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01 - Komunikace" sheetId="2" r:id="rId2"/>
    <sheet name="901 - VRN" sheetId="3" r:id="rId3"/>
    <sheet name="Pokyny pro vyplnění" sheetId="4" r:id="rId4"/>
  </sheets>
  <definedNames>
    <definedName name="_xlnm.Print_Area" localSheetId="0">'Rekapitulace stavby'!$D$4:$AO$36,'Rekapitulace stavby'!$C$42:$AQ$57</definedName>
    <definedName name="_xlnm._FilterDatabase" localSheetId="1" hidden="1">'101 - Komunikace'!$C$89:$K$479</definedName>
    <definedName name="_xlnm.Print_Area" localSheetId="1">'101 - Komunikace'!$C$4:$J$39,'101 - Komunikace'!$C$45:$J$71,'101 - Komunikace'!$C$77:$K$479</definedName>
    <definedName name="_xlnm._FilterDatabase" localSheetId="2" hidden="1">'901 - VRN'!$C$83:$K$100</definedName>
    <definedName name="_xlnm.Print_Area" localSheetId="2">'901 - VRN'!$C$4:$J$39,'901 - VRN'!$C$45:$J$65,'901 - VRN'!$C$71:$K$100</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'101 - Komunikace'!$89:$89</definedName>
    <definedName name="_xlnm.Print_Titles" localSheetId="2">'901 - VRN'!$83:$83</definedName>
  </definedNames>
  <calcPr fullCalcOnLoad="1"/>
</workbook>
</file>

<file path=xl/sharedStrings.xml><?xml version="1.0" encoding="utf-8"?>
<sst xmlns="http://schemas.openxmlformats.org/spreadsheetml/2006/main" count="4662" uniqueCount="805">
  <si>
    <t>Export Komplet</t>
  </si>
  <si>
    <t>VZ</t>
  </si>
  <si>
    <t>2.0</t>
  </si>
  <si>
    <t>ZAMOK</t>
  </si>
  <si>
    <t>False</t>
  </si>
  <si>
    <t>{bdea1595-c149-4287-b169-fd511c8e3c0d}</t>
  </si>
  <si>
    <t>0,01</t>
  </si>
  <si>
    <t>21</t>
  </si>
  <si>
    <t>15</t>
  </si>
  <si>
    <t>REKAPITULACE STAVBY</t>
  </si>
  <si>
    <t>v ---  níže se nacházejí doplnkové a pomocné údaje k sestavám  --- v</t>
  </si>
  <si>
    <t>Návod na vyplnění</t>
  </si>
  <si>
    <t>0,001</t>
  </si>
  <si>
    <t>Kód:</t>
  </si>
  <si>
    <t>2020_07</t>
  </si>
  <si>
    <t>Měnit lze pouze buňky se žlutým podbarvením!
1) v Rekapitulaci stavby vyplňte údaje o Uchazeči (přenesou se do ostatních sestav i v jiných listech)
2) na vybraných listech vyplňte v sestavě Soupis prací ceny u položek</t>
  </si>
  <si>
    <t>Stavba:</t>
  </si>
  <si>
    <t>II/193 STŘÍBRO - KŘIŽOVATKA S III/19331 BUTOV - OPRAVA</t>
  </si>
  <si>
    <t>KSO:</t>
  </si>
  <si>
    <t/>
  </si>
  <si>
    <t>CC-CZ:</t>
  </si>
  <si>
    <t>Místo:</t>
  </si>
  <si>
    <t>Stříbro, Butov</t>
  </si>
  <si>
    <t>Datum:</t>
  </si>
  <si>
    <t>26. 3. 2020</t>
  </si>
  <si>
    <t>Zadavatel:</t>
  </si>
  <si>
    <t>IČ:</t>
  </si>
  <si>
    <t>SÚS Plzeňského kraje, p.o.</t>
  </si>
  <si>
    <t>DIČ:</t>
  </si>
  <si>
    <t>Uchazeč:</t>
  </si>
  <si>
    <t>Vyplň údaj</t>
  </si>
  <si>
    <t>Projektant:</t>
  </si>
  <si>
    <t>Ing. Jaroslav Rojt</t>
  </si>
  <si>
    <t>True</t>
  </si>
  <si>
    <t>Zpracovatel:</t>
  </si>
  <si>
    <t>Jan Leinhäupel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</si>
  <si>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</si>
  <si>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</si>
  <si>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</si>
  <si>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</si>
  <si>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</si>
  <si>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</si>
  <si>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</si>
  <si>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</si>
  <si>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</si>
  <si>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</si>
  <si>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</si>
  <si>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</si>
  <si>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</si>
  <si>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</si>
  <si>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</si>
  <si>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</si>
  <si>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</si>
  <si>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</si>
  <si>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</si>
  <si>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</si>
  <si>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</si>
  <si>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</si>
  <si>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</si>
  <si>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</si>
  <si>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</si>
  <si>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</si>
  <si>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</si>
  <si>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</si>
  <si>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</si>
  <si>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</si>
  <si>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</si>
  <si>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</si>
  <si>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</si>
  <si>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</si>
  <si>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</si>
  <si>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</si>
  <si>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</si>
  <si>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</si>
  <si>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</si>
  <si>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</si>
  <si>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</si>
  <si>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</si>
  <si>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Komunikace</t>
  </si>
  <si>
    <t>STA</t>
  </si>
  <si>
    <t>1</t>
  </si>
  <si>
    <t>{3d53eb02-6488-45fc-b8e1-4c74bc5973bf}</t>
  </si>
  <si>
    <t>822 23 72</t>
  </si>
  <si>
    <t>2</t>
  </si>
  <si>
    <t>901</t>
  </si>
  <si>
    <t>VRN</t>
  </si>
  <si>
    <t>{f3b50efb-30b0-4698-bb00-c8385ccbc0a2}</t>
  </si>
  <si>
    <t>KRYCÍ LIST SOUPISU PRACÍ</t>
  </si>
  <si>
    <t>Objekt:</t>
  </si>
  <si>
    <t>101 - Komunikace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</si>
  <si>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</si>
  <si>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</si>
  <si>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</si>
  <si>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</si>
  <si>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</si>
  <si>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</si>
  <si>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</si>
  <si>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</si>
  <si>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</si>
  <si>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</si>
  <si>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</si>
  <si>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</si>
  <si>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</si>
  <si>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</si>
  <si>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</si>
  <si>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</si>
  <si>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</si>
  <si>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</si>
  <si>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</si>
  <si>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</si>
  <si>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</si>
  <si>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</si>
  <si>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</si>
  <si>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</si>
  <si>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</si>
  <si>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</si>
  <si>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</si>
  <si>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</si>
  <si>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</si>
  <si>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</si>
  <si>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</si>
  <si>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</si>
  <si>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</si>
  <si>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113107426</t>
  </si>
  <si>
    <t>Odstranění podkladů nebo krytů při překopech inženýrských sítí s přemístěním hmot na skládku ve vzdálenosti do 3 m nebo s naložením na dopravní prostředek strojně plochy jednotlivě do 15 m2 z kameniva hrubého drceného se štětem, o tl. vrstvy přes 250 do 450 mm</t>
  </si>
  <si>
    <t>m2</t>
  </si>
  <si>
    <t>CS ÚRS 2020 01</t>
  </si>
  <si>
    <t>4</t>
  </si>
  <si>
    <t>213107744</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</si>
  <si>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</si>
  <si>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</si>
  <si>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VV</t>
  </si>
  <si>
    <t>"km 0,287 86 L" 5*1,5</t>
  </si>
  <si>
    <t>113154123</t>
  </si>
  <si>
    <t>Frézování živičného podkladu nebo krytu s naložením na dopravní prostředek plochy do 500 m2 bez překážek v trase pruhu šířky přes 0,5 m do 1 m, tloušťky vrstvy 50 mm</t>
  </si>
  <si>
    <t>979114340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</si>
  <si>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</si>
  <si>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"OPRAVA NEÚNOSNÝCH MÍST NA KOMUNIKACI"</t>
  </si>
  <si>
    <t>"předpoklad" 1870</t>
  </si>
  <si>
    <t>"(bude upřesněno investorem po provedeném frézování)"</t>
  </si>
  <si>
    <t>3</t>
  </si>
  <si>
    <t>113154124</t>
  </si>
  <si>
    <t>Frézování živičného podkladu nebo krytu s naložením na dopravní prostředek plochy do 500 m2 bez překážek v trase pruhu šířky přes 0,5 m do 1 m, tloušťky vrstvy 100 mm</t>
  </si>
  <si>
    <t>-367910784</t>
  </si>
  <si>
    <t>"pro vyrovnání výškové diference, na délku 5 m"</t>
  </si>
  <si>
    <t>"ZÚ km 0,000 00" 6*5</t>
  </si>
  <si>
    <t>"km 1,693 49 P" 5,5*5</t>
  </si>
  <si>
    <t>"KÚ km 1,717 05" 7,5*5</t>
  </si>
  <si>
    <t>Součet</t>
  </si>
  <si>
    <t>113154433</t>
  </si>
  <si>
    <t>Frézování živičného podkladu nebo krytu s naložením na dopravní prostředek plochy přes 10 000 m2 bez překážek v trase pruhu šířky do 2 m, tloušťky vrstvy 50 mm</t>
  </si>
  <si>
    <t>1813828201</t>
  </si>
  <si>
    <t>"KOMUNIKACE"</t>
  </si>
  <si>
    <t>"km 0,000 00 - 1,717 05" 9970</t>
  </si>
  <si>
    <t>"KŘIŽOVATKA"</t>
  </si>
  <si>
    <t>"km 1,693 49 P" 310</t>
  </si>
  <si>
    <t>"SJEZDY"</t>
  </si>
  <si>
    <t>"km 0,552 02 L" 15</t>
  </si>
  <si>
    <t>"km 0,731 49 L" 25</t>
  </si>
  <si>
    <t>"km 1,209 10 L" 10</t>
  </si>
  <si>
    <t>"km 1,212 82 P" 10</t>
  </si>
  <si>
    <t>5</t>
  </si>
  <si>
    <t>121151103</t>
  </si>
  <si>
    <t>Sejmutí ornice strojně při souvislé ploše do 100 m2, tl. vrstvy do 200 mm</t>
  </si>
  <si>
    <t>-44076723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</si>
  <si>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</si>
  <si>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 místě jejího výskytu, v tl. 0,2 m"</t>
  </si>
  <si>
    <t>20*2</t>
  </si>
  <si>
    <t>6</t>
  </si>
  <si>
    <t>122557204</t>
  </si>
  <si>
    <t>Odkopávky a prokopávky nezapažené pro silnice a dálnice strojně v omezeném prostoru v hornině třídy těžitelnosti III přes 100 m3</t>
  </si>
  <si>
    <t>m3</t>
  </si>
  <si>
    <t>858796243</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</si>
  <si>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</si>
  <si>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"pikování stáv. skály v trase" 220</t>
  </si>
  <si>
    <t>"(upřesní investor)"</t>
  </si>
  <si>
    <t>7</t>
  </si>
  <si>
    <t>131551301</t>
  </si>
  <si>
    <t>Hloubení nezapažených jam a zářezů strojně s urovnáním dna do předepsaného profilu a spádu v omezeném prostoru v hornině třídy těžitelnosti III skupiny 6 do 20 m3</t>
  </si>
  <si>
    <t>1507848534</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</si>
  <si>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</si>
  <si>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"pro vtokovou jímku propustku"</t>
  </si>
  <si>
    <t>1*1*1</t>
  </si>
  <si>
    <t>8</t>
  </si>
  <si>
    <t>132351101</t>
  </si>
  <si>
    <t>Hloubení nezapažených rýh šířky do 800 mm strojně s urovnáním dna do předepsaného profilu a spádu v hornině třídy těžitelnosti II skupiny 4 do 20 m3</t>
  </si>
  <si>
    <t>551871679</t>
  </si>
  <si>
    <t xml:space="preserve">Poznámka k souboru cen:
1. V cenách jsou započteny i náklady na přehození výkopku na přilehlém terénu na vzdálenost do 3 m od podélné osy rýhy nebo naložení na dopravní prostředek.
</t>
  </si>
  <si>
    <t>"pro lem. prahy odláždění" 1</t>
  </si>
  <si>
    <t>9</t>
  </si>
  <si>
    <t>132351251</t>
  </si>
  <si>
    <t>Hloubení nezapažených rýh šířky přes 800 do 2 000 mm strojně s urovnáním dna do předepsaného profilu a spádu v hornině třídy těžitelnosti II skupiny 4 do 20 m3</t>
  </si>
  <si>
    <t>-1646080821</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</si>
  <si>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</si>
  <si>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"pro potrubí propustku"</t>
  </si>
  <si>
    <t>"km 0,287 86 L" 1*1*10</t>
  </si>
  <si>
    <t>10</t>
  </si>
  <si>
    <t>162351144</t>
  </si>
  <si>
    <t>Vodorovné přemístění výkopku nebo sypaniny po suchu na obvyklém dopravním prostředku, bez naložení výkopku, avšak se složením bez rozhrnutí z horniny třídy těžitelnosti III na vzdálenost skupiny 6 a 7 na vzdálenost přes 500 do 1 000 m</t>
  </si>
  <si>
    <t>-1560467300</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</si>
  <si>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</si>
  <si>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"materiál získaný v trase (skála apod.)" 221</t>
  </si>
  <si>
    <t>"(na místo určené investorem)"</t>
  </si>
  <si>
    <t>11</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</si>
  <si>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</si>
  <si>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</si>
  <si>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-935946069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</si>
  <si>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</si>
  <si>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"kolem potrubí propustku, se zhutněním"</t>
  </si>
  <si>
    <t>"km 0,287 86 L" 10*1</t>
  </si>
  <si>
    <t>12</t>
  </si>
  <si>
    <t>M</t>
  </si>
  <si>
    <t>58344999.R</t>
  </si>
  <si>
    <t>štěrkodrť frakce 16/32</t>
  </si>
  <si>
    <t>t</t>
  </si>
  <si>
    <t>1442721956</t>
  </si>
  <si>
    <t>10*2 'Přepočtené koeficientem množství</t>
  </si>
  <si>
    <t>13</t>
  </si>
  <si>
    <t>181006123</t>
  </si>
  <si>
    <t>Rozprostření zemin schopných zúrodnění ve sklonu přes 1:5, tloušťka vrstvy přes 0,15 do 0,20 m</t>
  </si>
  <si>
    <t>73586749</t>
  </si>
  <si>
    <t>"ze zeminy a ornice z výkopku"</t>
  </si>
  <si>
    <t>(1+10+8)/0,2</t>
  </si>
  <si>
    <t>14</t>
  </si>
  <si>
    <t>181152302</t>
  </si>
  <si>
    <t>Úprava pláně na stavbách silnic a dálnic strojně v zářezech mimo skalních se zhutněním</t>
  </si>
  <si>
    <t>153550811</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</si>
  <si>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</si>
  <si>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Zakládání</t>
  </si>
  <si>
    <t>274311128</t>
  </si>
  <si>
    <t>Základové konstrukce z betonu prostého pasy, prahy, věnce a ostruhy ve výkopu nebo na hlavách pilot C 30/37</t>
  </si>
  <si>
    <t>-2050430616</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</si>
  <si>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</si>
  <si>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"km 0,287 86 L" (0,3*0,6*2)*2</t>
  </si>
  <si>
    <t>"km 1,407 69" 0,3*0,6*2</t>
  </si>
  <si>
    <t>Svislé a kompletní konstrukce</t>
  </si>
  <si>
    <t>16</t>
  </si>
  <si>
    <t>317361011</t>
  </si>
  <si>
    <t>Výztuž říms opěrných zdí a valů z oceli 10 216 (E)</t>
  </si>
  <si>
    <t>-1737526056</t>
  </si>
  <si>
    <t>"km 1,407 69" 0,025</t>
  </si>
  <si>
    <t>Vodorovné konstrukce</t>
  </si>
  <si>
    <t>17</t>
  </si>
  <si>
    <t>451317777</t>
  </si>
  <si>
    <t>Podklad nebo lože pod dlažbu (přídlažbu) v ploše vodorovné nebo ve sklonu do 1:5, tloušťky od 50 do 100 mm z betonu prostého</t>
  </si>
  <si>
    <t>-1139655991</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</si>
  <si>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</si>
  <si>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"viz položka dlažba"</t>
  </si>
  <si>
    <t>6+4</t>
  </si>
  <si>
    <t>18</t>
  </si>
  <si>
    <t>451595111</t>
  </si>
  <si>
    <t>Lože pod potrubí, stoky a drobné objekty v otevřeném výkopu z prohozeného výkopku</t>
  </si>
  <si>
    <t>1903966483</t>
  </si>
  <si>
    <t xml:space="preserve">Poznámka k souboru cen:
1. Ceny -1111 a -1192 lze použít i pro zřízení sběrných vrstev nad drenážními trubkami.
2. V cenách -5111 a -1192 jsou započteny i náklady na prohození výkopku získaného při zemních pracích.
</t>
  </si>
  <si>
    <t>"km 0,287 86" 1,5*10*0,1</t>
  </si>
  <si>
    <t>19</t>
  </si>
  <si>
    <t>452311131</t>
  </si>
  <si>
    <t>Podkladní a zajišťovací konstrukce z betonu prostého v otevřeném výkopu desky pod potrubí, stoky a drobné objekty z betonu tř. C 12/15</t>
  </si>
  <si>
    <t>987152180</t>
  </si>
  <si>
    <t xml:space="preserve">Poznámka k souboru cen:
1. Ceny -1121 až -1191 a -1192 lze použít i pro ochrannou vrstvu pod železobetonové konstrukce.
2. Ceny -2121 až -2191 a -2192 jsou určeny pro jakékoliv úkosy sedel.
</t>
  </si>
  <si>
    <t>"VTOKOVÁ JÍMKA"</t>
  </si>
  <si>
    <t>"km 1,407 69" 1*1*0,1</t>
  </si>
  <si>
    <t>Komunikace pozemní</t>
  </si>
  <si>
    <t>20</t>
  </si>
  <si>
    <t>564861111</t>
  </si>
  <si>
    <t>Podklad ze štěrkodrti ŠD s rozprostřením a zhutněním, po zhutnění tl. 200 mm</t>
  </si>
  <si>
    <t>-854502601</t>
  </si>
  <si>
    <t>"km 0,287 86" 5*1,5</t>
  </si>
  <si>
    <t>564951413</t>
  </si>
  <si>
    <t>Podklad nebo podsyp z asfaltového recyklátu s rozprostřením a zhutněním, po zhutnění tl. 150 mm</t>
  </si>
  <si>
    <t>-165960107</t>
  </si>
  <si>
    <t>"SJEZDY (upřesní investor)"</t>
  </si>
  <si>
    <t>"km 0,287 86 L" 20*2</t>
  </si>
  <si>
    <t>"km 0,731 37 P" 20*2</t>
  </si>
  <si>
    <t>"km 0,821 54 L" 20*2</t>
  </si>
  <si>
    <t>"km 0,822 31 P" 30*2</t>
  </si>
  <si>
    <t>"km 1,005 78 L" 30*2</t>
  </si>
  <si>
    <t>"km 1,051 83 L" 50*2</t>
  </si>
  <si>
    <t>"km 1,281 78 P" 30*2</t>
  </si>
  <si>
    <t>22</t>
  </si>
  <si>
    <t>565135111</t>
  </si>
  <si>
    <t>Asfaltový beton vrstva podkladní ACP 16 (obalované kamenivo střednězrnné - OKS) s rozprostřením a zhutněním v pruhu šířky přes 1,5 do 3 m, po zhutnění tl. 50 mm</t>
  </si>
  <si>
    <t>-1566273882</t>
  </si>
  <si>
    <t xml:space="preserve">Poznámka k souboru cen:
1. Cenami 565 1.-510 lze oceňovat např. chodníky, úzké cesty a vjezdy v pruhu šířky do 1,5 m jakékoliv délky a jednotlivé plochy velikosti do 10 m2.
2. ČSN EN 13108-1 připouští pro ACP 16 pouze tl. 50 až 80 mm.
</t>
  </si>
  <si>
    <t>23</t>
  </si>
  <si>
    <t>566201111</t>
  </si>
  <si>
    <t>Úprava dosavadního krytu z kameniva drceného jako podklad pro nový kryt s vyrovnáním profilu v příčném i podélném směru, s vlhčením a zhutněním, s doplněním kamenivem drceným, jeho rozprostřením a zhutněním, v množství do 0,04 m3/m2</t>
  </si>
  <si>
    <t>-160083452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</si>
  <si>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</si>
  <si>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24</t>
  </si>
  <si>
    <t>566901162</t>
  </si>
  <si>
    <t>Vyspravení podkladu po překopech inženýrských sítí plochy do 15 m2 s rozprostřením a zhutněním obalovaným kamenivem ACP (OK) tl. 150 mm</t>
  </si>
  <si>
    <t>-2040325971</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</si>
  <si>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</si>
  <si>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25</t>
  </si>
  <si>
    <t>569911131</t>
  </si>
  <si>
    <t>Zpevnění krajnic nebo komunikací pro pěší s rozprostřením a zhutněním, po zhutnění asfaltovým recyklátem tl. 50 mm</t>
  </si>
  <si>
    <t>-1833908658</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</si>
  <si>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</si>
  <si>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</si>
  <si>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"km 0,000 00 - 1,717 05 L" 1640*0,5</t>
  </si>
  <si>
    <t>"km 0,000 00 - 1,717 05 P" 1642*0,5</t>
  </si>
  <si>
    <t>26</t>
  </si>
  <si>
    <t>572531121</t>
  </si>
  <si>
    <t>Vyspravení trhlin dosavadního krytu asfaltovou sanační hmotou ošetření trhlin šířky do 20 mm</t>
  </si>
  <si>
    <t>m</t>
  </si>
  <si>
    <t>271084225</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</si>
  <si>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</si>
  <si>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"OPRAVA PŘÍČNÝCH A PODÉLNÝCH TRHLIN (dle TP 115)"</t>
  </si>
  <si>
    <t>"předpoklad" 780</t>
  </si>
  <si>
    <t>27</t>
  </si>
  <si>
    <t>573191111</t>
  </si>
  <si>
    <t>Postřik infiltrační kationaktivní emulzí v množství 1,00 kg/m2</t>
  </si>
  <si>
    <t>826808667</t>
  </si>
  <si>
    <t xml:space="preserve">Poznámka k souboru cen:
1. V ceně nejsou započteny náklady na popř. projektem předepsané očištění vozovky, které se oceňuje cenou 938 90-8411 Očištění povrchu saponátovým roztokem části C 01 tohoto katalogu.
</t>
  </si>
  <si>
    <t>"předpoklad" 655</t>
  </si>
  <si>
    <t>"OPRAVA PŘÍČNÝCH A PODÉLNÝCH TRHLIN"</t>
  </si>
  <si>
    <t>"předpoklad" 780*1</t>
  </si>
  <si>
    <t>28</t>
  </si>
  <si>
    <t>573211108</t>
  </si>
  <si>
    <t>Postřik spojovací PS bez posypu kamenivem z asfaltu silničního, v množství 0,40 kg/m2</t>
  </si>
  <si>
    <t>-1958709882</t>
  </si>
  <si>
    <t>"km 0,000 00 - 1,717 05" 9970*2</t>
  </si>
  <si>
    <t>"km 1,693 49 P" 310*2</t>
  </si>
  <si>
    <t>"km 0,287 86 L" 10*2</t>
  </si>
  <si>
    <t>"km 0,552 02 L" 15*2</t>
  </si>
  <si>
    <t>"km 0,731 37 P" 10*2</t>
  </si>
  <si>
    <t>"km 0,731 49 L" 25*2</t>
  </si>
  <si>
    <t>"km 0,821 54 L" 10*2</t>
  </si>
  <si>
    <t>"km 0,822 31 P" 15*2</t>
  </si>
  <si>
    <t>"km 1,005 78 L" 15*2</t>
  </si>
  <si>
    <t>"km 1,051 83 L" 25*2</t>
  </si>
  <si>
    <t>"km 1,209 10 L" 10*2</t>
  </si>
  <si>
    <t>"km 1,212 82 P" 10*2</t>
  </si>
  <si>
    <t>"km 1,281 78 P" 15*2</t>
  </si>
  <si>
    <t>29</t>
  </si>
  <si>
    <t>577144141</t>
  </si>
  <si>
    <t>Asfaltový beton vrstva obrusná ACO 11 (ABS) s rozprostřením a se zhutněním z modifikovaného asfaltu v pruhu šířky přes 3 m, po zhutnění tl. 50 mm</t>
  </si>
  <si>
    <t>-725290265</t>
  </si>
  <si>
    <t xml:space="preserve">Poznámka k souboru cen:
1. Cenami 577 1.-40 lze oceňovat např. chodníky, úzké cesty a vjezdy v pruhu šířky do 1,5 m jakékoliv délky a jednotlivé plochy velikosti do 10 m2.
2. ČSN EN 13108-1 připouští pro ACO 11 pouze tl. 35 až 50 mm.
</t>
  </si>
  <si>
    <t>"km 0,287 86 L" 10</t>
  </si>
  <si>
    <t>"km 0,731 37 P" 10</t>
  </si>
  <si>
    <t>"km 0,821 54 L" 10</t>
  </si>
  <si>
    <t>"km 0,822 31 P" 15</t>
  </si>
  <si>
    <t>"km 1,005 78 L" 15</t>
  </si>
  <si>
    <t>"km 1,051 83 L" 25</t>
  </si>
  <si>
    <t>"km 1,281 78 P" 15</t>
  </si>
  <si>
    <t>30</t>
  </si>
  <si>
    <t>577175142</t>
  </si>
  <si>
    <t>Asfaltový beton vrstva ložní ACL 16 (ABH) s rozprostřením a zhutněním z modifikovaného asfaltu v pruhu šířky přes 3 m, po zhutnění tl. 80 mm</t>
  </si>
  <si>
    <t>-1289786005</t>
  </si>
  <si>
    <t xml:space="preserve">Poznámka k souboru cen:
1. Cenami 577 1.-50 lze oceňovat např. chodníky, úzké cesty a vjezdy v pruhu šířky do 1,5 m jakékoliv délky a jednotlivé plochy velikosti do 10 m2.
2. ČSN EN 13108-1 připouští pro ACL 16 pouze tl. 50 až 70 mm.
</t>
  </si>
  <si>
    <t>31</t>
  </si>
  <si>
    <t>594511111</t>
  </si>
  <si>
    <t>Dlažba nebo přídlažba z lomového kamene lomařsky upraveného rigolového v ploše vodorovné nebo ve sklonu tl. do 250 mm, bez vyplnění spár, s provedením lože tl. 50 mm z betonu</t>
  </si>
  <si>
    <t>-1340783305</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</si>
  <si>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</si>
  <si>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"km 0,287 86 L" 6</t>
  </si>
  <si>
    <t>"km 1,407 69" 4</t>
  </si>
  <si>
    <t>32</t>
  </si>
  <si>
    <t>599632111</t>
  </si>
  <si>
    <t>Vyplnění spár dlažby (přídlažby) z lomového kamene v jakémkoliv sklonu plochy a jakékoliv tloušťky cementovou maltou se zatřením</t>
  </si>
  <si>
    <t>-659655276</t>
  </si>
  <si>
    <t xml:space="preserve">Poznámka k souboru cen:
1. Ceny lze použít i pro vyplnění spár dlažby (přídlažby) silničních příkopů a kuželů.
</t>
  </si>
  <si>
    <t>Úpravy povrchů, podlahy a osazování výplní</t>
  </si>
  <si>
    <t>33</t>
  </si>
  <si>
    <t>617633111</t>
  </si>
  <si>
    <t>Vnitřní úprava povrchu betonových šachet stěrkou z těsnící cementové malty dvouvrstvou, šachet čtyř a vícehranných</t>
  </si>
  <si>
    <t>-1654806349</t>
  </si>
  <si>
    <t xml:space="preserve">Poznámka k souboru cen:
1. Ceny jsou určeny pro ocenění úprav povrchu stěn i stropních konstrukcí šachet.
2. Potěr dna šachet se ocení cenami souboru cen 632 45-21.. Potěr šachet v této části katalogu.
</t>
  </si>
  <si>
    <t>"km 1,407 69" 2</t>
  </si>
  <si>
    <t>Trubní vedení</t>
  </si>
  <si>
    <t>34</t>
  </si>
  <si>
    <t>899204112</t>
  </si>
  <si>
    <t>Osazení mříží litinových včetně rámů a košů na bahno pro třídu zatížení D400, E600</t>
  </si>
  <si>
    <t>kus</t>
  </si>
  <si>
    <t>-1648478077</t>
  </si>
  <si>
    <t xml:space="preserve">Poznámka k souboru cen:
1. V cenách nejsou započteny náklady na dodání mříží, rámů a košů na bahno; tyto náklady se oceňují ve specifikaci.
</t>
  </si>
  <si>
    <t>"km 1,407 69" 1</t>
  </si>
  <si>
    <t>35</t>
  </si>
  <si>
    <t>55242330</t>
  </si>
  <si>
    <t>mříž D 400 -  konkávní 600x600 4-stranný rám</t>
  </si>
  <si>
    <t>-1880374522</t>
  </si>
  <si>
    <t>Ostatní konstrukce a práce, bourání</t>
  </si>
  <si>
    <t>36</t>
  </si>
  <si>
    <t>912211111</t>
  </si>
  <si>
    <t>Montáž směrového sloupku plastového s odrazkou prostým uložením bez betonového základu silničního</t>
  </si>
  <si>
    <t>-954662073</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</si>
  <si>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</si>
  <si>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"viz příloha PD - Svislé dopravní značení"</t>
  </si>
  <si>
    <t>3*2</t>
  </si>
  <si>
    <t>37</t>
  </si>
  <si>
    <t>40445999.R</t>
  </si>
  <si>
    <t>sloupek směrový silniční plastový červený Z 11g</t>
  </si>
  <si>
    <t>-1583429086</t>
  </si>
  <si>
    <t>38</t>
  </si>
  <si>
    <t>912211121</t>
  </si>
  <si>
    <t>Montáž směrového sloupku plastového s odrazkou přišroubováním na svodidlo</t>
  </si>
  <si>
    <t>1962463025</t>
  </si>
  <si>
    <t>"vzájemné vzdálenosti dle ČSN 73 6101"</t>
  </si>
  <si>
    <t>"předpoklad" 71</t>
  </si>
  <si>
    <t>39</t>
  </si>
  <si>
    <t>40445153</t>
  </si>
  <si>
    <t>sloupek svodidlový plastový</t>
  </si>
  <si>
    <t>1158095472</t>
  </si>
  <si>
    <t>40</t>
  </si>
  <si>
    <t>912221111</t>
  </si>
  <si>
    <t>Montáž směrového sloupku ocelového pružného ručním beraněním silničního</t>
  </si>
  <si>
    <t>-1823928111</t>
  </si>
  <si>
    <t>"předpoklad" 140</t>
  </si>
  <si>
    <t>41</t>
  </si>
  <si>
    <t>40445165</t>
  </si>
  <si>
    <t>sloupek směrový silniční ocelový</t>
  </si>
  <si>
    <t>-1588109074</t>
  </si>
  <si>
    <t>42</t>
  </si>
  <si>
    <t>913121111</t>
  </si>
  <si>
    <t>Montáž a demontáž dočasných dopravních značek kompletních značek vč. podstavce a sloupku základních</t>
  </si>
  <si>
    <t>-793494318</t>
  </si>
  <si>
    <t xml:space="preserve">Poznámka k souboru cen:
1. V cenách jsou započteny náklady na montáž i demontáž dočasné značky, nebo podstavce.
</t>
  </si>
  <si>
    <t>"viz příloha PD - Dopravně-inženýrské opatření"</t>
  </si>
  <si>
    <t>"A 15" 5</t>
  </si>
  <si>
    <t>"B 21a" 2</t>
  </si>
  <si>
    <t>"B 21b" 2</t>
  </si>
  <si>
    <t>"B 20a" 6</t>
  </si>
  <si>
    <t>"B 26" 2</t>
  </si>
  <si>
    <t>"A 6b" 1</t>
  </si>
  <si>
    <t>"A 7a" 4</t>
  </si>
  <si>
    <t>"E 4" 2</t>
  </si>
  <si>
    <t>43</t>
  </si>
  <si>
    <t>913121211</t>
  </si>
  <si>
    <t>Montáž a demontáž dočasných dopravních značek Příplatek za první a každý další den použití dočasných dopravních značek k ceně 12-1111</t>
  </si>
  <si>
    <t>2128106342</t>
  </si>
  <si>
    <t>"předpokládaná doba výstavby cca 90 dní"</t>
  </si>
  <si>
    <t>90*24</t>
  </si>
  <si>
    <t>44</t>
  </si>
  <si>
    <t>913311111</t>
  </si>
  <si>
    <t>Montáž a demontáž dočasných dopravních vodících zařízení kužele reflexního, výšky 600 mm</t>
  </si>
  <si>
    <t>-1543180857</t>
  </si>
  <si>
    <t xml:space="preserve">Poznámka k souboru cen:
1. V cenách jsou započteny náklady na montáž i demontáž dočasného vodícího zařízení.
</t>
  </si>
  <si>
    <t>"orientačně" 40</t>
  </si>
  <si>
    <t>45</t>
  </si>
  <si>
    <t>913311211</t>
  </si>
  <si>
    <t>Montáž a demontáž dočasných dopravních vodících zařízení Příplatek za první a každý další den použití dočasných dopravních vodících zařízení k ceně 31-1111</t>
  </si>
  <si>
    <t>-1179556059</t>
  </si>
  <si>
    <t>"předpokládaná doba provádění VDZ cca 15 dní"</t>
  </si>
  <si>
    <t>15*40</t>
  </si>
  <si>
    <t>46</t>
  </si>
  <si>
    <t>915211199.R</t>
  </si>
  <si>
    <t>Vodorovné dopravní značení taženým plastem dělící čára šířky 125 mm souvislá bílá retroreflexní</t>
  </si>
  <si>
    <t>-649808739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</si>
  <si>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</si>
  <si>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"viz příloha PD - Vodorovné dopravní značení"</t>
  </si>
  <si>
    <t>"V 4"</t>
  </si>
  <si>
    <t>"km 0,000 00 - 1,717 05 L" 1717</t>
  </si>
  <si>
    <t>"km 0,000 00 - 1,717 05 P" 1670,5</t>
  </si>
  <si>
    <t>47</t>
  </si>
  <si>
    <t>915221199.R</t>
  </si>
  <si>
    <t>Vodorovné dopravní značení taženým plastem vodící čára bílá šířky 250 mm přerušovaná retroreflexní</t>
  </si>
  <si>
    <t>-1715705097</t>
  </si>
  <si>
    <t>"V 2b (1,5/1,5)"</t>
  </si>
  <si>
    <t>"km 1,693 49 P" 46,5</t>
  </si>
  <si>
    <t>48</t>
  </si>
  <si>
    <t>915611111</t>
  </si>
  <si>
    <t>Předznačení pro vodorovné značení stříkané barvou nebo prováděné z nátěrových hmot liniové dělicí čáry, vodicí proužky</t>
  </si>
  <si>
    <t>1789143065</t>
  </si>
  <si>
    <t xml:space="preserve">Poznámka k souboru cen:
1. Množství měrných jednotek se určuje:
a) pro cenu -1111 v m délky dělicí čáry nebo vodícího proužku (včetně mezer),
b) pro cenu -1112 v m2 natírané nebo stříkané plochy.
</t>
  </si>
  <si>
    <t>"viz položky značení"</t>
  </si>
  <si>
    <t>"V 4 (0,125)"</t>
  </si>
  <si>
    <t>"V 2b (1,5/1,5/0,25)"</t>
  </si>
  <si>
    <t>49</t>
  </si>
  <si>
    <t>919411131</t>
  </si>
  <si>
    <t>Čelo propustku včetně římsy z betonu prostého se zvýšenými nároky na prostředí, pro propustek z trub DN 300 až 500 mm</t>
  </si>
  <si>
    <t>745842638</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</si>
  <si>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</si>
  <si>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50</t>
  </si>
  <si>
    <t>919413121</t>
  </si>
  <si>
    <t>Vtoková jímka propustku z betonu prostého se zvýšenými nároky na prostředí tř. C 25/30, propustku z trub DN do 800 mm</t>
  </si>
  <si>
    <t>1883534176</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</si>
  <si>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</si>
  <si>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51</t>
  </si>
  <si>
    <t>919441211</t>
  </si>
  <si>
    <t>Čelo propustku včetně římsy ze zdiva z lomového kamene, pro propustek z trub DN 300 až 500 mm</t>
  </si>
  <si>
    <t>-1057929704</t>
  </si>
  <si>
    <t>"km 0,287 86 L" 2</t>
  </si>
  <si>
    <t>52</t>
  </si>
  <si>
    <t>919551112</t>
  </si>
  <si>
    <t>Zřízení propustku z trub plastových polyetylenových rýhovaných se spojkami nebo s hrdlem DN 400 mm</t>
  </si>
  <si>
    <t>-2113256503</t>
  </si>
  <si>
    <t xml:space="preserve">Poznámka k souboru cen:
1. V cenách nejsou započteny náklady na:
a) zhotovení otevřené stavební jámy, zemní konstrukce přesýpaného objektu ze vhodných zemin hutněných po vrstvách 150 až 200 mm, které se oceňují podle katalogu 800-1 Zemní práce,
b) podkladní a vyrovnávací vrstvy, které se oceňují souborem cen 4515··1·· Lože pod potrubí, stoky a drobné objekty nebo souborem cen 4523··1·· Podkladní a zajišťovací konstrukce z betonu, části A01 katalogu 827-1 Vedení trubní, dálková a přípojná – vodovod a kanalizace,
c) dodávku trub a spojek, které se oceňují zvlášť ve specifikaci, ztratné lze dohodnout ve směrné výši 1,5 %. Součástí dodávky trub je i jejich úprava podle konkrétních podmínek stavby (seříznutí, zkosení, vytvoření otvorů, apod.).
</t>
  </si>
  <si>
    <t>"HOSPODÁŘSKÝ SJEZD"</t>
  </si>
  <si>
    <t>"km 0,287 86" 10</t>
  </si>
  <si>
    <t>53</t>
  </si>
  <si>
    <t>28617279</t>
  </si>
  <si>
    <t>trubka kanalizační PP korugovaná DN 400x6000mm SN16</t>
  </si>
  <si>
    <t>-730429316</t>
  </si>
  <si>
    <t>10*1,015 'Přepočtené koeficientem množství</t>
  </si>
  <si>
    <t>54</t>
  </si>
  <si>
    <t>919721293</t>
  </si>
  <si>
    <t>Vyztužení stávajícího asfaltového povrchu geomříží ze skelných vláken s geotextilií, podélná pevnost v tahu 100 kN/m</t>
  </si>
  <si>
    <t>1168442697</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</si>
  <si>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</si>
  <si>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55</t>
  </si>
  <si>
    <t>919731122</t>
  </si>
  <si>
    <t>Zarovnání styčné plochy podkladu nebo krytu podél vybourané části komunikace nebo zpevněné plochy živičné tl. přes 50 do 100 mm</t>
  </si>
  <si>
    <t>1143421353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</si>
  <si>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</si>
  <si>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"podél vybourané části sil. II/193"</t>
  </si>
  <si>
    <t>"ZÚ km 0,000 00" 6</t>
  </si>
  <si>
    <t>"km 1,693 49 P" 5,5</t>
  </si>
  <si>
    <t>"KÚ km 1,717 05" 7,5</t>
  </si>
  <si>
    <t>56</t>
  </si>
  <si>
    <t>919732211</t>
  </si>
  <si>
    <t>Styčná pracovní spára při napojení nového živičného povrchu na stávající se zalitím za tepla modifikovanou asfaltovou hmotou s posypem vápenným hydrátem šířky do 15 mm, hloubky do 25 mm včetně prořezání spáry</t>
  </si>
  <si>
    <t>-738904126</t>
  </si>
  <si>
    <t xml:space="preserve">Poznámka k souboru cen:
1. V cenách jsou započteny i náklady na vyčištění spár, na impregnaci a zalití spár včetně dodání hmot.
</t>
  </si>
  <si>
    <t>57</t>
  </si>
  <si>
    <t>919735112</t>
  </si>
  <si>
    <t>Řezání stávajícího živičného krytu nebo podkladu hloubky přes 50 do 100 mm</t>
  </si>
  <si>
    <t>1994732922</t>
  </si>
  <si>
    <t xml:space="preserve">Poznámka k souboru cen:
1. V cenách jsou započteny i náklady na spotřebu vody.
</t>
  </si>
  <si>
    <t>"(bude upřesněno investorem ve výběrovém řízení)"</t>
  </si>
  <si>
    <t>"v místě napojení na stáv. asfaltobet. kryty"</t>
  </si>
  <si>
    <t>58</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</si>
  <si>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</si>
  <si>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</si>
  <si>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738209910</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</si>
  <si>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</si>
  <si>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"sil. příkopy při silnici II/193"</t>
  </si>
  <si>
    <t>"předpoklad" 2123</t>
  </si>
  <si>
    <t>59</t>
  </si>
  <si>
    <t>938908411</t>
  </si>
  <si>
    <t>Čištění vozovek splachováním vodou povrchu podkladu nebo krytu živičného, betonového nebo dlážděného</t>
  </si>
  <si>
    <t>-269400446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</si>
  <si>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</si>
  <si>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60</t>
  </si>
  <si>
    <t>938909311</t>
  </si>
  <si>
    <t>Čištění vozovek metením bláta, prachu nebo hlinitého nánosu s odklizením na hromady na vzdálenost do 20 m nebo naložením na dopravní prostředek strojně povrchu podkladu nebo krytu betonového nebo živičného</t>
  </si>
  <si>
    <t>-506111317</t>
  </si>
  <si>
    <t>61</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</si>
  <si>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</si>
  <si>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</si>
  <si>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-1202602330</t>
  </si>
  <si>
    <t xml:space="preserve">Poznámka k souboru cen:
1. V cenách nejsou započteny náklady na vodorovnou dopravu odstraněného materiálu, která se oceňuje cenami souboru cen 997 22-15 Vodorovná doprava suti.
</t>
  </si>
  <si>
    <t>997</t>
  </si>
  <si>
    <t>Přesun sutě</t>
  </si>
  <si>
    <t>62</t>
  </si>
  <si>
    <t>997221551</t>
  </si>
  <si>
    <t>Vodorovná doprava suti bez naložení, ale se složením a s hrubým urovnáním ze sypkých materiálů, na vzdálenost do 1 km</t>
  </si>
  <si>
    <t>1424451909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</si>
  <si>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</si>
  <si>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1587</t>
  </si>
  <si>
    <t>"štěrk, štět" 5</t>
  </si>
  <si>
    <t>"materiál z čištění komunikací" 209+209</t>
  </si>
  <si>
    <t>63</t>
  </si>
  <si>
    <t>997221559</t>
  </si>
  <si>
    <t>Vodorovná doprava suti bez naložení, ale se složením a s hrubým urovnáním Příplatek k ceně za každý další i započatý 1 km přes 1 km</t>
  </si>
  <si>
    <t>800919025</t>
  </si>
  <si>
    <t>"živičná drť do 10-ti km" 9*(1587-130-178)</t>
  </si>
  <si>
    <t>"(na skládku SÚS PK v obci Záchlumí)"</t>
  </si>
  <si>
    <t>"na dočasnou skládku a zpět"</t>
  </si>
  <si>
    <t>"štěrk, štět do 1 km" 1*5</t>
  </si>
  <si>
    <t>"materiál z čištění komunikace do 1 km" 1*(209+209)</t>
  </si>
  <si>
    <t>"živičná drť do 3 km" 1*(130+178)</t>
  </si>
  <si>
    <t>64</t>
  </si>
  <si>
    <t>997221611</t>
  </si>
  <si>
    <t>Nakládání na dopravní prostředky pro vodorovnou dopravu suti</t>
  </si>
  <si>
    <t>-497758323</t>
  </si>
  <si>
    <t xml:space="preserve">Poznámka k souboru cen:
1. Ceny lze použít i pro překládání při lomené dopravě.
2. Ceny nelze použít při dopravě po železnici, po vodě nebo neobvyklými dopravními prostředky.
</t>
  </si>
  <si>
    <t>"materiál z dočasné skládky zpět"</t>
  </si>
  <si>
    <t>"živičná drť" 130+178</t>
  </si>
  <si>
    <t>998</t>
  </si>
  <si>
    <t>Přesun hmot</t>
  </si>
  <si>
    <t>65</t>
  </si>
  <si>
    <t>998225111</t>
  </si>
  <si>
    <t>Přesun hmot pro komunikace s krytem z kameniva, monolitickým betonovým nebo živičným dopravní vzdálenost do 200 m jakékoliv délky objektu</t>
  </si>
  <si>
    <t>-70965903</t>
  </si>
  <si>
    <t xml:space="preserve">Poznámka k souboru cen:
1. Ceny lze použít i pro plochy letišť s krytem monolitickým betonovým nebo živičným.
</t>
  </si>
  <si>
    <t>66</t>
  </si>
  <si>
    <t>998225192</t>
  </si>
  <si>
    <t>Přesun hmot pro komunikace s krytem z kameniva, monolitickým betonovým nebo živičným Příplatek k ceně za zvětšený přesun přes vymezenou největší dopravní vzdálenost do 2000 m</t>
  </si>
  <si>
    <t>1331512118</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</si>
  <si>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</si>
  <si>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</si>
  <si>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</si>
  <si>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</si>
  <si>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</si>
  <si>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</si>
  <si>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</si>
  <si>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</si>
  <si>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</si>
  <si>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012303000</t>
  </si>
  <si>
    <t>Geodetické práce po výstavbě</t>
  </si>
  <si>
    <t>komplet</t>
  </si>
  <si>
    <t>1024</t>
  </si>
  <si>
    <t>-235501370</t>
  </si>
  <si>
    <t>"geodetické polohopisné a výškopisné zaměření stavby" 1</t>
  </si>
  <si>
    <t>013254000</t>
  </si>
  <si>
    <t>Dokumentace skutečného provedení stavby</t>
  </si>
  <si>
    <t>1096248782</t>
  </si>
  <si>
    <t>"na základě geodetického polohopisného a výškopisného zaměření" 4</t>
  </si>
  <si>
    <t>VRN3</t>
  </si>
  <si>
    <t>Zařízení staveniště</t>
  </si>
  <si>
    <t>034503000</t>
  </si>
  <si>
    <t>Informační tabule na staveništi</t>
  </si>
  <si>
    <t>1769671570</t>
  </si>
  <si>
    <t>"informační tabule" 4</t>
  </si>
  <si>
    <t>"(náklady na vyrobení a osazení informačních tabulí dle grafického manuálu SÚS PK vč. podstavce)"</t>
  </si>
  <si>
    <t>VRN4</t>
  </si>
  <si>
    <t>Inženýrská činnost</t>
  </si>
  <si>
    <t>043154000</t>
  </si>
  <si>
    <t>Zkoušky hutnicí</t>
  </si>
  <si>
    <t>-535084879</t>
  </si>
  <si>
    <t>"dle TKP staveb pozemních komunikací" 1</t>
  </si>
  <si>
    <t>VRN7</t>
  </si>
  <si>
    <t>Provozní vlivy</t>
  </si>
  <si>
    <t>072103001</t>
  </si>
  <si>
    <t>Projednání DIO a zajištění DIR komunikace II.a III. třídy</t>
  </si>
  <si>
    <t>-700801954</t>
  </si>
  <si>
    <t>"práce za omezeného provozu na silnici II/193"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</si>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</sst>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2020_07</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II/193 STŘÍBRO - KŘIŽOVATKA S III/19331 BUTOV - OPRAVA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Stříbro, Butov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26. 3. 2020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SÚS Plzeňského kraje, p.o.</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Jaroslav Rojt</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Jan Leinhäupel</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'101 - Komunikace'!J30</f>
        <v>0</v>
      </c>
      <c r="AH55" s="116"/>
      <c r="AI55" s="116"/>
      <c r="AJ55" s="116"/>
      <c r="AK55" s="116"/>
      <c r="AL55" s="116"/>
      <c r="AM55" s="116"/>
      <c r="AN55" s="117">
        <f>SUM(AG55,AT55)</f>
        <v>0</v>
      </c>
      <c r="AO55" s="116"/>
      <c r="AP55" s="116"/>
      <c r="AQ55" s="118" t="s">
        <v>79</v>
      </c>
      <c r="AR55" s="119"/>
      <c r="AS55" s="120">
        <v>0</v>
      </c>
      <c r="AT55" s="121">
        <f>ROUND(SUM(AV55:AW55),2)</f>
        <v>0</v>
      </c>
      <c r="AU55" s="122">
        <f>'101 - Komunikace'!P90</f>
        <v>0</v>
      </c>
      <c r="AV55" s="121">
        <f>'101 - Komunikace'!J33</f>
        <v>0</v>
      </c>
      <c r="AW55" s="121">
        <f>'101 - Komunikace'!J34</f>
        <v>0</v>
      </c>
      <c r="AX55" s="121">
        <f>'101 - Komunikace'!J35</f>
        <v>0</v>
      </c>
      <c r="AY55" s="121">
        <f>'101 - Komunikace'!J36</f>
        <v>0</v>
      </c>
      <c r="AZ55" s="121">
        <f>'101 - Komunikace'!F33</f>
        <v>0</v>
      </c>
      <c r="BA55" s="121">
        <f>'101 - Komunikace'!F34</f>
        <v>0</v>
      </c>
      <c r="BB55" s="121">
        <f>'101 - Komunikace'!F35</f>
        <v>0</v>
      </c>
      <c r="BC55" s="121">
        <f>'101 - Komunikace'!F36</f>
        <v>0</v>
      </c>
      <c r="BD55" s="123">
        <f>'101 - Komunikace'!F37</f>
        <v>0</v>
      </c>
      <c r="BE55" s="7"/>
      <c r="BT55" s="124" t="s">
        <v>80</v>
      </c>
      <c r="BV55" s="124" t="s">
        <v>74</v>
      </c>
      <c r="BW55" s="124" t="s">
        <v>81</v>
      </c>
      <c r="BX55" s="124" t="s">
        <v>5</v>
      </c>
      <c r="CL55" s="124" t="s">
        <v>82</v>
      </c>
      <c r="CM55" s="124" t="s">
        <v>83</v>
      </c>
    </row>
    <row r="56" spans="1:91" s="7" customFormat="1" ht="16.5" customHeight="1">
      <c r="A56" s="112" t="s">
        <v>76</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'901 - VRN'!J30</f>
        <v>0</v>
      </c>
      <c r="AH56" s="116"/>
      <c r="AI56" s="116"/>
      <c r="AJ56" s="116"/>
      <c r="AK56" s="116"/>
      <c r="AL56" s="116"/>
      <c r="AM56" s="116"/>
      <c r="AN56" s="117">
        <f>SUM(AG56,AT56)</f>
        <v>0</v>
      </c>
      <c r="AO56" s="116"/>
      <c r="AP56" s="116"/>
      <c r="AQ56" s="118" t="s">
        <v>79</v>
      </c>
      <c r="AR56" s="119"/>
      <c r="AS56" s="125">
        <v>0</v>
      </c>
      <c r="AT56" s="126">
        <f>ROUND(SUM(AV56:AW56),2)</f>
        <v>0</v>
      </c>
      <c r="AU56" s="127">
        <f>'901 - VRN'!P84</f>
        <v>0</v>
      </c>
      <c r="AV56" s="126">
        <f>'901 - VRN'!J33</f>
        <v>0</v>
      </c>
      <c r="AW56" s="126">
        <f>'901 - VRN'!J34</f>
        <v>0</v>
      </c>
      <c r="AX56" s="126">
        <f>'901 - VRN'!J35</f>
        <v>0</v>
      </c>
      <c r="AY56" s="126">
        <f>'901 - VRN'!J36</f>
        <v>0</v>
      </c>
      <c r="AZ56" s="126">
        <f>'901 - VRN'!F33</f>
        <v>0</v>
      </c>
      <c r="BA56" s="126">
        <f>'901 - VRN'!F34</f>
        <v>0</v>
      </c>
      <c r="BB56" s="126">
        <f>'901 - VRN'!F35</f>
        <v>0</v>
      </c>
      <c r="BC56" s="126">
        <f>'901 - VRN'!F36</f>
        <v>0</v>
      </c>
      <c r="BD56" s="128">
        <f>'901 - VRN'!F37</f>
        <v>0</v>
      </c>
      <c r="BE56" s="7"/>
      <c r="BT56" s="124" t="s">
        <v>80</v>
      </c>
      <c r="BV56" s="124" t="s">
        <v>74</v>
      </c>
      <c r="BW56" s="124" t="s">
        <v>86</v>
      </c>
      <c r="BX56" s="124" t="s">
        <v>5</v>
      </c>
      <c r="CL56" s="124" t="s">
        <v>19</v>
      </c>
      <c r="CM56" s="124" t="s">
        <v>83</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101 - Komunikace'!C2" display="/"/>
    <hyperlink ref="A56" location="'9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87</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II/193 STŘÍBRO - KŘIŽOVATKA S III/19331 BUTOV - OPRAVA</v>
      </c>
      <c r="F7" s="135"/>
      <c r="G7" s="135"/>
      <c r="H7" s="135"/>
      <c r="I7" s="129"/>
      <c r="L7" s="21"/>
    </row>
    <row r="8" spans="1:31" s="2" customFormat="1" ht="12" customHeight="1">
      <c r="A8" s="39"/>
      <c r="B8" s="45"/>
      <c r="C8" s="39"/>
      <c r="D8" s="135" t="s">
        <v>88</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82</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26. 3. 2020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ROUND(J90,2)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ROUND((SUM(BE90:BE479)),2)</f>
        <v>0</v>
      </c>
      <c r="G33" s="39"/>
      <c r="H33" s="39"/>
      <c r="I33" s="156">
        <v>0.21</v>
      </c>
      <c r="J33" s="155">
        <f>ROUND(((SUM(BE90:BE479))*I33),2)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ROUND((SUM(BF90:BF479)),2)</f>
        <v>0</v>
      </c>
      <c r="G34" s="39"/>
      <c r="H34" s="39"/>
      <c r="I34" s="156">
        <v>0.15</v>
      </c>
      <c r="J34" s="155">
        <f>ROUND(((SUM(BF90:BF479))*I34),2)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ROUND((SUM(BG90:BG479)),2)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ROUND((SUM(BH90:BH479)),2)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ROUND((SUM(BI90:BI479)),2)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II/193 STŘÍBRO - KŘIŽOVATKA S III/19331 BUTOV - OPRAVA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101 - Komunikace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Stříbro, Butov</v>
      </c>
      <c r="G52" s="41"/>
      <c r="H52" s="41"/>
      <c r="I52" s="141" t="s">
        <v>23</v>
      </c>
      <c r="J52" s="73" t="str">
        <f>IF(J12="","",J12)</f>
        <v>26. 3. 2020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SÚS Plzeňského kraje, p.o.</v>
      </c>
      <c r="G54" s="41"/>
      <c r="H54" s="41"/>
      <c r="I54" s="141" t="s">
        <v>31</v>
      </c>
      <c r="J54" s="37" t="str">
        <f>E21</f>
        <v>Ing. Jaroslav Rojt</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Jan Leinhäupel</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91</v>
      </c>
      <c r="D57" s="173"/>
      <c r="E57" s="173"/>
      <c r="F57" s="173"/>
      <c r="G57" s="173"/>
      <c r="H57" s="173"/>
      <c r="I57" s="174"/>
      <c r="J57" s="175" t="s">
        <v>92</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J90</f>
        <v>0</v>
      </c>
      <c r="K59" s="41"/>
      <c r="L59" s="138"/>
      <c r="S59" s="39"/>
      <c r="T59" s="39"/>
      <c r="U59" s="39"/>
      <c r="V59" s="39"/>
      <c r="W59" s="39"/>
      <c r="X59" s="39"/>
      <c r="Y59" s="39"/>
      <c r="Z59" s="39"/>
      <c r="AA59" s="39"/>
      <c r="AB59" s="39"/>
      <c r="AC59" s="39"/>
      <c r="AD59" s="39"/>
      <c r="AE59" s="39"/>
      <c r="AU59" s="18" t="s">
        <v>93</v>
      </c>
    </row>
    <row r="60" spans="1:31" s="9" customFormat="1" ht="24.95" customHeight="1">
      <c r="A60" s="9"/>
      <c r="B60" s="177"/>
      <c r="C60" s="178"/>
      <c r="D60" s="179" t="s">
        <v>94</v>
      </c>
      <c r="E60" s="180"/>
      <c r="F60" s="180"/>
      <c r="G60" s="180"/>
      <c r="H60" s="180"/>
      <c r="I60" s="181"/>
      <c r="J60" s="182">
        <f>J91</f>
        <v>0</v>
      </c>
      <c r="K60" s="178"/>
      <c r="L60" s="183"/>
      <c r="S60" s="9"/>
      <c r="T60" s="9"/>
      <c r="U60" s="9"/>
      <c r="V60" s="9"/>
      <c r="W60" s="9"/>
      <c r="X60" s="9"/>
      <c r="Y60" s="9"/>
      <c r="Z60" s="9"/>
      <c r="AA60" s="9"/>
      <c r="AB60" s="9"/>
      <c r="AC60" s="9"/>
      <c r="AD60" s="9"/>
      <c r="AE60" s="9"/>
    </row>
    <row r="61" spans="1:31" s="10" customFormat="1" ht="19.9" customHeight="1">
      <c r="A61" s="10"/>
      <c r="B61" s="184"/>
      <c r="C61" s="185"/>
      <c r="D61" s="186" t="s">
        <v>95</v>
      </c>
      <c r="E61" s="187"/>
      <c r="F61" s="187"/>
      <c r="G61" s="187"/>
      <c r="H61" s="187"/>
      <c r="I61" s="188"/>
      <c r="J61" s="189">
        <f>J92</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96</v>
      </c>
      <c r="E62" s="187"/>
      <c r="F62" s="187"/>
      <c r="G62" s="187"/>
      <c r="H62" s="187"/>
      <c r="I62" s="188"/>
      <c r="J62" s="189">
        <f>J155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97</v>
      </c>
      <c r="E63" s="187"/>
      <c r="F63" s="187"/>
      <c r="G63" s="187"/>
      <c r="H63" s="187"/>
      <c r="I63" s="188"/>
      <c r="J63" s="189">
        <f>J161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98</v>
      </c>
      <c r="E64" s="187"/>
      <c r="F64" s="187"/>
      <c r="G64" s="187"/>
      <c r="H64" s="187"/>
      <c r="I64" s="188"/>
      <c r="J64" s="189">
        <f>J164</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99</v>
      </c>
      <c r="E65" s="187"/>
      <c r="F65" s="187"/>
      <c r="G65" s="187"/>
      <c r="H65" s="187"/>
      <c r="I65" s="188"/>
      <c r="J65" s="189">
        <f>J176</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100</v>
      </c>
      <c r="E66" s="187"/>
      <c r="F66" s="187"/>
      <c r="G66" s="187"/>
      <c r="H66" s="187"/>
      <c r="I66" s="188"/>
      <c r="J66" s="189">
        <f>J284</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101</v>
      </c>
      <c r="E67" s="187"/>
      <c r="F67" s="187"/>
      <c r="G67" s="187"/>
      <c r="H67" s="187"/>
      <c r="I67" s="188"/>
      <c r="J67" s="189">
        <f>J289</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102</v>
      </c>
      <c r="E68" s="187"/>
      <c r="F68" s="187"/>
      <c r="G68" s="187"/>
      <c r="H68" s="187"/>
      <c r="I68" s="188"/>
      <c r="J68" s="189">
        <f>J295</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103</v>
      </c>
      <c r="E69" s="187"/>
      <c r="F69" s="187"/>
      <c r="G69" s="187"/>
      <c r="H69" s="187"/>
      <c r="I69" s="188"/>
      <c r="J69" s="189">
        <f>J452</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104</v>
      </c>
      <c r="E70" s="187"/>
      <c r="F70" s="187"/>
      <c r="G70" s="187"/>
      <c r="H70" s="187"/>
      <c r="I70" s="188"/>
      <c r="J70" s="189">
        <f>J475</f>
        <v>0</v>
      </c>
      <c r="K70" s="185"/>
      <c r="L70" s="190"/>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167"/>
      <c r="J72" s="61"/>
      <c r="K72" s="61"/>
      <c r="L72" s="138"/>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170"/>
      <c r="J76" s="63"/>
      <c r="K76" s="63"/>
      <c r="L76" s="138"/>
      <c r="S76" s="39"/>
      <c r="T76" s="39"/>
      <c r="U76" s="39"/>
      <c r="V76" s="39"/>
      <c r="W76" s="39"/>
      <c r="X76" s="39"/>
      <c r="Y76" s="39"/>
      <c r="Z76" s="39"/>
      <c r="AA76" s="39"/>
      <c r="AB76" s="39"/>
      <c r="AC76" s="39"/>
      <c r="AD76" s="39"/>
      <c r="AE76" s="39"/>
    </row>
    <row r="77" spans="1:31" s="2" customFormat="1" ht="24.95" customHeight="1">
      <c r="A77" s="39"/>
      <c r="B77" s="40"/>
      <c r="C77" s="24" t="s">
        <v>105</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171" t="str">
        <f>E7</f>
        <v>II/193 STŘÍBRO - KŘIŽOVATKA S III/19331 BUTOV - OPRAVA</v>
      </c>
      <c r="F80" s="33"/>
      <c r="G80" s="33"/>
      <c r="H80" s="33"/>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88</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6.5" customHeight="1">
      <c r="A82" s="39"/>
      <c r="B82" s="40"/>
      <c r="C82" s="41"/>
      <c r="D82" s="41"/>
      <c r="E82" s="70" t="str">
        <f>E9</f>
        <v>101 - Komunikace</v>
      </c>
      <c r="F82" s="41"/>
      <c r="G82" s="41"/>
      <c r="H82" s="41"/>
      <c r="I82" s="137"/>
      <c r="J82" s="41"/>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Stříbro, Butov</v>
      </c>
      <c r="G84" s="41"/>
      <c r="H84" s="41"/>
      <c r="I84" s="141" t="s">
        <v>23</v>
      </c>
      <c r="J84" s="73" t="str">
        <f>IF(J12="","",J12)</f>
        <v>26. 3. 2020</v>
      </c>
      <c r="K84" s="41"/>
      <c r="L84" s="13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E15</f>
        <v>SÚS Plzeňského kraje, p.o.</v>
      </c>
      <c r="G86" s="41"/>
      <c r="H86" s="41"/>
      <c r="I86" s="141" t="s">
        <v>31</v>
      </c>
      <c r="J86" s="37" t="str">
        <f>E21</f>
        <v>Ing. Jaroslav Rojt</v>
      </c>
      <c r="K86" s="41"/>
      <c r="L86" s="138"/>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IF(E18="","",E18)</f>
        <v>Vyplň údaj</v>
      </c>
      <c r="G87" s="41"/>
      <c r="H87" s="41"/>
      <c r="I87" s="141" t="s">
        <v>34</v>
      </c>
      <c r="J87" s="37" t="str">
        <f>E24</f>
        <v>Jan Leinhäupel</v>
      </c>
      <c r="K87" s="41"/>
      <c r="L87" s="138"/>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137"/>
      <c r="J88" s="41"/>
      <c r="K88" s="41"/>
      <c r="L88" s="138"/>
      <c r="S88" s="39"/>
      <c r="T88" s="39"/>
      <c r="U88" s="39"/>
      <c r="V88" s="39"/>
      <c r="W88" s="39"/>
      <c r="X88" s="39"/>
      <c r="Y88" s="39"/>
      <c r="Z88" s="39"/>
      <c r="AA88" s="39"/>
      <c r="AB88" s="39"/>
      <c r="AC88" s="39"/>
      <c r="AD88" s="39"/>
      <c r="AE88" s="39"/>
    </row>
    <row r="89" spans="1:31" s="11" customFormat="1" ht="29.25" customHeight="1">
      <c r="A89" s="191"/>
      <c r="B89" s="192"/>
      <c r="C89" s="193" t="s">
        <v>106</v>
      </c>
      <c r="D89" s="194" t="s">
        <v>57</v>
      </c>
      <c r="E89" s="194" t="s">
        <v>53</v>
      </c>
      <c r="F89" s="194" t="s">
        <v>54</v>
      </c>
      <c r="G89" s="194" t="s">
        <v>107</v>
      </c>
      <c r="H89" s="194" t="s">
        <v>108</v>
      </c>
      <c r="I89" s="195" t="s">
        <v>109</v>
      </c>
      <c r="J89" s="194" t="s">
        <v>92</v>
      </c>
      <c r="K89" s="196" t="s">
        <v>110</v>
      </c>
      <c r="L89" s="197"/>
      <c r="M89" s="93" t="s">
        <v>19</v>
      </c>
      <c r="N89" s="94" t="s">
        <v>42</v>
      </c>
      <c r="O89" s="94" t="s">
        <v>111</v>
      </c>
      <c r="P89" s="94" t="s">
        <v>112</v>
      </c>
      <c r="Q89" s="94" t="s">
        <v>113</v>
      </c>
      <c r="R89" s="94" t="s">
        <v>114</v>
      </c>
      <c r="S89" s="94" t="s">
        <v>115</v>
      </c>
      <c r="T89" s="95" t="s">
        <v>116</v>
      </c>
      <c r="U89" s="191"/>
      <c r="V89" s="191"/>
      <c r="W89" s="191"/>
      <c r="X89" s="191"/>
      <c r="Y89" s="191"/>
      <c r="Z89" s="191"/>
      <c r="AA89" s="191"/>
      <c r="AB89" s="191"/>
      <c r="AC89" s="191"/>
      <c r="AD89" s="191"/>
      <c r="AE89" s="191"/>
    </row>
    <row r="90" spans="1:63" s="2" customFormat="1" ht="22.8" customHeight="1">
      <c r="A90" s="39"/>
      <c r="B90" s="40"/>
      <c r="C90" s="100" t="s">
        <v>117</v>
      </c>
      <c r="D90" s="41"/>
      <c r="E90" s="41"/>
      <c r="F90" s="41"/>
      <c r="G90" s="41"/>
      <c r="H90" s="41"/>
      <c r="I90" s="137"/>
      <c r="J90" s="198">
        <f>BK90</f>
        <v>0</v>
      </c>
      <c r="K90" s="41"/>
      <c r="L90" s="45"/>
      <c r="M90" s="96"/>
      <c r="N90" s="199"/>
      <c r="O90" s="97"/>
      <c r="P90" s="200">
        <f>P91</f>
        <v>0</v>
      </c>
      <c r="Q90" s="97"/>
      <c r="R90" s="200">
        <f>R91</f>
        <v>361.82519775000003</v>
      </c>
      <c r="S90" s="97"/>
      <c r="T90" s="201">
        <f>T91</f>
        <v>2628.078</v>
      </c>
      <c r="U90" s="39"/>
      <c r="V90" s="39"/>
      <c r="W90" s="39"/>
      <c r="X90" s="39"/>
      <c r="Y90" s="39"/>
      <c r="Z90" s="39"/>
      <c r="AA90" s="39"/>
      <c r="AB90" s="39"/>
      <c r="AC90" s="39"/>
      <c r="AD90" s="39"/>
      <c r="AE90" s="39"/>
      <c r="AT90" s="18" t="s">
        <v>71</v>
      </c>
      <c r="AU90" s="18" t="s">
        <v>93</v>
      </c>
      <c r="BK90" s="202">
        <f>BK91</f>
        <v>0</v>
      </c>
    </row>
    <row r="91" spans="1:63" s="12" customFormat="1" ht="25.9" customHeight="1">
      <c r="A91" s="12"/>
      <c r="B91" s="203"/>
      <c r="C91" s="204"/>
      <c r="D91" s="205" t="s">
        <v>71</v>
      </c>
      <c r="E91" s="206" t="s">
        <v>118</v>
      </c>
      <c r="F91" s="206" t="s">
        <v>119</v>
      </c>
      <c r="G91" s="204"/>
      <c r="H91" s="204"/>
      <c r="I91" s="207"/>
      <c r="J91" s="208">
        <f>BK91</f>
        <v>0</v>
      </c>
      <c r="K91" s="204"/>
      <c r="L91" s="209"/>
      <c r="M91" s="210"/>
      <c r="N91" s="211"/>
      <c r="O91" s="211"/>
      <c r="P91" s="212">
        <f>P92+P155+P161+P164+P176+P284+P289+P295+P452+P475</f>
        <v>0</v>
      </c>
      <c r="Q91" s="211"/>
      <c r="R91" s="212">
        <f>R92+R155+R161+R164+R176+R284+R289+R295+R452+R475</f>
        <v>361.82519775000003</v>
      </c>
      <c r="S91" s="211"/>
      <c r="T91" s="213">
        <f>T92+T155+T161+T164+T176+T284+T289+T295+T452+T475</f>
        <v>2628.078</v>
      </c>
      <c r="U91" s="12"/>
      <c r="V91" s="12"/>
      <c r="W91" s="12"/>
      <c r="X91" s="12"/>
      <c r="Y91" s="12"/>
      <c r="Z91" s="12"/>
      <c r="AA91" s="12"/>
      <c r="AB91" s="12"/>
      <c r="AC91" s="12"/>
      <c r="AD91" s="12"/>
      <c r="AE91" s="12"/>
      <c r="AR91" s="214" t="s">
        <v>80</v>
      </c>
      <c r="AT91" s="215" t="s">
        <v>71</v>
      </c>
      <c r="AU91" s="215" t="s">
        <v>72</v>
      </c>
      <c r="AY91" s="214" t="s">
        <v>120</v>
      </c>
      <c r="BK91" s="216">
        <f>BK92+BK155+BK161+BK164+BK176+BK284+BK289+BK295+BK452+BK475</f>
        <v>0</v>
      </c>
    </row>
    <row r="92" spans="1:63" s="12" customFormat="1" ht="22.8" customHeight="1">
      <c r="A92" s="12"/>
      <c r="B92" s="203"/>
      <c r="C92" s="204"/>
      <c r="D92" s="205" t="s">
        <v>71</v>
      </c>
      <c r="E92" s="217" t="s">
        <v>80</v>
      </c>
      <c r="F92" s="217" t="s">
        <v>121</v>
      </c>
      <c r="G92" s="204"/>
      <c r="H92" s="204"/>
      <c r="I92" s="207"/>
      <c r="J92" s="218">
        <f>BK92</f>
        <v>0</v>
      </c>
      <c r="K92" s="204"/>
      <c r="L92" s="209"/>
      <c r="M92" s="210"/>
      <c r="N92" s="211"/>
      <c r="O92" s="211"/>
      <c r="P92" s="212">
        <f>SUM(P93:P154)</f>
        <v>0</v>
      </c>
      <c r="Q92" s="211"/>
      <c r="R92" s="212">
        <f>SUM(R93:R154)</f>
        <v>20.82585</v>
      </c>
      <c r="S92" s="211"/>
      <c r="T92" s="213">
        <f>SUM(T93:T154)</f>
        <v>1591.85</v>
      </c>
      <c r="U92" s="12"/>
      <c r="V92" s="12"/>
      <c r="W92" s="12"/>
      <c r="X92" s="12"/>
      <c r="Y92" s="12"/>
      <c r="Z92" s="12"/>
      <c r="AA92" s="12"/>
      <c r="AB92" s="12"/>
      <c r="AC92" s="12"/>
      <c r="AD92" s="12"/>
      <c r="AE92" s="12"/>
      <c r="AR92" s="214" t="s">
        <v>80</v>
      </c>
      <c r="AT92" s="215" t="s">
        <v>71</v>
      </c>
      <c r="AU92" s="215" t="s">
        <v>80</v>
      </c>
      <c r="AY92" s="214" t="s">
        <v>120</v>
      </c>
      <c r="BK92" s="216">
        <f>SUM(BK93:BK154)</f>
        <v>0</v>
      </c>
    </row>
    <row r="93" spans="1:65" s="2" customFormat="1" ht="33" customHeight="1">
      <c r="A93" s="39"/>
      <c r="B93" s="40"/>
      <c r="C93" s="219" t="s">
        <v>80</v>
      </c>
      <c r="D93" s="219" t="s">
        <v>122</v>
      </c>
      <c r="E93" s="220" t="s">
        <v>123</v>
      </c>
      <c r="F93" s="221" t="s">
        <v>124</v>
      </c>
      <c r="G93" s="222" t="s">
        <v>125</v>
      </c>
      <c r="H93" s="223">
        <v>7.5</v>
      </c>
      <c r="I93" s="224"/>
      <c r="J93" s="225">
        <f>ROUND(I93*H93,2)</f>
        <v>0</v>
      </c>
      <c r="K93" s="221" t="s">
        <v>126</v>
      </c>
      <c r="L93" s="45"/>
      <c r="M93" s="226" t="s">
        <v>19</v>
      </c>
      <c r="N93" s="227" t="s">
        <v>43</v>
      </c>
      <c r="O93" s="85"/>
      <c r="P93" s="228">
        <f>O93*H93</f>
        <v>0</v>
      </c>
      <c r="Q93" s="228">
        <v>0</v>
      </c>
      <c r="R93" s="228">
        <f>Q93*H93</f>
        <v>0</v>
      </c>
      <c r="S93" s="228">
        <v>0.62</v>
      </c>
      <c r="T93" s="229">
        <f>S93*H93</f>
        <v>4.65</v>
      </c>
      <c r="U93" s="39"/>
      <c r="V93" s="39"/>
      <c r="W93" s="39"/>
      <c r="X93" s="39"/>
      <c r="Y93" s="39"/>
      <c r="Z93" s="39"/>
      <c r="AA93" s="39"/>
      <c r="AB93" s="39"/>
      <c r="AC93" s="39"/>
      <c r="AD93" s="39"/>
      <c r="AE93" s="39"/>
      <c r="AR93" s="230" t="s">
        <v>127</v>
      </c>
      <c r="AT93" s="230" t="s">
        <v>122</v>
      </c>
      <c r="AU93" s="230" t="s">
        <v>83</v>
      </c>
      <c r="AY93" s="18" t="s">
        <v>120</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127</v>
      </c>
      <c r="BM93" s="230" t="s">
        <v>128</v>
      </c>
    </row>
    <row r="94" spans="1:47" s="2" customFormat="1" ht="12">
      <c r="A94" s="39"/>
      <c r="B94" s="40"/>
      <c r="C94" s="41"/>
      <c r="D94" s="232" t="s">
        <v>129</v>
      </c>
      <c r="E94" s="41"/>
      <c r="F94" s="233" t="s">
        <v>130</v>
      </c>
      <c r="G94" s="41"/>
      <c r="H94" s="41"/>
      <c r="I94" s="137"/>
      <c r="J94" s="41"/>
      <c r="K94" s="41"/>
      <c r="L94" s="45"/>
      <c r="M94" s="234"/>
      <c r="N94" s="235"/>
      <c r="O94" s="85"/>
      <c r="P94" s="85"/>
      <c r="Q94" s="85"/>
      <c r="R94" s="85"/>
      <c r="S94" s="85"/>
      <c r="T94" s="86"/>
      <c r="U94" s="39"/>
      <c r="V94" s="39"/>
      <c r="W94" s="39"/>
      <c r="X94" s="39"/>
      <c r="Y94" s="39"/>
      <c r="Z94" s="39"/>
      <c r="AA94" s="39"/>
      <c r="AB94" s="39"/>
      <c r="AC94" s="39"/>
      <c r="AD94" s="39"/>
      <c r="AE94" s="39"/>
      <c r="AT94" s="18" t="s">
        <v>129</v>
      </c>
      <c r="AU94" s="18" t="s">
        <v>83</v>
      </c>
    </row>
    <row r="95" spans="1:51" s="13" customFormat="1" ht="12">
      <c r="A95" s="13"/>
      <c r="B95" s="236"/>
      <c r="C95" s="237"/>
      <c r="D95" s="232" t="s">
        <v>131</v>
      </c>
      <c r="E95" s="238" t="s">
        <v>19</v>
      </c>
      <c r="F95" s="239" t="s">
        <v>132</v>
      </c>
      <c r="G95" s="237"/>
      <c r="H95" s="240">
        <v>7.5</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131</v>
      </c>
      <c r="AU95" s="246" t="s">
        <v>83</v>
      </c>
      <c r="AV95" s="13" t="s">
        <v>83</v>
      </c>
      <c r="AW95" s="13" t="s">
        <v>33</v>
      </c>
      <c r="AX95" s="13" t="s">
        <v>80</v>
      </c>
      <c r="AY95" s="246" t="s">
        <v>120</v>
      </c>
    </row>
    <row r="96" spans="1:65" s="2" customFormat="1" ht="21.75" customHeight="1">
      <c r="A96" s="39"/>
      <c r="B96" s="40"/>
      <c r="C96" s="219" t="s">
        <v>83</v>
      </c>
      <c r="D96" s="219" t="s">
        <v>122</v>
      </c>
      <c r="E96" s="220" t="s">
        <v>133</v>
      </c>
      <c r="F96" s="221" t="s">
        <v>134</v>
      </c>
      <c r="G96" s="222" t="s">
        <v>125</v>
      </c>
      <c r="H96" s="223">
        <v>1870</v>
      </c>
      <c r="I96" s="224"/>
      <c r="J96" s="225">
        <f>ROUND(I96*H96,2)</f>
        <v>0</v>
      </c>
      <c r="K96" s="221" t="s">
        <v>126</v>
      </c>
      <c r="L96" s="45"/>
      <c r="M96" s="226" t="s">
        <v>19</v>
      </c>
      <c r="N96" s="227" t="s">
        <v>43</v>
      </c>
      <c r="O96" s="85"/>
      <c r="P96" s="228">
        <f>O96*H96</f>
        <v>0</v>
      </c>
      <c r="Q96" s="228">
        <v>5E-05</v>
      </c>
      <c r="R96" s="228">
        <f>Q96*H96</f>
        <v>0.0935</v>
      </c>
      <c r="S96" s="228">
        <v>0.128</v>
      </c>
      <c r="T96" s="229">
        <f>S96*H96</f>
        <v>239.36</v>
      </c>
      <c r="U96" s="39"/>
      <c r="V96" s="39"/>
      <c r="W96" s="39"/>
      <c r="X96" s="39"/>
      <c r="Y96" s="39"/>
      <c r="Z96" s="39"/>
      <c r="AA96" s="39"/>
      <c r="AB96" s="39"/>
      <c r="AC96" s="39"/>
      <c r="AD96" s="39"/>
      <c r="AE96" s="39"/>
      <c r="AR96" s="230" t="s">
        <v>127</v>
      </c>
      <c r="AT96" s="230" t="s">
        <v>122</v>
      </c>
      <c r="AU96" s="230" t="s">
        <v>83</v>
      </c>
      <c r="AY96" s="18" t="s">
        <v>120</v>
      </c>
      <c r="BE96" s="231">
        <f>IF(N96="základní",J96,0)</f>
        <v>0</v>
      </c>
      <c r="BF96" s="231">
        <f>IF(N96="snížená",J96,0)</f>
        <v>0</v>
      </c>
      <c r="BG96" s="231">
        <f>IF(N96="zákl. přenesená",J96,0)</f>
        <v>0</v>
      </c>
      <c r="BH96" s="231">
        <f>IF(N96="sníž. přenesená",J96,0)</f>
        <v>0</v>
      </c>
      <c r="BI96" s="231">
        <f>IF(N96="nulová",J96,0)</f>
        <v>0</v>
      </c>
      <c r="BJ96" s="18" t="s">
        <v>80</v>
      </c>
      <c r="BK96" s="231">
        <f>ROUND(I96*H96,2)</f>
        <v>0</v>
      </c>
      <c r="BL96" s="18" t="s">
        <v>127</v>
      </c>
      <c r="BM96" s="230" t="s">
        <v>135</v>
      </c>
    </row>
    <row r="97" spans="1:47" s="2" customFormat="1" ht="12">
      <c r="A97" s="39"/>
      <c r="B97" s="40"/>
      <c r="C97" s="41"/>
      <c r="D97" s="232" t="s">
        <v>129</v>
      </c>
      <c r="E97" s="41"/>
      <c r="F97" s="233" t="s">
        <v>136</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129</v>
      </c>
      <c r="AU97" s="18" t="s">
        <v>83</v>
      </c>
    </row>
    <row r="98" spans="1:51" s="14" customFormat="1" ht="12">
      <c r="A98" s="14"/>
      <c r="B98" s="247"/>
      <c r="C98" s="248"/>
      <c r="D98" s="232" t="s">
        <v>131</v>
      </c>
      <c r="E98" s="249" t="s">
        <v>19</v>
      </c>
      <c r="F98" s="250" t="s">
        <v>137</v>
      </c>
      <c r="G98" s="248"/>
      <c r="H98" s="249" t="s">
        <v>19</v>
      </c>
      <c r="I98" s="251"/>
      <c r="J98" s="248"/>
      <c r="K98" s="248"/>
      <c r="L98" s="252"/>
      <c r="M98" s="253"/>
      <c r="N98" s="254"/>
      <c r="O98" s="254"/>
      <c r="P98" s="254"/>
      <c r="Q98" s="254"/>
      <c r="R98" s="254"/>
      <c r="S98" s="254"/>
      <c r="T98" s="255"/>
      <c r="U98" s="14"/>
      <c r="V98" s="14"/>
      <c r="W98" s="14"/>
      <c r="X98" s="14"/>
      <c r="Y98" s="14"/>
      <c r="Z98" s="14"/>
      <c r="AA98" s="14"/>
      <c r="AB98" s="14"/>
      <c r="AC98" s="14"/>
      <c r="AD98" s="14"/>
      <c r="AE98" s="14"/>
      <c r="AT98" s="256" t="s">
        <v>131</v>
      </c>
      <c r="AU98" s="256" t="s">
        <v>83</v>
      </c>
      <c r="AV98" s="14" t="s">
        <v>80</v>
      </c>
      <c r="AW98" s="14" t="s">
        <v>33</v>
      </c>
      <c r="AX98" s="14" t="s">
        <v>72</v>
      </c>
      <c r="AY98" s="256" t="s">
        <v>120</v>
      </c>
    </row>
    <row r="99" spans="1:51" s="13" customFormat="1" ht="12">
      <c r="A99" s="13"/>
      <c r="B99" s="236"/>
      <c r="C99" s="237"/>
      <c r="D99" s="232" t="s">
        <v>131</v>
      </c>
      <c r="E99" s="238" t="s">
        <v>19</v>
      </c>
      <c r="F99" s="239" t="s">
        <v>138</v>
      </c>
      <c r="G99" s="237"/>
      <c r="H99" s="240">
        <v>1870</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131</v>
      </c>
      <c r="AU99" s="246" t="s">
        <v>83</v>
      </c>
      <c r="AV99" s="13" t="s">
        <v>83</v>
      </c>
      <c r="AW99" s="13" t="s">
        <v>33</v>
      </c>
      <c r="AX99" s="13" t="s">
        <v>80</v>
      </c>
      <c r="AY99" s="246" t="s">
        <v>120</v>
      </c>
    </row>
    <row r="100" spans="1:51" s="14" customFormat="1" ht="12">
      <c r="A100" s="14"/>
      <c r="B100" s="247"/>
      <c r="C100" s="248"/>
      <c r="D100" s="232" t="s">
        <v>131</v>
      </c>
      <c r="E100" s="249" t="s">
        <v>19</v>
      </c>
      <c r="F100" s="250" t="s">
        <v>139</v>
      </c>
      <c r="G100" s="248"/>
      <c r="H100" s="249" t="s">
        <v>19</v>
      </c>
      <c r="I100" s="251"/>
      <c r="J100" s="248"/>
      <c r="K100" s="248"/>
      <c r="L100" s="252"/>
      <c r="M100" s="253"/>
      <c r="N100" s="254"/>
      <c r="O100" s="254"/>
      <c r="P100" s="254"/>
      <c r="Q100" s="254"/>
      <c r="R100" s="254"/>
      <c r="S100" s="254"/>
      <c r="T100" s="255"/>
      <c r="U100" s="14"/>
      <c r="V100" s="14"/>
      <c r="W100" s="14"/>
      <c r="X100" s="14"/>
      <c r="Y100" s="14"/>
      <c r="Z100" s="14"/>
      <c r="AA100" s="14"/>
      <c r="AB100" s="14"/>
      <c r="AC100" s="14"/>
      <c r="AD100" s="14"/>
      <c r="AE100" s="14"/>
      <c r="AT100" s="256" t="s">
        <v>131</v>
      </c>
      <c r="AU100" s="256" t="s">
        <v>83</v>
      </c>
      <c r="AV100" s="14" t="s">
        <v>80</v>
      </c>
      <c r="AW100" s="14" t="s">
        <v>33</v>
      </c>
      <c r="AX100" s="14" t="s">
        <v>72</v>
      </c>
      <c r="AY100" s="256" t="s">
        <v>120</v>
      </c>
    </row>
    <row r="101" spans="1:65" s="2" customFormat="1" ht="21.75" customHeight="1">
      <c r="A101" s="39"/>
      <c r="B101" s="40"/>
      <c r="C101" s="219" t="s">
        <v>140</v>
      </c>
      <c r="D101" s="219" t="s">
        <v>122</v>
      </c>
      <c r="E101" s="220" t="s">
        <v>141</v>
      </c>
      <c r="F101" s="221" t="s">
        <v>142</v>
      </c>
      <c r="G101" s="222" t="s">
        <v>125</v>
      </c>
      <c r="H101" s="223">
        <v>95</v>
      </c>
      <c r="I101" s="224"/>
      <c r="J101" s="225">
        <f>ROUND(I101*H101,2)</f>
        <v>0</v>
      </c>
      <c r="K101" s="221" t="s">
        <v>126</v>
      </c>
      <c r="L101" s="45"/>
      <c r="M101" s="226" t="s">
        <v>19</v>
      </c>
      <c r="N101" s="227" t="s">
        <v>43</v>
      </c>
      <c r="O101" s="85"/>
      <c r="P101" s="228">
        <f>O101*H101</f>
        <v>0</v>
      </c>
      <c r="Q101" s="228">
        <v>9E-05</v>
      </c>
      <c r="R101" s="228">
        <f>Q101*H101</f>
        <v>0.00855</v>
      </c>
      <c r="S101" s="228">
        <v>0.256</v>
      </c>
      <c r="T101" s="229">
        <f>S101*H101</f>
        <v>24.32</v>
      </c>
      <c r="U101" s="39"/>
      <c r="V101" s="39"/>
      <c r="W101" s="39"/>
      <c r="X101" s="39"/>
      <c r="Y101" s="39"/>
      <c r="Z101" s="39"/>
      <c r="AA101" s="39"/>
      <c r="AB101" s="39"/>
      <c r="AC101" s="39"/>
      <c r="AD101" s="39"/>
      <c r="AE101" s="39"/>
      <c r="AR101" s="230" t="s">
        <v>127</v>
      </c>
      <c r="AT101" s="230" t="s">
        <v>122</v>
      </c>
      <c r="AU101" s="230" t="s">
        <v>83</v>
      </c>
      <c r="AY101" s="18" t="s">
        <v>120</v>
      </c>
      <c r="BE101" s="231">
        <f>IF(N101="základní",J101,0)</f>
        <v>0</v>
      </c>
      <c r="BF101" s="231">
        <f>IF(N101="snížená",J101,0)</f>
        <v>0</v>
      </c>
      <c r="BG101" s="231">
        <f>IF(N101="zákl. přenesená",J101,0)</f>
        <v>0</v>
      </c>
      <c r="BH101" s="231">
        <f>IF(N101="sníž. přenesená",J101,0)</f>
        <v>0</v>
      </c>
      <c r="BI101" s="231">
        <f>IF(N101="nulová",J101,0)</f>
        <v>0</v>
      </c>
      <c r="BJ101" s="18" t="s">
        <v>80</v>
      </c>
      <c r="BK101" s="231">
        <f>ROUND(I101*H101,2)</f>
        <v>0</v>
      </c>
      <c r="BL101" s="18" t="s">
        <v>127</v>
      </c>
      <c r="BM101" s="230" t="s">
        <v>143</v>
      </c>
    </row>
    <row r="102" spans="1:47" s="2" customFormat="1" ht="12">
      <c r="A102" s="39"/>
      <c r="B102" s="40"/>
      <c r="C102" s="41"/>
      <c r="D102" s="232" t="s">
        <v>129</v>
      </c>
      <c r="E102" s="41"/>
      <c r="F102" s="233" t="s">
        <v>136</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129</v>
      </c>
      <c r="AU102" s="18" t="s">
        <v>83</v>
      </c>
    </row>
    <row r="103" spans="1:51" s="14" customFormat="1" ht="12">
      <c r="A103" s="14"/>
      <c r="B103" s="247"/>
      <c r="C103" s="248"/>
      <c r="D103" s="232" t="s">
        <v>131</v>
      </c>
      <c r="E103" s="249" t="s">
        <v>19</v>
      </c>
      <c r="F103" s="250" t="s">
        <v>144</v>
      </c>
      <c r="G103" s="248"/>
      <c r="H103" s="249" t="s">
        <v>19</v>
      </c>
      <c r="I103" s="251"/>
      <c r="J103" s="248"/>
      <c r="K103" s="248"/>
      <c r="L103" s="252"/>
      <c r="M103" s="253"/>
      <c r="N103" s="254"/>
      <c r="O103" s="254"/>
      <c r="P103" s="254"/>
      <c r="Q103" s="254"/>
      <c r="R103" s="254"/>
      <c r="S103" s="254"/>
      <c r="T103" s="255"/>
      <c r="U103" s="14"/>
      <c r="V103" s="14"/>
      <c r="W103" s="14"/>
      <c r="X103" s="14"/>
      <c r="Y103" s="14"/>
      <c r="Z103" s="14"/>
      <c r="AA103" s="14"/>
      <c r="AB103" s="14"/>
      <c r="AC103" s="14"/>
      <c r="AD103" s="14"/>
      <c r="AE103" s="14"/>
      <c r="AT103" s="256" t="s">
        <v>131</v>
      </c>
      <c r="AU103" s="256" t="s">
        <v>83</v>
      </c>
      <c r="AV103" s="14" t="s">
        <v>80</v>
      </c>
      <c r="AW103" s="14" t="s">
        <v>33</v>
      </c>
      <c r="AX103" s="14" t="s">
        <v>72</v>
      </c>
      <c r="AY103" s="256" t="s">
        <v>120</v>
      </c>
    </row>
    <row r="104" spans="1:51" s="13" customFormat="1" ht="12">
      <c r="A104" s="13"/>
      <c r="B104" s="236"/>
      <c r="C104" s="237"/>
      <c r="D104" s="232" t="s">
        <v>131</v>
      </c>
      <c r="E104" s="238" t="s">
        <v>19</v>
      </c>
      <c r="F104" s="239" t="s">
        <v>145</v>
      </c>
      <c r="G104" s="237"/>
      <c r="H104" s="240">
        <v>30</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131</v>
      </c>
      <c r="AU104" s="246" t="s">
        <v>83</v>
      </c>
      <c r="AV104" s="13" t="s">
        <v>83</v>
      </c>
      <c r="AW104" s="13" t="s">
        <v>33</v>
      </c>
      <c r="AX104" s="13" t="s">
        <v>72</v>
      </c>
      <c r="AY104" s="246" t="s">
        <v>120</v>
      </c>
    </row>
    <row r="105" spans="1:51" s="13" customFormat="1" ht="12">
      <c r="A105" s="13"/>
      <c r="B105" s="236"/>
      <c r="C105" s="237"/>
      <c r="D105" s="232" t="s">
        <v>131</v>
      </c>
      <c r="E105" s="238" t="s">
        <v>19</v>
      </c>
      <c r="F105" s="239" t="s">
        <v>146</v>
      </c>
      <c r="G105" s="237"/>
      <c r="H105" s="240">
        <v>27.5</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131</v>
      </c>
      <c r="AU105" s="246" t="s">
        <v>83</v>
      </c>
      <c r="AV105" s="13" t="s">
        <v>83</v>
      </c>
      <c r="AW105" s="13" t="s">
        <v>33</v>
      </c>
      <c r="AX105" s="13" t="s">
        <v>72</v>
      </c>
      <c r="AY105" s="246" t="s">
        <v>120</v>
      </c>
    </row>
    <row r="106" spans="1:51" s="13" customFormat="1" ht="12">
      <c r="A106" s="13"/>
      <c r="B106" s="236"/>
      <c r="C106" s="237"/>
      <c r="D106" s="232" t="s">
        <v>131</v>
      </c>
      <c r="E106" s="238" t="s">
        <v>19</v>
      </c>
      <c r="F106" s="239" t="s">
        <v>147</v>
      </c>
      <c r="G106" s="237"/>
      <c r="H106" s="240">
        <v>37.5</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131</v>
      </c>
      <c r="AU106" s="246" t="s">
        <v>83</v>
      </c>
      <c r="AV106" s="13" t="s">
        <v>83</v>
      </c>
      <c r="AW106" s="13" t="s">
        <v>33</v>
      </c>
      <c r="AX106" s="13" t="s">
        <v>72</v>
      </c>
      <c r="AY106" s="246" t="s">
        <v>120</v>
      </c>
    </row>
    <row r="107" spans="1:51" s="15" customFormat="1" ht="12">
      <c r="A107" s="15"/>
      <c r="B107" s="257"/>
      <c r="C107" s="258"/>
      <c r="D107" s="232" t="s">
        <v>131</v>
      </c>
      <c r="E107" s="259" t="s">
        <v>19</v>
      </c>
      <c r="F107" s="260" t="s">
        <v>148</v>
      </c>
      <c r="G107" s="258"/>
      <c r="H107" s="261">
        <v>95</v>
      </c>
      <c r="I107" s="262"/>
      <c r="J107" s="258"/>
      <c r="K107" s="258"/>
      <c r="L107" s="263"/>
      <c r="M107" s="264"/>
      <c r="N107" s="265"/>
      <c r="O107" s="265"/>
      <c r="P107" s="265"/>
      <c r="Q107" s="265"/>
      <c r="R107" s="265"/>
      <c r="S107" s="265"/>
      <c r="T107" s="266"/>
      <c r="U107" s="15"/>
      <c r="V107" s="15"/>
      <c r="W107" s="15"/>
      <c r="X107" s="15"/>
      <c r="Y107" s="15"/>
      <c r="Z107" s="15"/>
      <c r="AA107" s="15"/>
      <c r="AB107" s="15"/>
      <c r="AC107" s="15"/>
      <c r="AD107" s="15"/>
      <c r="AE107" s="15"/>
      <c r="AT107" s="267" t="s">
        <v>131</v>
      </c>
      <c r="AU107" s="267" t="s">
        <v>83</v>
      </c>
      <c r="AV107" s="15" t="s">
        <v>127</v>
      </c>
      <c r="AW107" s="15" t="s">
        <v>33</v>
      </c>
      <c r="AX107" s="15" t="s">
        <v>80</v>
      </c>
      <c r="AY107" s="267" t="s">
        <v>120</v>
      </c>
    </row>
    <row r="108" spans="1:65" s="2" customFormat="1" ht="21.75" customHeight="1">
      <c r="A108" s="39"/>
      <c r="B108" s="40"/>
      <c r="C108" s="219" t="s">
        <v>127</v>
      </c>
      <c r="D108" s="219" t="s">
        <v>122</v>
      </c>
      <c r="E108" s="220" t="s">
        <v>149</v>
      </c>
      <c r="F108" s="221" t="s">
        <v>150</v>
      </c>
      <c r="G108" s="222" t="s">
        <v>125</v>
      </c>
      <c r="H108" s="223">
        <v>10340</v>
      </c>
      <c r="I108" s="224"/>
      <c r="J108" s="225">
        <f>ROUND(I108*H108,2)</f>
        <v>0</v>
      </c>
      <c r="K108" s="221" t="s">
        <v>126</v>
      </c>
      <c r="L108" s="45"/>
      <c r="M108" s="226" t="s">
        <v>19</v>
      </c>
      <c r="N108" s="227" t="s">
        <v>43</v>
      </c>
      <c r="O108" s="85"/>
      <c r="P108" s="228">
        <f>O108*H108</f>
        <v>0</v>
      </c>
      <c r="Q108" s="228">
        <v>7E-05</v>
      </c>
      <c r="R108" s="228">
        <f>Q108*H108</f>
        <v>0.7237999999999999</v>
      </c>
      <c r="S108" s="228">
        <v>0.128</v>
      </c>
      <c r="T108" s="229">
        <f>S108*H108</f>
        <v>1323.52</v>
      </c>
      <c r="U108" s="39"/>
      <c r="V108" s="39"/>
      <c r="W108" s="39"/>
      <c r="X108" s="39"/>
      <c r="Y108" s="39"/>
      <c r="Z108" s="39"/>
      <c r="AA108" s="39"/>
      <c r="AB108" s="39"/>
      <c r="AC108" s="39"/>
      <c r="AD108" s="39"/>
      <c r="AE108" s="39"/>
      <c r="AR108" s="230" t="s">
        <v>127</v>
      </c>
      <c r="AT108" s="230" t="s">
        <v>122</v>
      </c>
      <c r="AU108" s="230" t="s">
        <v>83</v>
      </c>
      <c r="AY108" s="18" t="s">
        <v>120</v>
      </c>
      <c r="BE108" s="231">
        <f>IF(N108="základní",J108,0)</f>
        <v>0</v>
      </c>
      <c r="BF108" s="231">
        <f>IF(N108="snížená",J108,0)</f>
        <v>0</v>
      </c>
      <c r="BG108" s="231">
        <f>IF(N108="zákl. přenesená",J108,0)</f>
        <v>0</v>
      </c>
      <c r="BH108" s="231">
        <f>IF(N108="sníž. přenesená",J108,0)</f>
        <v>0</v>
      </c>
      <c r="BI108" s="231">
        <f>IF(N108="nulová",J108,0)</f>
        <v>0</v>
      </c>
      <c r="BJ108" s="18" t="s">
        <v>80</v>
      </c>
      <c r="BK108" s="231">
        <f>ROUND(I108*H108,2)</f>
        <v>0</v>
      </c>
      <c r="BL108" s="18" t="s">
        <v>127</v>
      </c>
      <c r="BM108" s="230" t="s">
        <v>151</v>
      </c>
    </row>
    <row r="109" spans="1:47" s="2" customFormat="1" ht="12">
      <c r="A109" s="39"/>
      <c r="B109" s="40"/>
      <c r="C109" s="41"/>
      <c r="D109" s="232" t="s">
        <v>129</v>
      </c>
      <c r="E109" s="41"/>
      <c r="F109" s="233" t="s">
        <v>136</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129</v>
      </c>
      <c r="AU109" s="18" t="s">
        <v>83</v>
      </c>
    </row>
    <row r="110" spans="1:51" s="14" customFormat="1" ht="12">
      <c r="A110" s="14"/>
      <c r="B110" s="247"/>
      <c r="C110" s="248"/>
      <c r="D110" s="232" t="s">
        <v>131</v>
      </c>
      <c r="E110" s="249" t="s">
        <v>19</v>
      </c>
      <c r="F110" s="250" t="s">
        <v>152</v>
      </c>
      <c r="G110" s="248"/>
      <c r="H110" s="249" t="s">
        <v>19</v>
      </c>
      <c r="I110" s="251"/>
      <c r="J110" s="248"/>
      <c r="K110" s="248"/>
      <c r="L110" s="252"/>
      <c r="M110" s="253"/>
      <c r="N110" s="254"/>
      <c r="O110" s="254"/>
      <c r="P110" s="254"/>
      <c r="Q110" s="254"/>
      <c r="R110" s="254"/>
      <c r="S110" s="254"/>
      <c r="T110" s="255"/>
      <c r="U110" s="14"/>
      <c r="V110" s="14"/>
      <c r="W110" s="14"/>
      <c r="X110" s="14"/>
      <c r="Y110" s="14"/>
      <c r="Z110" s="14"/>
      <c r="AA110" s="14"/>
      <c r="AB110" s="14"/>
      <c r="AC110" s="14"/>
      <c r="AD110" s="14"/>
      <c r="AE110" s="14"/>
      <c r="AT110" s="256" t="s">
        <v>131</v>
      </c>
      <c r="AU110" s="256" t="s">
        <v>83</v>
      </c>
      <c r="AV110" s="14" t="s">
        <v>80</v>
      </c>
      <c r="AW110" s="14" t="s">
        <v>33</v>
      </c>
      <c r="AX110" s="14" t="s">
        <v>72</v>
      </c>
      <c r="AY110" s="256" t="s">
        <v>120</v>
      </c>
    </row>
    <row r="111" spans="1:51" s="13" customFormat="1" ht="12">
      <c r="A111" s="13"/>
      <c r="B111" s="236"/>
      <c r="C111" s="237"/>
      <c r="D111" s="232" t="s">
        <v>131</v>
      </c>
      <c r="E111" s="238" t="s">
        <v>19</v>
      </c>
      <c r="F111" s="239" t="s">
        <v>153</v>
      </c>
      <c r="G111" s="237"/>
      <c r="H111" s="240">
        <v>9970</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131</v>
      </c>
      <c r="AU111" s="246" t="s">
        <v>83</v>
      </c>
      <c r="AV111" s="13" t="s">
        <v>83</v>
      </c>
      <c r="AW111" s="13" t="s">
        <v>33</v>
      </c>
      <c r="AX111" s="13" t="s">
        <v>72</v>
      </c>
      <c r="AY111" s="246" t="s">
        <v>120</v>
      </c>
    </row>
    <row r="112" spans="1:51" s="14" customFormat="1" ht="12">
      <c r="A112" s="14"/>
      <c r="B112" s="247"/>
      <c r="C112" s="248"/>
      <c r="D112" s="232" t="s">
        <v>131</v>
      </c>
      <c r="E112" s="249" t="s">
        <v>19</v>
      </c>
      <c r="F112" s="250" t="s">
        <v>154</v>
      </c>
      <c r="G112" s="248"/>
      <c r="H112" s="249" t="s">
        <v>19</v>
      </c>
      <c r="I112" s="251"/>
      <c r="J112" s="248"/>
      <c r="K112" s="248"/>
      <c r="L112" s="252"/>
      <c r="M112" s="253"/>
      <c r="N112" s="254"/>
      <c r="O112" s="254"/>
      <c r="P112" s="254"/>
      <c r="Q112" s="254"/>
      <c r="R112" s="254"/>
      <c r="S112" s="254"/>
      <c r="T112" s="255"/>
      <c r="U112" s="14"/>
      <c r="V112" s="14"/>
      <c r="W112" s="14"/>
      <c r="X112" s="14"/>
      <c r="Y112" s="14"/>
      <c r="Z112" s="14"/>
      <c r="AA112" s="14"/>
      <c r="AB112" s="14"/>
      <c r="AC112" s="14"/>
      <c r="AD112" s="14"/>
      <c r="AE112" s="14"/>
      <c r="AT112" s="256" t="s">
        <v>131</v>
      </c>
      <c r="AU112" s="256" t="s">
        <v>83</v>
      </c>
      <c r="AV112" s="14" t="s">
        <v>80</v>
      </c>
      <c r="AW112" s="14" t="s">
        <v>33</v>
      </c>
      <c r="AX112" s="14" t="s">
        <v>72</v>
      </c>
      <c r="AY112" s="256" t="s">
        <v>120</v>
      </c>
    </row>
    <row r="113" spans="1:51" s="13" customFormat="1" ht="12">
      <c r="A113" s="13"/>
      <c r="B113" s="236"/>
      <c r="C113" s="237"/>
      <c r="D113" s="232" t="s">
        <v>131</v>
      </c>
      <c r="E113" s="238" t="s">
        <v>19</v>
      </c>
      <c r="F113" s="239" t="s">
        <v>155</v>
      </c>
      <c r="G113" s="237"/>
      <c r="H113" s="240">
        <v>310</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131</v>
      </c>
      <c r="AU113" s="246" t="s">
        <v>83</v>
      </c>
      <c r="AV113" s="13" t="s">
        <v>83</v>
      </c>
      <c r="AW113" s="13" t="s">
        <v>33</v>
      </c>
      <c r="AX113" s="13" t="s">
        <v>72</v>
      </c>
      <c r="AY113" s="246" t="s">
        <v>120</v>
      </c>
    </row>
    <row r="114" spans="1:51" s="14" customFormat="1" ht="12">
      <c r="A114" s="14"/>
      <c r="B114" s="247"/>
      <c r="C114" s="248"/>
      <c r="D114" s="232" t="s">
        <v>131</v>
      </c>
      <c r="E114" s="249" t="s">
        <v>19</v>
      </c>
      <c r="F114" s="250" t="s">
        <v>156</v>
      </c>
      <c r="G114" s="248"/>
      <c r="H114" s="249" t="s">
        <v>19</v>
      </c>
      <c r="I114" s="251"/>
      <c r="J114" s="248"/>
      <c r="K114" s="248"/>
      <c r="L114" s="252"/>
      <c r="M114" s="253"/>
      <c r="N114" s="254"/>
      <c r="O114" s="254"/>
      <c r="P114" s="254"/>
      <c r="Q114" s="254"/>
      <c r="R114" s="254"/>
      <c r="S114" s="254"/>
      <c r="T114" s="255"/>
      <c r="U114" s="14"/>
      <c r="V114" s="14"/>
      <c r="W114" s="14"/>
      <c r="X114" s="14"/>
      <c r="Y114" s="14"/>
      <c r="Z114" s="14"/>
      <c r="AA114" s="14"/>
      <c r="AB114" s="14"/>
      <c r="AC114" s="14"/>
      <c r="AD114" s="14"/>
      <c r="AE114" s="14"/>
      <c r="AT114" s="256" t="s">
        <v>131</v>
      </c>
      <c r="AU114" s="256" t="s">
        <v>83</v>
      </c>
      <c r="AV114" s="14" t="s">
        <v>80</v>
      </c>
      <c r="AW114" s="14" t="s">
        <v>33</v>
      </c>
      <c r="AX114" s="14" t="s">
        <v>72</v>
      </c>
      <c r="AY114" s="256" t="s">
        <v>120</v>
      </c>
    </row>
    <row r="115" spans="1:51" s="13" customFormat="1" ht="12">
      <c r="A115" s="13"/>
      <c r="B115" s="236"/>
      <c r="C115" s="237"/>
      <c r="D115" s="232" t="s">
        <v>131</v>
      </c>
      <c r="E115" s="238" t="s">
        <v>19</v>
      </c>
      <c r="F115" s="239" t="s">
        <v>157</v>
      </c>
      <c r="G115" s="237"/>
      <c r="H115" s="240">
        <v>15</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131</v>
      </c>
      <c r="AU115" s="246" t="s">
        <v>83</v>
      </c>
      <c r="AV115" s="13" t="s">
        <v>83</v>
      </c>
      <c r="AW115" s="13" t="s">
        <v>33</v>
      </c>
      <c r="AX115" s="13" t="s">
        <v>72</v>
      </c>
      <c r="AY115" s="246" t="s">
        <v>120</v>
      </c>
    </row>
    <row r="116" spans="1:51" s="13" customFormat="1" ht="12">
      <c r="A116" s="13"/>
      <c r="B116" s="236"/>
      <c r="C116" s="237"/>
      <c r="D116" s="232" t="s">
        <v>131</v>
      </c>
      <c r="E116" s="238" t="s">
        <v>19</v>
      </c>
      <c r="F116" s="239" t="s">
        <v>158</v>
      </c>
      <c r="G116" s="237"/>
      <c r="H116" s="240">
        <v>25</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131</v>
      </c>
      <c r="AU116" s="246" t="s">
        <v>83</v>
      </c>
      <c r="AV116" s="13" t="s">
        <v>83</v>
      </c>
      <c r="AW116" s="13" t="s">
        <v>33</v>
      </c>
      <c r="AX116" s="13" t="s">
        <v>72</v>
      </c>
      <c r="AY116" s="246" t="s">
        <v>120</v>
      </c>
    </row>
    <row r="117" spans="1:51" s="13" customFormat="1" ht="12">
      <c r="A117" s="13"/>
      <c r="B117" s="236"/>
      <c r="C117" s="237"/>
      <c r="D117" s="232" t="s">
        <v>131</v>
      </c>
      <c r="E117" s="238" t="s">
        <v>19</v>
      </c>
      <c r="F117" s="239" t="s">
        <v>159</v>
      </c>
      <c r="G117" s="237"/>
      <c r="H117" s="240">
        <v>10</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131</v>
      </c>
      <c r="AU117" s="246" t="s">
        <v>83</v>
      </c>
      <c r="AV117" s="13" t="s">
        <v>83</v>
      </c>
      <c r="AW117" s="13" t="s">
        <v>33</v>
      </c>
      <c r="AX117" s="13" t="s">
        <v>72</v>
      </c>
      <c r="AY117" s="246" t="s">
        <v>120</v>
      </c>
    </row>
    <row r="118" spans="1:51" s="13" customFormat="1" ht="12">
      <c r="A118" s="13"/>
      <c r="B118" s="236"/>
      <c r="C118" s="237"/>
      <c r="D118" s="232" t="s">
        <v>131</v>
      </c>
      <c r="E118" s="238" t="s">
        <v>19</v>
      </c>
      <c r="F118" s="239" t="s">
        <v>160</v>
      </c>
      <c r="G118" s="237"/>
      <c r="H118" s="240">
        <v>10</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131</v>
      </c>
      <c r="AU118" s="246" t="s">
        <v>83</v>
      </c>
      <c r="AV118" s="13" t="s">
        <v>83</v>
      </c>
      <c r="AW118" s="13" t="s">
        <v>33</v>
      </c>
      <c r="AX118" s="13" t="s">
        <v>72</v>
      </c>
      <c r="AY118" s="246" t="s">
        <v>120</v>
      </c>
    </row>
    <row r="119" spans="1:51" s="15" customFormat="1" ht="12">
      <c r="A119" s="15"/>
      <c r="B119" s="257"/>
      <c r="C119" s="258"/>
      <c r="D119" s="232" t="s">
        <v>131</v>
      </c>
      <c r="E119" s="259" t="s">
        <v>19</v>
      </c>
      <c r="F119" s="260" t="s">
        <v>148</v>
      </c>
      <c r="G119" s="258"/>
      <c r="H119" s="261">
        <v>10340</v>
      </c>
      <c r="I119" s="262"/>
      <c r="J119" s="258"/>
      <c r="K119" s="258"/>
      <c r="L119" s="263"/>
      <c r="M119" s="264"/>
      <c r="N119" s="265"/>
      <c r="O119" s="265"/>
      <c r="P119" s="265"/>
      <c r="Q119" s="265"/>
      <c r="R119" s="265"/>
      <c r="S119" s="265"/>
      <c r="T119" s="266"/>
      <c r="U119" s="15"/>
      <c r="V119" s="15"/>
      <c r="W119" s="15"/>
      <c r="X119" s="15"/>
      <c r="Y119" s="15"/>
      <c r="Z119" s="15"/>
      <c r="AA119" s="15"/>
      <c r="AB119" s="15"/>
      <c r="AC119" s="15"/>
      <c r="AD119" s="15"/>
      <c r="AE119" s="15"/>
      <c r="AT119" s="267" t="s">
        <v>131</v>
      </c>
      <c r="AU119" s="267" t="s">
        <v>83</v>
      </c>
      <c r="AV119" s="15" t="s">
        <v>127</v>
      </c>
      <c r="AW119" s="15" t="s">
        <v>33</v>
      </c>
      <c r="AX119" s="15" t="s">
        <v>80</v>
      </c>
      <c r="AY119" s="267" t="s">
        <v>120</v>
      </c>
    </row>
    <row r="120" spans="1:65" s="2" customFormat="1" ht="16.5" customHeight="1">
      <c r="A120" s="39"/>
      <c r="B120" s="40"/>
      <c r="C120" s="219" t="s">
        <v>161</v>
      </c>
      <c r="D120" s="219" t="s">
        <v>122</v>
      </c>
      <c r="E120" s="220" t="s">
        <v>162</v>
      </c>
      <c r="F120" s="221" t="s">
        <v>163</v>
      </c>
      <c r="G120" s="222" t="s">
        <v>125</v>
      </c>
      <c r="H120" s="223">
        <v>40</v>
      </c>
      <c r="I120" s="224"/>
      <c r="J120" s="225">
        <f>ROUND(I120*H120,2)</f>
        <v>0</v>
      </c>
      <c r="K120" s="221" t="s">
        <v>126</v>
      </c>
      <c r="L120" s="45"/>
      <c r="M120" s="226" t="s">
        <v>19</v>
      </c>
      <c r="N120" s="227" t="s">
        <v>43</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127</v>
      </c>
      <c r="AT120" s="230" t="s">
        <v>122</v>
      </c>
      <c r="AU120" s="230" t="s">
        <v>83</v>
      </c>
      <c r="AY120" s="18" t="s">
        <v>120</v>
      </c>
      <c r="BE120" s="231">
        <f>IF(N120="základní",J120,0)</f>
        <v>0</v>
      </c>
      <c r="BF120" s="231">
        <f>IF(N120="snížená",J120,0)</f>
        <v>0</v>
      </c>
      <c r="BG120" s="231">
        <f>IF(N120="zákl. přenesená",J120,0)</f>
        <v>0</v>
      </c>
      <c r="BH120" s="231">
        <f>IF(N120="sníž. přenesená",J120,0)</f>
        <v>0</v>
      </c>
      <c r="BI120" s="231">
        <f>IF(N120="nulová",J120,0)</f>
        <v>0</v>
      </c>
      <c r="BJ120" s="18" t="s">
        <v>80</v>
      </c>
      <c r="BK120" s="231">
        <f>ROUND(I120*H120,2)</f>
        <v>0</v>
      </c>
      <c r="BL120" s="18" t="s">
        <v>127</v>
      </c>
      <c r="BM120" s="230" t="s">
        <v>164</v>
      </c>
    </row>
    <row r="121" spans="1:47" s="2" customFormat="1" ht="12">
      <c r="A121" s="39"/>
      <c r="B121" s="40"/>
      <c r="C121" s="41"/>
      <c r="D121" s="232" t="s">
        <v>129</v>
      </c>
      <c r="E121" s="41"/>
      <c r="F121" s="233" t="s">
        <v>165</v>
      </c>
      <c r="G121" s="41"/>
      <c r="H121" s="41"/>
      <c r="I121" s="137"/>
      <c r="J121" s="41"/>
      <c r="K121" s="41"/>
      <c r="L121" s="45"/>
      <c r="M121" s="234"/>
      <c r="N121" s="235"/>
      <c r="O121" s="85"/>
      <c r="P121" s="85"/>
      <c r="Q121" s="85"/>
      <c r="R121" s="85"/>
      <c r="S121" s="85"/>
      <c r="T121" s="86"/>
      <c r="U121" s="39"/>
      <c r="V121" s="39"/>
      <c r="W121" s="39"/>
      <c r="X121" s="39"/>
      <c r="Y121" s="39"/>
      <c r="Z121" s="39"/>
      <c r="AA121" s="39"/>
      <c r="AB121" s="39"/>
      <c r="AC121" s="39"/>
      <c r="AD121" s="39"/>
      <c r="AE121" s="39"/>
      <c r="AT121" s="18" t="s">
        <v>129</v>
      </c>
      <c r="AU121" s="18" t="s">
        <v>83</v>
      </c>
    </row>
    <row r="122" spans="1:51" s="14" customFormat="1" ht="12">
      <c r="A122" s="14"/>
      <c r="B122" s="247"/>
      <c r="C122" s="248"/>
      <c r="D122" s="232" t="s">
        <v>131</v>
      </c>
      <c r="E122" s="249" t="s">
        <v>19</v>
      </c>
      <c r="F122" s="250" t="s">
        <v>166</v>
      </c>
      <c r="G122" s="248"/>
      <c r="H122" s="249" t="s">
        <v>19</v>
      </c>
      <c r="I122" s="251"/>
      <c r="J122" s="248"/>
      <c r="K122" s="248"/>
      <c r="L122" s="252"/>
      <c r="M122" s="253"/>
      <c r="N122" s="254"/>
      <c r="O122" s="254"/>
      <c r="P122" s="254"/>
      <c r="Q122" s="254"/>
      <c r="R122" s="254"/>
      <c r="S122" s="254"/>
      <c r="T122" s="255"/>
      <c r="U122" s="14"/>
      <c r="V122" s="14"/>
      <c r="W122" s="14"/>
      <c r="X122" s="14"/>
      <c r="Y122" s="14"/>
      <c r="Z122" s="14"/>
      <c r="AA122" s="14"/>
      <c r="AB122" s="14"/>
      <c r="AC122" s="14"/>
      <c r="AD122" s="14"/>
      <c r="AE122" s="14"/>
      <c r="AT122" s="256" t="s">
        <v>131</v>
      </c>
      <c r="AU122" s="256" t="s">
        <v>83</v>
      </c>
      <c r="AV122" s="14" t="s">
        <v>80</v>
      </c>
      <c r="AW122" s="14" t="s">
        <v>33</v>
      </c>
      <c r="AX122" s="14" t="s">
        <v>72</v>
      </c>
      <c r="AY122" s="256" t="s">
        <v>120</v>
      </c>
    </row>
    <row r="123" spans="1:51" s="13" customFormat="1" ht="12">
      <c r="A123" s="13"/>
      <c r="B123" s="236"/>
      <c r="C123" s="237"/>
      <c r="D123" s="232" t="s">
        <v>131</v>
      </c>
      <c r="E123" s="238" t="s">
        <v>19</v>
      </c>
      <c r="F123" s="239" t="s">
        <v>167</v>
      </c>
      <c r="G123" s="237"/>
      <c r="H123" s="240">
        <v>40</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131</v>
      </c>
      <c r="AU123" s="246" t="s">
        <v>83</v>
      </c>
      <c r="AV123" s="13" t="s">
        <v>83</v>
      </c>
      <c r="AW123" s="13" t="s">
        <v>33</v>
      </c>
      <c r="AX123" s="13" t="s">
        <v>80</v>
      </c>
      <c r="AY123" s="246" t="s">
        <v>120</v>
      </c>
    </row>
    <row r="124" spans="1:65" s="2" customFormat="1" ht="21.75" customHeight="1">
      <c r="A124" s="39"/>
      <c r="B124" s="40"/>
      <c r="C124" s="219" t="s">
        <v>168</v>
      </c>
      <c r="D124" s="219" t="s">
        <v>122</v>
      </c>
      <c r="E124" s="220" t="s">
        <v>169</v>
      </c>
      <c r="F124" s="221" t="s">
        <v>170</v>
      </c>
      <c r="G124" s="222" t="s">
        <v>171</v>
      </c>
      <c r="H124" s="223">
        <v>220</v>
      </c>
      <c r="I124" s="224"/>
      <c r="J124" s="225">
        <f>ROUND(I124*H124,2)</f>
        <v>0</v>
      </c>
      <c r="K124" s="221" t="s">
        <v>126</v>
      </c>
      <c r="L124" s="45"/>
      <c r="M124" s="226" t="s">
        <v>19</v>
      </c>
      <c r="N124" s="227" t="s">
        <v>43</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127</v>
      </c>
      <c r="AT124" s="230" t="s">
        <v>122</v>
      </c>
      <c r="AU124" s="230" t="s">
        <v>83</v>
      </c>
      <c r="AY124" s="18" t="s">
        <v>120</v>
      </c>
      <c r="BE124" s="231">
        <f>IF(N124="základní",J124,0)</f>
        <v>0</v>
      </c>
      <c r="BF124" s="231">
        <f>IF(N124="snížená",J124,0)</f>
        <v>0</v>
      </c>
      <c r="BG124" s="231">
        <f>IF(N124="zákl. přenesená",J124,0)</f>
        <v>0</v>
      </c>
      <c r="BH124" s="231">
        <f>IF(N124="sníž. přenesená",J124,0)</f>
        <v>0</v>
      </c>
      <c r="BI124" s="231">
        <f>IF(N124="nulová",J124,0)</f>
        <v>0</v>
      </c>
      <c r="BJ124" s="18" t="s">
        <v>80</v>
      </c>
      <c r="BK124" s="231">
        <f>ROUND(I124*H124,2)</f>
        <v>0</v>
      </c>
      <c r="BL124" s="18" t="s">
        <v>127</v>
      </c>
      <c r="BM124" s="230" t="s">
        <v>172</v>
      </c>
    </row>
    <row r="125" spans="1:47" s="2" customFormat="1" ht="12">
      <c r="A125" s="39"/>
      <c r="B125" s="40"/>
      <c r="C125" s="41"/>
      <c r="D125" s="232" t="s">
        <v>129</v>
      </c>
      <c r="E125" s="41"/>
      <c r="F125" s="233" t="s">
        <v>173</v>
      </c>
      <c r="G125" s="41"/>
      <c r="H125" s="41"/>
      <c r="I125" s="137"/>
      <c r="J125" s="41"/>
      <c r="K125" s="41"/>
      <c r="L125" s="45"/>
      <c r="M125" s="234"/>
      <c r="N125" s="235"/>
      <c r="O125" s="85"/>
      <c r="P125" s="85"/>
      <c r="Q125" s="85"/>
      <c r="R125" s="85"/>
      <c r="S125" s="85"/>
      <c r="T125" s="86"/>
      <c r="U125" s="39"/>
      <c r="V125" s="39"/>
      <c r="W125" s="39"/>
      <c r="X125" s="39"/>
      <c r="Y125" s="39"/>
      <c r="Z125" s="39"/>
      <c r="AA125" s="39"/>
      <c r="AB125" s="39"/>
      <c r="AC125" s="39"/>
      <c r="AD125" s="39"/>
      <c r="AE125" s="39"/>
      <c r="AT125" s="18" t="s">
        <v>129</v>
      </c>
      <c r="AU125" s="18" t="s">
        <v>83</v>
      </c>
    </row>
    <row r="126" spans="1:51" s="13" customFormat="1" ht="12">
      <c r="A126" s="13"/>
      <c r="B126" s="236"/>
      <c r="C126" s="237"/>
      <c r="D126" s="232" t="s">
        <v>131</v>
      </c>
      <c r="E126" s="238" t="s">
        <v>19</v>
      </c>
      <c r="F126" s="239" t="s">
        <v>174</v>
      </c>
      <c r="G126" s="237"/>
      <c r="H126" s="240">
        <v>220</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131</v>
      </c>
      <c r="AU126" s="246" t="s">
        <v>83</v>
      </c>
      <c r="AV126" s="13" t="s">
        <v>83</v>
      </c>
      <c r="AW126" s="13" t="s">
        <v>33</v>
      </c>
      <c r="AX126" s="13" t="s">
        <v>80</v>
      </c>
      <c r="AY126" s="246" t="s">
        <v>120</v>
      </c>
    </row>
    <row r="127" spans="1:51" s="14" customFormat="1" ht="12">
      <c r="A127" s="14"/>
      <c r="B127" s="247"/>
      <c r="C127" s="248"/>
      <c r="D127" s="232" t="s">
        <v>131</v>
      </c>
      <c r="E127" s="249" t="s">
        <v>19</v>
      </c>
      <c r="F127" s="250" t="s">
        <v>175</v>
      </c>
      <c r="G127" s="248"/>
      <c r="H127" s="249" t="s">
        <v>19</v>
      </c>
      <c r="I127" s="251"/>
      <c r="J127" s="248"/>
      <c r="K127" s="248"/>
      <c r="L127" s="252"/>
      <c r="M127" s="253"/>
      <c r="N127" s="254"/>
      <c r="O127" s="254"/>
      <c r="P127" s="254"/>
      <c r="Q127" s="254"/>
      <c r="R127" s="254"/>
      <c r="S127" s="254"/>
      <c r="T127" s="255"/>
      <c r="U127" s="14"/>
      <c r="V127" s="14"/>
      <c r="W127" s="14"/>
      <c r="X127" s="14"/>
      <c r="Y127" s="14"/>
      <c r="Z127" s="14"/>
      <c r="AA127" s="14"/>
      <c r="AB127" s="14"/>
      <c r="AC127" s="14"/>
      <c r="AD127" s="14"/>
      <c r="AE127" s="14"/>
      <c r="AT127" s="256" t="s">
        <v>131</v>
      </c>
      <c r="AU127" s="256" t="s">
        <v>83</v>
      </c>
      <c r="AV127" s="14" t="s">
        <v>80</v>
      </c>
      <c r="AW127" s="14" t="s">
        <v>33</v>
      </c>
      <c r="AX127" s="14" t="s">
        <v>72</v>
      </c>
      <c r="AY127" s="256" t="s">
        <v>120</v>
      </c>
    </row>
    <row r="128" spans="1:65" s="2" customFormat="1" ht="21.75" customHeight="1">
      <c r="A128" s="39"/>
      <c r="B128" s="40"/>
      <c r="C128" s="219" t="s">
        <v>176</v>
      </c>
      <c r="D128" s="219" t="s">
        <v>122</v>
      </c>
      <c r="E128" s="220" t="s">
        <v>177</v>
      </c>
      <c r="F128" s="221" t="s">
        <v>178</v>
      </c>
      <c r="G128" s="222" t="s">
        <v>171</v>
      </c>
      <c r="H128" s="223">
        <v>1</v>
      </c>
      <c r="I128" s="224"/>
      <c r="J128" s="225">
        <f>ROUND(I128*H128,2)</f>
        <v>0</v>
      </c>
      <c r="K128" s="221" t="s">
        <v>126</v>
      </c>
      <c r="L128" s="45"/>
      <c r="M128" s="226" t="s">
        <v>19</v>
      </c>
      <c r="N128" s="227" t="s">
        <v>43</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127</v>
      </c>
      <c r="AT128" s="230" t="s">
        <v>122</v>
      </c>
      <c r="AU128" s="230" t="s">
        <v>83</v>
      </c>
      <c r="AY128" s="18" t="s">
        <v>120</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127</v>
      </c>
      <c r="BM128" s="230" t="s">
        <v>179</v>
      </c>
    </row>
    <row r="129" spans="1:47" s="2" customFormat="1" ht="12">
      <c r="A129" s="39"/>
      <c r="B129" s="40"/>
      <c r="C129" s="41"/>
      <c r="D129" s="232" t="s">
        <v>129</v>
      </c>
      <c r="E129" s="41"/>
      <c r="F129" s="233" t="s">
        <v>180</v>
      </c>
      <c r="G129" s="41"/>
      <c r="H129" s="41"/>
      <c r="I129" s="137"/>
      <c r="J129" s="41"/>
      <c r="K129" s="41"/>
      <c r="L129" s="45"/>
      <c r="M129" s="234"/>
      <c r="N129" s="235"/>
      <c r="O129" s="85"/>
      <c r="P129" s="85"/>
      <c r="Q129" s="85"/>
      <c r="R129" s="85"/>
      <c r="S129" s="85"/>
      <c r="T129" s="86"/>
      <c r="U129" s="39"/>
      <c r="V129" s="39"/>
      <c r="W129" s="39"/>
      <c r="X129" s="39"/>
      <c r="Y129" s="39"/>
      <c r="Z129" s="39"/>
      <c r="AA129" s="39"/>
      <c r="AB129" s="39"/>
      <c r="AC129" s="39"/>
      <c r="AD129" s="39"/>
      <c r="AE129" s="39"/>
      <c r="AT129" s="18" t="s">
        <v>129</v>
      </c>
      <c r="AU129" s="18" t="s">
        <v>83</v>
      </c>
    </row>
    <row r="130" spans="1:51" s="14" customFormat="1" ht="12">
      <c r="A130" s="14"/>
      <c r="B130" s="247"/>
      <c r="C130" s="248"/>
      <c r="D130" s="232" t="s">
        <v>131</v>
      </c>
      <c r="E130" s="249" t="s">
        <v>19</v>
      </c>
      <c r="F130" s="250" t="s">
        <v>181</v>
      </c>
      <c r="G130" s="248"/>
      <c r="H130" s="249" t="s">
        <v>19</v>
      </c>
      <c r="I130" s="251"/>
      <c r="J130" s="248"/>
      <c r="K130" s="248"/>
      <c r="L130" s="252"/>
      <c r="M130" s="253"/>
      <c r="N130" s="254"/>
      <c r="O130" s="254"/>
      <c r="P130" s="254"/>
      <c r="Q130" s="254"/>
      <c r="R130" s="254"/>
      <c r="S130" s="254"/>
      <c r="T130" s="255"/>
      <c r="U130" s="14"/>
      <c r="V130" s="14"/>
      <c r="W130" s="14"/>
      <c r="X130" s="14"/>
      <c r="Y130" s="14"/>
      <c r="Z130" s="14"/>
      <c r="AA130" s="14"/>
      <c r="AB130" s="14"/>
      <c r="AC130" s="14"/>
      <c r="AD130" s="14"/>
      <c r="AE130" s="14"/>
      <c r="AT130" s="256" t="s">
        <v>131</v>
      </c>
      <c r="AU130" s="256" t="s">
        <v>83</v>
      </c>
      <c r="AV130" s="14" t="s">
        <v>80</v>
      </c>
      <c r="AW130" s="14" t="s">
        <v>33</v>
      </c>
      <c r="AX130" s="14" t="s">
        <v>72</v>
      </c>
      <c r="AY130" s="256" t="s">
        <v>120</v>
      </c>
    </row>
    <row r="131" spans="1:51" s="13" customFormat="1" ht="12">
      <c r="A131" s="13"/>
      <c r="B131" s="236"/>
      <c r="C131" s="237"/>
      <c r="D131" s="232" t="s">
        <v>131</v>
      </c>
      <c r="E131" s="238" t="s">
        <v>19</v>
      </c>
      <c r="F131" s="239" t="s">
        <v>182</v>
      </c>
      <c r="G131" s="237"/>
      <c r="H131" s="240">
        <v>1</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131</v>
      </c>
      <c r="AU131" s="246" t="s">
        <v>83</v>
      </c>
      <c r="AV131" s="13" t="s">
        <v>83</v>
      </c>
      <c r="AW131" s="13" t="s">
        <v>33</v>
      </c>
      <c r="AX131" s="13" t="s">
        <v>80</v>
      </c>
      <c r="AY131" s="246" t="s">
        <v>120</v>
      </c>
    </row>
    <row r="132" spans="1:65" s="2" customFormat="1" ht="21.75" customHeight="1">
      <c r="A132" s="39"/>
      <c r="B132" s="40"/>
      <c r="C132" s="219" t="s">
        <v>183</v>
      </c>
      <c r="D132" s="219" t="s">
        <v>122</v>
      </c>
      <c r="E132" s="220" t="s">
        <v>184</v>
      </c>
      <c r="F132" s="221" t="s">
        <v>185</v>
      </c>
      <c r="G132" s="222" t="s">
        <v>171</v>
      </c>
      <c r="H132" s="223">
        <v>1</v>
      </c>
      <c r="I132" s="224"/>
      <c r="J132" s="225">
        <f>ROUND(I132*H132,2)</f>
        <v>0</v>
      </c>
      <c r="K132" s="221" t="s">
        <v>126</v>
      </c>
      <c r="L132" s="45"/>
      <c r="M132" s="226" t="s">
        <v>19</v>
      </c>
      <c r="N132" s="227" t="s">
        <v>43</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127</v>
      </c>
      <c r="AT132" s="230" t="s">
        <v>122</v>
      </c>
      <c r="AU132" s="230" t="s">
        <v>83</v>
      </c>
      <c r="AY132" s="18" t="s">
        <v>120</v>
      </c>
      <c r="BE132" s="231">
        <f>IF(N132="základní",J132,0)</f>
        <v>0</v>
      </c>
      <c r="BF132" s="231">
        <f>IF(N132="snížená",J132,0)</f>
        <v>0</v>
      </c>
      <c r="BG132" s="231">
        <f>IF(N132="zákl. přenesená",J132,0)</f>
        <v>0</v>
      </c>
      <c r="BH132" s="231">
        <f>IF(N132="sníž. přenesená",J132,0)</f>
        <v>0</v>
      </c>
      <c r="BI132" s="231">
        <f>IF(N132="nulová",J132,0)</f>
        <v>0</v>
      </c>
      <c r="BJ132" s="18" t="s">
        <v>80</v>
      </c>
      <c r="BK132" s="231">
        <f>ROUND(I132*H132,2)</f>
        <v>0</v>
      </c>
      <c r="BL132" s="18" t="s">
        <v>127</v>
      </c>
      <c r="BM132" s="230" t="s">
        <v>186</v>
      </c>
    </row>
    <row r="133" spans="1:47" s="2" customFormat="1" ht="12">
      <c r="A133" s="39"/>
      <c r="B133" s="40"/>
      <c r="C133" s="41"/>
      <c r="D133" s="232" t="s">
        <v>129</v>
      </c>
      <c r="E133" s="41"/>
      <c r="F133" s="233" t="s">
        <v>187</v>
      </c>
      <c r="G133" s="41"/>
      <c r="H133" s="41"/>
      <c r="I133" s="137"/>
      <c r="J133" s="41"/>
      <c r="K133" s="41"/>
      <c r="L133" s="45"/>
      <c r="M133" s="234"/>
      <c r="N133" s="235"/>
      <c r="O133" s="85"/>
      <c r="P133" s="85"/>
      <c r="Q133" s="85"/>
      <c r="R133" s="85"/>
      <c r="S133" s="85"/>
      <c r="T133" s="86"/>
      <c r="U133" s="39"/>
      <c r="V133" s="39"/>
      <c r="W133" s="39"/>
      <c r="X133" s="39"/>
      <c r="Y133" s="39"/>
      <c r="Z133" s="39"/>
      <c r="AA133" s="39"/>
      <c r="AB133" s="39"/>
      <c r="AC133" s="39"/>
      <c r="AD133" s="39"/>
      <c r="AE133" s="39"/>
      <c r="AT133" s="18" t="s">
        <v>129</v>
      </c>
      <c r="AU133" s="18" t="s">
        <v>83</v>
      </c>
    </row>
    <row r="134" spans="1:51" s="13" customFormat="1" ht="12">
      <c r="A134" s="13"/>
      <c r="B134" s="236"/>
      <c r="C134" s="237"/>
      <c r="D134" s="232" t="s">
        <v>131</v>
      </c>
      <c r="E134" s="238" t="s">
        <v>19</v>
      </c>
      <c r="F134" s="239" t="s">
        <v>188</v>
      </c>
      <c r="G134" s="237"/>
      <c r="H134" s="240">
        <v>1</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131</v>
      </c>
      <c r="AU134" s="246" t="s">
        <v>83</v>
      </c>
      <c r="AV134" s="13" t="s">
        <v>83</v>
      </c>
      <c r="AW134" s="13" t="s">
        <v>33</v>
      </c>
      <c r="AX134" s="13" t="s">
        <v>80</v>
      </c>
      <c r="AY134" s="246" t="s">
        <v>120</v>
      </c>
    </row>
    <row r="135" spans="1:65" s="2" customFormat="1" ht="21.75" customHeight="1">
      <c r="A135" s="39"/>
      <c r="B135" s="40"/>
      <c r="C135" s="219" t="s">
        <v>189</v>
      </c>
      <c r="D135" s="219" t="s">
        <v>122</v>
      </c>
      <c r="E135" s="220" t="s">
        <v>190</v>
      </c>
      <c r="F135" s="221" t="s">
        <v>191</v>
      </c>
      <c r="G135" s="222" t="s">
        <v>171</v>
      </c>
      <c r="H135" s="223">
        <v>10</v>
      </c>
      <c r="I135" s="224"/>
      <c r="J135" s="225">
        <f>ROUND(I135*H135,2)</f>
        <v>0</v>
      </c>
      <c r="K135" s="221" t="s">
        <v>126</v>
      </c>
      <c r="L135" s="45"/>
      <c r="M135" s="226" t="s">
        <v>19</v>
      </c>
      <c r="N135" s="227" t="s">
        <v>43</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127</v>
      </c>
      <c r="AT135" s="230" t="s">
        <v>122</v>
      </c>
      <c r="AU135" s="230" t="s">
        <v>83</v>
      </c>
      <c r="AY135" s="18" t="s">
        <v>120</v>
      </c>
      <c r="BE135" s="231">
        <f>IF(N135="základní",J135,0)</f>
        <v>0</v>
      </c>
      <c r="BF135" s="231">
        <f>IF(N135="snížená",J135,0)</f>
        <v>0</v>
      </c>
      <c r="BG135" s="231">
        <f>IF(N135="zákl. přenesená",J135,0)</f>
        <v>0</v>
      </c>
      <c r="BH135" s="231">
        <f>IF(N135="sníž. přenesená",J135,0)</f>
        <v>0</v>
      </c>
      <c r="BI135" s="231">
        <f>IF(N135="nulová",J135,0)</f>
        <v>0</v>
      </c>
      <c r="BJ135" s="18" t="s">
        <v>80</v>
      </c>
      <c r="BK135" s="231">
        <f>ROUND(I135*H135,2)</f>
        <v>0</v>
      </c>
      <c r="BL135" s="18" t="s">
        <v>127</v>
      </c>
      <c r="BM135" s="230" t="s">
        <v>192</v>
      </c>
    </row>
    <row r="136" spans="1:47" s="2" customFormat="1" ht="12">
      <c r="A136" s="39"/>
      <c r="B136" s="40"/>
      <c r="C136" s="41"/>
      <c r="D136" s="232" t="s">
        <v>129</v>
      </c>
      <c r="E136" s="41"/>
      <c r="F136" s="233" t="s">
        <v>193</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129</v>
      </c>
      <c r="AU136" s="18" t="s">
        <v>83</v>
      </c>
    </row>
    <row r="137" spans="1:51" s="14" customFormat="1" ht="12">
      <c r="A137" s="14"/>
      <c r="B137" s="247"/>
      <c r="C137" s="248"/>
      <c r="D137" s="232" t="s">
        <v>131</v>
      </c>
      <c r="E137" s="249" t="s">
        <v>19</v>
      </c>
      <c r="F137" s="250" t="s">
        <v>194</v>
      </c>
      <c r="G137" s="248"/>
      <c r="H137" s="249" t="s">
        <v>19</v>
      </c>
      <c r="I137" s="251"/>
      <c r="J137" s="248"/>
      <c r="K137" s="248"/>
      <c r="L137" s="252"/>
      <c r="M137" s="253"/>
      <c r="N137" s="254"/>
      <c r="O137" s="254"/>
      <c r="P137" s="254"/>
      <c r="Q137" s="254"/>
      <c r="R137" s="254"/>
      <c r="S137" s="254"/>
      <c r="T137" s="255"/>
      <c r="U137" s="14"/>
      <c r="V137" s="14"/>
      <c r="W137" s="14"/>
      <c r="X137" s="14"/>
      <c r="Y137" s="14"/>
      <c r="Z137" s="14"/>
      <c r="AA137" s="14"/>
      <c r="AB137" s="14"/>
      <c r="AC137" s="14"/>
      <c r="AD137" s="14"/>
      <c r="AE137" s="14"/>
      <c r="AT137" s="256" t="s">
        <v>131</v>
      </c>
      <c r="AU137" s="256" t="s">
        <v>83</v>
      </c>
      <c r="AV137" s="14" t="s">
        <v>80</v>
      </c>
      <c r="AW137" s="14" t="s">
        <v>33</v>
      </c>
      <c r="AX137" s="14" t="s">
        <v>72</v>
      </c>
      <c r="AY137" s="256" t="s">
        <v>120</v>
      </c>
    </row>
    <row r="138" spans="1:51" s="13" customFormat="1" ht="12">
      <c r="A138" s="13"/>
      <c r="B138" s="236"/>
      <c r="C138" s="237"/>
      <c r="D138" s="232" t="s">
        <v>131</v>
      </c>
      <c r="E138" s="238" t="s">
        <v>19</v>
      </c>
      <c r="F138" s="239" t="s">
        <v>195</v>
      </c>
      <c r="G138" s="237"/>
      <c r="H138" s="240">
        <v>10</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131</v>
      </c>
      <c r="AU138" s="246" t="s">
        <v>83</v>
      </c>
      <c r="AV138" s="13" t="s">
        <v>83</v>
      </c>
      <c r="AW138" s="13" t="s">
        <v>33</v>
      </c>
      <c r="AX138" s="13" t="s">
        <v>80</v>
      </c>
      <c r="AY138" s="246" t="s">
        <v>120</v>
      </c>
    </row>
    <row r="139" spans="1:65" s="2" customFormat="1" ht="33" customHeight="1">
      <c r="A139" s="39"/>
      <c r="B139" s="40"/>
      <c r="C139" s="219" t="s">
        <v>196</v>
      </c>
      <c r="D139" s="219" t="s">
        <v>122</v>
      </c>
      <c r="E139" s="220" t="s">
        <v>197</v>
      </c>
      <c r="F139" s="221" t="s">
        <v>198</v>
      </c>
      <c r="G139" s="222" t="s">
        <v>171</v>
      </c>
      <c r="H139" s="223">
        <v>221</v>
      </c>
      <c r="I139" s="224"/>
      <c r="J139" s="225">
        <f>ROUND(I139*H139,2)</f>
        <v>0</v>
      </c>
      <c r="K139" s="221" t="s">
        <v>126</v>
      </c>
      <c r="L139" s="45"/>
      <c r="M139" s="226" t="s">
        <v>19</v>
      </c>
      <c r="N139" s="227" t="s">
        <v>43</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127</v>
      </c>
      <c r="AT139" s="230" t="s">
        <v>122</v>
      </c>
      <c r="AU139" s="230" t="s">
        <v>83</v>
      </c>
      <c r="AY139" s="18" t="s">
        <v>120</v>
      </c>
      <c r="BE139" s="231">
        <f>IF(N139="základní",J139,0)</f>
        <v>0</v>
      </c>
      <c r="BF139" s="231">
        <f>IF(N139="snížená",J139,0)</f>
        <v>0</v>
      </c>
      <c r="BG139" s="231">
        <f>IF(N139="zákl. přenesená",J139,0)</f>
        <v>0</v>
      </c>
      <c r="BH139" s="231">
        <f>IF(N139="sníž. přenesená",J139,0)</f>
        <v>0</v>
      </c>
      <c r="BI139" s="231">
        <f>IF(N139="nulová",J139,0)</f>
        <v>0</v>
      </c>
      <c r="BJ139" s="18" t="s">
        <v>80</v>
      </c>
      <c r="BK139" s="231">
        <f>ROUND(I139*H139,2)</f>
        <v>0</v>
      </c>
      <c r="BL139" s="18" t="s">
        <v>127</v>
      </c>
      <c r="BM139" s="230" t="s">
        <v>199</v>
      </c>
    </row>
    <row r="140" spans="1:47" s="2" customFormat="1" ht="12">
      <c r="A140" s="39"/>
      <c r="B140" s="40"/>
      <c r="C140" s="41"/>
      <c r="D140" s="232" t="s">
        <v>129</v>
      </c>
      <c r="E140" s="41"/>
      <c r="F140" s="233" t="s">
        <v>200</v>
      </c>
      <c r="G140" s="41"/>
      <c r="H140" s="41"/>
      <c r="I140" s="137"/>
      <c r="J140" s="41"/>
      <c r="K140" s="41"/>
      <c r="L140" s="45"/>
      <c r="M140" s="234"/>
      <c r="N140" s="235"/>
      <c r="O140" s="85"/>
      <c r="P140" s="85"/>
      <c r="Q140" s="85"/>
      <c r="R140" s="85"/>
      <c r="S140" s="85"/>
      <c r="T140" s="86"/>
      <c r="U140" s="39"/>
      <c r="V140" s="39"/>
      <c r="W140" s="39"/>
      <c r="X140" s="39"/>
      <c r="Y140" s="39"/>
      <c r="Z140" s="39"/>
      <c r="AA140" s="39"/>
      <c r="AB140" s="39"/>
      <c r="AC140" s="39"/>
      <c r="AD140" s="39"/>
      <c r="AE140" s="39"/>
      <c r="AT140" s="18" t="s">
        <v>129</v>
      </c>
      <c r="AU140" s="18" t="s">
        <v>83</v>
      </c>
    </row>
    <row r="141" spans="1:51" s="13" customFormat="1" ht="12">
      <c r="A141" s="13"/>
      <c r="B141" s="236"/>
      <c r="C141" s="237"/>
      <c r="D141" s="232" t="s">
        <v>131</v>
      </c>
      <c r="E141" s="238" t="s">
        <v>19</v>
      </c>
      <c r="F141" s="239" t="s">
        <v>201</v>
      </c>
      <c r="G141" s="237"/>
      <c r="H141" s="240">
        <v>221</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131</v>
      </c>
      <c r="AU141" s="246" t="s">
        <v>83</v>
      </c>
      <c r="AV141" s="13" t="s">
        <v>83</v>
      </c>
      <c r="AW141" s="13" t="s">
        <v>33</v>
      </c>
      <c r="AX141" s="13" t="s">
        <v>80</v>
      </c>
      <c r="AY141" s="246" t="s">
        <v>120</v>
      </c>
    </row>
    <row r="142" spans="1:51" s="14" customFormat="1" ht="12">
      <c r="A142" s="14"/>
      <c r="B142" s="247"/>
      <c r="C142" s="248"/>
      <c r="D142" s="232" t="s">
        <v>131</v>
      </c>
      <c r="E142" s="249" t="s">
        <v>19</v>
      </c>
      <c r="F142" s="250" t="s">
        <v>202</v>
      </c>
      <c r="G142" s="248"/>
      <c r="H142" s="249" t="s">
        <v>19</v>
      </c>
      <c r="I142" s="251"/>
      <c r="J142" s="248"/>
      <c r="K142" s="248"/>
      <c r="L142" s="252"/>
      <c r="M142" s="253"/>
      <c r="N142" s="254"/>
      <c r="O142" s="254"/>
      <c r="P142" s="254"/>
      <c r="Q142" s="254"/>
      <c r="R142" s="254"/>
      <c r="S142" s="254"/>
      <c r="T142" s="255"/>
      <c r="U142" s="14"/>
      <c r="V142" s="14"/>
      <c r="W142" s="14"/>
      <c r="X142" s="14"/>
      <c r="Y142" s="14"/>
      <c r="Z142" s="14"/>
      <c r="AA142" s="14"/>
      <c r="AB142" s="14"/>
      <c r="AC142" s="14"/>
      <c r="AD142" s="14"/>
      <c r="AE142" s="14"/>
      <c r="AT142" s="256" t="s">
        <v>131</v>
      </c>
      <c r="AU142" s="256" t="s">
        <v>83</v>
      </c>
      <c r="AV142" s="14" t="s">
        <v>80</v>
      </c>
      <c r="AW142" s="14" t="s">
        <v>33</v>
      </c>
      <c r="AX142" s="14" t="s">
        <v>72</v>
      </c>
      <c r="AY142" s="256" t="s">
        <v>120</v>
      </c>
    </row>
    <row r="143" spans="1:65" s="2" customFormat="1" ht="33" customHeight="1">
      <c r="A143" s="39"/>
      <c r="B143" s="40"/>
      <c r="C143" s="219" t="s">
        <v>203</v>
      </c>
      <c r="D143" s="219" t="s">
        <v>122</v>
      </c>
      <c r="E143" s="220" t="s">
        <v>204</v>
      </c>
      <c r="F143" s="221" t="s">
        <v>205</v>
      </c>
      <c r="G143" s="222" t="s">
        <v>171</v>
      </c>
      <c r="H143" s="223">
        <v>10</v>
      </c>
      <c r="I143" s="224"/>
      <c r="J143" s="225">
        <f>ROUND(I143*H143,2)</f>
        <v>0</v>
      </c>
      <c r="K143" s="221" t="s">
        <v>126</v>
      </c>
      <c r="L143" s="45"/>
      <c r="M143" s="226" t="s">
        <v>19</v>
      </c>
      <c r="N143" s="227" t="s">
        <v>43</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127</v>
      </c>
      <c r="AT143" s="230" t="s">
        <v>122</v>
      </c>
      <c r="AU143" s="230" t="s">
        <v>83</v>
      </c>
      <c r="AY143" s="18" t="s">
        <v>120</v>
      </c>
      <c r="BE143" s="231">
        <f>IF(N143="základní",J143,0)</f>
        <v>0</v>
      </c>
      <c r="BF143" s="231">
        <f>IF(N143="snížená",J143,0)</f>
        <v>0</v>
      </c>
      <c r="BG143" s="231">
        <f>IF(N143="zákl. přenesená",J143,0)</f>
        <v>0</v>
      </c>
      <c r="BH143" s="231">
        <f>IF(N143="sníž. přenesená",J143,0)</f>
        <v>0</v>
      </c>
      <c r="BI143" s="231">
        <f>IF(N143="nulová",J143,0)</f>
        <v>0</v>
      </c>
      <c r="BJ143" s="18" t="s">
        <v>80</v>
      </c>
      <c r="BK143" s="231">
        <f>ROUND(I143*H143,2)</f>
        <v>0</v>
      </c>
      <c r="BL143" s="18" t="s">
        <v>127</v>
      </c>
      <c r="BM143" s="230" t="s">
        <v>206</v>
      </c>
    </row>
    <row r="144" spans="1:47" s="2" customFormat="1" ht="12">
      <c r="A144" s="39"/>
      <c r="B144" s="40"/>
      <c r="C144" s="41"/>
      <c r="D144" s="232" t="s">
        <v>129</v>
      </c>
      <c r="E144" s="41"/>
      <c r="F144" s="233" t="s">
        <v>207</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129</v>
      </c>
      <c r="AU144" s="18" t="s">
        <v>83</v>
      </c>
    </row>
    <row r="145" spans="1:51" s="14" customFormat="1" ht="12">
      <c r="A145" s="14"/>
      <c r="B145" s="247"/>
      <c r="C145" s="248"/>
      <c r="D145" s="232" t="s">
        <v>131</v>
      </c>
      <c r="E145" s="249" t="s">
        <v>19</v>
      </c>
      <c r="F145" s="250" t="s">
        <v>208</v>
      </c>
      <c r="G145" s="248"/>
      <c r="H145" s="249" t="s">
        <v>19</v>
      </c>
      <c r="I145" s="251"/>
      <c r="J145" s="248"/>
      <c r="K145" s="248"/>
      <c r="L145" s="252"/>
      <c r="M145" s="253"/>
      <c r="N145" s="254"/>
      <c r="O145" s="254"/>
      <c r="P145" s="254"/>
      <c r="Q145" s="254"/>
      <c r="R145" s="254"/>
      <c r="S145" s="254"/>
      <c r="T145" s="255"/>
      <c r="U145" s="14"/>
      <c r="V145" s="14"/>
      <c r="W145" s="14"/>
      <c r="X145" s="14"/>
      <c r="Y145" s="14"/>
      <c r="Z145" s="14"/>
      <c r="AA145" s="14"/>
      <c r="AB145" s="14"/>
      <c r="AC145" s="14"/>
      <c r="AD145" s="14"/>
      <c r="AE145" s="14"/>
      <c r="AT145" s="256" t="s">
        <v>131</v>
      </c>
      <c r="AU145" s="256" t="s">
        <v>83</v>
      </c>
      <c r="AV145" s="14" t="s">
        <v>80</v>
      </c>
      <c r="AW145" s="14" t="s">
        <v>33</v>
      </c>
      <c r="AX145" s="14" t="s">
        <v>72</v>
      </c>
      <c r="AY145" s="256" t="s">
        <v>120</v>
      </c>
    </row>
    <row r="146" spans="1:51" s="13" customFormat="1" ht="12">
      <c r="A146" s="13"/>
      <c r="B146" s="236"/>
      <c r="C146" s="237"/>
      <c r="D146" s="232" t="s">
        <v>131</v>
      </c>
      <c r="E146" s="238" t="s">
        <v>19</v>
      </c>
      <c r="F146" s="239" t="s">
        <v>209</v>
      </c>
      <c r="G146" s="237"/>
      <c r="H146" s="240">
        <v>10</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131</v>
      </c>
      <c r="AU146" s="246" t="s">
        <v>83</v>
      </c>
      <c r="AV146" s="13" t="s">
        <v>83</v>
      </c>
      <c r="AW146" s="13" t="s">
        <v>33</v>
      </c>
      <c r="AX146" s="13" t="s">
        <v>80</v>
      </c>
      <c r="AY146" s="246" t="s">
        <v>120</v>
      </c>
    </row>
    <row r="147" spans="1:65" s="2" customFormat="1" ht="16.5" customHeight="1">
      <c r="A147" s="39"/>
      <c r="B147" s="40"/>
      <c r="C147" s="268" t="s">
        <v>210</v>
      </c>
      <c r="D147" s="268" t="s">
        <v>211</v>
      </c>
      <c r="E147" s="269" t="s">
        <v>212</v>
      </c>
      <c r="F147" s="270" t="s">
        <v>213</v>
      </c>
      <c r="G147" s="271" t="s">
        <v>214</v>
      </c>
      <c r="H147" s="272">
        <v>20</v>
      </c>
      <c r="I147" s="273"/>
      <c r="J147" s="274">
        <f>ROUND(I147*H147,2)</f>
        <v>0</v>
      </c>
      <c r="K147" s="270" t="s">
        <v>19</v>
      </c>
      <c r="L147" s="275"/>
      <c r="M147" s="276" t="s">
        <v>19</v>
      </c>
      <c r="N147" s="277" t="s">
        <v>43</v>
      </c>
      <c r="O147" s="85"/>
      <c r="P147" s="228">
        <f>O147*H147</f>
        <v>0</v>
      </c>
      <c r="Q147" s="228">
        <v>1</v>
      </c>
      <c r="R147" s="228">
        <f>Q147*H147</f>
        <v>20</v>
      </c>
      <c r="S147" s="228">
        <v>0</v>
      </c>
      <c r="T147" s="229">
        <f>S147*H147</f>
        <v>0</v>
      </c>
      <c r="U147" s="39"/>
      <c r="V147" s="39"/>
      <c r="W147" s="39"/>
      <c r="X147" s="39"/>
      <c r="Y147" s="39"/>
      <c r="Z147" s="39"/>
      <c r="AA147" s="39"/>
      <c r="AB147" s="39"/>
      <c r="AC147" s="39"/>
      <c r="AD147" s="39"/>
      <c r="AE147" s="39"/>
      <c r="AR147" s="230" t="s">
        <v>183</v>
      </c>
      <c r="AT147" s="230" t="s">
        <v>211</v>
      </c>
      <c r="AU147" s="230" t="s">
        <v>83</v>
      </c>
      <c r="AY147" s="18" t="s">
        <v>120</v>
      </c>
      <c r="BE147" s="231">
        <f>IF(N147="základní",J147,0)</f>
        <v>0</v>
      </c>
      <c r="BF147" s="231">
        <f>IF(N147="snížená",J147,0)</f>
        <v>0</v>
      </c>
      <c r="BG147" s="231">
        <f>IF(N147="zákl. přenesená",J147,0)</f>
        <v>0</v>
      </c>
      <c r="BH147" s="231">
        <f>IF(N147="sníž. přenesená",J147,0)</f>
        <v>0</v>
      </c>
      <c r="BI147" s="231">
        <f>IF(N147="nulová",J147,0)</f>
        <v>0</v>
      </c>
      <c r="BJ147" s="18" t="s">
        <v>80</v>
      </c>
      <c r="BK147" s="231">
        <f>ROUND(I147*H147,2)</f>
        <v>0</v>
      </c>
      <c r="BL147" s="18" t="s">
        <v>127</v>
      </c>
      <c r="BM147" s="230" t="s">
        <v>215</v>
      </c>
    </row>
    <row r="148" spans="1:51" s="13" customFormat="1" ht="12">
      <c r="A148" s="13"/>
      <c r="B148" s="236"/>
      <c r="C148" s="237"/>
      <c r="D148" s="232" t="s">
        <v>131</v>
      </c>
      <c r="E148" s="237"/>
      <c r="F148" s="239" t="s">
        <v>216</v>
      </c>
      <c r="G148" s="237"/>
      <c r="H148" s="240">
        <v>20</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131</v>
      </c>
      <c r="AU148" s="246" t="s">
        <v>83</v>
      </c>
      <c r="AV148" s="13" t="s">
        <v>83</v>
      </c>
      <c r="AW148" s="13" t="s">
        <v>4</v>
      </c>
      <c r="AX148" s="13" t="s">
        <v>80</v>
      </c>
      <c r="AY148" s="246" t="s">
        <v>120</v>
      </c>
    </row>
    <row r="149" spans="1:65" s="2" customFormat="1" ht="16.5" customHeight="1">
      <c r="A149" s="39"/>
      <c r="B149" s="40"/>
      <c r="C149" s="219" t="s">
        <v>217</v>
      </c>
      <c r="D149" s="219" t="s">
        <v>122</v>
      </c>
      <c r="E149" s="220" t="s">
        <v>218</v>
      </c>
      <c r="F149" s="221" t="s">
        <v>219</v>
      </c>
      <c r="G149" s="222" t="s">
        <v>125</v>
      </c>
      <c r="H149" s="223">
        <v>95</v>
      </c>
      <c r="I149" s="224"/>
      <c r="J149" s="225">
        <f>ROUND(I149*H149,2)</f>
        <v>0</v>
      </c>
      <c r="K149" s="221" t="s">
        <v>126</v>
      </c>
      <c r="L149" s="45"/>
      <c r="M149" s="226" t="s">
        <v>19</v>
      </c>
      <c r="N149" s="227" t="s">
        <v>43</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127</v>
      </c>
      <c r="AT149" s="230" t="s">
        <v>122</v>
      </c>
      <c r="AU149" s="230" t="s">
        <v>83</v>
      </c>
      <c r="AY149" s="18" t="s">
        <v>120</v>
      </c>
      <c r="BE149" s="231">
        <f>IF(N149="základní",J149,0)</f>
        <v>0</v>
      </c>
      <c r="BF149" s="231">
        <f>IF(N149="snížená",J149,0)</f>
        <v>0</v>
      </c>
      <c r="BG149" s="231">
        <f>IF(N149="zákl. přenesená",J149,0)</f>
        <v>0</v>
      </c>
      <c r="BH149" s="231">
        <f>IF(N149="sníž. přenesená",J149,0)</f>
        <v>0</v>
      </c>
      <c r="BI149" s="231">
        <f>IF(N149="nulová",J149,0)</f>
        <v>0</v>
      </c>
      <c r="BJ149" s="18" t="s">
        <v>80</v>
      </c>
      <c r="BK149" s="231">
        <f>ROUND(I149*H149,2)</f>
        <v>0</v>
      </c>
      <c r="BL149" s="18" t="s">
        <v>127</v>
      </c>
      <c r="BM149" s="230" t="s">
        <v>220</v>
      </c>
    </row>
    <row r="150" spans="1:51" s="14" customFormat="1" ht="12">
      <c r="A150" s="14"/>
      <c r="B150" s="247"/>
      <c r="C150" s="248"/>
      <c r="D150" s="232" t="s">
        <v>131</v>
      </c>
      <c r="E150" s="249" t="s">
        <v>19</v>
      </c>
      <c r="F150" s="250" t="s">
        <v>221</v>
      </c>
      <c r="G150" s="248"/>
      <c r="H150" s="249" t="s">
        <v>19</v>
      </c>
      <c r="I150" s="251"/>
      <c r="J150" s="248"/>
      <c r="K150" s="248"/>
      <c r="L150" s="252"/>
      <c r="M150" s="253"/>
      <c r="N150" s="254"/>
      <c r="O150" s="254"/>
      <c r="P150" s="254"/>
      <c r="Q150" s="254"/>
      <c r="R150" s="254"/>
      <c r="S150" s="254"/>
      <c r="T150" s="255"/>
      <c r="U150" s="14"/>
      <c r="V150" s="14"/>
      <c r="W150" s="14"/>
      <c r="X150" s="14"/>
      <c r="Y150" s="14"/>
      <c r="Z150" s="14"/>
      <c r="AA150" s="14"/>
      <c r="AB150" s="14"/>
      <c r="AC150" s="14"/>
      <c r="AD150" s="14"/>
      <c r="AE150" s="14"/>
      <c r="AT150" s="256" t="s">
        <v>131</v>
      </c>
      <c r="AU150" s="256" t="s">
        <v>83</v>
      </c>
      <c r="AV150" s="14" t="s">
        <v>80</v>
      </c>
      <c r="AW150" s="14" t="s">
        <v>33</v>
      </c>
      <c r="AX150" s="14" t="s">
        <v>72</v>
      </c>
      <c r="AY150" s="256" t="s">
        <v>120</v>
      </c>
    </row>
    <row r="151" spans="1:51" s="13" customFormat="1" ht="12">
      <c r="A151" s="13"/>
      <c r="B151" s="236"/>
      <c r="C151" s="237"/>
      <c r="D151" s="232" t="s">
        <v>131</v>
      </c>
      <c r="E151" s="238" t="s">
        <v>19</v>
      </c>
      <c r="F151" s="239" t="s">
        <v>222</v>
      </c>
      <c r="G151" s="237"/>
      <c r="H151" s="240">
        <v>95</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131</v>
      </c>
      <c r="AU151" s="246" t="s">
        <v>83</v>
      </c>
      <c r="AV151" s="13" t="s">
        <v>83</v>
      </c>
      <c r="AW151" s="13" t="s">
        <v>33</v>
      </c>
      <c r="AX151" s="13" t="s">
        <v>80</v>
      </c>
      <c r="AY151" s="246" t="s">
        <v>120</v>
      </c>
    </row>
    <row r="152" spans="1:65" s="2" customFormat="1" ht="16.5" customHeight="1">
      <c r="A152" s="39"/>
      <c r="B152" s="40"/>
      <c r="C152" s="219" t="s">
        <v>223</v>
      </c>
      <c r="D152" s="219" t="s">
        <v>122</v>
      </c>
      <c r="E152" s="220" t="s">
        <v>224</v>
      </c>
      <c r="F152" s="221" t="s">
        <v>225</v>
      </c>
      <c r="G152" s="222" t="s">
        <v>125</v>
      </c>
      <c r="H152" s="223">
        <v>7.5</v>
      </c>
      <c r="I152" s="224"/>
      <c r="J152" s="225">
        <f>ROUND(I152*H152,2)</f>
        <v>0</v>
      </c>
      <c r="K152" s="221" t="s">
        <v>126</v>
      </c>
      <c r="L152" s="45"/>
      <c r="M152" s="226" t="s">
        <v>19</v>
      </c>
      <c r="N152" s="227" t="s">
        <v>43</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127</v>
      </c>
      <c r="AT152" s="230" t="s">
        <v>122</v>
      </c>
      <c r="AU152" s="230" t="s">
        <v>83</v>
      </c>
      <c r="AY152" s="18" t="s">
        <v>120</v>
      </c>
      <c r="BE152" s="231">
        <f>IF(N152="základní",J152,0)</f>
        <v>0</v>
      </c>
      <c r="BF152" s="231">
        <f>IF(N152="snížená",J152,0)</f>
        <v>0</v>
      </c>
      <c r="BG152" s="231">
        <f>IF(N152="zákl. přenesená",J152,0)</f>
        <v>0</v>
      </c>
      <c r="BH152" s="231">
        <f>IF(N152="sníž. přenesená",J152,0)</f>
        <v>0</v>
      </c>
      <c r="BI152" s="231">
        <f>IF(N152="nulová",J152,0)</f>
        <v>0</v>
      </c>
      <c r="BJ152" s="18" t="s">
        <v>80</v>
      </c>
      <c r="BK152" s="231">
        <f>ROUND(I152*H152,2)</f>
        <v>0</v>
      </c>
      <c r="BL152" s="18" t="s">
        <v>127</v>
      </c>
      <c r="BM152" s="230" t="s">
        <v>226</v>
      </c>
    </row>
    <row r="153" spans="1:47" s="2" customFormat="1" ht="12">
      <c r="A153" s="39"/>
      <c r="B153" s="40"/>
      <c r="C153" s="41"/>
      <c r="D153" s="232" t="s">
        <v>129</v>
      </c>
      <c r="E153" s="41"/>
      <c r="F153" s="233" t="s">
        <v>227</v>
      </c>
      <c r="G153" s="41"/>
      <c r="H153" s="41"/>
      <c r="I153" s="137"/>
      <c r="J153" s="41"/>
      <c r="K153" s="41"/>
      <c r="L153" s="45"/>
      <c r="M153" s="234"/>
      <c r="N153" s="235"/>
      <c r="O153" s="85"/>
      <c r="P153" s="85"/>
      <c r="Q153" s="85"/>
      <c r="R153" s="85"/>
      <c r="S153" s="85"/>
      <c r="T153" s="86"/>
      <c r="U153" s="39"/>
      <c r="V153" s="39"/>
      <c r="W153" s="39"/>
      <c r="X153" s="39"/>
      <c r="Y153" s="39"/>
      <c r="Z153" s="39"/>
      <c r="AA153" s="39"/>
      <c r="AB153" s="39"/>
      <c r="AC153" s="39"/>
      <c r="AD153" s="39"/>
      <c r="AE153" s="39"/>
      <c r="AT153" s="18" t="s">
        <v>129</v>
      </c>
      <c r="AU153" s="18" t="s">
        <v>83</v>
      </c>
    </row>
    <row r="154" spans="1:51" s="13" customFormat="1" ht="12">
      <c r="A154" s="13"/>
      <c r="B154" s="236"/>
      <c r="C154" s="237"/>
      <c r="D154" s="232" t="s">
        <v>131</v>
      </c>
      <c r="E154" s="238" t="s">
        <v>19</v>
      </c>
      <c r="F154" s="239" t="s">
        <v>132</v>
      </c>
      <c r="G154" s="237"/>
      <c r="H154" s="240">
        <v>7.5</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131</v>
      </c>
      <c r="AU154" s="246" t="s">
        <v>83</v>
      </c>
      <c r="AV154" s="13" t="s">
        <v>83</v>
      </c>
      <c r="AW154" s="13" t="s">
        <v>33</v>
      </c>
      <c r="AX154" s="13" t="s">
        <v>80</v>
      </c>
      <c r="AY154" s="246" t="s">
        <v>120</v>
      </c>
    </row>
    <row r="155" spans="1:63" s="12" customFormat="1" ht="22.8" customHeight="1">
      <c r="A155" s="12"/>
      <c r="B155" s="203"/>
      <c r="C155" s="204"/>
      <c r="D155" s="205" t="s">
        <v>71</v>
      </c>
      <c r="E155" s="217" t="s">
        <v>83</v>
      </c>
      <c r="F155" s="217" t="s">
        <v>228</v>
      </c>
      <c r="G155" s="204"/>
      <c r="H155" s="204"/>
      <c r="I155" s="207"/>
      <c r="J155" s="218">
        <f>BK155</f>
        <v>0</v>
      </c>
      <c r="K155" s="204"/>
      <c r="L155" s="209"/>
      <c r="M155" s="210"/>
      <c r="N155" s="211"/>
      <c r="O155" s="211"/>
      <c r="P155" s="212">
        <f>SUM(P156:P160)</f>
        <v>0</v>
      </c>
      <c r="Q155" s="211"/>
      <c r="R155" s="212">
        <f>SUM(R156:R160)</f>
        <v>0</v>
      </c>
      <c r="S155" s="211"/>
      <c r="T155" s="213">
        <f>SUM(T156:T160)</f>
        <v>0</v>
      </c>
      <c r="U155" s="12"/>
      <c r="V155" s="12"/>
      <c r="W155" s="12"/>
      <c r="X155" s="12"/>
      <c r="Y155" s="12"/>
      <c r="Z155" s="12"/>
      <c r="AA155" s="12"/>
      <c r="AB155" s="12"/>
      <c r="AC155" s="12"/>
      <c r="AD155" s="12"/>
      <c r="AE155" s="12"/>
      <c r="AR155" s="214" t="s">
        <v>80</v>
      </c>
      <c r="AT155" s="215" t="s">
        <v>71</v>
      </c>
      <c r="AU155" s="215" t="s">
        <v>80</v>
      </c>
      <c r="AY155" s="214" t="s">
        <v>120</v>
      </c>
      <c r="BK155" s="216">
        <f>SUM(BK156:BK160)</f>
        <v>0</v>
      </c>
    </row>
    <row r="156" spans="1:65" s="2" customFormat="1" ht="16.5" customHeight="1">
      <c r="A156" s="39"/>
      <c r="B156" s="40"/>
      <c r="C156" s="219" t="s">
        <v>8</v>
      </c>
      <c r="D156" s="219" t="s">
        <v>122</v>
      </c>
      <c r="E156" s="220" t="s">
        <v>229</v>
      </c>
      <c r="F156" s="221" t="s">
        <v>230</v>
      </c>
      <c r="G156" s="222" t="s">
        <v>171</v>
      </c>
      <c r="H156" s="223">
        <v>1.08</v>
      </c>
      <c r="I156" s="224"/>
      <c r="J156" s="225">
        <f>ROUND(I156*H156,2)</f>
        <v>0</v>
      </c>
      <c r="K156" s="221" t="s">
        <v>126</v>
      </c>
      <c r="L156" s="45"/>
      <c r="M156" s="226" t="s">
        <v>19</v>
      </c>
      <c r="N156" s="227" t="s">
        <v>43</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127</v>
      </c>
      <c r="AT156" s="230" t="s">
        <v>122</v>
      </c>
      <c r="AU156" s="230" t="s">
        <v>83</v>
      </c>
      <c r="AY156" s="18" t="s">
        <v>120</v>
      </c>
      <c r="BE156" s="231">
        <f>IF(N156="základní",J156,0)</f>
        <v>0</v>
      </c>
      <c r="BF156" s="231">
        <f>IF(N156="snížená",J156,0)</f>
        <v>0</v>
      </c>
      <c r="BG156" s="231">
        <f>IF(N156="zákl. přenesená",J156,0)</f>
        <v>0</v>
      </c>
      <c r="BH156" s="231">
        <f>IF(N156="sníž. přenesená",J156,0)</f>
        <v>0</v>
      </c>
      <c r="BI156" s="231">
        <f>IF(N156="nulová",J156,0)</f>
        <v>0</v>
      </c>
      <c r="BJ156" s="18" t="s">
        <v>80</v>
      </c>
      <c r="BK156" s="231">
        <f>ROUND(I156*H156,2)</f>
        <v>0</v>
      </c>
      <c r="BL156" s="18" t="s">
        <v>127</v>
      </c>
      <c r="BM156" s="230" t="s">
        <v>231</v>
      </c>
    </row>
    <row r="157" spans="1:47" s="2" customFormat="1" ht="12">
      <c r="A157" s="39"/>
      <c r="B157" s="40"/>
      <c r="C157" s="41"/>
      <c r="D157" s="232" t="s">
        <v>129</v>
      </c>
      <c r="E157" s="41"/>
      <c r="F157" s="233" t="s">
        <v>232</v>
      </c>
      <c r="G157" s="41"/>
      <c r="H157" s="41"/>
      <c r="I157" s="137"/>
      <c r="J157" s="41"/>
      <c r="K157" s="41"/>
      <c r="L157" s="45"/>
      <c r="M157" s="234"/>
      <c r="N157" s="235"/>
      <c r="O157" s="85"/>
      <c r="P157" s="85"/>
      <c r="Q157" s="85"/>
      <c r="R157" s="85"/>
      <c r="S157" s="85"/>
      <c r="T157" s="86"/>
      <c r="U157" s="39"/>
      <c r="V157" s="39"/>
      <c r="W157" s="39"/>
      <c r="X157" s="39"/>
      <c r="Y157" s="39"/>
      <c r="Z157" s="39"/>
      <c r="AA157" s="39"/>
      <c r="AB157" s="39"/>
      <c r="AC157" s="39"/>
      <c r="AD157" s="39"/>
      <c r="AE157" s="39"/>
      <c r="AT157" s="18" t="s">
        <v>129</v>
      </c>
      <c r="AU157" s="18" t="s">
        <v>83</v>
      </c>
    </row>
    <row r="158" spans="1:51" s="13" customFormat="1" ht="12">
      <c r="A158" s="13"/>
      <c r="B158" s="236"/>
      <c r="C158" s="237"/>
      <c r="D158" s="232" t="s">
        <v>131</v>
      </c>
      <c r="E158" s="238" t="s">
        <v>19</v>
      </c>
      <c r="F158" s="239" t="s">
        <v>233</v>
      </c>
      <c r="G158" s="237"/>
      <c r="H158" s="240">
        <v>0.72</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131</v>
      </c>
      <c r="AU158" s="246" t="s">
        <v>83</v>
      </c>
      <c r="AV158" s="13" t="s">
        <v>83</v>
      </c>
      <c r="AW158" s="13" t="s">
        <v>33</v>
      </c>
      <c r="AX158" s="13" t="s">
        <v>72</v>
      </c>
      <c r="AY158" s="246" t="s">
        <v>120</v>
      </c>
    </row>
    <row r="159" spans="1:51" s="13" customFormat="1" ht="12">
      <c r="A159" s="13"/>
      <c r="B159" s="236"/>
      <c r="C159" s="237"/>
      <c r="D159" s="232" t="s">
        <v>131</v>
      </c>
      <c r="E159" s="238" t="s">
        <v>19</v>
      </c>
      <c r="F159" s="239" t="s">
        <v>234</v>
      </c>
      <c r="G159" s="237"/>
      <c r="H159" s="240">
        <v>0.36</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131</v>
      </c>
      <c r="AU159" s="246" t="s">
        <v>83</v>
      </c>
      <c r="AV159" s="13" t="s">
        <v>83</v>
      </c>
      <c r="AW159" s="13" t="s">
        <v>33</v>
      </c>
      <c r="AX159" s="13" t="s">
        <v>72</v>
      </c>
      <c r="AY159" s="246" t="s">
        <v>120</v>
      </c>
    </row>
    <row r="160" spans="1:51" s="15" customFormat="1" ht="12">
      <c r="A160" s="15"/>
      <c r="B160" s="257"/>
      <c r="C160" s="258"/>
      <c r="D160" s="232" t="s">
        <v>131</v>
      </c>
      <c r="E160" s="259" t="s">
        <v>19</v>
      </c>
      <c r="F160" s="260" t="s">
        <v>148</v>
      </c>
      <c r="G160" s="258"/>
      <c r="H160" s="261">
        <v>1.08</v>
      </c>
      <c r="I160" s="262"/>
      <c r="J160" s="258"/>
      <c r="K160" s="258"/>
      <c r="L160" s="263"/>
      <c r="M160" s="264"/>
      <c r="N160" s="265"/>
      <c r="O160" s="265"/>
      <c r="P160" s="265"/>
      <c r="Q160" s="265"/>
      <c r="R160" s="265"/>
      <c r="S160" s="265"/>
      <c r="T160" s="266"/>
      <c r="U160" s="15"/>
      <c r="V160" s="15"/>
      <c r="W160" s="15"/>
      <c r="X160" s="15"/>
      <c r="Y160" s="15"/>
      <c r="Z160" s="15"/>
      <c r="AA160" s="15"/>
      <c r="AB160" s="15"/>
      <c r="AC160" s="15"/>
      <c r="AD160" s="15"/>
      <c r="AE160" s="15"/>
      <c r="AT160" s="267" t="s">
        <v>131</v>
      </c>
      <c r="AU160" s="267" t="s">
        <v>83</v>
      </c>
      <c r="AV160" s="15" t="s">
        <v>127</v>
      </c>
      <c r="AW160" s="15" t="s">
        <v>33</v>
      </c>
      <c r="AX160" s="15" t="s">
        <v>80</v>
      </c>
      <c r="AY160" s="267" t="s">
        <v>120</v>
      </c>
    </row>
    <row r="161" spans="1:63" s="12" customFormat="1" ht="22.8" customHeight="1">
      <c r="A161" s="12"/>
      <c r="B161" s="203"/>
      <c r="C161" s="204"/>
      <c r="D161" s="205" t="s">
        <v>71</v>
      </c>
      <c r="E161" s="217" t="s">
        <v>140</v>
      </c>
      <c r="F161" s="217" t="s">
        <v>235</v>
      </c>
      <c r="G161" s="204"/>
      <c r="H161" s="204"/>
      <c r="I161" s="207"/>
      <c r="J161" s="218">
        <f>BK161</f>
        <v>0</v>
      </c>
      <c r="K161" s="204"/>
      <c r="L161" s="209"/>
      <c r="M161" s="210"/>
      <c r="N161" s="211"/>
      <c r="O161" s="211"/>
      <c r="P161" s="212">
        <f>SUM(P162:P163)</f>
        <v>0</v>
      </c>
      <c r="Q161" s="211"/>
      <c r="R161" s="212">
        <f>SUM(R162:R163)</f>
        <v>0.02592775</v>
      </c>
      <c r="S161" s="211"/>
      <c r="T161" s="213">
        <f>SUM(T162:T163)</f>
        <v>0</v>
      </c>
      <c r="U161" s="12"/>
      <c r="V161" s="12"/>
      <c r="W161" s="12"/>
      <c r="X161" s="12"/>
      <c r="Y161" s="12"/>
      <c r="Z161" s="12"/>
      <c r="AA161" s="12"/>
      <c r="AB161" s="12"/>
      <c r="AC161" s="12"/>
      <c r="AD161" s="12"/>
      <c r="AE161" s="12"/>
      <c r="AR161" s="214" t="s">
        <v>80</v>
      </c>
      <c r="AT161" s="215" t="s">
        <v>71</v>
      </c>
      <c r="AU161" s="215" t="s">
        <v>80</v>
      </c>
      <c r="AY161" s="214" t="s">
        <v>120</v>
      </c>
      <c r="BK161" s="216">
        <f>SUM(BK162:BK163)</f>
        <v>0</v>
      </c>
    </row>
    <row r="162" spans="1:65" s="2" customFormat="1" ht="16.5" customHeight="1">
      <c r="A162" s="39"/>
      <c r="B162" s="40"/>
      <c r="C162" s="219" t="s">
        <v>236</v>
      </c>
      <c r="D162" s="219" t="s">
        <v>122</v>
      </c>
      <c r="E162" s="220" t="s">
        <v>237</v>
      </c>
      <c r="F162" s="221" t="s">
        <v>238</v>
      </c>
      <c r="G162" s="222" t="s">
        <v>214</v>
      </c>
      <c r="H162" s="223">
        <v>0.025</v>
      </c>
      <c r="I162" s="224"/>
      <c r="J162" s="225">
        <f>ROUND(I162*H162,2)</f>
        <v>0</v>
      </c>
      <c r="K162" s="221" t="s">
        <v>126</v>
      </c>
      <c r="L162" s="45"/>
      <c r="M162" s="226" t="s">
        <v>19</v>
      </c>
      <c r="N162" s="227" t="s">
        <v>43</v>
      </c>
      <c r="O162" s="85"/>
      <c r="P162" s="228">
        <f>O162*H162</f>
        <v>0</v>
      </c>
      <c r="Q162" s="228">
        <v>1.03711</v>
      </c>
      <c r="R162" s="228">
        <f>Q162*H162</f>
        <v>0.02592775</v>
      </c>
      <c r="S162" s="228">
        <v>0</v>
      </c>
      <c r="T162" s="229">
        <f>S162*H162</f>
        <v>0</v>
      </c>
      <c r="U162" s="39"/>
      <c r="V162" s="39"/>
      <c r="W162" s="39"/>
      <c r="X162" s="39"/>
      <c r="Y162" s="39"/>
      <c r="Z162" s="39"/>
      <c r="AA162" s="39"/>
      <c r="AB162" s="39"/>
      <c r="AC162" s="39"/>
      <c r="AD162" s="39"/>
      <c r="AE162" s="39"/>
      <c r="AR162" s="230" t="s">
        <v>127</v>
      </c>
      <c r="AT162" s="230" t="s">
        <v>122</v>
      </c>
      <c r="AU162" s="230" t="s">
        <v>83</v>
      </c>
      <c r="AY162" s="18" t="s">
        <v>120</v>
      </c>
      <c r="BE162" s="231">
        <f>IF(N162="základní",J162,0)</f>
        <v>0</v>
      </c>
      <c r="BF162" s="231">
        <f>IF(N162="snížená",J162,0)</f>
        <v>0</v>
      </c>
      <c r="BG162" s="231">
        <f>IF(N162="zákl. přenesená",J162,0)</f>
        <v>0</v>
      </c>
      <c r="BH162" s="231">
        <f>IF(N162="sníž. přenesená",J162,0)</f>
        <v>0</v>
      </c>
      <c r="BI162" s="231">
        <f>IF(N162="nulová",J162,0)</f>
        <v>0</v>
      </c>
      <c r="BJ162" s="18" t="s">
        <v>80</v>
      </c>
      <c r="BK162" s="231">
        <f>ROUND(I162*H162,2)</f>
        <v>0</v>
      </c>
      <c r="BL162" s="18" t="s">
        <v>127</v>
      </c>
      <c r="BM162" s="230" t="s">
        <v>239</v>
      </c>
    </row>
    <row r="163" spans="1:51" s="13" customFormat="1" ht="12">
      <c r="A163" s="13"/>
      <c r="B163" s="236"/>
      <c r="C163" s="237"/>
      <c r="D163" s="232" t="s">
        <v>131</v>
      </c>
      <c r="E163" s="238" t="s">
        <v>19</v>
      </c>
      <c r="F163" s="239" t="s">
        <v>240</v>
      </c>
      <c r="G163" s="237"/>
      <c r="H163" s="240">
        <v>0.025</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131</v>
      </c>
      <c r="AU163" s="246" t="s">
        <v>83</v>
      </c>
      <c r="AV163" s="13" t="s">
        <v>83</v>
      </c>
      <c r="AW163" s="13" t="s">
        <v>33</v>
      </c>
      <c r="AX163" s="13" t="s">
        <v>80</v>
      </c>
      <c r="AY163" s="246" t="s">
        <v>120</v>
      </c>
    </row>
    <row r="164" spans="1:63" s="12" customFormat="1" ht="22.8" customHeight="1">
      <c r="A164" s="12"/>
      <c r="B164" s="203"/>
      <c r="C164" s="204"/>
      <c r="D164" s="205" t="s">
        <v>71</v>
      </c>
      <c r="E164" s="217" t="s">
        <v>127</v>
      </c>
      <c r="F164" s="217" t="s">
        <v>241</v>
      </c>
      <c r="G164" s="204"/>
      <c r="H164" s="204"/>
      <c r="I164" s="207"/>
      <c r="J164" s="218">
        <f>BK164</f>
        <v>0</v>
      </c>
      <c r="K164" s="204"/>
      <c r="L164" s="209"/>
      <c r="M164" s="210"/>
      <c r="N164" s="211"/>
      <c r="O164" s="211"/>
      <c r="P164" s="212">
        <f>SUM(P165:P175)</f>
        <v>0</v>
      </c>
      <c r="Q164" s="211"/>
      <c r="R164" s="212">
        <f>SUM(R165:R175)</f>
        <v>0</v>
      </c>
      <c r="S164" s="211"/>
      <c r="T164" s="213">
        <f>SUM(T165:T175)</f>
        <v>0</v>
      </c>
      <c r="U164" s="12"/>
      <c r="V164" s="12"/>
      <c r="W164" s="12"/>
      <c r="X164" s="12"/>
      <c r="Y164" s="12"/>
      <c r="Z164" s="12"/>
      <c r="AA164" s="12"/>
      <c r="AB164" s="12"/>
      <c r="AC164" s="12"/>
      <c r="AD164" s="12"/>
      <c r="AE164" s="12"/>
      <c r="AR164" s="214" t="s">
        <v>80</v>
      </c>
      <c r="AT164" s="215" t="s">
        <v>71</v>
      </c>
      <c r="AU164" s="215" t="s">
        <v>80</v>
      </c>
      <c r="AY164" s="214" t="s">
        <v>120</v>
      </c>
      <c r="BK164" s="216">
        <f>SUM(BK165:BK175)</f>
        <v>0</v>
      </c>
    </row>
    <row r="165" spans="1:65" s="2" customFormat="1" ht="21.75" customHeight="1">
      <c r="A165" s="39"/>
      <c r="B165" s="40"/>
      <c r="C165" s="219" t="s">
        <v>242</v>
      </c>
      <c r="D165" s="219" t="s">
        <v>122</v>
      </c>
      <c r="E165" s="220" t="s">
        <v>243</v>
      </c>
      <c r="F165" s="221" t="s">
        <v>244</v>
      </c>
      <c r="G165" s="222" t="s">
        <v>125</v>
      </c>
      <c r="H165" s="223">
        <v>10</v>
      </c>
      <c r="I165" s="224"/>
      <c r="J165" s="225">
        <f>ROUND(I165*H165,2)</f>
        <v>0</v>
      </c>
      <c r="K165" s="221" t="s">
        <v>126</v>
      </c>
      <c r="L165" s="45"/>
      <c r="M165" s="226" t="s">
        <v>19</v>
      </c>
      <c r="N165" s="227" t="s">
        <v>43</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127</v>
      </c>
      <c r="AT165" s="230" t="s">
        <v>122</v>
      </c>
      <c r="AU165" s="230" t="s">
        <v>83</v>
      </c>
      <c r="AY165" s="18" t="s">
        <v>120</v>
      </c>
      <c r="BE165" s="231">
        <f>IF(N165="základní",J165,0)</f>
        <v>0</v>
      </c>
      <c r="BF165" s="231">
        <f>IF(N165="snížená",J165,0)</f>
        <v>0</v>
      </c>
      <c r="BG165" s="231">
        <f>IF(N165="zákl. přenesená",J165,0)</f>
        <v>0</v>
      </c>
      <c r="BH165" s="231">
        <f>IF(N165="sníž. přenesená",J165,0)</f>
        <v>0</v>
      </c>
      <c r="BI165" s="231">
        <f>IF(N165="nulová",J165,0)</f>
        <v>0</v>
      </c>
      <c r="BJ165" s="18" t="s">
        <v>80</v>
      </c>
      <c r="BK165" s="231">
        <f>ROUND(I165*H165,2)</f>
        <v>0</v>
      </c>
      <c r="BL165" s="18" t="s">
        <v>127</v>
      </c>
      <c r="BM165" s="230" t="s">
        <v>245</v>
      </c>
    </row>
    <row r="166" spans="1:47" s="2" customFormat="1" ht="12">
      <c r="A166" s="39"/>
      <c r="B166" s="40"/>
      <c r="C166" s="41"/>
      <c r="D166" s="232" t="s">
        <v>129</v>
      </c>
      <c r="E166" s="41"/>
      <c r="F166" s="233" t="s">
        <v>246</v>
      </c>
      <c r="G166" s="41"/>
      <c r="H166" s="41"/>
      <c r="I166" s="137"/>
      <c r="J166" s="41"/>
      <c r="K166" s="41"/>
      <c r="L166" s="45"/>
      <c r="M166" s="234"/>
      <c r="N166" s="235"/>
      <c r="O166" s="85"/>
      <c r="P166" s="85"/>
      <c r="Q166" s="85"/>
      <c r="R166" s="85"/>
      <c r="S166" s="85"/>
      <c r="T166" s="86"/>
      <c r="U166" s="39"/>
      <c r="V166" s="39"/>
      <c r="W166" s="39"/>
      <c r="X166" s="39"/>
      <c r="Y166" s="39"/>
      <c r="Z166" s="39"/>
      <c r="AA166" s="39"/>
      <c r="AB166" s="39"/>
      <c r="AC166" s="39"/>
      <c r="AD166" s="39"/>
      <c r="AE166" s="39"/>
      <c r="AT166" s="18" t="s">
        <v>129</v>
      </c>
      <c r="AU166" s="18" t="s">
        <v>83</v>
      </c>
    </row>
    <row r="167" spans="1:51" s="14" customFormat="1" ht="12">
      <c r="A167" s="14"/>
      <c r="B167" s="247"/>
      <c r="C167" s="248"/>
      <c r="D167" s="232" t="s">
        <v>131</v>
      </c>
      <c r="E167" s="249" t="s">
        <v>19</v>
      </c>
      <c r="F167" s="250" t="s">
        <v>247</v>
      </c>
      <c r="G167" s="248"/>
      <c r="H167" s="249" t="s">
        <v>19</v>
      </c>
      <c r="I167" s="251"/>
      <c r="J167" s="248"/>
      <c r="K167" s="248"/>
      <c r="L167" s="252"/>
      <c r="M167" s="253"/>
      <c r="N167" s="254"/>
      <c r="O167" s="254"/>
      <c r="P167" s="254"/>
      <c r="Q167" s="254"/>
      <c r="R167" s="254"/>
      <c r="S167" s="254"/>
      <c r="T167" s="255"/>
      <c r="U167" s="14"/>
      <c r="V167" s="14"/>
      <c r="W167" s="14"/>
      <c r="X167" s="14"/>
      <c r="Y167" s="14"/>
      <c r="Z167" s="14"/>
      <c r="AA167" s="14"/>
      <c r="AB167" s="14"/>
      <c r="AC167" s="14"/>
      <c r="AD167" s="14"/>
      <c r="AE167" s="14"/>
      <c r="AT167" s="256" t="s">
        <v>131</v>
      </c>
      <c r="AU167" s="256" t="s">
        <v>83</v>
      </c>
      <c r="AV167" s="14" t="s">
        <v>80</v>
      </c>
      <c r="AW167" s="14" t="s">
        <v>33</v>
      </c>
      <c r="AX167" s="14" t="s">
        <v>72</v>
      </c>
      <c r="AY167" s="256" t="s">
        <v>120</v>
      </c>
    </row>
    <row r="168" spans="1:51" s="13" customFormat="1" ht="12">
      <c r="A168" s="13"/>
      <c r="B168" s="236"/>
      <c r="C168" s="237"/>
      <c r="D168" s="232" t="s">
        <v>131</v>
      </c>
      <c r="E168" s="238" t="s">
        <v>19</v>
      </c>
      <c r="F168" s="239" t="s">
        <v>248</v>
      </c>
      <c r="G168" s="237"/>
      <c r="H168" s="240">
        <v>10</v>
      </c>
      <c r="I168" s="241"/>
      <c r="J168" s="237"/>
      <c r="K168" s="237"/>
      <c r="L168" s="242"/>
      <c r="M168" s="243"/>
      <c r="N168" s="244"/>
      <c r="O168" s="244"/>
      <c r="P168" s="244"/>
      <c r="Q168" s="244"/>
      <c r="R168" s="244"/>
      <c r="S168" s="244"/>
      <c r="T168" s="245"/>
      <c r="U168" s="13"/>
      <c r="V168" s="13"/>
      <c r="W168" s="13"/>
      <c r="X168" s="13"/>
      <c r="Y168" s="13"/>
      <c r="Z168" s="13"/>
      <c r="AA168" s="13"/>
      <c r="AB168" s="13"/>
      <c r="AC168" s="13"/>
      <c r="AD168" s="13"/>
      <c r="AE168" s="13"/>
      <c r="AT168" s="246" t="s">
        <v>131</v>
      </c>
      <c r="AU168" s="246" t="s">
        <v>83</v>
      </c>
      <c r="AV168" s="13" t="s">
        <v>83</v>
      </c>
      <c r="AW168" s="13" t="s">
        <v>33</v>
      </c>
      <c r="AX168" s="13" t="s">
        <v>80</v>
      </c>
      <c r="AY168" s="246" t="s">
        <v>120</v>
      </c>
    </row>
    <row r="169" spans="1:65" s="2" customFormat="1" ht="16.5" customHeight="1">
      <c r="A169" s="39"/>
      <c r="B169" s="40"/>
      <c r="C169" s="219" t="s">
        <v>249</v>
      </c>
      <c r="D169" s="219" t="s">
        <v>122</v>
      </c>
      <c r="E169" s="220" t="s">
        <v>250</v>
      </c>
      <c r="F169" s="221" t="s">
        <v>251</v>
      </c>
      <c r="G169" s="222" t="s">
        <v>171</v>
      </c>
      <c r="H169" s="223">
        <v>1.5</v>
      </c>
      <c r="I169" s="224"/>
      <c r="J169" s="225">
        <f>ROUND(I169*H169,2)</f>
        <v>0</v>
      </c>
      <c r="K169" s="221" t="s">
        <v>126</v>
      </c>
      <c r="L169" s="45"/>
      <c r="M169" s="226" t="s">
        <v>19</v>
      </c>
      <c r="N169" s="227" t="s">
        <v>43</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127</v>
      </c>
      <c r="AT169" s="230" t="s">
        <v>122</v>
      </c>
      <c r="AU169" s="230" t="s">
        <v>83</v>
      </c>
      <c r="AY169" s="18" t="s">
        <v>120</v>
      </c>
      <c r="BE169" s="231">
        <f>IF(N169="základní",J169,0)</f>
        <v>0</v>
      </c>
      <c r="BF169" s="231">
        <f>IF(N169="snížená",J169,0)</f>
        <v>0</v>
      </c>
      <c r="BG169" s="231">
        <f>IF(N169="zákl. přenesená",J169,0)</f>
        <v>0</v>
      </c>
      <c r="BH169" s="231">
        <f>IF(N169="sníž. přenesená",J169,0)</f>
        <v>0</v>
      </c>
      <c r="BI169" s="231">
        <f>IF(N169="nulová",J169,0)</f>
        <v>0</v>
      </c>
      <c r="BJ169" s="18" t="s">
        <v>80</v>
      </c>
      <c r="BK169" s="231">
        <f>ROUND(I169*H169,2)</f>
        <v>0</v>
      </c>
      <c r="BL169" s="18" t="s">
        <v>127</v>
      </c>
      <c r="BM169" s="230" t="s">
        <v>252</v>
      </c>
    </row>
    <row r="170" spans="1:47" s="2" customFormat="1" ht="12">
      <c r="A170" s="39"/>
      <c r="B170" s="40"/>
      <c r="C170" s="41"/>
      <c r="D170" s="232" t="s">
        <v>129</v>
      </c>
      <c r="E170" s="41"/>
      <c r="F170" s="233" t="s">
        <v>253</v>
      </c>
      <c r="G170" s="41"/>
      <c r="H170" s="41"/>
      <c r="I170" s="137"/>
      <c r="J170" s="41"/>
      <c r="K170" s="41"/>
      <c r="L170" s="45"/>
      <c r="M170" s="234"/>
      <c r="N170" s="235"/>
      <c r="O170" s="85"/>
      <c r="P170" s="85"/>
      <c r="Q170" s="85"/>
      <c r="R170" s="85"/>
      <c r="S170" s="85"/>
      <c r="T170" s="86"/>
      <c r="U170" s="39"/>
      <c r="V170" s="39"/>
      <c r="W170" s="39"/>
      <c r="X170" s="39"/>
      <c r="Y170" s="39"/>
      <c r="Z170" s="39"/>
      <c r="AA170" s="39"/>
      <c r="AB170" s="39"/>
      <c r="AC170" s="39"/>
      <c r="AD170" s="39"/>
      <c r="AE170" s="39"/>
      <c r="AT170" s="18" t="s">
        <v>129</v>
      </c>
      <c r="AU170" s="18" t="s">
        <v>83</v>
      </c>
    </row>
    <row r="171" spans="1:51" s="13" customFormat="1" ht="12">
      <c r="A171" s="13"/>
      <c r="B171" s="236"/>
      <c r="C171" s="237"/>
      <c r="D171" s="232" t="s">
        <v>131</v>
      </c>
      <c r="E171" s="238" t="s">
        <v>19</v>
      </c>
      <c r="F171" s="239" t="s">
        <v>254</v>
      </c>
      <c r="G171" s="237"/>
      <c r="H171" s="240">
        <v>1.5</v>
      </c>
      <c r="I171" s="241"/>
      <c r="J171" s="237"/>
      <c r="K171" s="237"/>
      <c r="L171" s="242"/>
      <c r="M171" s="243"/>
      <c r="N171" s="244"/>
      <c r="O171" s="244"/>
      <c r="P171" s="244"/>
      <c r="Q171" s="244"/>
      <c r="R171" s="244"/>
      <c r="S171" s="244"/>
      <c r="T171" s="245"/>
      <c r="U171" s="13"/>
      <c r="V171" s="13"/>
      <c r="W171" s="13"/>
      <c r="X171" s="13"/>
      <c r="Y171" s="13"/>
      <c r="Z171" s="13"/>
      <c r="AA171" s="13"/>
      <c r="AB171" s="13"/>
      <c r="AC171" s="13"/>
      <c r="AD171" s="13"/>
      <c r="AE171" s="13"/>
      <c r="AT171" s="246" t="s">
        <v>131</v>
      </c>
      <c r="AU171" s="246" t="s">
        <v>83</v>
      </c>
      <c r="AV171" s="13" t="s">
        <v>83</v>
      </c>
      <c r="AW171" s="13" t="s">
        <v>33</v>
      </c>
      <c r="AX171" s="13" t="s">
        <v>80</v>
      </c>
      <c r="AY171" s="246" t="s">
        <v>120</v>
      </c>
    </row>
    <row r="172" spans="1:65" s="2" customFormat="1" ht="21.75" customHeight="1">
      <c r="A172" s="39"/>
      <c r="B172" s="40"/>
      <c r="C172" s="219" t="s">
        <v>255</v>
      </c>
      <c r="D172" s="219" t="s">
        <v>122</v>
      </c>
      <c r="E172" s="220" t="s">
        <v>256</v>
      </c>
      <c r="F172" s="221" t="s">
        <v>257</v>
      </c>
      <c r="G172" s="222" t="s">
        <v>171</v>
      </c>
      <c r="H172" s="223">
        <v>0.1</v>
      </c>
      <c r="I172" s="224"/>
      <c r="J172" s="225">
        <f>ROUND(I172*H172,2)</f>
        <v>0</v>
      </c>
      <c r="K172" s="221" t="s">
        <v>126</v>
      </c>
      <c r="L172" s="45"/>
      <c r="M172" s="226" t="s">
        <v>19</v>
      </c>
      <c r="N172" s="227" t="s">
        <v>43</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127</v>
      </c>
      <c r="AT172" s="230" t="s">
        <v>122</v>
      </c>
      <c r="AU172" s="230" t="s">
        <v>83</v>
      </c>
      <c r="AY172" s="18" t="s">
        <v>120</v>
      </c>
      <c r="BE172" s="231">
        <f>IF(N172="základní",J172,0)</f>
        <v>0</v>
      </c>
      <c r="BF172" s="231">
        <f>IF(N172="snížená",J172,0)</f>
        <v>0</v>
      </c>
      <c r="BG172" s="231">
        <f>IF(N172="zákl. přenesená",J172,0)</f>
        <v>0</v>
      </c>
      <c r="BH172" s="231">
        <f>IF(N172="sníž. přenesená",J172,0)</f>
        <v>0</v>
      </c>
      <c r="BI172" s="231">
        <f>IF(N172="nulová",J172,0)</f>
        <v>0</v>
      </c>
      <c r="BJ172" s="18" t="s">
        <v>80</v>
      </c>
      <c r="BK172" s="231">
        <f>ROUND(I172*H172,2)</f>
        <v>0</v>
      </c>
      <c r="BL172" s="18" t="s">
        <v>127</v>
      </c>
      <c r="BM172" s="230" t="s">
        <v>258</v>
      </c>
    </row>
    <row r="173" spans="1:47" s="2" customFormat="1" ht="12">
      <c r="A173" s="39"/>
      <c r="B173" s="40"/>
      <c r="C173" s="41"/>
      <c r="D173" s="232" t="s">
        <v>129</v>
      </c>
      <c r="E173" s="41"/>
      <c r="F173" s="233" t="s">
        <v>259</v>
      </c>
      <c r="G173" s="41"/>
      <c r="H173" s="41"/>
      <c r="I173" s="137"/>
      <c r="J173" s="41"/>
      <c r="K173" s="41"/>
      <c r="L173" s="45"/>
      <c r="M173" s="234"/>
      <c r="N173" s="235"/>
      <c r="O173" s="85"/>
      <c r="P173" s="85"/>
      <c r="Q173" s="85"/>
      <c r="R173" s="85"/>
      <c r="S173" s="85"/>
      <c r="T173" s="86"/>
      <c r="U173" s="39"/>
      <c r="V173" s="39"/>
      <c r="W173" s="39"/>
      <c r="X173" s="39"/>
      <c r="Y173" s="39"/>
      <c r="Z173" s="39"/>
      <c r="AA173" s="39"/>
      <c r="AB173" s="39"/>
      <c r="AC173" s="39"/>
      <c r="AD173" s="39"/>
      <c r="AE173" s="39"/>
      <c r="AT173" s="18" t="s">
        <v>129</v>
      </c>
      <c r="AU173" s="18" t="s">
        <v>83</v>
      </c>
    </row>
    <row r="174" spans="1:51" s="14" customFormat="1" ht="12">
      <c r="A174" s="14"/>
      <c r="B174" s="247"/>
      <c r="C174" s="248"/>
      <c r="D174" s="232" t="s">
        <v>131</v>
      </c>
      <c r="E174" s="249" t="s">
        <v>19</v>
      </c>
      <c r="F174" s="250" t="s">
        <v>260</v>
      </c>
      <c r="G174" s="248"/>
      <c r="H174" s="249" t="s">
        <v>19</v>
      </c>
      <c r="I174" s="251"/>
      <c r="J174" s="248"/>
      <c r="K174" s="248"/>
      <c r="L174" s="252"/>
      <c r="M174" s="253"/>
      <c r="N174" s="254"/>
      <c r="O174" s="254"/>
      <c r="P174" s="254"/>
      <c r="Q174" s="254"/>
      <c r="R174" s="254"/>
      <c r="S174" s="254"/>
      <c r="T174" s="255"/>
      <c r="U174" s="14"/>
      <c r="V174" s="14"/>
      <c r="W174" s="14"/>
      <c r="X174" s="14"/>
      <c r="Y174" s="14"/>
      <c r="Z174" s="14"/>
      <c r="AA174" s="14"/>
      <c r="AB174" s="14"/>
      <c r="AC174" s="14"/>
      <c r="AD174" s="14"/>
      <c r="AE174" s="14"/>
      <c r="AT174" s="256" t="s">
        <v>131</v>
      </c>
      <c r="AU174" s="256" t="s">
        <v>83</v>
      </c>
      <c r="AV174" s="14" t="s">
        <v>80</v>
      </c>
      <c r="AW174" s="14" t="s">
        <v>33</v>
      </c>
      <c r="AX174" s="14" t="s">
        <v>72</v>
      </c>
      <c r="AY174" s="256" t="s">
        <v>120</v>
      </c>
    </row>
    <row r="175" spans="1:51" s="13" customFormat="1" ht="12">
      <c r="A175" s="13"/>
      <c r="B175" s="236"/>
      <c r="C175" s="237"/>
      <c r="D175" s="232" t="s">
        <v>131</v>
      </c>
      <c r="E175" s="238" t="s">
        <v>19</v>
      </c>
      <c r="F175" s="239" t="s">
        <v>261</v>
      </c>
      <c r="G175" s="237"/>
      <c r="H175" s="240">
        <v>0.1</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131</v>
      </c>
      <c r="AU175" s="246" t="s">
        <v>83</v>
      </c>
      <c r="AV175" s="13" t="s">
        <v>83</v>
      </c>
      <c r="AW175" s="13" t="s">
        <v>33</v>
      </c>
      <c r="AX175" s="13" t="s">
        <v>80</v>
      </c>
      <c r="AY175" s="246" t="s">
        <v>120</v>
      </c>
    </row>
    <row r="176" spans="1:63" s="12" customFormat="1" ht="22.8" customHeight="1">
      <c r="A176" s="12"/>
      <c r="B176" s="203"/>
      <c r="C176" s="204"/>
      <c r="D176" s="205" t="s">
        <v>71</v>
      </c>
      <c r="E176" s="217" t="s">
        <v>161</v>
      </c>
      <c r="F176" s="217" t="s">
        <v>262</v>
      </c>
      <c r="G176" s="204"/>
      <c r="H176" s="204"/>
      <c r="I176" s="207"/>
      <c r="J176" s="218">
        <f>BK176</f>
        <v>0</v>
      </c>
      <c r="K176" s="204"/>
      <c r="L176" s="209"/>
      <c r="M176" s="210"/>
      <c r="N176" s="211"/>
      <c r="O176" s="211"/>
      <c r="P176" s="212">
        <f>SUM(P177:P283)</f>
        <v>0</v>
      </c>
      <c r="Q176" s="211"/>
      <c r="R176" s="212">
        <f>SUM(R177:R283)</f>
        <v>299.010775</v>
      </c>
      <c r="S176" s="211"/>
      <c r="T176" s="213">
        <f>SUM(T177:T283)</f>
        <v>0</v>
      </c>
      <c r="U176" s="12"/>
      <c r="V176" s="12"/>
      <c r="W176" s="12"/>
      <c r="X176" s="12"/>
      <c r="Y176" s="12"/>
      <c r="Z176" s="12"/>
      <c r="AA176" s="12"/>
      <c r="AB176" s="12"/>
      <c r="AC176" s="12"/>
      <c r="AD176" s="12"/>
      <c r="AE176" s="12"/>
      <c r="AR176" s="214" t="s">
        <v>80</v>
      </c>
      <c r="AT176" s="215" t="s">
        <v>71</v>
      </c>
      <c r="AU176" s="215" t="s">
        <v>80</v>
      </c>
      <c r="AY176" s="214" t="s">
        <v>120</v>
      </c>
      <c r="BK176" s="216">
        <f>SUM(BK177:BK283)</f>
        <v>0</v>
      </c>
    </row>
    <row r="177" spans="1:65" s="2" customFormat="1" ht="16.5" customHeight="1">
      <c r="A177" s="39"/>
      <c r="B177" s="40"/>
      <c r="C177" s="219" t="s">
        <v>263</v>
      </c>
      <c r="D177" s="219" t="s">
        <v>122</v>
      </c>
      <c r="E177" s="220" t="s">
        <v>264</v>
      </c>
      <c r="F177" s="221" t="s">
        <v>265</v>
      </c>
      <c r="G177" s="222" t="s">
        <v>125</v>
      </c>
      <c r="H177" s="223">
        <v>7.5</v>
      </c>
      <c r="I177" s="224"/>
      <c r="J177" s="225">
        <f>ROUND(I177*H177,2)</f>
        <v>0</v>
      </c>
      <c r="K177" s="221" t="s">
        <v>126</v>
      </c>
      <c r="L177" s="45"/>
      <c r="M177" s="226" t="s">
        <v>19</v>
      </c>
      <c r="N177" s="227" t="s">
        <v>43</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127</v>
      </c>
      <c r="AT177" s="230" t="s">
        <v>122</v>
      </c>
      <c r="AU177" s="230" t="s">
        <v>83</v>
      </c>
      <c r="AY177" s="18" t="s">
        <v>120</v>
      </c>
      <c r="BE177" s="231">
        <f>IF(N177="základní",J177,0)</f>
        <v>0</v>
      </c>
      <c r="BF177" s="231">
        <f>IF(N177="snížená",J177,0)</f>
        <v>0</v>
      </c>
      <c r="BG177" s="231">
        <f>IF(N177="zákl. přenesená",J177,0)</f>
        <v>0</v>
      </c>
      <c r="BH177" s="231">
        <f>IF(N177="sníž. přenesená",J177,0)</f>
        <v>0</v>
      </c>
      <c r="BI177" s="231">
        <f>IF(N177="nulová",J177,0)</f>
        <v>0</v>
      </c>
      <c r="BJ177" s="18" t="s">
        <v>80</v>
      </c>
      <c r="BK177" s="231">
        <f>ROUND(I177*H177,2)</f>
        <v>0</v>
      </c>
      <c r="BL177" s="18" t="s">
        <v>127</v>
      </c>
      <c r="BM177" s="230" t="s">
        <v>266</v>
      </c>
    </row>
    <row r="178" spans="1:51" s="13" customFormat="1" ht="12">
      <c r="A178" s="13"/>
      <c r="B178" s="236"/>
      <c r="C178" s="237"/>
      <c r="D178" s="232" t="s">
        <v>131</v>
      </c>
      <c r="E178" s="238" t="s">
        <v>19</v>
      </c>
      <c r="F178" s="239" t="s">
        <v>267</v>
      </c>
      <c r="G178" s="237"/>
      <c r="H178" s="240">
        <v>7.5</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131</v>
      </c>
      <c r="AU178" s="246" t="s">
        <v>83</v>
      </c>
      <c r="AV178" s="13" t="s">
        <v>83</v>
      </c>
      <c r="AW178" s="13" t="s">
        <v>33</v>
      </c>
      <c r="AX178" s="13" t="s">
        <v>80</v>
      </c>
      <c r="AY178" s="246" t="s">
        <v>120</v>
      </c>
    </row>
    <row r="179" spans="1:65" s="2" customFormat="1" ht="16.5" customHeight="1">
      <c r="A179" s="39"/>
      <c r="B179" s="40"/>
      <c r="C179" s="219" t="s">
        <v>7</v>
      </c>
      <c r="D179" s="219" t="s">
        <v>122</v>
      </c>
      <c r="E179" s="220" t="s">
        <v>268</v>
      </c>
      <c r="F179" s="221" t="s">
        <v>269</v>
      </c>
      <c r="G179" s="222" t="s">
        <v>125</v>
      </c>
      <c r="H179" s="223">
        <v>400</v>
      </c>
      <c r="I179" s="224"/>
      <c r="J179" s="225">
        <f>ROUND(I179*H179,2)</f>
        <v>0</v>
      </c>
      <c r="K179" s="221" t="s">
        <v>126</v>
      </c>
      <c r="L179" s="45"/>
      <c r="M179" s="226" t="s">
        <v>19</v>
      </c>
      <c r="N179" s="227" t="s">
        <v>43</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127</v>
      </c>
      <c r="AT179" s="230" t="s">
        <v>122</v>
      </c>
      <c r="AU179" s="230" t="s">
        <v>83</v>
      </c>
      <c r="AY179" s="18" t="s">
        <v>120</v>
      </c>
      <c r="BE179" s="231">
        <f>IF(N179="základní",J179,0)</f>
        <v>0</v>
      </c>
      <c r="BF179" s="231">
        <f>IF(N179="snížená",J179,0)</f>
        <v>0</v>
      </c>
      <c r="BG179" s="231">
        <f>IF(N179="zákl. přenesená",J179,0)</f>
        <v>0</v>
      </c>
      <c r="BH179" s="231">
        <f>IF(N179="sníž. přenesená",J179,0)</f>
        <v>0</v>
      </c>
      <c r="BI179" s="231">
        <f>IF(N179="nulová",J179,0)</f>
        <v>0</v>
      </c>
      <c r="BJ179" s="18" t="s">
        <v>80</v>
      </c>
      <c r="BK179" s="231">
        <f>ROUND(I179*H179,2)</f>
        <v>0</v>
      </c>
      <c r="BL179" s="18" t="s">
        <v>127</v>
      </c>
      <c r="BM179" s="230" t="s">
        <v>270</v>
      </c>
    </row>
    <row r="180" spans="1:51" s="14" customFormat="1" ht="12">
      <c r="A180" s="14"/>
      <c r="B180" s="247"/>
      <c r="C180" s="248"/>
      <c r="D180" s="232" t="s">
        <v>131</v>
      </c>
      <c r="E180" s="249" t="s">
        <v>19</v>
      </c>
      <c r="F180" s="250" t="s">
        <v>271</v>
      </c>
      <c r="G180" s="248"/>
      <c r="H180" s="249" t="s">
        <v>19</v>
      </c>
      <c r="I180" s="251"/>
      <c r="J180" s="248"/>
      <c r="K180" s="248"/>
      <c r="L180" s="252"/>
      <c r="M180" s="253"/>
      <c r="N180" s="254"/>
      <c r="O180" s="254"/>
      <c r="P180" s="254"/>
      <c r="Q180" s="254"/>
      <c r="R180" s="254"/>
      <c r="S180" s="254"/>
      <c r="T180" s="255"/>
      <c r="U180" s="14"/>
      <c r="V180" s="14"/>
      <c r="W180" s="14"/>
      <c r="X180" s="14"/>
      <c r="Y180" s="14"/>
      <c r="Z180" s="14"/>
      <c r="AA180" s="14"/>
      <c r="AB180" s="14"/>
      <c r="AC180" s="14"/>
      <c r="AD180" s="14"/>
      <c r="AE180" s="14"/>
      <c r="AT180" s="256" t="s">
        <v>131</v>
      </c>
      <c r="AU180" s="256" t="s">
        <v>83</v>
      </c>
      <c r="AV180" s="14" t="s">
        <v>80</v>
      </c>
      <c r="AW180" s="14" t="s">
        <v>33</v>
      </c>
      <c r="AX180" s="14" t="s">
        <v>72</v>
      </c>
      <c r="AY180" s="256" t="s">
        <v>120</v>
      </c>
    </row>
    <row r="181" spans="1:51" s="13" customFormat="1" ht="12">
      <c r="A181" s="13"/>
      <c r="B181" s="236"/>
      <c r="C181" s="237"/>
      <c r="D181" s="232" t="s">
        <v>131</v>
      </c>
      <c r="E181" s="238" t="s">
        <v>19</v>
      </c>
      <c r="F181" s="239" t="s">
        <v>272</v>
      </c>
      <c r="G181" s="237"/>
      <c r="H181" s="240">
        <v>40</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131</v>
      </c>
      <c r="AU181" s="246" t="s">
        <v>83</v>
      </c>
      <c r="AV181" s="13" t="s">
        <v>83</v>
      </c>
      <c r="AW181" s="13" t="s">
        <v>33</v>
      </c>
      <c r="AX181" s="13" t="s">
        <v>72</v>
      </c>
      <c r="AY181" s="246" t="s">
        <v>120</v>
      </c>
    </row>
    <row r="182" spans="1:51" s="13" customFormat="1" ht="12">
      <c r="A182" s="13"/>
      <c r="B182" s="236"/>
      <c r="C182" s="237"/>
      <c r="D182" s="232" t="s">
        <v>131</v>
      </c>
      <c r="E182" s="238" t="s">
        <v>19</v>
      </c>
      <c r="F182" s="239" t="s">
        <v>273</v>
      </c>
      <c r="G182" s="237"/>
      <c r="H182" s="240">
        <v>40</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131</v>
      </c>
      <c r="AU182" s="246" t="s">
        <v>83</v>
      </c>
      <c r="AV182" s="13" t="s">
        <v>83</v>
      </c>
      <c r="AW182" s="13" t="s">
        <v>33</v>
      </c>
      <c r="AX182" s="13" t="s">
        <v>72</v>
      </c>
      <c r="AY182" s="246" t="s">
        <v>120</v>
      </c>
    </row>
    <row r="183" spans="1:51" s="13" customFormat="1" ht="12">
      <c r="A183" s="13"/>
      <c r="B183" s="236"/>
      <c r="C183" s="237"/>
      <c r="D183" s="232" t="s">
        <v>131</v>
      </c>
      <c r="E183" s="238" t="s">
        <v>19</v>
      </c>
      <c r="F183" s="239" t="s">
        <v>274</v>
      </c>
      <c r="G183" s="237"/>
      <c r="H183" s="240">
        <v>40</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131</v>
      </c>
      <c r="AU183" s="246" t="s">
        <v>83</v>
      </c>
      <c r="AV183" s="13" t="s">
        <v>83</v>
      </c>
      <c r="AW183" s="13" t="s">
        <v>33</v>
      </c>
      <c r="AX183" s="13" t="s">
        <v>72</v>
      </c>
      <c r="AY183" s="246" t="s">
        <v>120</v>
      </c>
    </row>
    <row r="184" spans="1:51" s="13" customFormat="1" ht="12">
      <c r="A184" s="13"/>
      <c r="B184" s="236"/>
      <c r="C184" s="237"/>
      <c r="D184" s="232" t="s">
        <v>131</v>
      </c>
      <c r="E184" s="238" t="s">
        <v>19</v>
      </c>
      <c r="F184" s="239" t="s">
        <v>275</v>
      </c>
      <c r="G184" s="237"/>
      <c r="H184" s="240">
        <v>60</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131</v>
      </c>
      <c r="AU184" s="246" t="s">
        <v>83</v>
      </c>
      <c r="AV184" s="13" t="s">
        <v>83</v>
      </c>
      <c r="AW184" s="13" t="s">
        <v>33</v>
      </c>
      <c r="AX184" s="13" t="s">
        <v>72</v>
      </c>
      <c r="AY184" s="246" t="s">
        <v>120</v>
      </c>
    </row>
    <row r="185" spans="1:51" s="13" customFormat="1" ht="12">
      <c r="A185" s="13"/>
      <c r="B185" s="236"/>
      <c r="C185" s="237"/>
      <c r="D185" s="232" t="s">
        <v>131</v>
      </c>
      <c r="E185" s="238" t="s">
        <v>19</v>
      </c>
      <c r="F185" s="239" t="s">
        <v>276</v>
      </c>
      <c r="G185" s="237"/>
      <c r="H185" s="240">
        <v>60</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131</v>
      </c>
      <c r="AU185" s="246" t="s">
        <v>83</v>
      </c>
      <c r="AV185" s="13" t="s">
        <v>83</v>
      </c>
      <c r="AW185" s="13" t="s">
        <v>33</v>
      </c>
      <c r="AX185" s="13" t="s">
        <v>72</v>
      </c>
      <c r="AY185" s="246" t="s">
        <v>120</v>
      </c>
    </row>
    <row r="186" spans="1:51" s="13" customFormat="1" ht="12">
      <c r="A186" s="13"/>
      <c r="B186" s="236"/>
      <c r="C186" s="237"/>
      <c r="D186" s="232" t="s">
        <v>131</v>
      </c>
      <c r="E186" s="238" t="s">
        <v>19</v>
      </c>
      <c r="F186" s="239" t="s">
        <v>277</v>
      </c>
      <c r="G186" s="237"/>
      <c r="H186" s="240">
        <v>100</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131</v>
      </c>
      <c r="AU186" s="246" t="s">
        <v>83</v>
      </c>
      <c r="AV186" s="13" t="s">
        <v>83</v>
      </c>
      <c r="AW186" s="13" t="s">
        <v>33</v>
      </c>
      <c r="AX186" s="13" t="s">
        <v>72</v>
      </c>
      <c r="AY186" s="246" t="s">
        <v>120</v>
      </c>
    </row>
    <row r="187" spans="1:51" s="13" customFormat="1" ht="12">
      <c r="A187" s="13"/>
      <c r="B187" s="236"/>
      <c r="C187" s="237"/>
      <c r="D187" s="232" t="s">
        <v>131</v>
      </c>
      <c r="E187" s="238" t="s">
        <v>19</v>
      </c>
      <c r="F187" s="239" t="s">
        <v>278</v>
      </c>
      <c r="G187" s="237"/>
      <c r="H187" s="240">
        <v>60</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131</v>
      </c>
      <c r="AU187" s="246" t="s">
        <v>83</v>
      </c>
      <c r="AV187" s="13" t="s">
        <v>83</v>
      </c>
      <c r="AW187" s="13" t="s">
        <v>33</v>
      </c>
      <c r="AX187" s="13" t="s">
        <v>72</v>
      </c>
      <c r="AY187" s="246" t="s">
        <v>120</v>
      </c>
    </row>
    <row r="188" spans="1:51" s="15" customFormat="1" ht="12">
      <c r="A188" s="15"/>
      <c r="B188" s="257"/>
      <c r="C188" s="258"/>
      <c r="D188" s="232" t="s">
        <v>131</v>
      </c>
      <c r="E188" s="259" t="s">
        <v>19</v>
      </c>
      <c r="F188" s="260" t="s">
        <v>148</v>
      </c>
      <c r="G188" s="258"/>
      <c r="H188" s="261">
        <v>400</v>
      </c>
      <c r="I188" s="262"/>
      <c r="J188" s="258"/>
      <c r="K188" s="258"/>
      <c r="L188" s="263"/>
      <c r="M188" s="264"/>
      <c r="N188" s="265"/>
      <c r="O188" s="265"/>
      <c r="P188" s="265"/>
      <c r="Q188" s="265"/>
      <c r="R188" s="265"/>
      <c r="S188" s="265"/>
      <c r="T188" s="266"/>
      <c r="U188" s="15"/>
      <c r="V188" s="15"/>
      <c r="W188" s="15"/>
      <c r="X188" s="15"/>
      <c r="Y188" s="15"/>
      <c r="Z188" s="15"/>
      <c r="AA188" s="15"/>
      <c r="AB188" s="15"/>
      <c r="AC188" s="15"/>
      <c r="AD188" s="15"/>
      <c r="AE188" s="15"/>
      <c r="AT188" s="267" t="s">
        <v>131</v>
      </c>
      <c r="AU188" s="267" t="s">
        <v>83</v>
      </c>
      <c r="AV188" s="15" t="s">
        <v>127</v>
      </c>
      <c r="AW188" s="15" t="s">
        <v>33</v>
      </c>
      <c r="AX188" s="15" t="s">
        <v>80</v>
      </c>
      <c r="AY188" s="267" t="s">
        <v>120</v>
      </c>
    </row>
    <row r="189" spans="1:65" s="2" customFormat="1" ht="21.75" customHeight="1">
      <c r="A189" s="39"/>
      <c r="B189" s="40"/>
      <c r="C189" s="219" t="s">
        <v>279</v>
      </c>
      <c r="D189" s="219" t="s">
        <v>122</v>
      </c>
      <c r="E189" s="220" t="s">
        <v>280</v>
      </c>
      <c r="F189" s="221" t="s">
        <v>281</v>
      </c>
      <c r="G189" s="222" t="s">
        <v>125</v>
      </c>
      <c r="H189" s="223">
        <v>1870</v>
      </c>
      <c r="I189" s="224"/>
      <c r="J189" s="225">
        <f>ROUND(I189*H189,2)</f>
        <v>0</v>
      </c>
      <c r="K189" s="221" t="s">
        <v>126</v>
      </c>
      <c r="L189" s="45"/>
      <c r="M189" s="226" t="s">
        <v>19</v>
      </c>
      <c r="N189" s="227" t="s">
        <v>43</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127</v>
      </c>
      <c r="AT189" s="230" t="s">
        <v>122</v>
      </c>
      <c r="AU189" s="230" t="s">
        <v>83</v>
      </c>
      <c r="AY189" s="18" t="s">
        <v>120</v>
      </c>
      <c r="BE189" s="231">
        <f>IF(N189="základní",J189,0)</f>
        <v>0</v>
      </c>
      <c r="BF189" s="231">
        <f>IF(N189="snížená",J189,0)</f>
        <v>0</v>
      </c>
      <c r="BG189" s="231">
        <f>IF(N189="zákl. přenesená",J189,0)</f>
        <v>0</v>
      </c>
      <c r="BH189" s="231">
        <f>IF(N189="sníž. přenesená",J189,0)</f>
        <v>0</v>
      </c>
      <c r="BI189" s="231">
        <f>IF(N189="nulová",J189,0)</f>
        <v>0</v>
      </c>
      <c r="BJ189" s="18" t="s">
        <v>80</v>
      </c>
      <c r="BK189" s="231">
        <f>ROUND(I189*H189,2)</f>
        <v>0</v>
      </c>
      <c r="BL189" s="18" t="s">
        <v>127</v>
      </c>
      <c r="BM189" s="230" t="s">
        <v>282</v>
      </c>
    </row>
    <row r="190" spans="1:47" s="2" customFormat="1" ht="12">
      <c r="A190" s="39"/>
      <c r="B190" s="40"/>
      <c r="C190" s="41"/>
      <c r="D190" s="232" t="s">
        <v>129</v>
      </c>
      <c r="E190" s="41"/>
      <c r="F190" s="233" t="s">
        <v>283</v>
      </c>
      <c r="G190" s="41"/>
      <c r="H190" s="41"/>
      <c r="I190" s="137"/>
      <c r="J190" s="41"/>
      <c r="K190" s="41"/>
      <c r="L190" s="45"/>
      <c r="M190" s="234"/>
      <c r="N190" s="235"/>
      <c r="O190" s="85"/>
      <c r="P190" s="85"/>
      <c r="Q190" s="85"/>
      <c r="R190" s="85"/>
      <c r="S190" s="85"/>
      <c r="T190" s="86"/>
      <c r="U190" s="39"/>
      <c r="V190" s="39"/>
      <c r="W190" s="39"/>
      <c r="X190" s="39"/>
      <c r="Y190" s="39"/>
      <c r="Z190" s="39"/>
      <c r="AA190" s="39"/>
      <c r="AB190" s="39"/>
      <c r="AC190" s="39"/>
      <c r="AD190" s="39"/>
      <c r="AE190" s="39"/>
      <c r="AT190" s="18" t="s">
        <v>129</v>
      </c>
      <c r="AU190" s="18" t="s">
        <v>83</v>
      </c>
    </row>
    <row r="191" spans="1:51" s="14" customFormat="1" ht="12">
      <c r="A191" s="14"/>
      <c r="B191" s="247"/>
      <c r="C191" s="248"/>
      <c r="D191" s="232" t="s">
        <v>131</v>
      </c>
      <c r="E191" s="249" t="s">
        <v>19</v>
      </c>
      <c r="F191" s="250" t="s">
        <v>137</v>
      </c>
      <c r="G191" s="248"/>
      <c r="H191" s="249" t="s">
        <v>19</v>
      </c>
      <c r="I191" s="251"/>
      <c r="J191" s="248"/>
      <c r="K191" s="248"/>
      <c r="L191" s="252"/>
      <c r="M191" s="253"/>
      <c r="N191" s="254"/>
      <c r="O191" s="254"/>
      <c r="P191" s="254"/>
      <c r="Q191" s="254"/>
      <c r="R191" s="254"/>
      <c r="S191" s="254"/>
      <c r="T191" s="255"/>
      <c r="U191" s="14"/>
      <c r="V191" s="14"/>
      <c r="W191" s="14"/>
      <c r="X191" s="14"/>
      <c r="Y191" s="14"/>
      <c r="Z191" s="14"/>
      <c r="AA191" s="14"/>
      <c r="AB191" s="14"/>
      <c r="AC191" s="14"/>
      <c r="AD191" s="14"/>
      <c r="AE191" s="14"/>
      <c r="AT191" s="256" t="s">
        <v>131</v>
      </c>
      <c r="AU191" s="256" t="s">
        <v>83</v>
      </c>
      <c r="AV191" s="14" t="s">
        <v>80</v>
      </c>
      <c r="AW191" s="14" t="s">
        <v>33</v>
      </c>
      <c r="AX191" s="14" t="s">
        <v>72</v>
      </c>
      <c r="AY191" s="256" t="s">
        <v>120</v>
      </c>
    </row>
    <row r="192" spans="1:51" s="13" customFormat="1" ht="12">
      <c r="A192" s="13"/>
      <c r="B192" s="236"/>
      <c r="C192" s="237"/>
      <c r="D192" s="232" t="s">
        <v>131</v>
      </c>
      <c r="E192" s="238" t="s">
        <v>19</v>
      </c>
      <c r="F192" s="239" t="s">
        <v>138</v>
      </c>
      <c r="G192" s="237"/>
      <c r="H192" s="240">
        <v>1870</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131</v>
      </c>
      <c r="AU192" s="246" t="s">
        <v>83</v>
      </c>
      <c r="AV192" s="13" t="s">
        <v>83</v>
      </c>
      <c r="AW192" s="13" t="s">
        <v>33</v>
      </c>
      <c r="AX192" s="13" t="s">
        <v>80</v>
      </c>
      <c r="AY192" s="246" t="s">
        <v>120</v>
      </c>
    </row>
    <row r="193" spans="1:51" s="14" customFormat="1" ht="12">
      <c r="A193" s="14"/>
      <c r="B193" s="247"/>
      <c r="C193" s="248"/>
      <c r="D193" s="232" t="s">
        <v>131</v>
      </c>
      <c r="E193" s="249" t="s">
        <v>19</v>
      </c>
      <c r="F193" s="250" t="s">
        <v>139</v>
      </c>
      <c r="G193" s="248"/>
      <c r="H193" s="249" t="s">
        <v>19</v>
      </c>
      <c r="I193" s="251"/>
      <c r="J193" s="248"/>
      <c r="K193" s="248"/>
      <c r="L193" s="252"/>
      <c r="M193" s="253"/>
      <c r="N193" s="254"/>
      <c r="O193" s="254"/>
      <c r="P193" s="254"/>
      <c r="Q193" s="254"/>
      <c r="R193" s="254"/>
      <c r="S193" s="254"/>
      <c r="T193" s="255"/>
      <c r="U193" s="14"/>
      <c r="V193" s="14"/>
      <c r="W193" s="14"/>
      <c r="X193" s="14"/>
      <c r="Y193" s="14"/>
      <c r="Z193" s="14"/>
      <c r="AA193" s="14"/>
      <c r="AB193" s="14"/>
      <c r="AC193" s="14"/>
      <c r="AD193" s="14"/>
      <c r="AE193" s="14"/>
      <c r="AT193" s="256" t="s">
        <v>131</v>
      </c>
      <c r="AU193" s="256" t="s">
        <v>83</v>
      </c>
      <c r="AV193" s="14" t="s">
        <v>80</v>
      </c>
      <c r="AW193" s="14" t="s">
        <v>33</v>
      </c>
      <c r="AX193" s="14" t="s">
        <v>72</v>
      </c>
      <c r="AY193" s="256" t="s">
        <v>120</v>
      </c>
    </row>
    <row r="194" spans="1:65" s="2" customFormat="1" ht="33" customHeight="1">
      <c r="A194" s="39"/>
      <c r="B194" s="40"/>
      <c r="C194" s="219" t="s">
        <v>284</v>
      </c>
      <c r="D194" s="219" t="s">
        <v>122</v>
      </c>
      <c r="E194" s="220" t="s">
        <v>285</v>
      </c>
      <c r="F194" s="221" t="s">
        <v>286</v>
      </c>
      <c r="G194" s="222" t="s">
        <v>125</v>
      </c>
      <c r="H194" s="223">
        <v>1870</v>
      </c>
      <c r="I194" s="224"/>
      <c r="J194" s="225">
        <f>ROUND(I194*H194,2)</f>
        <v>0</v>
      </c>
      <c r="K194" s="221" t="s">
        <v>126</v>
      </c>
      <c r="L194" s="45"/>
      <c r="M194" s="226" t="s">
        <v>19</v>
      </c>
      <c r="N194" s="227" t="s">
        <v>43</v>
      </c>
      <c r="O194" s="85"/>
      <c r="P194" s="228">
        <f>O194*H194</f>
        <v>0</v>
      </c>
      <c r="Q194" s="228">
        <v>0.05909</v>
      </c>
      <c r="R194" s="228">
        <f>Q194*H194</f>
        <v>110.4983</v>
      </c>
      <c r="S194" s="228">
        <v>0</v>
      </c>
      <c r="T194" s="229">
        <f>S194*H194</f>
        <v>0</v>
      </c>
      <c r="U194" s="39"/>
      <c r="V194" s="39"/>
      <c r="W194" s="39"/>
      <c r="X194" s="39"/>
      <c r="Y194" s="39"/>
      <c r="Z194" s="39"/>
      <c r="AA194" s="39"/>
      <c r="AB194" s="39"/>
      <c r="AC194" s="39"/>
      <c r="AD194" s="39"/>
      <c r="AE194" s="39"/>
      <c r="AR194" s="230" t="s">
        <v>127</v>
      </c>
      <c r="AT194" s="230" t="s">
        <v>122</v>
      </c>
      <c r="AU194" s="230" t="s">
        <v>83</v>
      </c>
      <c r="AY194" s="18" t="s">
        <v>120</v>
      </c>
      <c r="BE194" s="231">
        <f>IF(N194="základní",J194,0)</f>
        <v>0</v>
      </c>
      <c r="BF194" s="231">
        <f>IF(N194="snížená",J194,0)</f>
        <v>0</v>
      </c>
      <c r="BG194" s="231">
        <f>IF(N194="zákl. přenesená",J194,0)</f>
        <v>0</v>
      </c>
      <c r="BH194" s="231">
        <f>IF(N194="sníž. přenesená",J194,0)</f>
        <v>0</v>
      </c>
      <c r="BI194" s="231">
        <f>IF(N194="nulová",J194,0)</f>
        <v>0</v>
      </c>
      <c r="BJ194" s="18" t="s">
        <v>80</v>
      </c>
      <c r="BK194" s="231">
        <f>ROUND(I194*H194,2)</f>
        <v>0</v>
      </c>
      <c r="BL194" s="18" t="s">
        <v>127</v>
      </c>
      <c r="BM194" s="230" t="s">
        <v>287</v>
      </c>
    </row>
    <row r="195" spans="1:47" s="2" customFormat="1" ht="12">
      <c r="A195" s="39"/>
      <c r="B195" s="40"/>
      <c r="C195" s="41"/>
      <c r="D195" s="232" t="s">
        <v>129</v>
      </c>
      <c r="E195" s="41"/>
      <c r="F195" s="233" t="s">
        <v>288</v>
      </c>
      <c r="G195" s="41"/>
      <c r="H195" s="41"/>
      <c r="I195" s="137"/>
      <c r="J195" s="41"/>
      <c r="K195" s="41"/>
      <c r="L195" s="45"/>
      <c r="M195" s="234"/>
      <c r="N195" s="235"/>
      <c r="O195" s="85"/>
      <c r="P195" s="85"/>
      <c r="Q195" s="85"/>
      <c r="R195" s="85"/>
      <c r="S195" s="85"/>
      <c r="T195" s="86"/>
      <c r="U195" s="39"/>
      <c r="V195" s="39"/>
      <c r="W195" s="39"/>
      <c r="X195" s="39"/>
      <c r="Y195" s="39"/>
      <c r="Z195" s="39"/>
      <c r="AA195" s="39"/>
      <c r="AB195" s="39"/>
      <c r="AC195" s="39"/>
      <c r="AD195" s="39"/>
      <c r="AE195" s="39"/>
      <c r="AT195" s="18" t="s">
        <v>129</v>
      </c>
      <c r="AU195" s="18" t="s">
        <v>83</v>
      </c>
    </row>
    <row r="196" spans="1:51" s="14" customFormat="1" ht="12">
      <c r="A196" s="14"/>
      <c r="B196" s="247"/>
      <c r="C196" s="248"/>
      <c r="D196" s="232" t="s">
        <v>131</v>
      </c>
      <c r="E196" s="249" t="s">
        <v>19</v>
      </c>
      <c r="F196" s="250" t="s">
        <v>137</v>
      </c>
      <c r="G196" s="248"/>
      <c r="H196" s="249" t="s">
        <v>19</v>
      </c>
      <c r="I196" s="251"/>
      <c r="J196" s="248"/>
      <c r="K196" s="248"/>
      <c r="L196" s="252"/>
      <c r="M196" s="253"/>
      <c r="N196" s="254"/>
      <c r="O196" s="254"/>
      <c r="P196" s="254"/>
      <c r="Q196" s="254"/>
      <c r="R196" s="254"/>
      <c r="S196" s="254"/>
      <c r="T196" s="255"/>
      <c r="U196" s="14"/>
      <c r="V196" s="14"/>
      <c r="W196" s="14"/>
      <c r="X196" s="14"/>
      <c r="Y196" s="14"/>
      <c r="Z196" s="14"/>
      <c r="AA196" s="14"/>
      <c r="AB196" s="14"/>
      <c r="AC196" s="14"/>
      <c r="AD196" s="14"/>
      <c r="AE196" s="14"/>
      <c r="AT196" s="256" t="s">
        <v>131</v>
      </c>
      <c r="AU196" s="256" t="s">
        <v>83</v>
      </c>
      <c r="AV196" s="14" t="s">
        <v>80</v>
      </c>
      <c r="AW196" s="14" t="s">
        <v>33</v>
      </c>
      <c r="AX196" s="14" t="s">
        <v>72</v>
      </c>
      <c r="AY196" s="256" t="s">
        <v>120</v>
      </c>
    </row>
    <row r="197" spans="1:51" s="13" customFormat="1" ht="12">
      <c r="A197" s="13"/>
      <c r="B197" s="236"/>
      <c r="C197" s="237"/>
      <c r="D197" s="232" t="s">
        <v>131</v>
      </c>
      <c r="E197" s="238" t="s">
        <v>19</v>
      </c>
      <c r="F197" s="239" t="s">
        <v>138</v>
      </c>
      <c r="G197" s="237"/>
      <c r="H197" s="240">
        <v>1870</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131</v>
      </c>
      <c r="AU197" s="246" t="s">
        <v>83</v>
      </c>
      <c r="AV197" s="13" t="s">
        <v>83</v>
      </c>
      <c r="AW197" s="13" t="s">
        <v>33</v>
      </c>
      <c r="AX197" s="13" t="s">
        <v>80</v>
      </c>
      <c r="AY197" s="246" t="s">
        <v>120</v>
      </c>
    </row>
    <row r="198" spans="1:51" s="14" customFormat="1" ht="12">
      <c r="A198" s="14"/>
      <c r="B198" s="247"/>
      <c r="C198" s="248"/>
      <c r="D198" s="232" t="s">
        <v>131</v>
      </c>
      <c r="E198" s="249" t="s">
        <v>19</v>
      </c>
      <c r="F198" s="250" t="s">
        <v>139</v>
      </c>
      <c r="G198" s="248"/>
      <c r="H198" s="249" t="s">
        <v>19</v>
      </c>
      <c r="I198" s="251"/>
      <c r="J198" s="248"/>
      <c r="K198" s="248"/>
      <c r="L198" s="252"/>
      <c r="M198" s="253"/>
      <c r="N198" s="254"/>
      <c r="O198" s="254"/>
      <c r="P198" s="254"/>
      <c r="Q198" s="254"/>
      <c r="R198" s="254"/>
      <c r="S198" s="254"/>
      <c r="T198" s="255"/>
      <c r="U198" s="14"/>
      <c r="V198" s="14"/>
      <c r="W198" s="14"/>
      <c r="X198" s="14"/>
      <c r="Y198" s="14"/>
      <c r="Z198" s="14"/>
      <c r="AA198" s="14"/>
      <c r="AB198" s="14"/>
      <c r="AC198" s="14"/>
      <c r="AD198" s="14"/>
      <c r="AE198" s="14"/>
      <c r="AT198" s="256" t="s">
        <v>131</v>
      </c>
      <c r="AU198" s="256" t="s">
        <v>83</v>
      </c>
      <c r="AV198" s="14" t="s">
        <v>80</v>
      </c>
      <c r="AW198" s="14" t="s">
        <v>33</v>
      </c>
      <c r="AX198" s="14" t="s">
        <v>72</v>
      </c>
      <c r="AY198" s="256" t="s">
        <v>120</v>
      </c>
    </row>
    <row r="199" spans="1:65" s="2" customFormat="1" ht="21.75" customHeight="1">
      <c r="A199" s="39"/>
      <c r="B199" s="40"/>
      <c r="C199" s="219" t="s">
        <v>289</v>
      </c>
      <c r="D199" s="219" t="s">
        <v>122</v>
      </c>
      <c r="E199" s="220" t="s">
        <v>290</v>
      </c>
      <c r="F199" s="221" t="s">
        <v>291</v>
      </c>
      <c r="G199" s="222" t="s">
        <v>125</v>
      </c>
      <c r="H199" s="223">
        <v>7.5</v>
      </c>
      <c r="I199" s="224"/>
      <c r="J199" s="225">
        <f>ROUND(I199*H199,2)</f>
        <v>0</v>
      </c>
      <c r="K199" s="221" t="s">
        <v>126</v>
      </c>
      <c r="L199" s="45"/>
      <c r="M199" s="226" t="s">
        <v>19</v>
      </c>
      <c r="N199" s="227" t="s">
        <v>43</v>
      </c>
      <c r="O199" s="85"/>
      <c r="P199" s="228">
        <f>O199*H199</f>
        <v>0</v>
      </c>
      <c r="Q199" s="228">
        <v>0.39561</v>
      </c>
      <c r="R199" s="228">
        <f>Q199*H199</f>
        <v>2.9670750000000004</v>
      </c>
      <c r="S199" s="228">
        <v>0</v>
      </c>
      <c r="T199" s="229">
        <f>S199*H199</f>
        <v>0</v>
      </c>
      <c r="U199" s="39"/>
      <c r="V199" s="39"/>
      <c r="W199" s="39"/>
      <c r="X199" s="39"/>
      <c r="Y199" s="39"/>
      <c r="Z199" s="39"/>
      <c r="AA199" s="39"/>
      <c r="AB199" s="39"/>
      <c r="AC199" s="39"/>
      <c r="AD199" s="39"/>
      <c r="AE199" s="39"/>
      <c r="AR199" s="230" t="s">
        <v>127</v>
      </c>
      <c r="AT199" s="230" t="s">
        <v>122</v>
      </c>
      <c r="AU199" s="230" t="s">
        <v>83</v>
      </c>
      <c r="AY199" s="18" t="s">
        <v>120</v>
      </c>
      <c r="BE199" s="231">
        <f>IF(N199="základní",J199,0)</f>
        <v>0</v>
      </c>
      <c r="BF199" s="231">
        <f>IF(N199="snížená",J199,0)</f>
        <v>0</v>
      </c>
      <c r="BG199" s="231">
        <f>IF(N199="zákl. přenesená",J199,0)</f>
        <v>0</v>
      </c>
      <c r="BH199" s="231">
        <f>IF(N199="sníž. přenesená",J199,0)</f>
        <v>0</v>
      </c>
      <c r="BI199" s="231">
        <f>IF(N199="nulová",J199,0)</f>
        <v>0</v>
      </c>
      <c r="BJ199" s="18" t="s">
        <v>80</v>
      </c>
      <c r="BK199" s="231">
        <f>ROUND(I199*H199,2)</f>
        <v>0</v>
      </c>
      <c r="BL199" s="18" t="s">
        <v>127</v>
      </c>
      <c r="BM199" s="230" t="s">
        <v>292</v>
      </c>
    </row>
    <row r="200" spans="1:47" s="2" customFormat="1" ht="12">
      <c r="A200" s="39"/>
      <c r="B200" s="40"/>
      <c r="C200" s="41"/>
      <c r="D200" s="232" t="s">
        <v>129</v>
      </c>
      <c r="E200" s="41"/>
      <c r="F200" s="233" t="s">
        <v>293</v>
      </c>
      <c r="G200" s="41"/>
      <c r="H200" s="41"/>
      <c r="I200" s="137"/>
      <c r="J200" s="41"/>
      <c r="K200" s="41"/>
      <c r="L200" s="45"/>
      <c r="M200" s="234"/>
      <c r="N200" s="235"/>
      <c r="O200" s="85"/>
      <c r="P200" s="85"/>
      <c r="Q200" s="85"/>
      <c r="R200" s="85"/>
      <c r="S200" s="85"/>
      <c r="T200" s="86"/>
      <c r="U200" s="39"/>
      <c r="V200" s="39"/>
      <c r="W200" s="39"/>
      <c r="X200" s="39"/>
      <c r="Y200" s="39"/>
      <c r="Z200" s="39"/>
      <c r="AA200" s="39"/>
      <c r="AB200" s="39"/>
      <c r="AC200" s="39"/>
      <c r="AD200" s="39"/>
      <c r="AE200" s="39"/>
      <c r="AT200" s="18" t="s">
        <v>129</v>
      </c>
      <c r="AU200" s="18" t="s">
        <v>83</v>
      </c>
    </row>
    <row r="201" spans="1:51" s="13" customFormat="1" ht="12">
      <c r="A201" s="13"/>
      <c r="B201" s="236"/>
      <c r="C201" s="237"/>
      <c r="D201" s="232" t="s">
        <v>131</v>
      </c>
      <c r="E201" s="238" t="s">
        <v>19</v>
      </c>
      <c r="F201" s="239" t="s">
        <v>132</v>
      </c>
      <c r="G201" s="237"/>
      <c r="H201" s="240">
        <v>7.5</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131</v>
      </c>
      <c r="AU201" s="246" t="s">
        <v>83</v>
      </c>
      <c r="AV201" s="13" t="s">
        <v>83</v>
      </c>
      <c r="AW201" s="13" t="s">
        <v>33</v>
      </c>
      <c r="AX201" s="13" t="s">
        <v>80</v>
      </c>
      <c r="AY201" s="246" t="s">
        <v>120</v>
      </c>
    </row>
    <row r="202" spans="1:65" s="2" customFormat="1" ht="21.75" customHeight="1">
      <c r="A202" s="39"/>
      <c r="B202" s="40"/>
      <c r="C202" s="219" t="s">
        <v>294</v>
      </c>
      <c r="D202" s="219" t="s">
        <v>122</v>
      </c>
      <c r="E202" s="220" t="s">
        <v>295</v>
      </c>
      <c r="F202" s="221" t="s">
        <v>296</v>
      </c>
      <c r="G202" s="222" t="s">
        <v>125</v>
      </c>
      <c r="H202" s="223">
        <v>1641</v>
      </c>
      <c r="I202" s="224"/>
      <c r="J202" s="225">
        <f>ROUND(I202*H202,2)</f>
        <v>0</v>
      </c>
      <c r="K202" s="221" t="s">
        <v>126</v>
      </c>
      <c r="L202" s="45"/>
      <c r="M202" s="226" t="s">
        <v>19</v>
      </c>
      <c r="N202" s="227" t="s">
        <v>43</v>
      </c>
      <c r="O202" s="85"/>
      <c r="P202" s="228">
        <f>O202*H202</f>
        <v>0</v>
      </c>
      <c r="Q202" s="228">
        <v>0.108</v>
      </c>
      <c r="R202" s="228">
        <f>Q202*H202</f>
        <v>177.228</v>
      </c>
      <c r="S202" s="228">
        <v>0</v>
      </c>
      <c r="T202" s="229">
        <f>S202*H202</f>
        <v>0</v>
      </c>
      <c r="U202" s="39"/>
      <c r="V202" s="39"/>
      <c r="W202" s="39"/>
      <c r="X202" s="39"/>
      <c r="Y202" s="39"/>
      <c r="Z202" s="39"/>
      <c r="AA202" s="39"/>
      <c r="AB202" s="39"/>
      <c r="AC202" s="39"/>
      <c r="AD202" s="39"/>
      <c r="AE202" s="39"/>
      <c r="AR202" s="230" t="s">
        <v>127</v>
      </c>
      <c r="AT202" s="230" t="s">
        <v>122</v>
      </c>
      <c r="AU202" s="230" t="s">
        <v>83</v>
      </c>
      <c r="AY202" s="18" t="s">
        <v>120</v>
      </c>
      <c r="BE202" s="231">
        <f>IF(N202="základní",J202,0)</f>
        <v>0</v>
      </c>
      <c r="BF202" s="231">
        <f>IF(N202="snížená",J202,0)</f>
        <v>0</v>
      </c>
      <c r="BG202" s="231">
        <f>IF(N202="zákl. přenesená",J202,0)</f>
        <v>0</v>
      </c>
      <c r="BH202" s="231">
        <f>IF(N202="sníž. přenesená",J202,0)</f>
        <v>0</v>
      </c>
      <c r="BI202" s="231">
        <f>IF(N202="nulová",J202,0)</f>
        <v>0</v>
      </c>
      <c r="BJ202" s="18" t="s">
        <v>80</v>
      </c>
      <c r="BK202" s="231">
        <f>ROUND(I202*H202,2)</f>
        <v>0</v>
      </c>
      <c r="BL202" s="18" t="s">
        <v>127</v>
      </c>
      <c r="BM202" s="230" t="s">
        <v>297</v>
      </c>
    </row>
    <row r="203" spans="1:47" s="2" customFormat="1" ht="12">
      <c r="A203" s="39"/>
      <c r="B203" s="40"/>
      <c r="C203" s="41"/>
      <c r="D203" s="232" t="s">
        <v>129</v>
      </c>
      <c r="E203" s="41"/>
      <c r="F203" s="233" t="s">
        <v>298</v>
      </c>
      <c r="G203" s="41"/>
      <c r="H203" s="41"/>
      <c r="I203" s="137"/>
      <c r="J203" s="41"/>
      <c r="K203" s="41"/>
      <c r="L203" s="45"/>
      <c r="M203" s="234"/>
      <c r="N203" s="235"/>
      <c r="O203" s="85"/>
      <c r="P203" s="85"/>
      <c r="Q203" s="85"/>
      <c r="R203" s="85"/>
      <c r="S203" s="85"/>
      <c r="T203" s="86"/>
      <c r="U203" s="39"/>
      <c r="V203" s="39"/>
      <c r="W203" s="39"/>
      <c r="X203" s="39"/>
      <c r="Y203" s="39"/>
      <c r="Z203" s="39"/>
      <c r="AA203" s="39"/>
      <c r="AB203" s="39"/>
      <c r="AC203" s="39"/>
      <c r="AD203" s="39"/>
      <c r="AE203" s="39"/>
      <c r="AT203" s="18" t="s">
        <v>129</v>
      </c>
      <c r="AU203" s="18" t="s">
        <v>83</v>
      </c>
    </row>
    <row r="204" spans="1:51" s="14" customFormat="1" ht="12">
      <c r="A204" s="14"/>
      <c r="B204" s="247"/>
      <c r="C204" s="248"/>
      <c r="D204" s="232" t="s">
        <v>131</v>
      </c>
      <c r="E204" s="249" t="s">
        <v>19</v>
      </c>
      <c r="F204" s="250" t="s">
        <v>299</v>
      </c>
      <c r="G204" s="248"/>
      <c r="H204" s="249" t="s">
        <v>19</v>
      </c>
      <c r="I204" s="251"/>
      <c r="J204" s="248"/>
      <c r="K204" s="248"/>
      <c r="L204" s="252"/>
      <c r="M204" s="253"/>
      <c r="N204" s="254"/>
      <c r="O204" s="254"/>
      <c r="P204" s="254"/>
      <c r="Q204" s="254"/>
      <c r="R204" s="254"/>
      <c r="S204" s="254"/>
      <c r="T204" s="255"/>
      <c r="U204" s="14"/>
      <c r="V204" s="14"/>
      <c r="W204" s="14"/>
      <c r="X204" s="14"/>
      <c r="Y204" s="14"/>
      <c r="Z204" s="14"/>
      <c r="AA204" s="14"/>
      <c r="AB204" s="14"/>
      <c r="AC204" s="14"/>
      <c r="AD204" s="14"/>
      <c r="AE204" s="14"/>
      <c r="AT204" s="256" t="s">
        <v>131</v>
      </c>
      <c r="AU204" s="256" t="s">
        <v>83</v>
      </c>
      <c r="AV204" s="14" t="s">
        <v>80</v>
      </c>
      <c r="AW204" s="14" t="s">
        <v>33</v>
      </c>
      <c r="AX204" s="14" t="s">
        <v>72</v>
      </c>
      <c r="AY204" s="256" t="s">
        <v>120</v>
      </c>
    </row>
    <row r="205" spans="1:51" s="13" customFormat="1" ht="12">
      <c r="A205" s="13"/>
      <c r="B205" s="236"/>
      <c r="C205" s="237"/>
      <c r="D205" s="232" t="s">
        <v>131</v>
      </c>
      <c r="E205" s="238" t="s">
        <v>19</v>
      </c>
      <c r="F205" s="239" t="s">
        <v>300</v>
      </c>
      <c r="G205" s="237"/>
      <c r="H205" s="240">
        <v>820</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131</v>
      </c>
      <c r="AU205" s="246" t="s">
        <v>83</v>
      </c>
      <c r="AV205" s="13" t="s">
        <v>83</v>
      </c>
      <c r="AW205" s="13" t="s">
        <v>33</v>
      </c>
      <c r="AX205" s="13" t="s">
        <v>72</v>
      </c>
      <c r="AY205" s="246" t="s">
        <v>120</v>
      </c>
    </row>
    <row r="206" spans="1:51" s="13" customFormat="1" ht="12">
      <c r="A206" s="13"/>
      <c r="B206" s="236"/>
      <c r="C206" s="237"/>
      <c r="D206" s="232" t="s">
        <v>131</v>
      </c>
      <c r="E206" s="238" t="s">
        <v>19</v>
      </c>
      <c r="F206" s="239" t="s">
        <v>301</v>
      </c>
      <c r="G206" s="237"/>
      <c r="H206" s="240">
        <v>821</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131</v>
      </c>
      <c r="AU206" s="246" t="s">
        <v>83</v>
      </c>
      <c r="AV206" s="13" t="s">
        <v>83</v>
      </c>
      <c r="AW206" s="13" t="s">
        <v>33</v>
      </c>
      <c r="AX206" s="13" t="s">
        <v>72</v>
      </c>
      <c r="AY206" s="246" t="s">
        <v>120</v>
      </c>
    </row>
    <row r="207" spans="1:51" s="15" customFormat="1" ht="12">
      <c r="A207" s="15"/>
      <c r="B207" s="257"/>
      <c r="C207" s="258"/>
      <c r="D207" s="232" t="s">
        <v>131</v>
      </c>
      <c r="E207" s="259" t="s">
        <v>19</v>
      </c>
      <c r="F207" s="260" t="s">
        <v>148</v>
      </c>
      <c r="G207" s="258"/>
      <c r="H207" s="261">
        <v>1641</v>
      </c>
      <c r="I207" s="262"/>
      <c r="J207" s="258"/>
      <c r="K207" s="258"/>
      <c r="L207" s="263"/>
      <c r="M207" s="264"/>
      <c r="N207" s="265"/>
      <c r="O207" s="265"/>
      <c r="P207" s="265"/>
      <c r="Q207" s="265"/>
      <c r="R207" s="265"/>
      <c r="S207" s="265"/>
      <c r="T207" s="266"/>
      <c r="U207" s="15"/>
      <c r="V207" s="15"/>
      <c r="W207" s="15"/>
      <c r="X207" s="15"/>
      <c r="Y207" s="15"/>
      <c r="Z207" s="15"/>
      <c r="AA207" s="15"/>
      <c r="AB207" s="15"/>
      <c r="AC207" s="15"/>
      <c r="AD207" s="15"/>
      <c r="AE207" s="15"/>
      <c r="AT207" s="267" t="s">
        <v>131</v>
      </c>
      <c r="AU207" s="267" t="s">
        <v>83</v>
      </c>
      <c r="AV207" s="15" t="s">
        <v>127</v>
      </c>
      <c r="AW207" s="15" t="s">
        <v>33</v>
      </c>
      <c r="AX207" s="15" t="s">
        <v>80</v>
      </c>
      <c r="AY207" s="267" t="s">
        <v>120</v>
      </c>
    </row>
    <row r="208" spans="1:65" s="2" customFormat="1" ht="16.5" customHeight="1">
      <c r="A208" s="39"/>
      <c r="B208" s="40"/>
      <c r="C208" s="219" t="s">
        <v>302</v>
      </c>
      <c r="D208" s="219" t="s">
        <v>122</v>
      </c>
      <c r="E208" s="220" t="s">
        <v>303</v>
      </c>
      <c r="F208" s="221" t="s">
        <v>304</v>
      </c>
      <c r="G208" s="222" t="s">
        <v>305</v>
      </c>
      <c r="H208" s="223">
        <v>780</v>
      </c>
      <c r="I208" s="224"/>
      <c r="J208" s="225">
        <f>ROUND(I208*H208,2)</f>
        <v>0</v>
      </c>
      <c r="K208" s="221" t="s">
        <v>126</v>
      </c>
      <c r="L208" s="45"/>
      <c r="M208" s="226" t="s">
        <v>19</v>
      </c>
      <c r="N208" s="227" t="s">
        <v>43</v>
      </c>
      <c r="O208" s="85"/>
      <c r="P208" s="228">
        <f>O208*H208</f>
        <v>0</v>
      </c>
      <c r="Q208" s="228">
        <v>0.00085</v>
      </c>
      <c r="R208" s="228">
        <f>Q208*H208</f>
        <v>0.6629999999999999</v>
      </c>
      <c r="S208" s="228">
        <v>0</v>
      </c>
      <c r="T208" s="229">
        <f>S208*H208</f>
        <v>0</v>
      </c>
      <c r="U208" s="39"/>
      <c r="V208" s="39"/>
      <c r="W208" s="39"/>
      <c r="X208" s="39"/>
      <c r="Y208" s="39"/>
      <c r="Z208" s="39"/>
      <c r="AA208" s="39"/>
      <c r="AB208" s="39"/>
      <c r="AC208" s="39"/>
      <c r="AD208" s="39"/>
      <c r="AE208" s="39"/>
      <c r="AR208" s="230" t="s">
        <v>127</v>
      </c>
      <c r="AT208" s="230" t="s">
        <v>122</v>
      </c>
      <c r="AU208" s="230" t="s">
        <v>83</v>
      </c>
      <c r="AY208" s="18" t="s">
        <v>120</v>
      </c>
      <c r="BE208" s="231">
        <f>IF(N208="základní",J208,0)</f>
        <v>0</v>
      </c>
      <c r="BF208" s="231">
        <f>IF(N208="snížená",J208,0)</f>
        <v>0</v>
      </c>
      <c r="BG208" s="231">
        <f>IF(N208="zákl. přenesená",J208,0)</f>
        <v>0</v>
      </c>
      <c r="BH208" s="231">
        <f>IF(N208="sníž. přenesená",J208,0)</f>
        <v>0</v>
      </c>
      <c r="BI208" s="231">
        <f>IF(N208="nulová",J208,0)</f>
        <v>0</v>
      </c>
      <c r="BJ208" s="18" t="s">
        <v>80</v>
      </c>
      <c r="BK208" s="231">
        <f>ROUND(I208*H208,2)</f>
        <v>0</v>
      </c>
      <c r="BL208" s="18" t="s">
        <v>127</v>
      </c>
      <c r="BM208" s="230" t="s">
        <v>306</v>
      </c>
    </row>
    <row r="209" spans="1:47" s="2" customFormat="1" ht="12">
      <c r="A209" s="39"/>
      <c r="B209" s="40"/>
      <c r="C209" s="41"/>
      <c r="D209" s="232" t="s">
        <v>129</v>
      </c>
      <c r="E209" s="41"/>
      <c r="F209" s="233" t="s">
        <v>307</v>
      </c>
      <c r="G209" s="41"/>
      <c r="H209" s="41"/>
      <c r="I209" s="137"/>
      <c r="J209" s="41"/>
      <c r="K209" s="41"/>
      <c r="L209" s="45"/>
      <c r="M209" s="234"/>
      <c r="N209" s="235"/>
      <c r="O209" s="85"/>
      <c r="P209" s="85"/>
      <c r="Q209" s="85"/>
      <c r="R209" s="85"/>
      <c r="S209" s="85"/>
      <c r="T209" s="86"/>
      <c r="U209" s="39"/>
      <c r="V209" s="39"/>
      <c r="W209" s="39"/>
      <c r="X209" s="39"/>
      <c r="Y209" s="39"/>
      <c r="Z209" s="39"/>
      <c r="AA209" s="39"/>
      <c r="AB209" s="39"/>
      <c r="AC209" s="39"/>
      <c r="AD209" s="39"/>
      <c r="AE209" s="39"/>
      <c r="AT209" s="18" t="s">
        <v>129</v>
      </c>
      <c r="AU209" s="18" t="s">
        <v>83</v>
      </c>
    </row>
    <row r="210" spans="1:51" s="14" customFormat="1" ht="12">
      <c r="A210" s="14"/>
      <c r="B210" s="247"/>
      <c r="C210" s="248"/>
      <c r="D210" s="232" t="s">
        <v>131</v>
      </c>
      <c r="E210" s="249" t="s">
        <v>19</v>
      </c>
      <c r="F210" s="250" t="s">
        <v>308</v>
      </c>
      <c r="G210" s="248"/>
      <c r="H210" s="249" t="s">
        <v>19</v>
      </c>
      <c r="I210" s="251"/>
      <c r="J210" s="248"/>
      <c r="K210" s="248"/>
      <c r="L210" s="252"/>
      <c r="M210" s="253"/>
      <c r="N210" s="254"/>
      <c r="O210" s="254"/>
      <c r="P210" s="254"/>
      <c r="Q210" s="254"/>
      <c r="R210" s="254"/>
      <c r="S210" s="254"/>
      <c r="T210" s="255"/>
      <c r="U210" s="14"/>
      <c r="V210" s="14"/>
      <c r="W210" s="14"/>
      <c r="X210" s="14"/>
      <c r="Y210" s="14"/>
      <c r="Z210" s="14"/>
      <c r="AA210" s="14"/>
      <c r="AB210" s="14"/>
      <c r="AC210" s="14"/>
      <c r="AD210" s="14"/>
      <c r="AE210" s="14"/>
      <c r="AT210" s="256" t="s">
        <v>131</v>
      </c>
      <c r="AU210" s="256" t="s">
        <v>83</v>
      </c>
      <c r="AV210" s="14" t="s">
        <v>80</v>
      </c>
      <c r="AW210" s="14" t="s">
        <v>33</v>
      </c>
      <c r="AX210" s="14" t="s">
        <v>72</v>
      </c>
      <c r="AY210" s="256" t="s">
        <v>120</v>
      </c>
    </row>
    <row r="211" spans="1:51" s="13" customFormat="1" ht="12">
      <c r="A211" s="13"/>
      <c r="B211" s="236"/>
      <c r="C211" s="237"/>
      <c r="D211" s="232" t="s">
        <v>131</v>
      </c>
      <c r="E211" s="238" t="s">
        <v>19</v>
      </c>
      <c r="F211" s="239" t="s">
        <v>309</v>
      </c>
      <c r="G211" s="237"/>
      <c r="H211" s="240">
        <v>780</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131</v>
      </c>
      <c r="AU211" s="246" t="s">
        <v>83</v>
      </c>
      <c r="AV211" s="13" t="s">
        <v>83</v>
      </c>
      <c r="AW211" s="13" t="s">
        <v>33</v>
      </c>
      <c r="AX211" s="13" t="s">
        <v>80</v>
      </c>
      <c r="AY211" s="246" t="s">
        <v>120</v>
      </c>
    </row>
    <row r="212" spans="1:51" s="14" customFormat="1" ht="12">
      <c r="A212" s="14"/>
      <c r="B212" s="247"/>
      <c r="C212" s="248"/>
      <c r="D212" s="232" t="s">
        <v>131</v>
      </c>
      <c r="E212" s="249" t="s">
        <v>19</v>
      </c>
      <c r="F212" s="250" t="s">
        <v>139</v>
      </c>
      <c r="G212" s="248"/>
      <c r="H212" s="249" t="s">
        <v>19</v>
      </c>
      <c r="I212" s="251"/>
      <c r="J212" s="248"/>
      <c r="K212" s="248"/>
      <c r="L212" s="252"/>
      <c r="M212" s="253"/>
      <c r="N212" s="254"/>
      <c r="O212" s="254"/>
      <c r="P212" s="254"/>
      <c r="Q212" s="254"/>
      <c r="R212" s="254"/>
      <c r="S212" s="254"/>
      <c r="T212" s="255"/>
      <c r="U212" s="14"/>
      <c r="V212" s="14"/>
      <c r="W212" s="14"/>
      <c r="X212" s="14"/>
      <c r="Y212" s="14"/>
      <c r="Z212" s="14"/>
      <c r="AA212" s="14"/>
      <c r="AB212" s="14"/>
      <c r="AC212" s="14"/>
      <c r="AD212" s="14"/>
      <c r="AE212" s="14"/>
      <c r="AT212" s="256" t="s">
        <v>131</v>
      </c>
      <c r="AU212" s="256" t="s">
        <v>83</v>
      </c>
      <c r="AV212" s="14" t="s">
        <v>80</v>
      </c>
      <c r="AW212" s="14" t="s">
        <v>33</v>
      </c>
      <c r="AX212" s="14" t="s">
        <v>72</v>
      </c>
      <c r="AY212" s="256" t="s">
        <v>120</v>
      </c>
    </row>
    <row r="213" spans="1:65" s="2" customFormat="1" ht="16.5" customHeight="1">
      <c r="A213" s="39"/>
      <c r="B213" s="40"/>
      <c r="C213" s="219" t="s">
        <v>310</v>
      </c>
      <c r="D213" s="219" t="s">
        <v>122</v>
      </c>
      <c r="E213" s="220" t="s">
        <v>311</v>
      </c>
      <c r="F213" s="221" t="s">
        <v>312</v>
      </c>
      <c r="G213" s="222" t="s">
        <v>125</v>
      </c>
      <c r="H213" s="223">
        <v>1435</v>
      </c>
      <c r="I213" s="224"/>
      <c r="J213" s="225">
        <f>ROUND(I213*H213,2)</f>
        <v>0</v>
      </c>
      <c r="K213" s="221" t="s">
        <v>126</v>
      </c>
      <c r="L213" s="45"/>
      <c r="M213" s="226" t="s">
        <v>19</v>
      </c>
      <c r="N213" s="227" t="s">
        <v>43</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127</v>
      </c>
      <c r="AT213" s="230" t="s">
        <v>122</v>
      </c>
      <c r="AU213" s="230" t="s">
        <v>83</v>
      </c>
      <c r="AY213" s="18" t="s">
        <v>120</v>
      </c>
      <c r="BE213" s="231">
        <f>IF(N213="základní",J213,0)</f>
        <v>0</v>
      </c>
      <c r="BF213" s="231">
        <f>IF(N213="snížená",J213,0)</f>
        <v>0</v>
      </c>
      <c r="BG213" s="231">
        <f>IF(N213="zákl. přenesená",J213,0)</f>
        <v>0</v>
      </c>
      <c r="BH213" s="231">
        <f>IF(N213="sníž. přenesená",J213,0)</f>
        <v>0</v>
      </c>
      <c r="BI213" s="231">
        <f>IF(N213="nulová",J213,0)</f>
        <v>0</v>
      </c>
      <c r="BJ213" s="18" t="s">
        <v>80</v>
      </c>
      <c r="BK213" s="231">
        <f>ROUND(I213*H213,2)</f>
        <v>0</v>
      </c>
      <c r="BL213" s="18" t="s">
        <v>127</v>
      </c>
      <c r="BM213" s="230" t="s">
        <v>313</v>
      </c>
    </row>
    <row r="214" spans="1:47" s="2" customFormat="1" ht="12">
      <c r="A214" s="39"/>
      <c r="B214" s="40"/>
      <c r="C214" s="41"/>
      <c r="D214" s="232" t="s">
        <v>129</v>
      </c>
      <c r="E214" s="41"/>
      <c r="F214" s="233" t="s">
        <v>314</v>
      </c>
      <c r="G214" s="41"/>
      <c r="H214" s="41"/>
      <c r="I214" s="137"/>
      <c r="J214" s="41"/>
      <c r="K214" s="41"/>
      <c r="L214" s="45"/>
      <c r="M214" s="234"/>
      <c r="N214" s="235"/>
      <c r="O214" s="85"/>
      <c r="P214" s="85"/>
      <c r="Q214" s="85"/>
      <c r="R214" s="85"/>
      <c r="S214" s="85"/>
      <c r="T214" s="86"/>
      <c r="U214" s="39"/>
      <c r="V214" s="39"/>
      <c r="W214" s="39"/>
      <c r="X214" s="39"/>
      <c r="Y214" s="39"/>
      <c r="Z214" s="39"/>
      <c r="AA214" s="39"/>
      <c r="AB214" s="39"/>
      <c r="AC214" s="39"/>
      <c r="AD214" s="39"/>
      <c r="AE214" s="39"/>
      <c r="AT214" s="18" t="s">
        <v>129</v>
      </c>
      <c r="AU214" s="18" t="s">
        <v>83</v>
      </c>
    </row>
    <row r="215" spans="1:51" s="14" customFormat="1" ht="12">
      <c r="A215" s="14"/>
      <c r="B215" s="247"/>
      <c r="C215" s="248"/>
      <c r="D215" s="232" t="s">
        <v>131</v>
      </c>
      <c r="E215" s="249" t="s">
        <v>19</v>
      </c>
      <c r="F215" s="250" t="s">
        <v>137</v>
      </c>
      <c r="G215" s="248"/>
      <c r="H215" s="249" t="s">
        <v>19</v>
      </c>
      <c r="I215" s="251"/>
      <c r="J215" s="248"/>
      <c r="K215" s="248"/>
      <c r="L215" s="252"/>
      <c r="M215" s="253"/>
      <c r="N215" s="254"/>
      <c r="O215" s="254"/>
      <c r="P215" s="254"/>
      <c r="Q215" s="254"/>
      <c r="R215" s="254"/>
      <c r="S215" s="254"/>
      <c r="T215" s="255"/>
      <c r="U215" s="14"/>
      <c r="V215" s="14"/>
      <c r="W215" s="14"/>
      <c r="X215" s="14"/>
      <c r="Y215" s="14"/>
      <c r="Z215" s="14"/>
      <c r="AA215" s="14"/>
      <c r="AB215" s="14"/>
      <c r="AC215" s="14"/>
      <c r="AD215" s="14"/>
      <c r="AE215" s="14"/>
      <c r="AT215" s="256" t="s">
        <v>131</v>
      </c>
      <c r="AU215" s="256" t="s">
        <v>83</v>
      </c>
      <c r="AV215" s="14" t="s">
        <v>80</v>
      </c>
      <c r="AW215" s="14" t="s">
        <v>33</v>
      </c>
      <c r="AX215" s="14" t="s">
        <v>72</v>
      </c>
      <c r="AY215" s="256" t="s">
        <v>120</v>
      </c>
    </row>
    <row r="216" spans="1:51" s="13" customFormat="1" ht="12">
      <c r="A216" s="13"/>
      <c r="B216" s="236"/>
      <c r="C216" s="237"/>
      <c r="D216" s="232" t="s">
        <v>131</v>
      </c>
      <c r="E216" s="238" t="s">
        <v>19</v>
      </c>
      <c r="F216" s="239" t="s">
        <v>315</v>
      </c>
      <c r="G216" s="237"/>
      <c r="H216" s="240">
        <v>655</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131</v>
      </c>
      <c r="AU216" s="246" t="s">
        <v>83</v>
      </c>
      <c r="AV216" s="13" t="s">
        <v>83</v>
      </c>
      <c r="AW216" s="13" t="s">
        <v>33</v>
      </c>
      <c r="AX216" s="13" t="s">
        <v>72</v>
      </c>
      <c r="AY216" s="246" t="s">
        <v>120</v>
      </c>
    </row>
    <row r="217" spans="1:51" s="14" customFormat="1" ht="12">
      <c r="A217" s="14"/>
      <c r="B217" s="247"/>
      <c r="C217" s="248"/>
      <c r="D217" s="232" t="s">
        <v>131</v>
      </c>
      <c r="E217" s="249" t="s">
        <v>19</v>
      </c>
      <c r="F217" s="250" t="s">
        <v>316</v>
      </c>
      <c r="G217" s="248"/>
      <c r="H217" s="249" t="s">
        <v>19</v>
      </c>
      <c r="I217" s="251"/>
      <c r="J217" s="248"/>
      <c r="K217" s="248"/>
      <c r="L217" s="252"/>
      <c r="M217" s="253"/>
      <c r="N217" s="254"/>
      <c r="O217" s="254"/>
      <c r="P217" s="254"/>
      <c r="Q217" s="254"/>
      <c r="R217" s="254"/>
      <c r="S217" s="254"/>
      <c r="T217" s="255"/>
      <c r="U217" s="14"/>
      <c r="V217" s="14"/>
      <c r="W217" s="14"/>
      <c r="X217" s="14"/>
      <c r="Y217" s="14"/>
      <c r="Z217" s="14"/>
      <c r="AA217" s="14"/>
      <c r="AB217" s="14"/>
      <c r="AC217" s="14"/>
      <c r="AD217" s="14"/>
      <c r="AE217" s="14"/>
      <c r="AT217" s="256" t="s">
        <v>131</v>
      </c>
      <c r="AU217" s="256" t="s">
        <v>83</v>
      </c>
      <c r="AV217" s="14" t="s">
        <v>80</v>
      </c>
      <c r="AW217" s="14" t="s">
        <v>33</v>
      </c>
      <c r="AX217" s="14" t="s">
        <v>72</v>
      </c>
      <c r="AY217" s="256" t="s">
        <v>120</v>
      </c>
    </row>
    <row r="218" spans="1:51" s="13" customFormat="1" ht="12">
      <c r="A218" s="13"/>
      <c r="B218" s="236"/>
      <c r="C218" s="237"/>
      <c r="D218" s="232" t="s">
        <v>131</v>
      </c>
      <c r="E218" s="238" t="s">
        <v>19</v>
      </c>
      <c r="F218" s="239" t="s">
        <v>317</v>
      </c>
      <c r="G218" s="237"/>
      <c r="H218" s="240">
        <v>780</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131</v>
      </c>
      <c r="AU218" s="246" t="s">
        <v>83</v>
      </c>
      <c r="AV218" s="13" t="s">
        <v>83</v>
      </c>
      <c r="AW218" s="13" t="s">
        <v>33</v>
      </c>
      <c r="AX218" s="13" t="s">
        <v>72</v>
      </c>
      <c r="AY218" s="246" t="s">
        <v>120</v>
      </c>
    </row>
    <row r="219" spans="1:51" s="15" customFormat="1" ht="12">
      <c r="A219" s="15"/>
      <c r="B219" s="257"/>
      <c r="C219" s="258"/>
      <c r="D219" s="232" t="s">
        <v>131</v>
      </c>
      <c r="E219" s="259" t="s">
        <v>19</v>
      </c>
      <c r="F219" s="260" t="s">
        <v>148</v>
      </c>
      <c r="G219" s="258"/>
      <c r="H219" s="261">
        <v>1435</v>
      </c>
      <c r="I219" s="262"/>
      <c r="J219" s="258"/>
      <c r="K219" s="258"/>
      <c r="L219" s="263"/>
      <c r="M219" s="264"/>
      <c r="N219" s="265"/>
      <c r="O219" s="265"/>
      <c r="P219" s="265"/>
      <c r="Q219" s="265"/>
      <c r="R219" s="265"/>
      <c r="S219" s="265"/>
      <c r="T219" s="266"/>
      <c r="U219" s="15"/>
      <c r="V219" s="15"/>
      <c r="W219" s="15"/>
      <c r="X219" s="15"/>
      <c r="Y219" s="15"/>
      <c r="Z219" s="15"/>
      <c r="AA219" s="15"/>
      <c r="AB219" s="15"/>
      <c r="AC219" s="15"/>
      <c r="AD219" s="15"/>
      <c r="AE219" s="15"/>
      <c r="AT219" s="267" t="s">
        <v>131</v>
      </c>
      <c r="AU219" s="267" t="s">
        <v>83</v>
      </c>
      <c r="AV219" s="15" t="s">
        <v>127</v>
      </c>
      <c r="AW219" s="15" t="s">
        <v>33</v>
      </c>
      <c r="AX219" s="15" t="s">
        <v>80</v>
      </c>
      <c r="AY219" s="267" t="s">
        <v>120</v>
      </c>
    </row>
    <row r="220" spans="1:51" s="14" customFormat="1" ht="12">
      <c r="A220" s="14"/>
      <c r="B220" s="247"/>
      <c r="C220" s="248"/>
      <c r="D220" s="232" t="s">
        <v>131</v>
      </c>
      <c r="E220" s="249" t="s">
        <v>19</v>
      </c>
      <c r="F220" s="250" t="s">
        <v>139</v>
      </c>
      <c r="G220" s="248"/>
      <c r="H220" s="249" t="s">
        <v>19</v>
      </c>
      <c r="I220" s="251"/>
      <c r="J220" s="248"/>
      <c r="K220" s="248"/>
      <c r="L220" s="252"/>
      <c r="M220" s="253"/>
      <c r="N220" s="254"/>
      <c r="O220" s="254"/>
      <c r="P220" s="254"/>
      <c r="Q220" s="254"/>
      <c r="R220" s="254"/>
      <c r="S220" s="254"/>
      <c r="T220" s="255"/>
      <c r="U220" s="14"/>
      <c r="V220" s="14"/>
      <c r="W220" s="14"/>
      <c r="X220" s="14"/>
      <c r="Y220" s="14"/>
      <c r="Z220" s="14"/>
      <c r="AA220" s="14"/>
      <c r="AB220" s="14"/>
      <c r="AC220" s="14"/>
      <c r="AD220" s="14"/>
      <c r="AE220" s="14"/>
      <c r="AT220" s="256" t="s">
        <v>131</v>
      </c>
      <c r="AU220" s="256" t="s">
        <v>83</v>
      </c>
      <c r="AV220" s="14" t="s">
        <v>80</v>
      </c>
      <c r="AW220" s="14" t="s">
        <v>33</v>
      </c>
      <c r="AX220" s="14" t="s">
        <v>72</v>
      </c>
      <c r="AY220" s="256" t="s">
        <v>120</v>
      </c>
    </row>
    <row r="221" spans="1:65" s="2" customFormat="1" ht="16.5" customHeight="1">
      <c r="A221" s="39"/>
      <c r="B221" s="40"/>
      <c r="C221" s="219" t="s">
        <v>318</v>
      </c>
      <c r="D221" s="219" t="s">
        <v>122</v>
      </c>
      <c r="E221" s="220" t="s">
        <v>319</v>
      </c>
      <c r="F221" s="221" t="s">
        <v>320</v>
      </c>
      <c r="G221" s="222" t="s">
        <v>125</v>
      </c>
      <c r="H221" s="223">
        <v>20880</v>
      </c>
      <c r="I221" s="224"/>
      <c r="J221" s="225">
        <f>ROUND(I221*H221,2)</f>
        <v>0</v>
      </c>
      <c r="K221" s="221" t="s">
        <v>126</v>
      </c>
      <c r="L221" s="45"/>
      <c r="M221" s="226" t="s">
        <v>19</v>
      </c>
      <c r="N221" s="227" t="s">
        <v>43</v>
      </c>
      <c r="O221" s="85"/>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127</v>
      </c>
      <c r="AT221" s="230" t="s">
        <v>122</v>
      </c>
      <c r="AU221" s="230" t="s">
        <v>83</v>
      </c>
      <c r="AY221" s="18" t="s">
        <v>120</v>
      </c>
      <c r="BE221" s="231">
        <f>IF(N221="základní",J221,0)</f>
        <v>0</v>
      </c>
      <c r="BF221" s="231">
        <f>IF(N221="snížená",J221,0)</f>
        <v>0</v>
      </c>
      <c r="BG221" s="231">
        <f>IF(N221="zákl. přenesená",J221,0)</f>
        <v>0</v>
      </c>
      <c r="BH221" s="231">
        <f>IF(N221="sníž. přenesená",J221,0)</f>
        <v>0</v>
      </c>
      <c r="BI221" s="231">
        <f>IF(N221="nulová",J221,0)</f>
        <v>0</v>
      </c>
      <c r="BJ221" s="18" t="s">
        <v>80</v>
      </c>
      <c r="BK221" s="231">
        <f>ROUND(I221*H221,2)</f>
        <v>0</v>
      </c>
      <c r="BL221" s="18" t="s">
        <v>127</v>
      </c>
      <c r="BM221" s="230" t="s">
        <v>321</v>
      </c>
    </row>
    <row r="222" spans="1:51" s="14" customFormat="1" ht="12">
      <c r="A222" s="14"/>
      <c r="B222" s="247"/>
      <c r="C222" s="248"/>
      <c r="D222" s="232" t="s">
        <v>131</v>
      </c>
      <c r="E222" s="249" t="s">
        <v>19</v>
      </c>
      <c r="F222" s="250" t="s">
        <v>152</v>
      </c>
      <c r="G222" s="248"/>
      <c r="H222" s="249" t="s">
        <v>19</v>
      </c>
      <c r="I222" s="251"/>
      <c r="J222" s="248"/>
      <c r="K222" s="248"/>
      <c r="L222" s="252"/>
      <c r="M222" s="253"/>
      <c r="N222" s="254"/>
      <c r="O222" s="254"/>
      <c r="P222" s="254"/>
      <c r="Q222" s="254"/>
      <c r="R222" s="254"/>
      <c r="S222" s="254"/>
      <c r="T222" s="255"/>
      <c r="U222" s="14"/>
      <c r="V222" s="14"/>
      <c r="W222" s="14"/>
      <c r="X222" s="14"/>
      <c r="Y222" s="14"/>
      <c r="Z222" s="14"/>
      <c r="AA222" s="14"/>
      <c r="AB222" s="14"/>
      <c r="AC222" s="14"/>
      <c r="AD222" s="14"/>
      <c r="AE222" s="14"/>
      <c r="AT222" s="256" t="s">
        <v>131</v>
      </c>
      <c r="AU222" s="256" t="s">
        <v>83</v>
      </c>
      <c r="AV222" s="14" t="s">
        <v>80</v>
      </c>
      <c r="AW222" s="14" t="s">
        <v>33</v>
      </c>
      <c r="AX222" s="14" t="s">
        <v>72</v>
      </c>
      <c r="AY222" s="256" t="s">
        <v>120</v>
      </c>
    </row>
    <row r="223" spans="1:51" s="13" customFormat="1" ht="12">
      <c r="A223" s="13"/>
      <c r="B223" s="236"/>
      <c r="C223" s="237"/>
      <c r="D223" s="232" t="s">
        <v>131</v>
      </c>
      <c r="E223" s="238" t="s">
        <v>19</v>
      </c>
      <c r="F223" s="239" t="s">
        <v>322</v>
      </c>
      <c r="G223" s="237"/>
      <c r="H223" s="240">
        <v>19940</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131</v>
      </c>
      <c r="AU223" s="246" t="s">
        <v>83</v>
      </c>
      <c r="AV223" s="13" t="s">
        <v>83</v>
      </c>
      <c r="AW223" s="13" t="s">
        <v>33</v>
      </c>
      <c r="AX223" s="13" t="s">
        <v>72</v>
      </c>
      <c r="AY223" s="246" t="s">
        <v>120</v>
      </c>
    </row>
    <row r="224" spans="1:51" s="14" customFormat="1" ht="12">
      <c r="A224" s="14"/>
      <c r="B224" s="247"/>
      <c r="C224" s="248"/>
      <c r="D224" s="232" t="s">
        <v>131</v>
      </c>
      <c r="E224" s="249" t="s">
        <v>19</v>
      </c>
      <c r="F224" s="250" t="s">
        <v>154</v>
      </c>
      <c r="G224" s="248"/>
      <c r="H224" s="249" t="s">
        <v>19</v>
      </c>
      <c r="I224" s="251"/>
      <c r="J224" s="248"/>
      <c r="K224" s="248"/>
      <c r="L224" s="252"/>
      <c r="M224" s="253"/>
      <c r="N224" s="254"/>
      <c r="O224" s="254"/>
      <c r="P224" s="254"/>
      <c r="Q224" s="254"/>
      <c r="R224" s="254"/>
      <c r="S224" s="254"/>
      <c r="T224" s="255"/>
      <c r="U224" s="14"/>
      <c r="V224" s="14"/>
      <c r="W224" s="14"/>
      <c r="X224" s="14"/>
      <c r="Y224" s="14"/>
      <c r="Z224" s="14"/>
      <c r="AA224" s="14"/>
      <c r="AB224" s="14"/>
      <c r="AC224" s="14"/>
      <c r="AD224" s="14"/>
      <c r="AE224" s="14"/>
      <c r="AT224" s="256" t="s">
        <v>131</v>
      </c>
      <c r="AU224" s="256" t="s">
        <v>83</v>
      </c>
      <c r="AV224" s="14" t="s">
        <v>80</v>
      </c>
      <c r="AW224" s="14" t="s">
        <v>33</v>
      </c>
      <c r="AX224" s="14" t="s">
        <v>72</v>
      </c>
      <c r="AY224" s="256" t="s">
        <v>120</v>
      </c>
    </row>
    <row r="225" spans="1:51" s="13" customFormat="1" ht="12">
      <c r="A225" s="13"/>
      <c r="B225" s="236"/>
      <c r="C225" s="237"/>
      <c r="D225" s="232" t="s">
        <v>131</v>
      </c>
      <c r="E225" s="238" t="s">
        <v>19</v>
      </c>
      <c r="F225" s="239" t="s">
        <v>323</v>
      </c>
      <c r="G225" s="237"/>
      <c r="H225" s="240">
        <v>620</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131</v>
      </c>
      <c r="AU225" s="246" t="s">
        <v>83</v>
      </c>
      <c r="AV225" s="13" t="s">
        <v>83</v>
      </c>
      <c r="AW225" s="13" t="s">
        <v>33</v>
      </c>
      <c r="AX225" s="13" t="s">
        <v>72</v>
      </c>
      <c r="AY225" s="246" t="s">
        <v>120</v>
      </c>
    </row>
    <row r="226" spans="1:51" s="14" customFormat="1" ht="12">
      <c r="A226" s="14"/>
      <c r="B226" s="247"/>
      <c r="C226" s="248"/>
      <c r="D226" s="232" t="s">
        <v>131</v>
      </c>
      <c r="E226" s="249" t="s">
        <v>19</v>
      </c>
      <c r="F226" s="250" t="s">
        <v>156</v>
      </c>
      <c r="G226" s="248"/>
      <c r="H226" s="249" t="s">
        <v>19</v>
      </c>
      <c r="I226" s="251"/>
      <c r="J226" s="248"/>
      <c r="K226" s="248"/>
      <c r="L226" s="252"/>
      <c r="M226" s="253"/>
      <c r="N226" s="254"/>
      <c r="O226" s="254"/>
      <c r="P226" s="254"/>
      <c r="Q226" s="254"/>
      <c r="R226" s="254"/>
      <c r="S226" s="254"/>
      <c r="T226" s="255"/>
      <c r="U226" s="14"/>
      <c r="V226" s="14"/>
      <c r="W226" s="14"/>
      <c r="X226" s="14"/>
      <c r="Y226" s="14"/>
      <c r="Z226" s="14"/>
      <c r="AA226" s="14"/>
      <c r="AB226" s="14"/>
      <c r="AC226" s="14"/>
      <c r="AD226" s="14"/>
      <c r="AE226" s="14"/>
      <c r="AT226" s="256" t="s">
        <v>131</v>
      </c>
      <c r="AU226" s="256" t="s">
        <v>83</v>
      </c>
      <c r="AV226" s="14" t="s">
        <v>80</v>
      </c>
      <c r="AW226" s="14" t="s">
        <v>33</v>
      </c>
      <c r="AX226" s="14" t="s">
        <v>72</v>
      </c>
      <c r="AY226" s="256" t="s">
        <v>120</v>
      </c>
    </row>
    <row r="227" spans="1:51" s="13" customFormat="1" ht="12">
      <c r="A227" s="13"/>
      <c r="B227" s="236"/>
      <c r="C227" s="237"/>
      <c r="D227" s="232" t="s">
        <v>131</v>
      </c>
      <c r="E227" s="238" t="s">
        <v>19</v>
      </c>
      <c r="F227" s="239" t="s">
        <v>324</v>
      </c>
      <c r="G227" s="237"/>
      <c r="H227" s="240">
        <v>20</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131</v>
      </c>
      <c r="AU227" s="246" t="s">
        <v>83</v>
      </c>
      <c r="AV227" s="13" t="s">
        <v>83</v>
      </c>
      <c r="AW227" s="13" t="s">
        <v>33</v>
      </c>
      <c r="AX227" s="13" t="s">
        <v>72</v>
      </c>
      <c r="AY227" s="246" t="s">
        <v>120</v>
      </c>
    </row>
    <row r="228" spans="1:51" s="13" customFormat="1" ht="12">
      <c r="A228" s="13"/>
      <c r="B228" s="236"/>
      <c r="C228" s="237"/>
      <c r="D228" s="232" t="s">
        <v>131</v>
      </c>
      <c r="E228" s="238" t="s">
        <v>19</v>
      </c>
      <c r="F228" s="239" t="s">
        <v>325</v>
      </c>
      <c r="G228" s="237"/>
      <c r="H228" s="240">
        <v>30</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131</v>
      </c>
      <c r="AU228" s="246" t="s">
        <v>83</v>
      </c>
      <c r="AV228" s="13" t="s">
        <v>83</v>
      </c>
      <c r="AW228" s="13" t="s">
        <v>33</v>
      </c>
      <c r="AX228" s="13" t="s">
        <v>72</v>
      </c>
      <c r="AY228" s="246" t="s">
        <v>120</v>
      </c>
    </row>
    <row r="229" spans="1:51" s="13" customFormat="1" ht="12">
      <c r="A229" s="13"/>
      <c r="B229" s="236"/>
      <c r="C229" s="237"/>
      <c r="D229" s="232" t="s">
        <v>131</v>
      </c>
      <c r="E229" s="238" t="s">
        <v>19</v>
      </c>
      <c r="F229" s="239" t="s">
        <v>326</v>
      </c>
      <c r="G229" s="237"/>
      <c r="H229" s="240">
        <v>20</v>
      </c>
      <c r="I229" s="241"/>
      <c r="J229" s="237"/>
      <c r="K229" s="237"/>
      <c r="L229" s="242"/>
      <c r="M229" s="243"/>
      <c r="N229" s="244"/>
      <c r="O229" s="244"/>
      <c r="P229" s="244"/>
      <c r="Q229" s="244"/>
      <c r="R229" s="244"/>
      <c r="S229" s="244"/>
      <c r="T229" s="245"/>
      <c r="U229" s="13"/>
      <c r="V229" s="13"/>
      <c r="W229" s="13"/>
      <c r="X229" s="13"/>
      <c r="Y229" s="13"/>
      <c r="Z229" s="13"/>
      <c r="AA229" s="13"/>
      <c r="AB229" s="13"/>
      <c r="AC229" s="13"/>
      <c r="AD229" s="13"/>
      <c r="AE229" s="13"/>
      <c r="AT229" s="246" t="s">
        <v>131</v>
      </c>
      <c r="AU229" s="246" t="s">
        <v>83</v>
      </c>
      <c r="AV229" s="13" t="s">
        <v>83</v>
      </c>
      <c r="AW229" s="13" t="s">
        <v>33</v>
      </c>
      <c r="AX229" s="13" t="s">
        <v>72</v>
      </c>
      <c r="AY229" s="246" t="s">
        <v>120</v>
      </c>
    </row>
    <row r="230" spans="1:51" s="13" customFormat="1" ht="12">
      <c r="A230" s="13"/>
      <c r="B230" s="236"/>
      <c r="C230" s="237"/>
      <c r="D230" s="232" t="s">
        <v>131</v>
      </c>
      <c r="E230" s="238" t="s">
        <v>19</v>
      </c>
      <c r="F230" s="239" t="s">
        <v>327</v>
      </c>
      <c r="G230" s="237"/>
      <c r="H230" s="240">
        <v>50</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131</v>
      </c>
      <c r="AU230" s="246" t="s">
        <v>83</v>
      </c>
      <c r="AV230" s="13" t="s">
        <v>83</v>
      </c>
      <c r="AW230" s="13" t="s">
        <v>33</v>
      </c>
      <c r="AX230" s="13" t="s">
        <v>72</v>
      </c>
      <c r="AY230" s="246" t="s">
        <v>120</v>
      </c>
    </row>
    <row r="231" spans="1:51" s="13" customFormat="1" ht="12">
      <c r="A231" s="13"/>
      <c r="B231" s="236"/>
      <c r="C231" s="237"/>
      <c r="D231" s="232" t="s">
        <v>131</v>
      </c>
      <c r="E231" s="238" t="s">
        <v>19</v>
      </c>
      <c r="F231" s="239" t="s">
        <v>328</v>
      </c>
      <c r="G231" s="237"/>
      <c r="H231" s="240">
        <v>20</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131</v>
      </c>
      <c r="AU231" s="246" t="s">
        <v>83</v>
      </c>
      <c r="AV231" s="13" t="s">
        <v>83</v>
      </c>
      <c r="AW231" s="13" t="s">
        <v>33</v>
      </c>
      <c r="AX231" s="13" t="s">
        <v>72</v>
      </c>
      <c r="AY231" s="246" t="s">
        <v>120</v>
      </c>
    </row>
    <row r="232" spans="1:51" s="13" customFormat="1" ht="12">
      <c r="A232" s="13"/>
      <c r="B232" s="236"/>
      <c r="C232" s="237"/>
      <c r="D232" s="232" t="s">
        <v>131</v>
      </c>
      <c r="E232" s="238" t="s">
        <v>19</v>
      </c>
      <c r="F232" s="239" t="s">
        <v>329</v>
      </c>
      <c r="G232" s="237"/>
      <c r="H232" s="240">
        <v>30</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131</v>
      </c>
      <c r="AU232" s="246" t="s">
        <v>83</v>
      </c>
      <c r="AV232" s="13" t="s">
        <v>83</v>
      </c>
      <c r="AW232" s="13" t="s">
        <v>33</v>
      </c>
      <c r="AX232" s="13" t="s">
        <v>72</v>
      </c>
      <c r="AY232" s="246" t="s">
        <v>120</v>
      </c>
    </row>
    <row r="233" spans="1:51" s="13" customFormat="1" ht="12">
      <c r="A233" s="13"/>
      <c r="B233" s="236"/>
      <c r="C233" s="237"/>
      <c r="D233" s="232" t="s">
        <v>131</v>
      </c>
      <c r="E233" s="238" t="s">
        <v>19</v>
      </c>
      <c r="F233" s="239" t="s">
        <v>330</v>
      </c>
      <c r="G233" s="237"/>
      <c r="H233" s="240">
        <v>30</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131</v>
      </c>
      <c r="AU233" s="246" t="s">
        <v>83</v>
      </c>
      <c r="AV233" s="13" t="s">
        <v>83</v>
      </c>
      <c r="AW233" s="13" t="s">
        <v>33</v>
      </c>
      <c r="AX233" s="13" t="s">
        <v>72</v>
      </c>
      <c r="AY233" s="246" t="s">
        <v>120</v>
      </c>
    </row>
    <row r="234" spans="1:51" s="13" customFormat="1" ht="12">
      <c r="A234" s="13"/>
      <c r="B234" s="236"/>
      <c r="C234" s="237"/>
      <c r="D234" s="232" t="s">
        <v>131</v>
      </c>
      <c r="E234" s="238" t="s">
        <v>19</v>
      </c>
      <c r="F234" s="239" t="s">
        <v>331</v>
      </c>
      <c r="G234" s="237"/>
      <c r="H234" s="240">
        <v>50</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131</v>
      </c>
      <c r="AU234" s="246" t="s">
        <v>83</v>
      </c>
      <c r="AV234" s="13" t="s">
        <v>83</v>
      </c>
      <c r="AW234" s="13" t="s">
        <v>33</v>
      </c>
      <c r="AX234" s="13" t="s">
        <v>72</v>
      </c>
      <c r="AY234" s="246" t="s">
        <v>120</v>
      </c>
    </row>
    <row r="235" spans="1:51" s="13" customFormat="1" ht="12">
      <c r="A235" s="13"/>
      <c r="B235" s="236"/>
      <c r="C235" s="237"/>
      <c r="D235" s="232" t="s">
        <v>131</v>
      </c>
      <c r="E235" s="238" t="s">
        <v>19</v>
      </c>
      <c r="F235" s="239" t="s">
        <v>332</v>
      </c>
      <c r="G235" s="237"/>
      <c r="H235" s="240">
        <v>20</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131</v>
      </c>
      <c r="AU235" s="246" t="s">
        <v>83</v>
      </c>
      <c r="AV235" s="13" t="s">
        <v>83</v>
      </c>
      <c r="AW235" s="13" t="s">
        <v>33</v>
      </c>
      <c r="AX235" s="13" t="s">
        <v>72</v>
      </c>
      <c r="AY235" s="246" t="s">
        <v>120</v>
      </c>
    </row>
    <row r="236" spans="1:51" s="13" customFormat="1" ht="12">
      <c r="A236" s="13"/>
      <c r="B236" s="236"/>
      <c r="C236" s="237"/>
      <c r="D236" s="232" t="s">
        <v>131</v>
      </c>
      <c r="E236" s="238" t="s">
        <v>19</v>
      </c>
      <c r="F236" s="239" t="s">
        <v>333</v>
      </c>
      <c r="G236" s="237"/>
      <c r="H236" s="240">
        <v>20</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131</v>
      </c>
      <c r="AU236" s="246" t="s">
        <v>83</v>
      </c>
      <c r="AV236" s="13" t="s">
        <v>83</v>
      </c>
      <c r="AW236" s="13" t="s">
        <v>33</v>
      </c>
      <c r="AX236" s="13" t="s">
        <v>72</v>
      </c>
      <c r="AY236" s="246" t="s">
        <v>120</v>
      </c>
    </row>
    <row r="237" spans="1:51" s="13" customFormat="1" ht="12">
      <c r="A237" s="13"/>
      <c r="B237" s="236"/>
      <c r="C237" s="237"/>
      <c r="D237" s="232" t="s">
        <v>131</v>
      </c>
      <c r="E237" s="238" t="s">
        <v>19</v>
      </c>
      <c r="F237" s="239" t="s">
        <v>334</v>
      </c>
      <c r="G237" s="237"/>
      <c r="H237" s="240">
        <v>30</v>
      </c>
      <c r="I237" s="241"/>
      <c r="J237" s="237"/>
      <c r="K237" s="237"/>
      <c r="L237" s="242"/>
      <c r="M237" s="243"/>
      <c r="N237" s="244"/>
      <c r="O237" s="244"/>
      <c r="P237" s="244"/>
      <c r="Q237" s="244"/>
      <c r="R237" s="244"/>
      <c r="S237" s="244"/>
      <c r="T237" s="245"/>
      <c r="U237" s="13"/>
      <c r="V237" s="13"/>
      <c r="W237" s="13"/>
      <c r="X237" s="13"/>
      <c r="Y237" s="13"/>
      <c r="Z237" s="13"/>
      <c r="AA237" s="13"/>
      <c r="AB237" s="13"/>
      <c r="AC237" s="13"/>
      <c r="AD237" s="13"/>
      <c r="AE237" s="13"/>
      <c r="AT237" s="246" t="s">
        <v>131</v>
      </c>
      <c r="AU237" s="246" t="s">
        <v>83</v>
      </c>
      <c r="AV237" s="13" t="s">
        <v>83</v>
      </c>
      <c r="AW237" s="13" t="s">
        <v>33</v>
      </c>
      <c r="AX237" s="13" t="s">
        <v>72</v>
      </c>
      <c r="AY237" s="246" t="s">
        <v>120</v>
      </c>
    </row>
    <row r="238" spans="1:51" s="15" customFormat="1" ht="12">
      <c r="A238" s="15"/>
      <c r="B238" s="257"/>
      <c r="C238" s="258"/>
      <c r="D238" s="232" t="s">
        <v>131</v>
      </c>
      <c r="E238" s="259" t="s">
        <v>19</v>
      </c>
      <c r="F238" s="260" t="s">
        <v>148</v>
      </c>
      <c r="G238" s="258"/>
      <c r="H238" s="261">
        <v>20880</v>
      </c>
      <c r="I238" s="262"/>
      <c r="J238" s="258"/>
      <c r="K238" s="258"/>
      <c r="L238" s="263"/>
      <c r="M238" s="264"/>
      <c r="N238" s="265"/>
      <c r="O238" s="265"/>
      <c r="P238" s="265"/>
      <c r="Q238" s="265"/>
      <c r="R238" s="265"/>
      <c r="S238" s="265"/>
      <c r="T238" s="266"/>
      <c r="U238" s="15"/>
      <c r="V238" s="15"/>
      <c r="W238" s="15"/>
      <c r="X238" s="15"/>
      <c r="Y238" s="15"/>
      <c r="Z238" s="15"/>
      <c r="AA238" s="15"/>
      <c r="AB238" s="15"/>
      <c r="AC238" s="15"/>
      <c r="AD238" s="15"/>
      <c r="AE238" s="15"/>
      <c r="AT238" s="267" t="s">
        <v>131</v>
      </c>
      <c r="AU238" s="267" t="s">
        <v>83</v>
      </c>
      <c r="AV238" s="15" t="s">
        <v>127</v>
      </c>
      <c r="AW238" s="15" t="s">
        <v>33</v>
      </c>
      <c r="AX238" s="15" t="s">
        <v>80</v>
      </c>
      <c r="AY238" s="267" t="s">
        <v>120</v>
      </c>
    </row>
    <row r="239" spans="1:65" s="2" customFormat="1" ht="21.75" customHeight="1">
      <c r="A239" s="39"/>
      <c r="B239" s="40"/>
      <c r="C239" s="219" t="s">
        <v>335</v>
      </c>
      <c r="D239" s="219" t="s">
        <v>122</v>
      </c>
      <c r="E239" s="220" t="s">
        <v>336</v>
      </c>
      <c r="F239" s="221" t="s">
        <v>337</v>
      </c>
      <c r="G239" s="222" t="s">
        <v>125</v>
      </c>
      <c r="H239" s="223">
        <v>10440</v>
      </c>
      <c r="I239" s="224"/>
      <c r="J239" s="225">
        <f>ROUND(I239*H239,2)</f>
        <v>0</v>
      </c>
      <c r="K239" s="221" t="s">
        <v>126</v>
      </c>
      <c r="L239" s="45"/>
      <c r="M239" s="226" t="s">
        <v>19</v>
      </c>
      <c r="N239" s="227" t="s">
        <v>43</v>
      </c>
      <c r="O239" s="85"/>
      <c r="P239" s="228">
        <f>O239*H239</f>
        <v>0</v>
      </c>
      <c r="Q239" s="228">
        <v>0</v>
      </c>
      <c r="R239" s="228">
        <f>Q239*H239</f>
        <v>0</v>
      </c>
      <c r="S239" s="228">
        <v>0</v>
      </c>
      <c r="T239" s="229">
        <f>S239*H239</f>
        <v>0</v>
      </c>
      <c r="U239" s="39"/>
      <c r="V239" s="39"/>
      <c r="W239" s="39"/>
      <c r="X239" s="39"/>
      <c r="Y239" s="39"/>
      <c r="Z239" s="39"/>
      <c r="AA239" s="39"/>
      <c r="AB239" s="39"/>
      <c r="AC239" s="39"/>
      <c r="AD239" s="39"/>
      <c r="AE239" s="39"/>
      <c r="AR239" s="230" t="s">
        <v>127</v>
      </c>
      <c r="AT239" s="230" t="s">
        <v>122</v>
      </c>
      <c r="AU239" s="230" t="s">
        <v>83</v>
      </c>
      <c r="AY239" s="18" t="s">
        <v>120</v>
      </c>
      <c r="BE239" s="231">
        <f>IF(N239="základní",J239,0)</f>
        <v>0</v>
      </c>
      <c r="BF239" s="231">
        <f>IF(N239="snížená",J239,0)</f>
        <v>0</v>
      </c>
      <c r="BG239" s="231">
        <f>IF(N239="zákl. přenesená",J239,0)</f>
        <v>0</v>
      </c>
      <c r="BH239" s="231">
        <f>IF(N239="sníž. přenesená",J239,0)</f>
        <v>0</v>
      </c>
      <c r="BI239" s="231">
        <f>IF(N239="nulová",J239,0)</f>
        <v>0</v>
      </c>
      <c r="BJ239" s="18" t="s">
        <v>80</v>
      </c>
      <c r="BK239" s="231">
        <f>ROUND(I239*H239,2)</f>
        <v>0</v>
      </c>
      <c r="BL239" s="18" t="s">
        <v>127</v>
      </c>
      <c r="BM239" s="230" t="s">
        <v>338</v>
      </c>
    </row>
    <row r="240" spans="1:47" s="2" customFormat="1" ht="12">
      <c r="A240" s="39"/>
      <c r="B240" s="40"/>
      <c r="C240" s="41"/>
      <c r="D240" s="232" t="s">
        <v>129</v>
      </c>
      <c r="E240" s="41"/>
      <c r="F240" s="233" t="s">
        <v>339</v>
      </c>
      <c r="G240" s="41"/>
      <c r="H240" s="41"/>
      <c r="I240" s="137"/>
      <c r="J240" s="41"/>
      <c r="K240" s="41"/>
      <c r="L240" s="45"/>
      <c r="M240" s="234"/>
      <c r="N240" s="235"/>
      <c r="O240" s="85"/>
      <c r="P240" s="85"/>
      <c r="Q240" s="85"/>
      <c r="R240" s="85"/>
      <c r="S240" s="85"/>
      <c r="T240" s="86"/>
      <c r="U240" s="39"/>
      <c r="V240" s="39"/>
      <c r="W240" s="39"/>
      <c r="X240" s="39"/>
      <c r="Y240" s="39"/>
      <c r="Z240" s="39"/>
      <c r="AA240" s="39"/>
      <c r="AB240" s="39"/>
      <c r="AC240" s="39"/>
      <c r="AD240" s="39"/>
      <c r="AE240" s="39"/>
      <c r="AT240" s="18" t="s">
        <v>129</v>
      </c>
      <c r="AU240" s="18" t="s">
        <v>83</v>
      </c>
    </row>
    <row r="241" spans="1:51" s="14" customFormat="1" ht="12">
      <c r="A241" s="14"/>
      <c r="B241" s="247"/>
      <c r="C241" s="248"/>
      <c r="D241" s="232" t="s">
        <v>131</v>
      </c>
      <c r="E241" s="249" t="s">
        <v>19</v>
      </c>
      <c r="F241" s="250" t="s">
        <v>152</v>
      </c>
      <c r="G241" s="248"/>
      <c r="H241" s="249" t="s">
        <v>19</v>
      </c>
      <c r="I241" s="251"/>
      <c r="J241" s="248"/>
      <c r="K241" s="248"/>
      <c r="L241" s="252"/>
      <c r="M241" s="253"/>
      <c r="N241" s="254"/>
      <c r="O241" s="254"/>
      <c r="P241" s="254"/>
      <c r="Q241" s="254"/>
      <c r="R241" s="254"/>
      <c r="S241" s="254"/>
      <c r="T241" s="255"/>
      <c r="U241" s="14"/>
      <c r="V241" s="14"/>
      <c r="W241" s="14"/>
      <c r="X241" s="14"/>
      <c r="Y241" s="14"/>
      <c r="Z241" s="14"/>
      <c r="AA241" s="14"/>
      <c r="AB241" s="14"/>
      <c r="AC241" s="14"/>
      <c r="AD241" s="14"/>
      <c r="AE241" s="14"/>
      <c r="AT241" s="256" t="s">
        <v>131</v>
      </c>
      <c r="AU241" s="256" t="s">
        <v>83</v>
      </c>
      <c r="AV241" s="14" t="s">
        <v>80</v>
      </c>
      <c r="AW241" s="14" t="s">
        <v>33</v>
      </c>
      <c r="AX241" s="14" t="s">
        <v>72</v>
      </c>
      <c r="AY241" s="256" t="s">
        <v>120</v>
      </c>
    </row>
    <row r="242" spans="1:51" s="13" customFormat="1" ht="12">
      <c r="A242" s="13"/>
      <c r="B242" s="236"/>
      <c r="C242" s="237"/>
      <c r="D242" s="232" t="s">
        <v>131</v>
      </c>
      <c r="E242" s="238" t="s">
        <v>19</v>
      </c>
      <c r="F242" s="239" t="s">
        <v>153</v>
      </c>
      <c r="G242" s="237"/>
      <c r="H242" s="240">
        <v>9970</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131</v>
      </c>
      <c r="AU242" s="246" t="s">
        <v>83</v>
      </c>
      <c r="AV242" s="13" t="s">
        <v>83</v>
      </c>
      <c r="AW242" s="13" t="s">
        <v>33</v>
      </c>
      <c r="AX242" s="13" t="s">
        <v>72</v>
      </c>
      <c r="AY242" s="246" t="s">
        <v>120</v>
      </c>
    </row>
    <row r="243" spans="1:51" s="14" customFormat="1" ht="12">
      <c r="A243" s="14"/>
      <c r="B243" s="247"/>
      <c r="C243" s="248"/>
      <c r="D243" s="232" t="s">
        <v>131</v>
      </c>
      <c r="E243" s="249" t="s">
        <v>19</v>
      </c>
      <c r="F243" s="250" t="s">
        <v>154</v>
      </c>
      <c r="G243" s="248"/>
      <c r="H243" s="249" t="s">
        <v>19</v>
      </c>
      <c r="I243" s="251"/>
      <c r="J243" s="248"/>
      <c r="K243" s="248"/>
      <c r="L243" s="252"/>
      <c r="M243" s="253"/>
      <c r="N243" s="254"/>
      <c r="O243" s="254"/>
      <c r="P243" s="254"/>
      <c r="Q243" s="254"/>
      <c r="R243" s="254"/>
      <c r="S243" s="254"/>
      <c r="T243" s="255"/>
      <c r="U243" s="14"/>
      <c r="V243" s="14"/>
      <c r="W243" s="14"/>
      <c r="X243" s="14"/>
      <c r="Y243" s="14"/>
      <c r="Z243" s="14"/>
      <c r="AA243" s="14"/>
      <c r="AB243" s="14"/>
      <c r="AC243" s="14"/>
      <c r="AD243" s="14"/>
      <c r="AE243" s="14"/>
      <c r="AT243" s="256" t="s">
        <v>131</v>
      </c>
      <c r="AU243" s="256" t="s">
        <v>83</v>
      </c>
      <c r="AV243" s="14" t="s">
        <v>80</v>
      </c>
      <c r="AW243" s="14" t="s">
        <v>33</v>
      </c>
      <c r="AX243" s="14" t="s">
        <v>72</v>
      </c>
      <c r="AY243" s="256" t="s">
        <v>120</v>
      </c>
    </row>
    <row r="244" spans="1:51" s="13" customFormat="1" ht="12">
      <c r="A244" s="13"/>
      <c r="B244" s="236"/>
      <c r="C244" s="237"/>
      <c r="D244" s="232" t="s">
        <v>131</v>
      </c>
      <c r="E244" s="238" t="s">
        <v>19</v>
      </c>
      <c r="F244" s="239" t="s">
        <v>155</v>
      </c>
      <c r="G244" s="237"/>
      <c r="H244" s="240">
        <v>310</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131</v>
      </c>
      <c r="AU244" s="246" t="s">
        <v>83</v>
      </c>
      <c r="AV244" s="13" t="s">
        <v>83</v>
      </c>
      <c r="AW244" s="13" t="s">
        <v>33</v>
      </c>
      <c r="AX244" s="13" t="s">
        <v>72</v>
      </c>
      <c r="AY244" s="246" t="s">
        <v>120</v>
      </c>
    </row>
    <row r="245" spans="1:51" s="14" customFormat="1" ht="12">
      <c r="A245" s="14"/>
      <c r="B245" s="247"/>
      <c r="C245" s="248"/>
      <c r="D245" s="232" t="s">
        <v>131</v>
      </c>
      <c r="E245" s="249" t="s">
        <v>19</v>
      </c>
      <c r="F245" s="250" t="s">
        <v>156</v>
      </c>
      <c r="G245" s="248"/>
      <c r="H245" s="249" t="s">
        <v>19</v>
      </c>
      <c r="I245" s="251"/>
      <c r="J245" s="248"/>
      <c r="K245" s="248"/>
      <c r="L245" s="252"/>
      <c r="M245" s="253"/>
      <c r="N245" s="254"/>
      <c r="O245" s="254"/>
      <c r="P245" s="254"/>
      <c r="Q245" s="254"/>
      <c r="R245" s="254"/>
      <c r="S245" s="254"/>
      <c r="T245" s="255"/>
      <c r="U245" s="14"/>
      <c r="V245" s="14"/>
      <c r="W245" s="14"/>
      <c r="X245" s="14"/>
      <c r="Y245" s="14"/>
      <c r="Z245" s="14"/>
      <c r="AA245" s="14"/>
      <c r="AB245" s="14"/>
      <c r="AC245" s="14"/>
      <c r="AD245" s="14"/>
      <c r="AE245" s="14"/>
      <c r="AT245" s="256" t="s">
        <v>131</v>
      </c>
      <c r="AU245" s="256" t="s">
        <v>83</v>
      </c>
      <c r="AV245" s="14" t="s">
        <v>80</v>
      </c>
      <c r="AW245" s="14" t="s">
        <v>33</v>
      </c>
      <c r="AX245" s="14" t="s">
        <v>72</v>
      </c>
      <c r="AY245" s="256" t="s">
        <v>120</v>
      </c>
    </row>
    <row r="246" spans="1:51" s="13" customFormat="1" ht="12">
      <c r="A246" s="13"/>
      <c r="B246" s="236"/>
      <c r="C246" s="237"/>
      <c r="D246" s="232" t="s">
        <v>131</v>
      </c>
      <c r="E246" s="238" t="s">
        <v>19</v>
      </c>
      <c r="F246" s="239" t="s">
        <v>340</v>
      </c>
      <c r="G246" s="237"/>
      <c r="H246" s="240">
        <v>10</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131</v>
      </c>
      <c r="AU246" s="246" t="s">
        <v>83</v>
      </c>
      <c r="AV246" s="13" t="s">
        <v>83</v>
      </c>
      <c r="AW246" s="13" t="s">
        <v>33</v>
      </c>
      <c r="AX246" s="13" t="s">
        <v>72</v>
      </c>
      <c r="AY246" s="246" t="s">
        <v>120</v>
      </c>
    </row>
    <row r="247" spans="1:51" s="13" customFormat="1" ht="12">
      <c r="A247" s="13"/>
      <c r="B247" s="236"/>
      <c r="C247" s="237"/>
      <c r="D247" s="232" t="s">
        <v>131</v>
      </c>
      <c r="E247" s="238" t="s">
        <v>19</v>
      </c>
      <c r="F247" s="239" t="s">
        <v>157</v>
      </c>
      <c r="G247" s="237"/>
      <c r="H247" s="240">
        <v>15</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131</v>
      </c>
      <c r="AU247" s="246" t="s">
        <v>83</v>
      </c>
      <c r="AV247" s="13" t="s">
        <v>83</v>
      </c>
      <c r="AW247" s="13" t="s">
        <v>33</v>
      </c>
      <c r="AX247" s="13" t="s">
        <v>72</v>
      </c>
      <c r="AY247" s="246" t="s">
        <v>120</v>
      </c>
    </row>
    <row r="248" spans="1:51" s="13" customFormat="1" ht="12">
      <c r="A248" s="13"/>
      <c r="B248" s="236"/>
      <c r="C248" s="237"/>
      <c r="D248" s="232" t="s">
        <v>131</v>
      </c>
      <c r="E248" s="238" t="s">
        <v>19</v>
      </c>
      <c r="F248" s="239" t="s">
        <v>341</v>
      </c>
      <c r="G248" s="237"/>
      <c r="H248" s="240">
        <v>10</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131</v>
      </c>
      <c r="AU248" s="246" t="s">
        <v>83</v>
      </c>
      <c r="AV248" s="13" t="s">
        <v>83</v>
      </c>
      <c r="AW248" s="13" t="s">
        <v>33</v>
      </c>
      <c r="AX248" s="13" t="s">
        <v>72</v>
      </c>
      <c r="AY248" s="246" t="s">
        <v>120</v>
      </c>
    </row>
    <row r="249" spans="1:51" s="13" customFormat="1" ht="12">
      <c r="A249" s="13"/>
      <c r="B249" s="236"/>
      <c r="C249" s="237"/>
      <c r="D249" s="232" t="s">
        <v>131</v>
      </c>
      <c r="E249" s="238" t="s">
        <v>19</v>
      </c>
      <c r="F249" s="239" t="s">
        <v>158</v>
      </c>
      <c r="G249" s="237"/>
      <c r="H249" s="240">
        <v>25</v>
      </c>
      <c r="I249" s="241"/>
      <c r="J249" s="237"/>
      <c r="K249" s="237"/>
      <c r="L249" s="242"/>
      <c r="M249" s="243"/>
      <c r="N249" s="244"/>
      <c r="O249" s="244"/>
      <c r="P249" s="244"/>
      <c r="Q249" s="244"/>
      <c r="R249" s="244"/>
      <c r="S249" s="244"/>
      <c r="T249" s="245"/>
      <c r="U249" s="13"/>
      <c r="V249" s="13"/>
      <c r="W249" s="13"/>
      <c r="X249" s="13"/>
      <c r="Y249" s="13"/>
      <c r="Z249" s="13"/>
      <c r="AA249" s="13"/>
      <c r="AB249" s="13"/>
      <c r="AC249" s="13"/>
      <c r="AD249" s="13"/>
      <c r="AE249" s="13"/>
      <c r="AT249" s="246" t="s">
        <v>131</v>
      </c>
      <c r="AU249" s="246" t="s">
        <v>83</v>
      </c>
      <c r="AV249" s="13" t="s">
        <v>83</v>
      </c>
      <c r="AW249" s="13" t="s">
        <v>33</v>
      </c>
      <c r="AX249" s="13" t="s">
        <v>72</v>
      </c>
      <c r="AY249" s="246" t="s">
        <v>120</v>
      </c>
    </row>
    <row r="250" spans="1:51" s="13" customFormat="1" ht="12">
      <c r="A250" s="13"/>
      <c r="B250" s="236"/>
      <c r="C250" s="237"/>
      <c r="D250" s="232" t="s">
        <v>131</v>
      </c>
      <c r="E250" s="238" t="s">
        <v>19</v>
      </c>
      <c r="F250" s="239" t="s">
        <v>342</v>
      </c>
      <c r="G250" s="237"/>
      <c r="H250" s="240">
        <v>10</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131</v>
      </c>
      <c r="AU250" s="246" t="s">
        <v>83</v>
      </c>
      <c r="AV250" s="13" t="s">
        <v>83</v>
      </c>
      <c r="AW250" s="13" t="s">
        <v>33</v>
      </c>
      <c r="AX250" s="13" t="s">
        <v>72</v>
      </c>
      <c r="AY250" s="246" t="s">
        <v>120</v>
      </c>
    </row>
    <row r="251" spans="1:51" s="13" customFormat="1" ht="12">
      <c r="A251" s="13"/>
      <c r="B251" s="236"/>
      <c r="C251" s="237"/>
      <c r="D251" s="232" t="s">
        <v>131</v>
      </c>
      <c r="E251" s="238" t="s">
        <v>19</v>
      </c>
      <c r="F251" s="239" t="s">
        <v>343</v>
      </c>
      <c r="G251" s="237"/>
      <c r="H251" s="240">
        <v>15</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131</v>
      </c>
      <c r="AU251" s="246" t="s">
        <v>83</v>
      </c>
      <c r="AV251" s="13" t="s">
        <v>83</v>
      </c>
      <c r="AW251" s="13" t="s">
        <v>33</v>
      </c>
      <c r="AX251" s="13" t="s">
        <v>72</v>
      </c>
      <c r="AY251" s="246" t="s">
        <v>120</v>
      </c>
    </row>
    <row r="252" spans="1:51" s="13" customFormat="1" ht="12">
      <c r="A252" s="13"/>
      <c r="B252" s="236"/>
      <c r="C252" s="237"/>
      <c r="D252" s="232" t="s">
        <v>131</v>
      </c>
      <c r="E252" s="238" t="s">
        <v>19</v>
      </c>
      <c r="F252" s="239" t="s">
        <v>344</v>
      </c>
      <c r="G252" s="237"/>
      <c r="H252" s="240">
        <v>15</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131</v>
      </c>
      <c r="AU252" s="246" t="s">
        <v>83</v>
      </c>
      <c r="AV252" s="13" t="s">
        <v>83</v>
      </c>
      <c r="AW252" s="13" t="s">
        <v>33</v>
      </c>
      <c r="AX252" s="13" t="s">
        <v>72</v>
      </c>
      <c r="AY252" s="246" t="s">
        <v>120</v>
      </c>
    </row>
    <row r="253" spans="1:51" s="13" customFormat="1" ht="12">
      <c r="A253" s="13"/>
      <c r="B253" s="236"/>
      <c r="C253" s="237"/>
      <c r="D253" s="232" t="s">
        <v>131</v>
      </c>
      <c r="E253" s="238" t="s">
        <v>19</v>
      </c>
      <c r="F253" s="239" t="s">
        <v>345</v>
      </c>
      <c r="G253" s="237"/>
      <c r="H253" s="240">
        <v>25</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131</v>
      </c>
      <c r="AU253" s="246" t="s">
        <v>83</v>
      </c>
      <c r="AV253" s="13" t="s">
        <v>83</v>
      </c>
      <c r="AW253" s="13" t="s">
        <v>33</v>
      </c>
      <c r="AX253" s="13" t="s">
        <v>72</v>
      </c>
      <c r="AY253" s="246" t="s">
        <v>120</v>
      </c>
    </row>
    <row r="254" spans="1:51" s="13" customFormat="1" ht="12">
      <c r="A254" s="13"/>
      <c r="B254" s="236"/>
      <c r="C254" s="237"/>
      <c r="D254" s="232" t="s">
        <v>131</v>
      </c>
      <c r="E254" s="238" t="s">
        <v>19</v>
      </c>
      <c r="F254" s="239" t="s">
        <v>159</v>
      </c>
      <c r="G254" s="237"/>
      <c r="H254" s="240">
        <v>10</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131</v>
      </c>
      <c r="AU254" s="246" t="s">
        <v>83</v>
      </c>
      <c r="AV254" s="13" t="s">
        <v>83</v>
      </c>
      <c r="AW254" s="13" t="s">
        <v>33</v>
      </c>
      <c r="AX254" s="13" t="s">
        <v>72</v>
      </c>
      <c r="AY254" s="246" t="s">
        <v>120</v>
      </c>
    </row>
    <row r="255" spans="1:51" s="13" customFormat="1" ht="12">
      <c r="A255" s="13"/>
      <c r="B255" s="236"/>
      <c r="C255" s="237"/>
      <c r="D255" s="232" t="s">
        <v>131</v>
      </c>
      <c r="E255" s="238" t="s">
        <v>19</v>
      </c>
      <c r="F255" s="239" t="s">
        <v>160</v>
      </c>
      <c r="G255" s="237"/>
      <c r="H255" s="240">
        <v>10</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131</v>
      </c>
      <c r="AU255" s="246" t="s">
        <v>83</v>
      </c>
      <c r="AV255" s="13" t="s">
        <v>83</v>
      </c>
      <c r="AW255" s="13" t="s">
        <v>33</v>
      </c>
      <c r="AX255" s="13" t="s">
        <v>72</v>
      </c>
      <c r="AY255" s="246" t="s">
        <v>120</v>
      </c>
    </row>
    <row r="256" spans="1:51" s="13" customFormat="1" ht="12">
      <c r="A256" s="13"/>
      <c r="B256" s="236"/>
      <c r="C256" s="237"/>
      <c r="D256" s="232" t="s">
        <v>131</v>
      </c>
      <c r="E256" s="238" t="s">
        <v>19</v>
      </c>
      <c r="F256" s="239" t="s">
        <v>346</v>
      </c>
      <c r="G256" s="237"/>
      <c r="H256" s="240">
        <v>15</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131</v>
      </c>
      <c r="AU256" s="246" t="s">
        <v>83</v>
      </c>
      <c r="AV256" s="13" t="s">
        <v>83</v>
      </c>
      <c r="AW256" s="13" t="s">
        <v>33</v>
      </c>
      <c r="AX256" s="13" t="s">
        <v>72</v>
      </c>
      <c r="AY256" s="246" t="s">
        <v>120</v>
      </c>
    </row>
    <row r="257" spans="1:51" s="15" customFormat="1" ht="12">
      <c r="A257" s="15"/>
      <c r="B257" s="257"/>
      <c r="C257" s="258"/>
      <c r="D257" s="232" t="s">
        <v>131</v>
      </c>
      <c r="E257" s="259" t="s">
        <v>19</v>
      </c>
      <c r="F257" s="260" t="s">
        <v>148</v>
      </c>
      <c r="G257" s="258"/>
      <c r="H257" s="261">
        <v>10440</v>
      </c>
      <c r="I257" s="262"/>
      <c r="J257" s="258"/>
      <c r="K257" s="258"/>
      <c r="L257" s="263"/>
      <c r="M257" s="264"/>
      <c r="N257" s="265"/>
      <c r="O257" s="265"/>
      <c r="P257" s="265"/>
      <c r="Q257" s="265"/>
      <c r="R257" s="265"/>
      <c r="S257" s="265"/>
      <c r="T257" s="266"/>
      <c r="U257" s="15"/>
      <c r="V257" s="15"/>
      <c r="W257" s="15"/>
      <c r="X257" s="15"/>
      <c r="Y257" s="15"/>
      <c r="Z257" s="15"/>
      <c r="AA257" s="15"/>
      <c r="AB257" s="15"/>
      <c r="AC257" s="15"/>
      <c r="AD257" s="15"/>
      <c r="AE257" s="15"/>
      <c r="AT257" s="267" t="s">
        <v>131</v>
      </c>
      <c r="AU257" s="267" t="s">
        <v>83</v>
      </c>
      <c r="AV257" s="15" t="s">
        <v>127</v>
      </c>
      <c r="AW257" s="15" t="s">
        <v>33</v>
      </c>
      <c r="AX257" s="15" t="s">
        <v>80</v>
      </c>
      <c r="AY257" s="267" t="s">
        <v>120</v>
      </c>
    </row>
    <row r="258" spans="1:65" s="2" customFormat="1" ht="21.75" customHeight="1">
      <c r="A258" s="39"/>
      <c r="B258" s="40"/>
      <c r="C258" s="219" t="s">
        <v>347</v>
      </c>
      <c r="D258" s="219" t="s">
        <v>122</v>
      </c>
      <c r="E258" s="220" t="s">
        <v>348</v>
      </c>
      <c r="F258" s="221" t="s">
        <v>349</v>
      </c>
      <c r="G258" s="222" t="s">
        <v>125</v>
      </c>
      <c r="H258" s="223">
        <v>10440</v>
      </c>
      <c r="I258" s="224"/>
      <c r="J258" s="225">
        <f>ROUND(I258*H258,2)</f>
        <v>0</v>
      </c>
      <c r="K258" s="221" t="s">
        <v>126</v>
      </c>
      <c r="L258" s="45"/>
      <c r="M258" s="226" t="s">
        <v>19</v>
      </c>
      <c r="N258" s="227" t="s">
        <v>43</v>
      </c>
      <c r="O258" s="85"/>
      <c r="P258" s="228">
        <f>O258*H258</f>
        <v>0</v>
      </c>
      <c r="Q258" s="228">
        <v>0</v>
      </c>
      <c r="R258" s="228">
        <f>Q258*H258</f>
        <v>0</v>
      </c>
      <c r="S258" s="228">
        <v>0</v>
      </c>
      <c r="T258" s="229">
        <f>S258*H258</f>
        <v>0</v>
      </c>
      <c r="U258" s="39"/>
      <c r="V258" s="39"/>
      <c r="W258" s="39"/>
      <c r="X258" s="39"/>
      <c r="Y258" s="39"/>
      <c r="Z258" s="39"/>
      <c r="AA258" s="39"/>
      <c r="AB258" s="39"/>
      <c r="AC258" s="39"/>
      <c r="AD258" s="39"/>
      <c r="AE258" s="39"/>
      <c r="AR258" s="230" t="s">
        <v>127</v>
      </c>
      <c r="AT258" s="230" t="s">
        <v>122</v>
      </c>
      <c r="AU258" s="230" t="s">
        <v>83</v>
      </c>
      <c r="AY258" s="18" t="s">
        <v>120</v>
      </c>
      <c r="BE258" s="231">
        <f>IF(N258="základní",J258,0)</f>
        <v>0</v>
      </c>
      <c r="BF258" s="231">
        <f>IF(N258="snížená",J258,0)</f>
        <v>0</v>
      </c>
      <c r="BG258" s="231">
        <f>IF(N258="zákl. přenesená",J258,0)</f>
        <v>0</v>
      </c>
      <c r="BH258" s="231">
        <f>IF(N258="sníž. přenesená",J258,0)</f>
        <v>0</v>
      </c>
      <c r="BI258" s="231">
        <f>IF(N258="nulová",J258,0)</f>
        <v>0</v>
      </c>
      <c r="BJ258" s="18" t="s">
        <v>80</v>
      </c>
      <c r="BK258" s="231">
        <f>ROUND(I258*H258,2)</f>
        <v>0</v>
      </c>
      <c r="BL258" s="18" t="s">
        <v>127</v>
      </c>
      <c r="BM258" s="230" t="s">
        <v>350</v>
      </c>
    </row>
    <row r="259" spans="1:47" s="2" customFormat="1" ht="12">
      <c r="A259" s="39"/>
      <c r="B259" s="40"/>
      <c r="C259" s="41"/>
      <c r="D259" s="232" t="s">
        <v>129</v>
      </c>
      <c r="E259" s="41"/>
      <c r="F259" s="233" t="s">
        <v>351</v>
      </c>
      <c r="G259" s="41"/>
      <c r="H259" s="41"/>
      <c r="I259" s="137"/>
      <c r="J259" s="41"/>
      <c r="K259" s="41"/>
      <c r="L259" s="45"/>
      <c r="M259" s="234"/>
      <c r="N259" s="235"/>
      <c r="O259" s="85"/>
      <c r="P259" s="85"/>
      <c r="Q259" s="85"/>
      <c r="R259" s="85"/>
      <c r="S259" s="85"/>
      <c r="T259" s="86"/>
      <c r="U259" s="39"/>
      <c r="V259" s="39"/>
      <c r="W259" s="39"/>
      <c r="X259" s="39"/>
      <c r="Y259" s="39"/>
      <c r="Z259" s="39"/>
      <c r="AA259" s="39"/>
      <c r="AB259" s="39"/>
      <c r="AC259" s="39"/>
      <c r="AD259" s="39"/>
      <c r="AE259" s="39"/>
      <c r="AT259" s="18" t="s">
        <v>129</v>
      </c>
      <c r="AU259" s="18" t="s">
        <v>83</v>
      </c>
    </row>
    <row r="260" spans="1:51" s="14" customFormat="1" ht="12">
      <c r="A260" s="14"/>
      <c r="B260" s="247"/>
      <c r="C260" s="248"/>
      <c r="D260" s="232" t="s">
        <v>131</v>
      </c>
      <c r="E260" s="249" t="s">
        <v>19</v>
      </c>
      <c r="F260" s="250" t="s">
        <v>152</v>
      </c>
      <c r="G260" s="248"/>
      <c r="H260" s="249" t="s">
        <v>19</v>
      </c>
      <c r="I260" s="251"/>
      <c r="J260" s="248"/>
      <c r="K260" s="248"/>
      <c r="L260" s="252"/>
      <c r="M260" s="253"/>
      <c r="N260" s="254"/>
      <c r="O260" s="254"/>
      <c r="P260" s="254"/>
      <c r="Q260" s="254"/>
      <c r="R260" s="254"/>
      <c r="S260" s="254"/>
      <c r="T260" s="255"/>
      <c r="U260" s="14"/>
      <c r="V260" s="14"/>
      <c r="W260" s="14"/>
      <c r="X260" s="14"/>
      <c r="Y260" s="14"/>
      <c r="Z260" s="14"/>
      <c r="AA260" s="14"/>
      <c r="AB260" s="14"/>
      <c r="AC260" s="14"/>
      <c r="AD260" s="14"/>
      <c r="AE260" s="14"/>
      <c r="AT260" s="256" t="s">
        <v>131</v>
      </c>
      <c r="AU260" s="256" t="s">
        <v>83</v>
      </c>
      <c r="AV260" s="14" t="s">
        <v>80</v>
      </c>
      <c r="AW260" s="14" t="s">
        <v>33</v>
      </c>
      <c r="AX260" s="14" t="s">
        <v>72</v>
      </c>
      <c r="AY260" s="256" t="s">
        <v>120</v>
      </c>
    </row>
    <row r="261" spans="1:51" s="13" customFormat="1" ht="12">
      <c r="A261" s="13"/>
      <c r="B261" s="236"/>
      <c r="C261" s="237"/>
      <c r="D261" s="232" t="s">
        <v>131</v>
      </c>
      <c r="E261" s="238" t="s">
        <v>19</v>
      </c>
      <c r="F261" s="239" t="s">
        <v>153</v>
      </c>
      <c r="G261" s="237"/>
      <c r="H261" s="240">
        <v>9970</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131</v>
      </c>
      <c r="AU261" s="246" t="s">
        <v>83</v>
      </c>
      <c r="AV261" s="13" t="s">
        <v>83</v>
      </c>
      <c r="AW261" s="13" t="s">
        <v>33</v>
      </c>
      <c r="AX261" s="13" t="s">
        <v>72</v>
      </c>
      <c r="AY261" s="246" t="s">
        <v>120</v>
      </c>
    </row>
    <row r="262" spans="1:51" s="14" customFormat="1" ht="12">
      <c r="A262" s="14"/>
      <c r="B262" s="247"/>
      <c r="C262" s="248"/>
      <c r="D262" s="232" t="s">
        <v>131</v>
      </c>
      <c r="E262" s="249" t="s">
        <v>19</v>
      </c>
      <c r="F262" s="250" t="s">
        <v>154</v>
      </c>
      <c r="G262" s="248"/>
      <c r="H262" s="249" t="s">
        <v>19</v>
      </c>
      <c r="I262" s="251"/>
      <c r="J262" s="248"/>
      <c r="K262" s="248"/>
      <c r="L262" s="252"/>
      <c r="M262" s="253"/>
      <c r="N262" s="254"/>
      <c r="O262" s="254"/>
      <c r="P262" s="254"/>
      <c r="Q262" s="254"/>
      <c r="R262" s="254"/>
      <c r="S262" s="254"/>
      <c r="T262" s="255"/>
      <c r="U262" s="14"/>
      <c r="V262" s="14"/>
      <c r="W262" s="14"/>
      <c r="X262" s="14"/>
      <c r="Y262" s="14"/>
      <c r="Z262" s="14"/>
      <c r="AA262" s="14"/>
      <c r="AB262" s="14"/>
      <c r="AC262" s="14"/>
      <c r="AD262" s="14"/>
      <c r="AE262" s="14"/>
      <c r="AT262" s="256" t="s">
        <v>131</v>
      </c>
      <c r="AU262" s="256" t="s">
        <v>83</v>
      </c>
      <c r="AV262" s="14" t="s">
        <v>80</v>
      </c>
      <c r="AW262" s="14" t="s">
        <v>33</v>
      </c>
      <c r="AX262" s="14" t="s">
        <v>72</v>
      </c>
      <c r="AY262" s="256" t="s">
        <v>120</v>
      </c>
    </row>
    <row r="263" spans="1:51" s="13" customFormat="1" ht="12">
      <c r="A263" s="13"/>
      <c r="B263" s="236"/>
      <c r="C263" s="237"/>
      <c r="D263" s="232" t="s">
        <v>131</v>
      </c>
      <c r="E263" s="238" t="s">
        <v>19</v>
      </c>
      <c r="F263" s="239" t="s">
        <v>155</v>
      </c>
      <c r="G263" s="237"/>
      <c r="H263" s="240">
        <v>310</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131</v>
      </c>
      <c r="AU263" s="246" t="s">
        <v>83</v>
      </c>
      <c r="AV263" s="13" t="s">
        <v>83</v>
      </c>
      <c r="AW263" s="13" t="s">
        <v>33</v>
      </c>
      <c r="AX263" s="13" t="s">
        <v>72</v>
      </c>
      <c r="AY263" s="246" t="s">
        <v>120</v>
      </c>
    </row>
    <row r="264" spans="1:51" s="14" customFormat="1" ht="12">
      <c r="A264" s="14"/>
      <c r="B264" s="247"/>
      <c r="C264" s="248"/>
      <c r="D264" s="232" t="s">
        <v>131</v>
      </c>
      <c r="E264" s="249" t="s">
        <v>19</v>
      </c>
      <c r="F264" s="250" t="s">
        <v>156</v>
      </c>
      <c r="G264" s="248"/>
      <c r="H264" s="249" t="s">
        <v>19</v>
      </c>
      <c r="I264" s="251"/>
      <c r="J264" s="248"/>
      <c r="K264" s="248"/>
      <c r="L264" s="252"/>
      <c r="M264" s="253"/>
      <c r="N264" s="254"/>
      <c r="O264" s="254"/>
      <c r="P264" s="254"/>
      <c r="Q264" s="254"/>
      <c r="R264" s="254"/>
      <c r="S264" s="254"/>
      <c r="T264" s="255"/>
      <c r="U264" s="14"/>
      <c r="V264" s="14"/>
      <c r="W264" s="14"/>
      <c r="X264" s="14"/>
      <c r="Y264" s="14"/>
      <c r="Z264" s="14"/>
      <c r="AA264" s="14"/>
      <c r="AB264" s="14"/>
      <c r="AC264" s="14"/>
      <c r="AD264" s="14"/>
      <c r="AE264" s="14"/>
      <c r="AT264" s="256" t="s">
        <v>131</v>
      </c>
      <c r="AU264" s="256" t="s">
        <v>83</v>
      </c>
      <c r="AV264" s="14" t="s">
        <v>80</v>
      </c>
      <c r="AW264" s="14" t="s">
        <v>33</v>
      </c>
      <c r="AX264" s="14" t="s">
        <v>72</v>
      </c>
      <c r="AY264" s="256" t="s">
        <v>120</v>
      </c>
    </row>
    <row r="265" spans="1:51" s="13" customFormat="1" ht="12">
      <c r="A265" s="13"/>
      <c r="B265" s="236"/>
      <c r="C265" s="237"/>
      <c r="D265" s="232" t="s">
        <v>131</v>
      </c>
      <c r="E265" s="238" t="s">
        <v>19</v>
      </c>
      <c r="F265" s="239" t="s">
        <v>340</v>
      </c>
      <c r="G265" s="237"/>
      <c r="H265" s="240">
        <v>10</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131</v>
      </c>
      <c r="AU265" s="246" t="s">
        <v>83</v>
      </c>
      <c r="AV265" s="13" t="s">
        <v>83</v>
      </c>
      <c r="AW265" s="13" t="s">
        <v>33</v>
      </c>
      <c r="AX265" s="13" t="s">
        <v>72</v>
      </c>
      <c r="AY265" s="246" t="s">
        <v>120</v>
      </c>
    </row>
    <row r="266" spans="1:51" s="13" customFormat="1" ht="12">
      <c r="A266" s="13"/>
      <c r="B266" s="236"/>
      <c r="C266" s="237"/>
      <c r="D266" s="232" t="s">
        <v>131</v>
      </c>
      <c r="E266" s="238" t="s">
        <v>19</v>
      </c>
      <c r="F266" s="239" t="s">
        <v>157</v>
      </c>
      <c r="G266" s="237"/>
      <c r="H266" s="240">
        <v>15</v>
      </c>
      <c r="I266" s="241"/>
      <c r="J266" s="237"/>
      <c r="K266" s="237"/>
      <c r="L266" s="242"/>
      <c r="M266" s="243"/>
      <c r="N266" s="244"/>
      <c r="O266" s="244"/>
      <c r="P266" s="244"/>
      <c r="Q266" s="244"/>
      <c r="R266" s="244"/>
      <c r="S266" s="244"/>
      <c r="T266" s="245"/>
      <c r="U266" s="13"/>
      <c r="V266" s="13"/>
      <c r="W266" s="13"/>
      <c r="X266" s="13"/>
      <c r="Y266" s="13"/>
      <c r="Z266" s="13"/>
      <c r="AA266" s="13"/>
      <c r="AB266" s="13"/>
      <c r="AC266" s="13"/>
      <c r="AD266" s="13"/>
      <c r="AE266" s="13"/>
      <c r="AT266" s="246" t="s">
        <v>131</v>
      </c>
      <c r="AU266" s="246" t="s">
        <v>83</v>
      </c>
      <c r="AV266" s="13" t="s">
        <v>83</v>
      </c>
      <c r="AW266" s="13" t="s">
        <v>33</v>
      </c>
      <c r="AX266" s="13" t="s">
        <v>72</v>
      </c>
      <c r="AY266" s="246" t="s">
        <v>120</v>
      </c>
    </row>
    <row r="267" spans="1:51" s="13" customFormat="1" ht="12">
      <c r="A267" s="13"/>
      <c r="B267" s="236"/>
      <c r="C267" s="237"/>
      <c r="D267" s="232" t="s">
        <v>131</v>
      </c>
      <c r="E267" s="238" t="s">
        <v>19</v>
      </c>
      <c r="F267" s="239" t="s">
        <v>341</v>
      </c>
      <c r="G267" s="237"/>
      <c r="H267" s="240">
        <v>10</v>
      </c>
      <c r="I267" s="241"/>
      <c r="J267" s="237"/>
      <c r="K267" s="237"/>
      <c r="L267" s="242"/>
      <c r="M267" s="243"/>
      <c r="N267" s="244"/>
      <c r="O267" s="244"/>
      <c r="P267" s="244"/>
      <c r="Q267" s="244"/>
      <c r="R267" s="244"/>
      <c r="S267" s="244"/>
      <c r="T267" s="245"/>
      <c r="U267" s="13"/>
      <c r="V267" s="13"/>
      <c r="W267" s="13"/>
      <c r="X267" s="13"/>
      <c r="Y267" s="13"/>
      <c r="Z267" s="13"/>
      <c r="AA267" s="13"/>
      <c r="AB267" s="13"/>
      <c r="AC267" s="13"/>
      <c r="AD267" s="13"/>
      <c r="AE267" s="13"/>
      <c r="AT267" s="246" t="s">
        <v>131</v>
      </c>
      <c r="AU267" s="246" t="s">
        <v>83</v>
      </c>
      <c r="AV267" s="13" t="s">
        <v>83</v>
      </c>
      <c r="AW267" s="13" t="s">
        <v>33</v>
      </c>
      <c r="AX267" s="13" t="s">
        <v>72</v>
      </c>
      <c r="AY267" s="246" t="s">
        <v>120</v>
      </c>
    </row>
    <row r="268" spans="1:51" s="13" customFormat="1" ht="12">
      <c r="A268" s="13"/>
      <c r="B268" s="236"/>
      <c r="C268" s="237"/>
      <c r="D268" s="232" t="s">
        <v>131</v>
      </c>
      <c r="E268" s="238" t="s">
        <v>19</v>
      </c>
      <c r="F268" s="239" t="s">
        <v>158</v>
      </c>
      <c r="G268" s="237"/>
      <c r="H268" s="240">
        <v>25</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131</v>
      </c>
      <c r="AU268" s="246" t="s">
        <v>83</v>
      </c>
      <c r="AV268" s="13" t="s">
        <v>83</v>
      </c>
      <c r="AW268" s="13" t="s">
        <v>33</v>
      </c>
      <c r="AX268" s="13" t="s">
        <v>72</v>
      </c>
      <c r="AY268" s="246" t="s">
        <v>120</v>
      </c>
    </row>
    <row r="269" spans="1:51" s="13" customFormat="1" ht="12">
      <c r="A269" s="13"/>
      <c r="B269" s="236"/>
      <c r="C269" s="237"/>
      <c r="D269" s="232" t="s">
        <v>131</v>
      </c>
      <c r="E269" s="238" t="s">
        <v>19</v>
      </c>
      <c r="F269" s="239" t="s">
        <v>342</v>
      </c>
      <c r="G269" s="237"/>
      <c r="H269" s="240">
        <v>10</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131</v>
      </c>
      <c r="AU269" s="246" t="s">
        <v>83</v>
      </c>
      <c r="AV269" s="13" t="s">
        <v>83</v>
      </c>
      <c r="AW269" s="13" t="s">
        <v>33</v>
      </c>
      <c r="AX269" s="13" t="s">
        <v>72</v>
      </c>
      <c r="AY269" s="246" t="s">
        <v>120</v>
      </c>
    </row>
    <row r="270" spans="1:51" s="13" customFormat="1" ht="12">
      <c r="A270" s="13"/>
      <c r="B270" s="236"/>
      <c r="C270" s="237"/>
      <c r="D270" s="232" t="s">
        <v>131</v>
      </c>
      <c r="E270" s="238" t="s">
        <v>19</v>
      </c>
      <c r="F270" s="239" t="s">
        <v>343</v>
      </c>
      <c r="G270" s="237"/>
      <c r="H270" s="240">
        <v>15</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131</v>
      </c>
      <c r="AU270" s="246" t="s">
        <v>83</v>
      </c>
      <c r="AV270" s="13" t="s">
        <v>83</v>
      </c>
      <c r="AW270" s="13" t="s">
        <v>33</v>
      </c>
      <c r="AX270" s="13" t="s">
        <v>72</v>
      </c>
      <c r="AY270" s="246" t="s">
        <v>120</v>
      </c>
    </row>
    <row r="271" spans="1:51" s="13" customFormat="1" ht="12">
      <c r="A271" s="13"/>
      <c r="B271" s="236"/>
      <c r="C271" s="237"/>
      <c r="D271" s="232" t="s">
        <v>131</v>
      </c>
      <c r="E271" s="238" t="s">
        <v>19</v>
      </c>
      <c r="F271" s="239" t="s">
        <v>344</v>
      </c>
      <c r="G271" s="237"/>
      <c r="H271" s="240">
        <v>15</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131</v>
      </c>
      <c r="AU271" s="246" t="s">
        <v>83</v>
      </c>
      <c r="AV271" s="13" t="s">
        <v>83</v>
      </c>
      <c r="AW271" s="13" t="s">
        <v>33</v>
      </c>
      <c r="AX271" s="13" t="s">
        <v>72</v>
      </c>
      <c r="AY271" s="246" t="s">
        <v>120</v>
      </c>
    </row>
    <row r="272" spans="1:51" s="13" customFormat="1" ht="12">
      <c r="A272" s="13"/>
      <c r="B272" s="236"/>
      <c r="C272" s="237"/>
      <c r="D272" s="232" t="s">
        <v>131</v>
      </c>
      <c r="E272" s="238" t="s">
        <v>19</v>
      </c>
      <c r="F272" s="239" t="s">
        <v>345</v>
      </c>
      <c r="G272" s="237"/>
      <c r="H272" s="240">
        <v>25</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131</v>
      </c>
      <c r="AU272" s="246" t="s">
        <v>83</v>
      </c>
      <c r="AV272" s="13" t="s">
        <v>83</v>
      </c>
      <c r="AW272" s="13" t="s">
        <v>33</v>
      </c>
      <c r="AX272" s="13" t="s">
        <v>72</v>
      </c>
      <c r="AY272" s="246" t="s">
        <v>120</v>
      </c>
    </row>
    <row r="273" spans="1:51" s="13" customFormat="1" ht="12">
      <c r="A273" s="13"/>
      <c r="B273" s="236"/>
      <c r="C273" s="237"/>
      <c r="D273" s="232" t="s">
        <v>131</v>
      </c>
      <c r="E273" s="238" t="s">
        <v>19</v>
      </c>
      <c r="F273" s="239" t="s">
        <v>159</v>
      </c>
      <c r="G273" s="237"/>
      <c r="H273" s="240">
        <v>10</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131</v>
      </c>
      <c r="AU273" s="246" t="s">
        <v>83</v>
      </c>
      <c r="AV273" s="13" t="s">
        <v>83</v>
      </c>
      <c r="AW273" s="13" t="s">
        <v>33</v>
      </c>
      <c r="AX273" s="13" t="s">
        <v>72</v>
      </c>
      <c r="AY273" s="246" t="s">
        <v>120</v>
      </c>
    </row>
    <row r="274" spans="1:51" s="13" customFormat="1" ht="12">
      <c r="A274" s="13"/>
      <c r="B274" s="236"/>
      <c r="C274" s="237"/>
      <c r="D274" s="232" t="s">
        <v>131</v>
      </c>
      <c r="E274" s="238" t="s">
        <v>19</v>
      </c>
      <c r="F274" s="239" t="s">
        <v>160</v>
      </c>
      <c r="G274" s="237"/>
      <c r="H274" s="240">
        <v>10</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131</v>
      </c>
      <c r="AU274" s="246" t="s">
        <v>83</v>
      </c>
      <c r="AV274" s="13" t="s">
        <v>83</v>
      </c>
      <c r="AW274" s="13" t="s">
        <v>33</v>
      </c>
      <c r="AX274" s="13" t="s">
        <v>72</v>
      </c>
      <c r="AY274" s="246" t="s">
        <v>120</v>
      </c>
    </row>
    <row r="275" spans="1:51" s="13" customFormat="1" ht="12">
      <c r="A275" s="13"/>
      <c r="B275" s="236"/>
      <c r="C275" s="237"/>
      <c r="D275" s="232" t="s">
        <v>131</v>
      </c>
      <c r="E275" s="238" t="s">
        <v>19</v>
      </c>
      <c r="F275" s="239" t="s">
        <v>346</v>
      </c>
      <c r="G275" s="237"/>
      <c r="H275" s="240">
        <v>15</v>
      </c>
      <c r="I275" s="241"/>
      <c r="J275" s="237"/>
      <c r="K275" s="237"/>
      <c r="L275" s="242"/>
      <c r="M275" s="243"/>
      <c r="N275" s="244"/>
      <c r="O275" s="244"/>
      <c r="P275" s="244"/>
      <c r="Q275" s="244"/>
      <c r="R275" s="244"/>
      <c r="S275" s="244"/>
      <c r="T275" s="245"/>
      <c r="U275" s="13"/>
      <c r="V275" s="13"/>
      <c r="W275" s="13"/>
      <c r="X275" s="13"/>
      <c r="Y275" s="13"/>
      <c r="Z275" s="13"/>
      <c r="AA275" s="13"/>
      <c r="AB275" s="13"/>
      <c r="AC275" s="13"/>
      <c r="AD275" s="13"/>
      <c r="AE275" s="13"/>
      <c r="AT275" s="246" t="s">
        <v>131</v>
      </c>
      <c r="AU275" s="246" t="s">
        <v>83</v>
      </c>
      <c r="AV275" s="13" t="s">
        <v>83</v>
      </c>
      <c r="AW275" s="13" t="s">
        <v>33</v>
      </c>
      <c r="AX275" s="13" t="s">
        <v>72</v>
      </c>
      <c r="AY275" s="246" t="s">
        <v>120</v>
      </c>
    </row>
    <row r="276" spans="1:51" s="15" customFormat="1" ht="12">
      <c r="A276" s="15"/>
      <c r="B276" s="257"/>
      <c r="C276" s="258"/>
      <c r="D276" s="232" t="s">
        <v>131</v>
      </c>
      <c r="E276" s="259" t="s">
        <v>19</v>
      </c>
      <c r="F276" s="260" t="s">
        <v>148</v>
      </c>
      <c r="G276" s="258"/>
      <c r="H276" s="261">
        <v>10440</v>
      </c>
      <c r="I276" s="262"/>
      <c r="J276" s="258"/>
      <c r="K276" s="258"/>
      <c r="L276" s="263"/>
      <c r="M276" s="264"/>
      <c r="N276" s="265"/>
      <c r="O276" s="265"/>
      <c r="P276" s="265"/>
      <c r="Q276" s="265"/>
      <c r="R276" s="265"/>
      <c r="S276" s="265"/>
      <c r="T276" s="266"/>
      <c r="U276" s="15"/>
      <c r="V276" s="15"/>
      <c r="W276" s="15"/>
      <c r="X276" s="15"/>
      <c r="Y276" s="15"/>
      <c r="Z276" s="15"/>
      <c r="AA276" s="15"/>
      <c r="AB276" s="15"/>
      <c r="AC276" s="15"/>
      <c r="AD276" s="15"/>
      <c r="AE276" s="15"/>
      <c r="AT276" s="267" t="s">
        <v>131</v>
      </c>
      <c r="AU276" s="267" t="s">
        <v>83</v>
      </c>
      <c r="AV276" s="15" t="s">
        <v>127</v>
      </c>
      <c r="AW276" s="15" t="s">
        <v>33</v>
      </c>
      <c r="AX276" s="15" t="s">
        <v>80</v>
      </c>
      <c r="AY276" s="267" t="s">
        <v>120</v>
      </c>
    </row>
    <row r="277" spans="1:65" s="2" customFormat="1" ht="21.75" customHeight="1">
      <c r="A277" s="39"/>
      <c r="B277" s="40"/>
      <c r="C277" s="219" t="s">
        <v>352</v>
      </c>
      <c r="D277" s="219" t="s">
        <v>122</v>
      </c>
      <c r="E277" s="220" t="s">
        <v>353</v>
      </c>
      <c r="F277" s="221" t="s">
        <v>354</v>
      </c>
      <c r="G277" s="222" t="s">
        <v>125</v>
      </c>
      <c r="H277" s="223">
        <v>10</v>
      </c>
      <c r="I277" s="224"/>
      <c r="J277" s="225">
        <f>ROUND(I277*H277,2)</f>
        <v>0</v>
      </c>
      <c r="K277" s="221" t="s">
        <v>126</v>
      </c>
      <c r="L277" s="45"/>
      <c r="M277" s="226" t="s">
        <v>19</v>
      </c>
      <c r="N277" s="227" t="s">
        <v>43</v>
      </c>
      <c r="O277" s="85"/>
      <c r="P277" s="228">
        <f>O277*H277</f>
        <v>0</v>
      </c>
      <c r="Q277" s="228">
        <v>0.61404</v>
      </c>
      <c r="R277" s="228">
        <f>Q277*H277</f>
        <v>6.1404000000000005</v>
      </c>
      <c r="S277" s="228">
        <v>0</v>
      </c>
      <c r="T277" s="229">
        <f>S277*H277</f>
        <v>0</v>
      </c>
      <c r="U277" s="39"/>
      <c r="V277" s="39"/>
      <c r="W277" s="39"/>
      <c r="X277" s="39"/>
      <c r="Y277" s="39"/>
      <c r="Z277" s="39"/>
      <c r="AA277" s="39"/>
      <c r="AB277" s="39"/>
      <c r="AC277" s="39"/>
      <c r="AD277" s="39"/>
      <c r="AE277" s="39"/>
      <c r="AR277" s="230" t="s">
        <v>127</v>
      </c>
      <c r="AT277" s="230" t="s">
        <v>122</v>
      </c>
      <c r="AU277" s="230" t="s">
        <v>83</v>
      </c>
      <c r="AY277" s="18" t="s">
        <v>120</v>
      </c>
      <c r="BE277" s="231">
        <f>IF(N277="základní",J277,0)</f>
        <v>0</v>
      </c>
      <c r="BF277" s="231">
        <f>IF(N277="snížená",J277,0)</f>
        <v>0</v>
      </c>
      <c r="BG277" s="231">
        <f>IF(N277="zákl. přenesená",J277,0)</f>
        <v>0</v>
      </c>
      <c r="BH277" s="231">
        <f>IF(N277="sníž. přenesená",J277,0)</f>
        <v>0</v>
      </c>
      <c r="BI277" s="231">
        <f>IF(N277="nulová",J277,0)</f>
        <v>0</v>
      </c>
      <c r="BJ277" s="18" t="s">
        <v>80</v>
      </c>
      <c r="BK277" s="231">
        <f>ROUND(I277*H277,2)</f>
        <v>0</v>
      </c>
      <c r="BL277" s="18" t="s">
        <v>127</v>
      </c>
      <c r="BM277" s="230" t="s">
        <v>355</v>
      </c>
    </row>
    <row r="278" spans="1:47" s="2" customFormat="1" ht="12">
      <c r="A278" s="39"/>
      <c r="B278" s="40"/>
      <c r="C278" s="41"/>
      <c r="D278" s="232" t="s">
        <v>129</v>
      </c>
      <c r="E278" s="41"/>
      <c r="F278" s="233" t="s">
        <v>356</v>
      </c>
      <c r="G278" s="41"/>
      <c r="H278" s="41"/>
      <c r="I278" s="137"/>
      <c r="J278" s="41"/>
      <c r="K278" s="41"/>
      <c r="L278" s="45"/>
      <c r="M278" s="234"/>
      <c r="N278" s="235"/>
      <c r="O278" s="85"/>
      <c r="P278" s="85"/>
      <c r="Q278" s="85"/>
      <c r="R278" s="85"/>
      <c r="S278" s="85"/>
      <c r="T278" s="86"/>
      <c r="U278" s="39"/>
      <c r="V278" s="39"/>
      <c r="W278" s="39"/>
      <c r="X278" s="39"/>
      <c r="Y278" s="39"/>
      <c r="Z278" s="39"/>
      <c r="AA278" s="39"/>
      <c r="AB278" s="39"/>
      <c r="AC278" s="39"/>
      <c r="AD278" s="39"/>
      <c r="AE278" s="39"/>
      <c r="AT278" s="18" t="s">
        <v>129</v>
      </c>
      <c r="AU278" s="18" t="s">
        <v>83</v>
      </c>
    </row>
    <row r="279" spans="1:51" s="13" customFormat="1" ht="12">
      <c r="A279" s="13"/>
      <c r="B279" s="236"/>
      <c r="C279" s="237"/>
      <c r="D279" s="232" t="s">
        <v>131</v>
      </c>
      <c r="E279" s="238" t="s">
        <v>19</v>
      </c>
      <c r="F279" s="239" t="s">
        <v>357</v>
      </c>
      <c r="G279" s="237"/>
      <c r="H279" s="240">
        <v>6</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131</v>
      </c>
      <c r="AU279" s="246" t="s">
        <v>83</v>
      </c>
      <c r="AV279" s="13" t="s">
        <v>83</v>
      </c>
      <c r="AW279" s="13" t="s">
        <v>33</v>
      </c>
      <c r="AX279" s="13" t="s">
        <v>72</v>
      </c>
      <c r="AY279" s="246" t="s">
        <v>120</v>
      </c>
    </row>
    <row r="280" spans="1:51" s="13" customFormat="1" ht="12">
      <c r="A280" s="13"/>
      <c r="B280" s="236"/>
      <c r="C280" s="237"/>
      <c r="D280" s="232" t="s">
        <v>131</v>
      </c>
      <c r="E280" s="238" t="s">
        <v>19</v>
      </c>
      <c r="F280" s="239" t="s">
        <v>358</v>
      </c>
      <c r="G280" s="237"/>
      <c r="H280" s="240">
        <v>4</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131</v>
      </c>
      <c r="AU280" s="246" t="s">
        <v>83</v>
      </c>
      <c r="AV280" s="13" t="s">
        <v>83</v>
      </c>
      <c r="AW280" s="13" t="s">
        <v>33</v>
      </c>
      <c r="AX280" s="13" t="s">
        <v>72</v>
      </c>
      <c r="AY280" s="246" t="s">
        <v>120</v>
      </c>
    </row>
    <row r="281" spans="1:51" s="15" customFormat="1" ht="12">
      <c r="A281" s="15"/>
      <c r="B281" s="257"/>
      <c r="C281" s="258"/>
      <c r="D281" s="232" t="s">
        <v>131</v>
      </c>
      <c r="E281" s="259" t="s">
        <v>19</v>
      </c>
      <c r="F281" s="260" t="s">
        <v>148</v>
      </c>
      <c r="G281" s="258"/>
      <c r="H281" s="261">
        <v>10</v>
      </c>
      <c r="I281" s="262"/>
      <c r="J281" s="258"/>
      <c r="K281" s="258"/>
      <c r="L281" s="263"/>
      <c r="M281" s="264"/>
      <c r="N281" s="265"/>
      <c r="O281" s="265"/>
      <c r="P281" s="265"/>
      <c r="Q281" s="265"/>
      <c r="R281" s="265"/>
      <c r="S281" s="265"/>
      <c r="T281" s="266"/>
      <c r="U281" s="15"/>
      <c r="V281" s="15"/>
      <c r="W281" s="15"/>
      <c r="X281" s="15"/>
      <c r="Y281" s="15"/>
      <c r="Z281" s="15"/>
      <c r="AA281" s="15"/>
      <c r="AB281" s="15"/>
      <c r="AC281" s="15"/>
      <c r="AD281" s="15"/>
      <c r="AE281" s="15"/>
      <c r="AT281" s="267" t="s">
        <v>131</v>
      </c>
      <c r="AU281" s="267" t="s">
        <v>83</v>
      </c>
      <c r="AV281" s="15" t="s">
        <v>127</v>
      </c>
      <c r="AW281" s="15" t="s">
        <v>33</v>
      </c>
      <c r="AX281" s="15" t="s">
        <v>80</v>
      </c>
      <c r="AY281" s="267" t="s">
        <v>120</v>
      </c>
    </row>
    <row r="282" spans="1:65" s="2" customFormat="1" ht="21.75" customHeight="1">
      <c r="A282" s="39"/>
      <c r="B282" s="40"/>
      <c r="C282" s="219" t="s">
        <v>359</v>
      </c>
      <c r="D282" s="219" t="s">
        <v>122</v>
      </c>
      <c r="E282" s="220" t="s">
        <v>360</v>
      </c>
      <c r="F282" s="221" t="s">
        <v>361</v>
      </c>
      <c r="G282" s="222" t="s">
        <v>125</v>
      </c>
      <c r="H282" s="223">
        <v>10</v>
      </c>
      <c r="I282" s="224"/>
      <c r="J282" s="225">
        <f>ROUND(I282*H282,2)</f>
        <v>0</v>
      </c>
      <c r="K282" s="221" t="s">
        <v>126</v>
      </c>
      <c r="L282" s="45"/>
      <c r="M282" s="226" t="s">
        <v>19</v>
      </c>
      <c r="N282" s="227" t="s">
        <v>43</v>
      </c>
      <c r="O282" s="85"/>
      <c r="P282" s="228">
        <f>O282*H282</f>
        <v>0</v>
      </c>
      <c r="Q282" s="228">
        <v>0.1514</v>
      </c>
      <c r="R282" s="228">
        <f>Q282*H282</f>
        <v>1.514</v>
      </c>
      <c r="S282" s="228">
        <v>0</v>
      </c>
      <c r="T282" s="229">
        <f>S282*H282</f>
        <v>0</v>
      </c>
      <c r="U282" s="39"/>
      <c r="V282" s="39"/>
      <c r="W282" s="39"/>
      <c r="X282" s="39"/>
      <c r="Y282" s="39"/>
      <c r="Z282" s="39"/>
      <c r="AA282" s="39"/>
      <c r="AB282" s="39"/>
      <c r="AC282" s="39"/>
      <c r="AD282" s="39"/>
      <c r="AE282" s="39"/>
      <c r="AR282" s="230" t="s">
        <v>127</v>
      </c>
      <c r="AT282" s="230" t="s">
        <v>122</v>
      </c>
      <c r="AU282" s="230" t="s">
        <v>83</v>
      </c>
      <c r="AY282" s="18" t="s">
        <v>120</v>
      </c>
      <c r="BE282" s="231">
        <f>IF(N282="základní",J282,0)</f>
        <v>0</v>
      </c>
      <c r="BF282" s="231">
        <f>IF(N282="snížená",J282,0)</f>
        <v>0</v>
      </c>
      <c r="BG282" s="231">
        <f>IF(N282="zákl. přenesená",J282,0)</f>
        <v>0</v>
      </c>
      <c r="BH282" s="231">
        <f>IF(N282="sníž. přenesená",J282,0)</f>
        <v>0</v>
      </c>
      <c r="BI282" s="231">
        <f>IF(N282="nulová",J282,0)</f>
        <v>0</v>
      </c>
      <c r="BJ282" s="18" t="s">
        <v>80</v>
      </c>
      <c r="BK282" s="231">
        <f>ROUND(I282*H282,2)</f>
        <v>0</v>
      </c>
      <c r="BL282" s="18" t="s">
        <v>127</v>
      </c>
      <c r="BM282" s="230" t="s">
        <v>362</v>
      </c>
    </row>
    <row r="283" spans="1:47" s="2" customFormat="1" ht="12">
      <c r="A283" s="39"/>
      <c r="B283" s="40"/>
      <c r="C283" s="41"/>
      <c r="D283" s="232" t="s">
        <v>129</v>
      </c>
      <c r="E283" s="41"/>
      <c r="F283" s="233" t="s">
        <v>363</v>
      </c>
      <c r="G283" s="41"/>
      <c r="H283" s="41"/>
      <c r="I283" s="137"/>
      <c r="J283" s="41"/>
      <c r="K283" s="41"/>
      <c r="L283" s="45"/>
      <c r="M283" s="234"/>
      <c r="N283" s="235"/>
      <c r="O283" s="85"/>
      <c r="P283" s="85"/>
      <c r="Q283" s="85"/>
      <c r="R283" s="85"/>
      <c r="S283" s="85"/>
      <c r="T283" s="86"/>
      <c r="U283" s="39"/>
      <c r="V283" s="39"/>
      <c r="W283" s="39"/>
      <c r="X283" s="39"/>
      <c r="Y283" s="39"/>
      <c r="Z283" s="39"/>
      <c r="AA283" s="39"/>
      <c r="AB283" s="39"/>
      <c r="AC283" s="39"/>
      <c r="AD283" s="39"/>
      <c r="AE283" s="39"/>
      <c r="AT283" s="18" t="s">
        <v>129</v>
      </c>
      <c r="AU283" s="18" t="s">
        <v>83</v>
      </c>
    </row>
    <row r="284" spans="1:63" s="12" customFormat="1" ht="22.8" customHeight="1">
      <c r="A284" s="12"/>
      <c r="B284" s="203"/>
      <c r="C284" s="204"/>
      <c r="D284" s="205" t="s">
        <v>71</v>
      </c>
      <c r="E284" s="217" t="s">
        <v>168</v>
      </c>
      <c r="F284" s="217" t="s">
        <v>364</v>
      </c>
      <c r="G284" s="204"/>
      <c r="H284" s="204"/>
      <c r="I284" s="207"/>
      <c r="J284" s="218">
        <f>BK284</f>
        <v>0</v>
      </c>
      <c r="K284" s="204"/>
      <c r="L284" s="209"/>
      <c r="M284" s="210"/>
      <c r="N284" s="211"/>
      <c r="O284" s="211"/>
      <c r="P284" s="212">
        <f>SUM(P285:P288)</f>
        <v>0</v>
      </c>
      <c r="Q284" s="211"/>
      <c r="R284" s="212">
        <f>SUM(R285:R288)</f>
        <v>0.016</v>
      </c>
      <c r="S284" s="211"/>
      <c r="T284" s="213">
        <f>SUM(T285:T288)</f>
        <v>0</v>
      </c>
      <c r="U284" s="12"/>
      <c r="V284" s="12"/>
      <c r="W284" s="12"/>
      <c r="X284" s="12"/>
      <c r="Y284" s="12"/>
      <c r="Z284" s="12"/>
      <c r="AA284" s="12"/>
      <c r="AB284" s="12"/>
      <c r="AC284" s="12"/>
      <c r="AD284" s="12"/>
      <c r="AE284" s="12"/>
      <c r="AR284" s="214" t="s">
        <v>80</v>
      </c>
      <c r="AT284" s="215" t="s">
        <v>71</v>
      </c>
      <c r="AU284" s="215" t="s">
        <v>80</v>
      </c>
      <c r="AY284" s="214" t="s">
        <v>120</v>
      </c>
      <c r="BK284" s="216">
        <f>SUM(BK285:BK288)</f>
        <v>0</v>
      </c>
    </row>
    <row r="285" spans="1:65" s="2" customFormat="1" ht="21.75" customHeight="1">
      <c r="A285" s="39"/>
      <c r="B285" s="40"/>
      <c r="C285" s="219" t="s">
        <v>365</v>
      </c>
      <c r="D285" s="219" t="s">
        <v>122</v>
      </c>
      <c r="E285" s="220" t="s">
        <v>366</v>
      </c>
      <c r="F285" s="221" t="s">
        <v>367</v>
      </c>
      <c r="G285" s="222" t="s">
        <v>125</v>
      </c>
      <c r="H285" s="223">
        <v>2</v>
      </c>
      <c r="I285" s="224"/>
      <c r="J285" s="225">
        <f>ROUND(I285*H285,2)</f>
        <v>0</v>
      </c>
      <c r="K285" s="221" t="s">
        <v>126</v>
      </c>
      <c r="L285" s="45"/>
      <c r="M285" s="226" t="s">
        <v>19</v>
      </c>
      <c r="N285" s="227" t="s">
        <v>43</v>
      </c>
      <c r="O285" s="85"/>
      <c r="P285" s="228">
        <f>O285*H285</f>
        <v>0</v>
      </c>
      <c r="Q285" s="228">
        <v>0.008</v>
      </c>
      <c r="R285" s="228">
        <f>Q285*H285</f>
        <v>0.016</v>
      </c>
      <c r="S285" s="228">
        <v>0</v>
      </c>
      <c r="T285" s="229">
        <f>S285*H285</f>
        <v>0</v>
      </c>
      <c r="U285" s="39"/>
      <c r="V285" s="39"/>
      <c r="W285" s="39"/>
      <c r="X285" s="39"/>
      <c r="Y285" s="39"/>
      <c r="Z285" s="39"/>
      <c r="AA285" s="39"/>
      <c r="AB285" s="39"/>
      <c r="AC285" s="39"/>
      <c r="AD285" s="39"/>
      <c r="AE285" s="39"/>
      <c r="AR285" s="230" t="s">
        <v>127</v>
      </c>
      <c r="AT285" s="230" t="s">
        <v>122</v>
      </c>
      <c r="AU285" s="230" t="s">
        <v>83</v>
      </c>
      <c r="AY285" s="18" t="s">
        <v>120</v>
      </c>
      <c r="BE285" s="231">
        <f>IF(N285="základní",J285,0)</f>
        <v>0</v>
      </c>
      <c r="BF285" s="231">
        <f>IF(N285="snížená",J285,0)</f>
        <v>0</v>
      </c>
      <c r="BG285" s="231">
        <f>IF(N285="zákl. přenesená",J285,0)</f>
        <v>0</v>
      </c>
      <c r="BH285" s="231">
        <f>IF(N285="sníž. přenesená",J285,0)</f>
        <v>0</v>
      </c>
      <c r="BI285" s="231">
        <f>IF(N285="nulová",J285,0)</f>
        <v>0</v>
      </c>
      <c r="BJ285" s="18" t="s">
        <v>80</v>
      </c>
      <c r="BK285" s="231">
        <f>ROUND(I285*H285,2)</f>
        <v>0</v>
      </c>
      <c r="BL285" s="18" t="s">
        <v>127</v>
      </c>
      <c r="BM285" s="230" t="s">
        <v>368</v>
      </c>
    </row>
    <row r="286" spans="1:47" s="2" customFormat="1" ht="12">
      <c r="A286" s="39"/>
      <c r="B286" s="40"/>
      <c r="C286" s="41"/>
      <c r="D286" s="232" t="s">
        <v>129</v>
      </c>
      <c r="E286" s="41"/>
      <c r="F286" s="233" t="s">
        <v>369</v>
      </c>
      <c r="G286" s="41"/>
      <c r="H286" s="41"/>
      <c r="I286" s="137"/>
      <c r="J286" s="41"/>
      <c r="K286" s="41"/>
      <c r="L286" s="45"/>
      <c r="M286" s="234"/>
      <c r="N286" s="235"/>
      <c r="O286" s="85"/>
      <c r="P286" s="85"/>
      <c r="Q286" s="85"/>
      <c r="R286" s="85"/>
      <c r="S286" s="85"/>
      <c r="T286" s="86"/>
      <c r="U286" s="39"/>
      <c r="V286" s="39"/>
      <c r="W286" s="39"/>
      <c r="X286" s="39"/>
      <c r="Y286" s="39"/>
      <c r="Z286" s="39"/>
      <c r="AA286" s="39"/>
      <c r="AB286" s="39"/>
      <c r="AC286" s="39"/>
      <c r="AD286" s="39"/>
      <c r="AE286" s="39"/>
      <c r="AT286" s="18" t="s">
        <v>129</v>
      </c>
      <c r="AU286" s="18" t="s">
        <v>83</v>
      </c>
    </row>
    <row r="287" spans="1:51" s="14" customFormat="1" ht="12">
      <c r="A287" s="14"/>
      <c r="B287" s="247"/>
      <c r="C287" s="248"/>
      <c r="D287" s="232" t="s">
        <v>131</v>
      </c>
      <c r="E287" s="249" t="s">
        <v>19</v>
      </c>
      <c r="F287" s="250" t="s">
        <v>260</v>
      </c>
      <c r="G287" s="248"/>
      <c r="H287" s="249" t="s">
        <v>19</v>
      </c>
      <c r="I287" s="251"/>
      <c r="J287" s="248"/>
      <c r="K287" s="248"/>
      <c r="L287" s="252"/>
      <c r="M287" s="253"/>
      <c r="N287" s="254"/>
      <c r="O287" s="254"/>
      <c r="P287" s="254"/>
      <c r="Q287" s="254"/>
      <c r="R287" s="254"/>
      <c r="S287" s="254"/>
      <c r="T287" s="255"/>
      <c r="U287" s="14"/>
      <c r="V287" s="14"/>
      <c r="W287" s="14"/>
      <c r="X287" s="14"/>
      <c r="Y287" s="14"/>
      <c r="Z287" s="14"/>
      <c r="AA287" s="14"/>
      <c r="AB287" s="14"/>
      <c r="AC287" s="14"/>
      <c r="AD287" s="14"/>
      <c r="AE287" s="14"/>
      <c r="AT287" s="256" t="s">
        <v>131</v>
      </c>
      <c r="AU287" s="256" t="s">
        <v>83</v>
      </c>
      <c r="AV287" s="14" t="s">
        <v>80</v>
      </c>
      <c r="AW287" s="14" t="s">
        <v>33</v>
      </c>
      <c r="AX287" s="14" t="s">
        <v>72</v>
      </c>
      <c r="AY287" s="256" t="s">
        <v>120</v>
      </c>
    </row>
    <row r="288" spans="1:51" s="13" customFormat="1" ht="12">
      <c r="A288" s="13"/>
      <c r="B288" s="236"/>
      <c r="C288" s="237"/>
      <c r="D288" s="232" t="s">
        <v>131</v>
      </c>
      <c r="E288" s="238" t="s">
        <v>19</v>
      </c>
      <c r="F288" s="239" t="s">
        <v>370</v>
      </c>
      <c r="G288" s="237"/>
      <c r="H288" s="240">
        <v>2</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131</v>
      </c>
      <c r="AU288" s="246" t="s">
        <v>83</v>
      </c>
      <c r="AV288" s="13" t="s">
        <v>83</v>
      </c>
      <c r="AW288" s="13" t="s">
        <v>33</v>
      </c>
      <c r="AX288" s="13" t="s">
        <v>80</v>
      </c>
      <c r="AY288" s="246" t="s">
        <v>120</v>
      </c>
    </row>
    <row r="289" spans="1:63" s="12" customFormat="1" ht="22.8" customHeight="1">
      <c r="A289" s="12"/>
      <c r="B289" s="203"/>
      <c r="C289" s="204"/>
      <c r="D289" s="205" t="s">
        <v>71</v>
      </c>
      <c r="E289" s="217" t="s">
        <v>183</v>
      </c>
      <c r="F289" s="217" t="s">
        <v>371</v>
      </c>
      <c r="G289" s="204"/>
      <c r="H289" s="204"/>
      <c r="I289" s="207"/>
      <c r="J289" s="218">
        <f>BK289</f>
        <v>0</v>
      </c>
      <c r="K289" s="204"/>
      <c r="L289" s="209"/>
      <c r="M289" s="210"/>
      <c r="N289" s="211"/>
      <c r="O289" s="211"/>
      <c r="P289" s="212">
        <f>SUM(P290:P294)</f>
        <v>0</v>
      </c>
      <c r="Q289" s="211"/>
      <c r="R289" s="212">
        <f>SUM(R290:R294)</f>
        <v>0.27264</v>
      </c>
      <c r="S289" s="211"/>
      <c r="T289" s="213">
        <f>SUM(T290:T294)</f>
        <v>0</v>
      </c>
      <c r="U289" s="12"/>
      <c r="V289" s="12"/>
      <c r="W289" s="12"/>
      <c r="X289" s="12"/>
      <c r="Y289" s="12"/>
      <c r="Z289" s="12"/>
      <c r="AA289" s="12"/>
      <c r="AB289" s="12"/>
      <c r="AC289" s="12"/>
      <c r="AD289" s="12"/>
      <c r="AE289" s="12"/>
      <c r="AR289" s="214" t="s">
        <v>80</v>
      </c>
      <c r="AT289" s="215" t="s">
        <v>71</v>
      </c>
      <c r="AU289" s="215" t="s">
        <v>80</v>
      </c>
      <c r="AY289" s="214" t="s">
        <v>120</v>
      </c>
      <c r="BK289" s="216">
        <f>SUM(BK290:BK294)</f>
        <v>0</v>
      </c>
    </row>
    <row r="290" spans="1:65" s="2" customFormat="1" ht="16.5" customHeight="1">
      <c r="A290" s="39"/>
      <c r="B290" s="40"/>
      <c r="C290" s="219" t="s">
        <v>372</v>
      </c>
      <c r="D290" s="219" t="s">
        <v>122</v>
      </c>
      <c r="E290" s="220" t="s">
        <v>373</v>
      </c>
      <c r="F290" s="221" t="s">
        <v>374</v>
      </c>
      <c r="G290" s="222" t="s">
        <v>375</v>
      </c>
      <c r="H290" s="223">
        <v>1</v>
      </c>
      <c r="I290" s="224"/>
      <c r="J290" s="225">
        <f>ROUND(I290*H290,2)</f>
        <v>0</v>
      </c>
      <c r="K290" s="221" t="s">
        <v>126</v>
      </c>
      <c r="L290" s="45"/>
      <c r="M290" s="226" t="s">
        <v>19</v>
      </c>
      <c r="N290" s="227" t="s">
        <v>43</v>
      </c>
      <c r="O290" s="85"/>
      <c r="P290" s="228">
        <f>O290*H290</f>
        <v>0</v>
      </c>
      <c r="Q290" s="228">
        <v>0.21734</v>
      </c>
      <c r="R290" s="228">
        <f>Q290*H290</f>
        <v>0.21734</v>
      </c>
      <c r="S290" s="228">
        <v>0</v>
      </c>
      <c r="T290" s="229">
        <f>S290*H290</f>
        <v>0</v>
      </c>
      <c r="U290" s="39"/>
      <c r="V290" s="39"/>
      <c r="W290" s="39"/>
      <c r="X290" s="39"/>
      <c r="Y290" s="39"/>
      <c r="Z290" s="39"/>
      <c r="AA290" s="39"/>
      <c r="AB290" s="39"/>
      <c r="AC290" s="39"/>
      <c r="AD290" s="39"/>
      <c r="AE290" s="39"/>
      <c r="AR290" s="230" t="s">
        <v>127</v>
      </c>
      <c r="AT290" s="230" t="s">
        <v>122</v>
      </c>
      <c r="AU290" s="230" t="s">
        <v>83</v>
      </c>
      <c r="AY290" s="18" t="s">
        <v>120</v>
      </c>
      <c r="BE290" s="231">
        <f>IF(N290="základní",J290,0)</f>
        <v>0</v>
      </c>
      <c r="BF290" s="231">
        <f>IF(N290="snížená",J290,0)</f>
        <v>0</v>
      </c>
      <c r="BG290" s="231">
        <f>IF(N290="zákl. přenesená",J290,0)</f>
        <v>0</v>
      </c>
      <c r="BH290" s="231">
        <f>IF(N290="sníž. přenesená",J290,0)</f>
        <v>0</v>
      </c>
      <c r="BI290" s="231">
        <f>IF(N290="nulová",J290,0)</f>
        <v>0</v>
      </c>
      <c r="BJ290" s="18" t="s">
        <v>80</v>
      </c>
      <c r="BK290" s="231">
        <f>ROUND(I290*H290,2)</f>
        <v>0</v>
      </c>
      <c r="BL290" s="18" t="s">
        <v>127</v>
      </c>
      <c r="BM290" s="230" t="s">
        <v>376</v>
      </c>
    </row>
    <row r="291" spans="1:47" s="2" customFormat="1" ht="12">
      <c r="A291" s="39"/>
      <c r="B291" s="40"/>
      <c r="C291" s="41"/>
      <c r="D291" s="232" t="s">
        <v>129</v>
      </c>
      <c r="E291" s="41"/>
      <c r="F291" s="233" t="s">
        <v>377</v>
      </c>
      <c r="G291" s="41"/>
      <c r="H291" s="41"/>
      <c r="I291" s="137"/>
      <c r="J291" s="41"/>
      <c r="K291" s="41"/>
      <c r="L291" s="45"/>
      <c r="M291" s="234"/>
      <c r="N291" s="235"/>
      <c r="O291" s="85"/>
      <c r="P291" s="85"/>
      <c r="Q291" s="85"/>
      <c r="R291" s="85"/>
      <c r="S291" s="85"/>
      <c r="T291" s="86"/>
      <c r="U291" s="39"/>
      <c r="V291" s="39"/>
      <c r="W291" s="39"/>
      <c r="X291" s="39"/>
      <c r="Y291" s="39"/>
      <c r="Z291" s="39"/>
      <c r="AA291" s="39"/>
      <c r="AB291" s="39"/>
      <c r="AC291" s="39"/>
      <c r="AD291" s="39"/>
      <c r="AE291" s="39"/>
      <c r="AT291" s="18" t="s">
        <v>129</v>
      </c>
      <c r="AU291" s="18" t="s">
        <v>83</v>
      </c>
    </row>
    <row r="292" spans="1:51" s="14" customFormat="1" ht="12">
      <c r="A292" s="14"/>
      <c r="B292" s="247"/>
      <c r="C292" s="248"/>
      <c r="D292" s="232" t="s">
        <v>131</v>
      </c>
      <c r="E292" s="249" t="s">
        <v>19</v>
      </c>
      <c r="F292" s="250" t="s">
        <v>260</v>
      </c>
      <c r="G292" s="248"/>
      <c r="H292" s="249" t="s">
        <v>19</v>
      </c>
      <c r="I292" s="251"/>
      <c r="J292" s="248"/>
      <c r="K292" s="248"/>
      <c r="L292" s="252"/>
      <c r="M292" s="253"/>
      <c r="N292" s="254"/>
      <c r="O292" s="254"/>
      <c r="P292" s="254"/>
      <c r="Q292" s="254"/>
      <c r="R292" s="254"/>
      <c r="S292" s="254"/>
      <c r="T292" s="255"/>
      <c r="U292" s="14"/>
      <c r="V292" s="14"/>
      <c r="W292" s="14"/>
      <c r="X292" s="14"/>
      <c r="Y292" s="14"/>
      <c r="Z292" s="14"/>
      <c r="AA292" s="14"/>
      <c r="AB292" s="14"/>
      <c r="AC292" s="14"/>
      <c r="AD292" s="14"/>
      <c r="AE292" s="14"/>
      <c r="AT292" s="256" t="s">
        <v>131</v>
      </c>
      <c r="AU292" s="256" t="s">
        <v>83</v>
      </c>
      <c r="AV292" s="14" t="s">
        <v>80</v>
      </c>
      <c r="AW292" s="14" t="s">
        <v>33</v>
      </c>
      <c r="AX292" s="14" t="s">
        <v>72</v>
      </c>
      <c r="AY292" s="256" t="s">
        <v>120</v>
      </c>
    </row>
    <row r="293" spans="1:51" s="13" customFormat="1" ht="12">
      <c r="A293" s="13"/>
      <c r="B293" s="236"/>
      <c r="C293" s="237"/>
      <c r="D293" s="232" t="s">
        <v>131</v>
      </c>
      <c r="E293" s="238" t="s">
        <v>19</v>
      </c>
      <c r="F293" s="239" t="s">
        <v>378</v>
      </c>
      <c r="G293" s="237"/>
      <c r="H293" s="240">
        <v>1</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131</v>
      </c>
      <c r="AU293" s="246" t="s">
        <v>83</v>
      </c>
      <c r="AV293" s="13" t="s">
        <v>83</v>
      </c>
      <c r="AW293" s="13" t="s">
        <v>33</v>
      </c>
      <c r="AX293" s="13" t="s">
        <v>80</v>
      </c>
      <c r="AY293" s="246" t="s">
        <v>120</v>
      </c>
    </row>
    <row r="294" spans="1:65" s="2" customFormat="1" ht="16.5" customHeight="1">
      <c r="A294" s="39"/>
      <c r="B294" s="40"/>
      <c r="C294" s="268" t="s">
        <v>379</v>
      </c>
      <c r="D294" s="268" t="s">
        <v>211</v>
      </c>
      <c r="E294" s="269" t="s">
        <v>380</v>
      </c>
      <c r="F294" s="270" t="s">
        <v>381</v>
      </c>
      <c r="G294" s="271" t="s">
        <v>375</v>
      </c>
      <c r="H294" s="272">
        <v>1</v>
      </c>
      <c r="I294" s="273"/>
      <c r="J294" s="274">
        <f>ROUND(I294*H294,2)</f>
        <v>0</v>
      </c>
      <c r="K294" s="270" t="s">
        <v>126</v>
      </c>
      <c r="L294" s="275"/>
      <c r="M294" s="276" t="s">
        <v>19</v>
      </c>
      <c r="N294" s="277" t="s">
        <v>43</v>
      </c>
      <c r="O294" s="85"/>
      <c r="P294" s="228">
        <f>O294*H294</f>
        <v>0</v>
      </c>
      <c r="Q294" s="228">
        <v>0.0553</v>
      </c>
      <c r="R294" s="228">
        <f>Q294*H294</f>
        <v>0.0553</v>
      </c>
      <c r="S294" s="228">
        <v>0</v>
      </c>
      <c r="T294" s="229">
        <f>S294*H294</f>
        <v>0</v>
      </c>
      <c r="U294" s="39"/>
      <c r="V294" s="39"/>
      <c r="W294" s="39"/>
      <c r="X294" s="39"/>
      <c r="Y294" s="39"/>
      <c r="Z294" s="39"/>
      <c r="AA294" s="39"/>
      <c r="AB294" s="39"/>
      <c r="AC294" s="39"/>
      <c r="AD294" s="39"/>
      <c r="AE294" s="39"/>
      <c r="AR294" s="230" t="s">
        <v>183</v>
      </c>
      <c r="AT294" s="230" t="s">
        <v>211</v>
      </c>
      <c r="AU294" s="230" t="s">
        <v>83</v>
      </c>
      <c r="AY294" s="18" t="s">
        <v>120</v>
      </c>
      <c r="BE294" s="231">
        <f>IF(N294="základní",J294,0)</f>
        <v>0</v>
      </c>
      <c r="BF294" s="231">
        <f>IF(N294="snížená",J294,0)</f>
        <v>0</v>
      </c>
      <c r="BG294" s="231">
        <f>IF(N294="zákl. přenesená",J294,0)</f>
        <v>0</v>
      </c>
      <c r="BH294" s="231">
        <f>IF(N294="sníž. přenesená",J294,0)</f>
        <v>0</v>
      </c>
      <c r="BI294" s="231">
        <f>IF(N294="nulová",J294,0)</f>
        <v>0</v>
      </c>
      <c r="BJ294" s="18" t="s">
        <v>80</v>
      </c>
      <c r="BK294" s="231">
        <f>ROUND(I294*H294,2)</f>
        <v>0</v>
      </c>
      <c r="BL294" s="18" t="s">
        <v>127</v>
      </c>
      <c r="BM294" s="230" t="s">
        <v>382</v>
      </c>
    </row>
    <row r="295" spans="1:63" s="12" customFormat="1" ht="22.8" customHeight="1">
      <c r="A295" s="12"/>
      <c r="B295" s="203"/>
      <c r="C295" s="204"/>
      <c r="D295" s="205" t="s">
        <v>71</v>
      </c>
      <c r="E295" s="217" t="s">
        <v>189</v>
      </c>
      <c r="F295" s="217" t="s">
        <v>383</v>
      </c>
      <c r="G295" s="204"/>
      <c r="H295" s="204"/>
      <c r="I295" s="207"/>
      <c r="J295" s="218">
        <f>BK295</f>
        <v>0</v>
      </c>
      <c r="K295" s="204"/>
      <c r="L295" s="209"/>
      <c r="M295" s="210"/>
      <c r="N295" s="211"/>
      <c r="O295" s="211"/>
      <c r="P295" s="212">
        <f>SUM(P296:P451)</f>
        <v>0</v>
      </c>
      <c r="Q295" s="211"/>
      <c r="R295" s="212">
        <f>SUM(R296:R451)</f>
        <v>41.674004999999994</v>
      </c>
      <c r="S295" s="211"/>
      <c r="T295" s="213">
        <f>SUM(T296:T451)</f>
        <v>1036.228</v>
      </c>
      <c r="U295" s="12"/>
      <c r="V295" s="12"/>
      <c r="W295" s="12"/>
      <c r="X295" s="12"/>
      <c r="Y295" s="12"/>
      <c r="Z295" s="12"/>
      <c r="AA295" s="12"/>
      <c r="AB295" s="12"/>
      <c r="AC295" s="12"/>
      <c r="AD295" s="12"/>
      <c r="AE295" s="12"/>
      <c r="AR295" s="214" t="s">
        <v>80</v>
      </c>
      <c r="AT295" s="215" t="s">
        <v>71</v>
      </c>
      <c r="AU295" s="215" t="s">
        <v>80</v>
      </c>
      <c r="AY295" s="214" t="s">
        <v>120</v>
      </c>
      <c r="BK295" s="216">
        <f>SUM(BK296:BK451)</f>
        <v>0</v>
      </c>
    </row>
    <row r="296" spans="1:65" s="2" customFormat="1" ht="16.5" customHeight="1">
      <c r="A296" s="39"/>
      <c r="B296" s="40"/>
      <c r="C296" s="219" t="s">
        <v>384</v>
      </c>
      <c r="D296" s="219" t="s">
        <v>122</v>
      </c>
      <c r="E296" s="220" t="s">
        <v>385</v>
      </c>
      <c r="F296" s="221" t="s">
        <v>386</v>
      </c>
      <c r="G296" s="222" t="s">
        <v>375</v>
      </c>
      <c r="H296" s="223">
        <v>6</v>
      </c>
      <c r="I296" s="224"/>
      <c r="J296" s="225">
        <f>ROUND(I296*H296,2)</f>
        <v>0</v>
      </c>
      <c r="K296" s="221" t="s">
        <v>126</v>
      </c>
      <c r="L296" s="45"/>
      <c r="M296" s="226" t="s">
        <v>19</v>
      </c>
      <c r="N296" s="227" t="s">
        <v>43</v>
      </c>
      <c r="O296" s="85"/>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127</v>
      </c>
      <c r="AT296" s="230" t="s">
        <v>122</v>
      </c>
      <c r="AU296" s="230" t="s">
        <v>83</v>
      </c>
      <c r="AY296" s="18" t="s">
        <v>120</v>
      </c>
      <c r="BE296" s="231">
        <f>IF(N296="základní",J296,0)</f>
        <v>0</v>
      </c>
      <c r="BF296" s="231">
        <f>IF(N296="snížená",J296,0)</f>
        <v>0</v>
      </c>
      <c r="BG296" s="231">
        <f>IF(N296="zákl. přenesená",J296,0)</f>
        <v>0</v>
      </c>
      <c r="BH296" s="231">
        <f>IF(N296="sníž. přenesená",J296,0)</f>
        <v>0</v>
      </c>
      <c r="BI296" s="231">
        <f>IF(N296="nulová",J296,0)</f>
        <v>0</v>
      </c>
      <c r="BJ296" s="18" t="s">
        <v>80</v>
      </c>
      <c r="BK296" s="231">
        <f>ROUND(I296*H296,2)</f>
        <v>0</v>
      </c>
      <c r="BL296" s="18" t="s">
        <v>127</v>
      </c>
      <c r="BM296" s="230" t="s">
        <v>387</v>
      </c>
    </row>
    <row r="297" spans="1:47" s="2" customFormat="1" ht="12">
      <c r="A297" s="39"/>
      <c r="B297" s="40"/>
      <c r="C297" s="41"/>
      <c r="D297" s="232" t="s">
        <v>129</v>
      </c>
      <c r="E297" s="41"/>
      <c r="F297" s="233" t="s">
        <v>388</v>
      </c>
      <c r="G297" s="41"/>
      <c r="H297" s="41"/>
      <c r="I297" s="137"/>
      <c r="J297" s="41"/>
      <c r="K297" s="41"/>
      <c r="L297" s="45"/>
      <c r="M297" s="234"/>
      <c r="N297" s="235"/>
      <c r="O297" s="85"/>
      <c r="P297" s="85"/>
      <c r="Q297" s="85"/>
      <c r="R297" s="85"/>
      <c r="S297" s="85"/>
      <c r="T297" s="86"/>
      <c r="U297" s="39"/>
      <c r="V297" s="39"/>
      <c r="W297" s="39"/>
      <c r="X297" s="39"/>
      <c r="Y297" s="39"/>
      <c r="Z297" s="39"/>
      <c r="AA297" s="39"/>
      <c r="AB297" s="39"/>
      <c r="AC297" s="39"/>
      <c r="AD297" s="39"/>
      <c r="AE297" s="39"/>
      <c r="AT297" s="18" t="s">
        <v>129</v>
      </c>
      <c r="AU297" s="18" t="s">
        <v>83</v>
      </c>
    </row>
    <row r="298" spans="1:51" s="14" customFormat="1" ht="12">
      <c r="A298" s="14"/>
      <c r="B298" s="247"/>
      <c r="C298" s="248"/>
      <c r="D298" s="232" t="s">
        <v>131</v>
      </c>
      <c r="E298" s="249" t="s">
        <v>19</v>
      </c>
      <c r="F298" s="250" t="s">
        <v>389</v>
      </c>
      <c r="G298" s="248"/>
      <c r="H298" s="249" t="s">
        <v>19</v>
      </c>
      <c r="I298" s="251"/>
      <c r="J298" s="248"/>
      <c r="K298" s="248"/>
      <c r="L298" s="252"/>
      <c r="M298" s="253"/>
      <c r="N298" s="254"/>
      <c r="O298" s="254"/>
      <c r="P298" s="254"/>
      <c r="Q298" s="254"/>
      <c r="R298" s="254"/>
      <c r="S298" s="254"/>
      <c r="T298" s="255"/>
      <c r="U298" s="14"/>
      <c r="V298" s="14"/>
      <c r="W298" s="14"/>
      <c r="X298" s="14"/>
      <c r="Y298" s="14"/>
      <c r="Z298" s="14"/>
      <c r="AA298" s="14"/>
      <c r="AB298" s="14"/>
      <c r="AC298" s="14"/>
      <c r="AD298" s="14"/>
      <c r="AE298" s="14"/>
      <c r="AT298" s="256" t="s">
        <v>131</v>
      </c>
      <c r="AU298" s="256" t="s">
        <v>83</v>
      </c>
      <c r="AV298" s="14" t="s">
        <v>80</v>
      </c>
      <c r="AW298" s="14" t="s">
        <v>33</v>
      </c>
      <c r="AX298" s="14" t="s">
        <v>72</v>
      </c>
      <c r="AY298" s="256" t="s">
        <v>120</v>
      </c>
    </row>
    <row r="299" spans="1:51" s="13" customFormat="1" ht="12">
      <c r="A299" s="13"/>
      <c r="B299" s="236"/>
      <c r="C299" s="237"/>
      <c r="D299" s="232" t="s">
        <v>131</v>
      </c>
      <c r="E299" s="238" t="s">
        <v>19</v>
      </c>
      <c r="F299" s="239" t="s">
        <v>390</v>
      </c>
      <c r="G299" s="237"/>
      <c r="H299" s="240">
        <v>6</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131</v>
      </c>
      <c r="AU299" s="246" t="s">
        <v>83</v>
      </c>
      <c r="AV299" s="13" t="s">
        <v>83</v>
      </c>
      <c r="AW299" s="13" t="s">
        <v>33</v>
      </c>
      <c r="AX299" s="13" t="s">
        <v>80</v>
      </c>
      <c r="AY299" s="246" t="s">
        <v>120</v>
      </c>
    </row>
    <row r="300" spans="1:65" s="2" customFormat="1" ht="16.5" customHeight="1">
      <c r="A300" s="39"/>
      <c r="B300" s="40"/>
      <c r="C300" s="268" t="s">
        <v>391</v>
      </c>
      <c r="D300" s="268" t="s">
        <v>211</v>
      </c>
      <c r="E300" s="269" t="s">
        <v>392</v>
      </c>
      <c r="F300" s="270" t="s">
        <v>393</v>
      </c>
      <c r="G300" s="271" t="s">
        <v>375</v>
      </c>
      <c r="H300" s="272">
        <v>6</v>
      </c>
      <c r="I300" s="273"/>
      <c r="J300" s="274">
        <f>ROUND(I300*H300,2)</f>
        <v>0</v>
      </c>
      <c r="K300" s="270" t="s">
        <v>19</v>
      </c>
      <c r="L300" s="275"/>
      <c r="M300" s="276" t="s">
        <v>19</v>
      </c>
      <c r="N300" s="277" t="s">
        <v>43</v>
      </c>
      <c r="O300" s="85"/>
      <c r="P300" s="228">
        <f>O300*H300</f>
        <v>0</v>
      </c>
      <c r="Q300" s="228">
        <v>0.0021</v>
      </c>
      <c r="R300" s="228">
        <f>Q300*H300</f>
        <v>0.0126</v>
      </c>
      <c r="S300" s="228">
        <v>0</v>
      </c>
      <c r="T300" s="229">
        <f>S300*H300</f>
        <v>0</v>
      </c>
      <c r="U300" s="39"/>
      <c r="V300" s="39"/>
      <c r="W300" s="39"/>
      <c r="X300" s="39"/>
      <c r="Y300" s="39"/>
      <c r="Z300" s="39"/>
      <c r="AA300" s="39"/>
      <c r="AB300" s="39"/>
      <c r="AC300" s="39"/>
      <c r="AD300" s="39"/>
      <c r="AE300" s="39"/>
      <c r="AR300" s="230" t="s">
        <v>183</v>
      </c>
      <c r="AT300" s="230" t="s">
        <v>211</v>
      </c>
      <c r="AU300" s="230" t="s">
        <v>83</v>
      </c>
      <c r="AY300" s="18" t="s">
        <v>120</v>
      </c>
      <c r="BE300" s="231">
        <f>IF(N300="základní",J300,0)</f>
        <v>0</v>
      </c>
      <c r="BF300" s="231">
        <f>IF(N300="snížená",J300,0)</f>
        <v>0</v>
      </c>
      <c r="BG300" s="231">
        <f>IF(N300="zákl. přenesená",J300,0)</f>
        <v>0</v>
      </c>
      <c r="BH300" s="231">
        <f>IF(N300="sníž. přenesená",J300,0)</f>
        <v>0</v>
      </c>
      <c r="BI300" s="231">
        <f>IF(N300="nulová",J300,0)</f>
        <v>0</v>
      </c>
      <c r="BJ300" s="18" t="s">
        <v>80</v>
      </c>
      <c r="BK300" s="231">
        <f>ROUND(I300*H300,2)</f>
        <v>0</v>
      </c>
      <c r="BL300" s="18" t="s">
        <v>127</v>
      </c>
      <c r="BM300" s="230" t="s">
        <v>394</v>
      </c>
    </row>
    <row r="301" spans="1:65" s="2" customFormat="1" ht="16.5" customHeight="1">
      <c r="A301" s="39"/>
      <c r="B301" s="40"/>
      <c r="C301" s="219" t="s">
        <v>395</v>
      </c>
      <c r="D301" s="219" t="s">
        <v>122</v>
      </c>
      <c r="E301" s="220" t="s">
        <v>396</v>
      </c>
      <c r="F301" s="221" t="s">
        <v>397</v>
      </c>
      <c r="G301" s="222" t="s">
        <v>375</v>
      </c>
      <c r="H301" s="223">
        <v>71</v>
      </c>
      <c r="I301" s="224"/>
      <c r="J301" s="225">
        <f>ROUND(I301*H301,2)</f>
        <v>0</v>
      </c>
      <c r="K301" s="221" t="s">
        <v>126</v>
      </c>
      <c r="L301" s="45"/>
      <c r="M301" s="226" t="s">
        <v>19</v>
      </c>
      <c r="N301" s="227" t="s">
        <v>43</v>
      </c>
      <c r="O301" s="85"/>
      <c r="P301" s="228">
        <f>O301*H301</f>
        <v>0</v>
      </c>
      <c r="Q301" s="228">
        <v>0.00036</v>
      </c>
      <c r="R301" s="228">
        <f>Q301*H301</f>
        <v>0.025560000000000003</v>
      </c>
      <c r="S301" s="228">
        <v>0</v>
      </c>
      <c r="T301" s="229">
        <f>S301*H301</f>
        <v>0</v>
      </c>
      <c r="U301" s="39"/>
      <c r="V301" s="39"/>
      <c r="W301" s="39"/>
      <c r="X301" s="39"/>
      <c r="Y301" s="39"/>
      <c r="Z301" s="39"/>
      <c r="AA301" s="39"/>
      <c r="AB301" s="39"/>
      <c r="AC301" s="39"/>
      <c r="AD301" s="39"/>
      <c r="AE301" s="39"/>
      <c r="AR301" s="230" t="s">
        <v>127</v>
      </c>
      <c r="AT301" s="230" t="s">
        <v>122</v>
      </c>
      <c r="AU301" s="230" t="s">
        <v>83</v>
      </c>
      <c r="AY301" s="18" t="s">
        <v>120</v>
      </c>
      <c r="BE301" s="231">
        <f>IF(N301="základní",J301,0)</f>
        <v>0</v>
      </c>
      <c r="BF301" s="231">
        <f>IF(N301="snížená",J301,0)</f>
        <v>0</v>
      </c>
      <c r="BG301" s="231">
        <f>IF(N301="zákl. přenesená",J301,0)</f>
        <v>0</v>
      </c>
      <c r="BH301" s="231">
        <f>IF(N301="sníž. přenesená",J301,0)</f>
        <v>0</v>
      </c>
      <c r="BI301" s="231">
        <f>IF(N301="nulová",J301,0)</f>
        <v>0</v>
      </c>
      <c r="BJ301" s="18" t="s">
        <v>80</v>
      </c>
      <c r="BK301" s="231">
        <f>ROUND(I301*H301,2)</f>
        <v>0</v>
      </c>
      <c r="BL301" s="18" t="s">
        <v>127</v>
      </c>
      <c r="BM301" s="230" t="s">
        <v>398</v>
      </c>
    </row>
    <row r="302" spans="1:47" s="2" customFormat="1" ht="12">
      <c r="A302" s="39"/>
      <c r="B302" s="40"/>
      <c r="C302" s="41"/>
      <c r="D302" s="232" t="s">
        <v>129</v>
      </c>
      <c r="E302" s="41"/>
      <c r="F302" s="233" t="s">
        <v>388</v>
      </c>
      <c r="G302" s="41"/>
      <c r="H302" s="41"/>
      <c r="I302" s="137"/>
      <c r="J302" s="41"/>
      <c r="K302" s="41"/>
      <c r="L302" s="45"/>
      <c r="M302" s="234"/>
      <c r="N302" s="235"/>
      <c r="O302" s="85"/>
      <c r="P302" s="85"/>
      <c r="Q302" s="85"/>
      <c r="R302" s="85"/>
      <c r="S302" s="85"/>
      <c r="T302" s="86"/>
      <c r="U302" s="39"/>
      <c r="V302" s="39"/>
      <c r="W302" s="39"/>
      <c r="X302" s="39"/>
      <c r="Y302" s="39"/>
      <c r="Z302" s="39"/>
      <c r="AA302" s="39"/>
      <c r="AB302" s="39"/>
      <c r="AC302" s="39"/>
      <c r="AD302" s="39"/>
      <c r="AE302" s="39"/>
      <c r="AT302" s="18" t="s">
        <v>129</v>
      </c>
      <c r="AU302" s="18" t="s">
        <v>83</v>
      </c>
    </row>
    <row r="303" spans="1:51" s="14" customFormat="1" ht="12">
      <c r="A303" s="14"/>
      <c r="B303" s="247"/>
      <c r="C303" s="248"/>
      <c r="D303" s="232" t="s">
        <v>131</v>
      </c>
      <c r="E303" s="249" t="s">
        <v>19</v>
      </c>
      <c r="F303" s="250" t="s">
        <v>399</v>
      </c>
      <c r="G303" s="248"/>
      <c r="H303" s="249" t="s">
        <v>19</v>
      </c>
      <c r="I303" s="251"/>
      <c r="J303" s="248"/>
      <c r="K303" s="248"/>
      <c r="L303" s="252"/>
      <c r="M303" s="253"/>
      <c r="N303" s="254"/>
      <c r="O303" s="254"/>
      <c r="P303" s="254"/>
      <c r="Q303" s="254"/>
      <c r="R303" s="254"/>
      <c r="S303" s="254"/>
      <c r="T303" s="255"/>
      <c r="U303" s="14"/>
      <c r="V303" s="14"/>
      <c r="W303" s="14"/>
      <c r="X303" s="14"/>
      <c r="Y303" s="14"/>
      <c r="Z303" s="14"/>
      <c r="AA303" s="14"/>
      <c r="AB303" s="14"/>
      <c r="AC303" s="14"/>
      <c r="AD303" s="14"/>
      <c r="AE303" s="14"/>
      <c r="AT303" s="256" t="s">
        <v>131</v>
      </c>
      <c r="AU303" s="256" t="s">
        <v>83</v>
      </c>
      <c r="AV303" s="14" t="s">
        <v>80</v>
      </c>
      <c r="AW303" s="14" t="s">
        <v>33</v>
      </c>
      <c r="AX303" s="14" t="s">
        <v>72</v>
      </c>
      <c r="AY303" s="256" t="s">
        <v>120</v>
      </c>
    </row>
    <row r="304" spans="1:51" s="13" customFormat="1" ht="12">
      <c r="A304" s="13"/>
      <c r="B304" s="236"/>
      <c r="C304" s="237"/>
      <c r="D304" s="232" t="s">
        <v>131</v>
      </c>
      <c r="E304" s="238" t="s">
        <v>19</v>
      </c>
      <c r="F304" s="239" t="s">
        <v>400</v>
      </c>
      <c r="G304" s="237"/>
      <c r="H304" s="240">
        <v>71</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131</v>
      </c>
      <c r="AU304" s="246" t="s">
        <v>83</v>
      </c>
      <c r="AV304" s="13" t="s">
        <v>83</v>
      </c>
      <c r="AW304" s="13" t="s">
        <v>33</v>
      </c>
      <c r="AX304" s="13" t="s">
        <v>80</v>
      </c>
      <c r="AY304" s="246" t="s">
        <v>120</v>
      </c>
    </row>
    <row r="305" spans="1:65" s="2" customFormat="1" ht="16.5" customHeight="1">
      <c r="A305" s="39"/>
      <c r="B305" s="40"/>
      <c r="C305" s="268" t="s">
        <v>401</v>
      </c>
      <c r="D305" s="268" t="s">
        <v>211</v>
      </c>
      <c r="E305" s="269" t="s">
        <v>402</v>
      </c>
      <c r="F305" s="270" t="s">
        <v>403</v>
      </c>
      <c r="G305" s="271" t="s">
        <v>375</v>
      </c>
      <c r="H305" s="272">
        <v>71</v>
      </c>
      <c r="I305" s="273"/>
      <c r="J305" s="274">
        <f>ROUND(I305*H305,2)</f>
        <v>0</v>
      </c>
      <c r="K305" s="270" t="s">
        <v>126</v>
      </c>
      <c r="L305" s="275"/>
      <c r="M305" s="276" t="s">
        <v>19</v>
      </c>
      <c r="N305" s="277" t="s">
        <v>43</v>
      </c>
      <c r="O305" s="85"/>
      <c r="P305" s="228">
        <f>O305*H305</f>
        <v>0</v>
      </c>
      <c r="Q305" s="228">
        <v>0.0025</v>
      </c>
      <c r="R305" s="228">
        <f>Q305*H305</f>
        <v>0.1775</v>
      </c>
      <c r="S305" s="228">
        <v>0</v>
      </c>
      <c r="T305" s="229">
        <f>S305*H305</f>
        <v>0</v>
      </c>
      <c r="U305" s="39"/>
      <c r="V305" s="39"/>
      <c r="W305" s="39"/>
      <c r="X305" s="39"/>
      <c r="Y305" s="39"/>
      <c r="Z305" s="39"/>
      <c r="AA305" s="39"/>
      <c r="AB305" s="39"/>
      <c r="AC305" s="39"/>
      <c r="AD305" s="39"/>
      <c r="AE305" s="39"/>
      <c r="AR305" s="230" t="s">
        <v>183</v>
      </c>
      <c r="AT305" s="230" t="s">
        <v>211</v>
      </c>
      <c r="AU305" s="230" t="s">
        <v>83</v>
      </c>
      <c r="AY305" s="18" t="s">
        <v>120</v>
      </c>
      <c r="BE305" s="231">
        <f>IF(N305="základní",J305,0)</f>
        <v>0</v>
      </c>
      <c r="BF305" s="231">
        <f>IF(N305="snížená",J305,0)</f>
        <v>0</v>
      </c>
      <c r="BG305" s="231">
        <f>IF(N305="zákl. přenesená",J305,0)</f>
        <v>0</v>
      </c>
      <c r="BH305" s="231">
        <f>IF(N305="sníž. přenesená",J305,0)</f>
        <v>0</v>
      </c>
      <c r="BI305" s="231">
        <f>IF(N305="nulová",J305,0)</f>
        <v>0</v>
      </c>
      <c r="BJ305" s="18" t="s">
        <v>80</v>
      </c>
      <c r="BK305" s="231">
        <f>ROUND(I305*H305,2)</f>
        <v>0</v>
      </c>
      <c r="BL305" s="18" t="s">
        <v>127</v>
      </c>
      <c r="BM305" s="230" t="s">
        <v>404</v>
      </c>
    </row>
    <row r="306" spans="1:65" s="2" customFormat="1" ht="16.5" customHeight="1">
      <c r="A306" s="39"/>
      <c r="B306" s="40"/>
      <c r="C306" s="219" t="s">
        <v>405</v>
      </c>
      <c r="D306" s="219" t="s">
        <v>122</v>
      </c>
      <c r="E306" s="220" t="s">
        <v>406</v>
      </c>
      <c r="F306" s="221" t="s">
        <v>407</v>
      </c>
      <c r="G306" s="222" t="s">
        <v>375</v>
      </c>
      <c r="H306" s="223">
        <v>140</v>
      </c>
      <c r="I306" s="224"/>
      <c r="J306" s="225">
        <f>ROUND(I306*H306,2)</f>
        <v>0</v>
      </c>
      <c r="K306" s="221" t="s">
        <v>126</v>
      </c>
      <c r="L306" s="45"/>
      <c r="M306" s="226" t="s">
        <v>19</v>
      </c>
      <c r="N306" s="227" t="s">
        <v>43</v>
      </c>
      <c r="O306" s="85"/>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127</v>
      </c>
      <c r="AT306" s="230" t="s">
        <v>122</v>
      </c>
      <c r="AU306" s="230" t="s">
        <v>83</v>
      </c>
      <c r="AY306" s="18" t="s">
        <v>120</v>
      </c>
      <c r="BE306" s="231">
        <f>IF(N306="základní",J306,0)</f>
        <v>0</v>
      </c>
      <c r="BF306" s="231">
        <f>IF(N306="snížená",J306,0)</f>
        <v>0</v>
      </c>
      <c r="BG306" s="231">
        <f>IF(N306="zákl. přenesená",J306,0)</f>
        <v>0</v>
      </c>
      <c r="BH306" s="231">
        <f>IF(N306="sníž. přenesená",J306,0)</f>
        <v>0</v>
      </c>
      <c r="BI306" s="231">
        <f>IF(N306="nulová",J306,0)</f>
        <v>0</v>
      </c>
      <c r="BJ306" s="18" t="s">
        <v>80</v>
      </c>
      <c r="BK306" s="231">
        <f>ROUND(I306*H306,2)</f>
        <v>0</v>
      </c>
      <c r="BL306" s="18" t="s">
        <v>127</v>
      </c>
      <c r="BM306" s="230" t="s">
        <v>408</v>
      </c>
    </row>
    <row r="307" spans="1:47" s="2" customFormat="1" ht="12">
      <c r="A307" s="39"/>
      <c r="B307" s="40"/>
      <c r="C307" s="41"/>
      <c r="D307" s="232" t="s">
        <v>129</v>
      </c>
      <c r="E307" s="41"/>
      <c r="F307" s="233" t="s">
        <v>388</v>
      </c>
      <c r="G307" s="41"/>
      <c r="H307" s="41"/>
      <c r="I307" s="137"/>
      <c r="J307" s="41"/>
      <c r="K307" s="41"/>
      <c r="L307" s="45"/>
      <c r="M307" s="234"/>
      <c r="N307" s="235"/>
      <c r="O307" s="85"/>
      <c r="P307" s="85"/>
      <c r="Q307" s="85"/>
      <c r="R307" s="85"/>
      <c r="S307" s="85"/>
      <c r="T307" s="86"/>
      <c r="U307" s="39"/>
      <c r="V307" s="39"/>
      <c r="W307" s="39"/>
      <c r="X307" s="39"/>
      <c r="Y307" s="39"/>
      <c r="Z307" s="39"/>
      <c r="AA307" s="39"/>
      <c r="AB307" s="39"/>
      <c r="AC307" s="39"/>
      <c r="AD307" s="39"/>
      <c r="AE307" s="39"/>
      <c r="AT307" s="18" t="s">
        <v>129</v>
      </c>
      <c r="AU307" s="18" t="s">
        <v>83</v>
      </c>
    </row>
    <row r="308" spans="1:51" s="14" customFormat="1" ht="12">
      <c r="A308" s="14"/>
      <c r="B308" s="247"/>
      <c r="C308" s="248"/>
      <c r="D308" s="232" t="s">
        <v>131</v>
      </c>
      <c r="E308" s="249" t="s">
        <v>19</v>
      </c>
      <c r="F308" s="250" t="s">
        <v>399</v>
      </c>
      <c r="G308" s="248"/>
      <c r="H308" s="249" t="s">
        <v>19</v>
      </c>
      <c r="I308" s="251"/>
      <c r="J308" s="248"/>
      <c r="K308" s="248"/>
      <c r="L308" s="252"/>
      <c r="M308" s="253"/>
      <c r="N308" s="254"/>
      <c r="O308" s="254"/>
      <c r="P308" s="254"/>
      <c r="Q308" s="254"/>
      <c r="R308" s="254"/>
      <c r="S308" s="254"/>
      <c r="T308" s="255"/>
      <c r="U308" s="14"/>
      <c r="V308" s="14"/>
      <c r="W308" s="14"/>
      <c r="X308" s="14"/>
      <c r="Y308" s="14"/>
      <c r="Z308" s="14"/>
      <c r="AA308" s="14"/>
      <c r="AB308" s="14"/>
      <c r="AC308" s="14"/>
      <c r="AD308" s="14"/>
      <c r="AE308" s="14"/>
      <c r="AT308" s="256" t="s">
        <v>131</v>
      </c>
      <c r="AU308" s="256" t="s">
        <v>83</v>
      </c>
      <c r="AV308" s="14" t="s">
        <v>80</v>
      </c>
      <c r="AW308" s="14" t="s">
        <v>33</v>
      </c>
      <c r="AX308" s="14" t="s">
        <v>72</v>
      </c>
      <c r="AY308" s="256" t="s">
        <v>120</v>
      </c>
    </row>
    <row r="309" spans="1:51" s="13" customFormat="1" ht="12">
      <c r="A309" s="13"/>
      <c r="B309" s="236"/>
      <c r="C309" s="237"/>
      <c r="D309" s="232" t="s">
        <v>131</v>
      </c>
      <c r="E309" s="238" t="s">
        <v>19</v>
      </c>
      <c r="F309" s="239" t="s">
        <v>409</v>
      </c>
      <c r="G309" s="237"/>
      <c r="H309" s="240">
        <v>140</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131</v>
      </c>
      <c r="AU309" s="246" t="s">
        <v>83</v>
      </c>
      <c r="AV309" s="13" t="s">
        <v>83</v>
      </c>
      <c r="AW309" s="13" t="s">
        <v>33</v>
      </c>
      <c r="AX309" s="13" t="s">
        <v>80</v>
      </c>
      <c r="AY309" s="246" t="s">
        <v>120</v>
      </c>
    </row>
    <row r="310" spans="1:65" s="2" customFormat="1" ht="16.5" customHeight="1">
      <c r="A310" s="39"/>
      <c r="B310" s="40"/>
      <c r="C310" s="268" t="s">
        <v>410</v>
      </c>
      <c r="D310" s="268" t="s">
        <v>211</v>
      </c>
      <c r="E310" s="269" t="s">
        <v>411</v>
      </c>
      <c r="F310" s="270" t="s">
        <v>412</v>
      </c>
      <c r="G310" s="271" t="s">
        <v>375</v>
      </c>
      <c r="H310" s="272">
        <v>140</v>
      </c>
      <c r="I310" s="273"/>
      <c r="J310" s="274">
        <f>ROUND(I310*H310,2)</f>
        <v>0</v>
      </c>
      <c r="K310" s="270" t="s">
        <v>126</v>
      </c>
      <c r="L310" s="275"/>
      <c r="M310" s="276" t="s">
        <v>19</v>
      </c>
      <c r="N310" s="277" t="s">
        <v>43</v>
      </c>
      <c r="O310" s="85"/>
      <c r="P310" s="228">
        <f>O310*H310</f>
        <v>0</v>
      </c>
      <c r="Q310" s="228">
        <v>0.00145</v>
      </c>
      <c r="R310" s="228">
        <f>Q310*H310</f>
        <v>0.20299999999999999</v>
      </c>
      <c r="S310" s="228">
        <v>0</v>
      </c>
      <c r="T310" s="229">
        <f>S310*H310</f>
        <v>0</v>
      </c>
      <c r="U310" s="39"/>
      <c r="V310" s="39"/>
      <c r="W310" s="39"/>
      <c r="X310" s="39"/>
      <c r="Y310" s="39"/>
      <c r="Z310" s="39"/>
      <c r="AA310" s="39"/>
      <c r="AB310" s="39"/>
      <c r="AC310" s="39"/>
      <c r="AD310" s="39"/>
      <c r="AE310" s="39"/>
      <c r="AR310" s="230" t="s">
        <v>183</v>
      </c>
      <c r="AT310" s="230" t="s">
        <v>211</v>
      </c>
      <c r="AU310" s="230" t="s">
        <v>83</v>
      </c>
      <c r="AY310" s="18" t="s">
        <v>120</v>
      </c>
      <c r="BE310" s="231">
        <f>IF(N310="základní",J310,0)</f>
        <v>0</v>
      </c>
      <c r="BF310" s="231">
        <f>IF(N310="snížená",J310,0)</f>
        <v>0</v>
      </c>
      <c r="BG310" s="231">
        <f>IF(N310="zákl. přenesená",J310,0)</f>
        <v>0</v>
      </c>
      <c r="BH310" s="231">
        <f>IF(N310="sníž. přenesená",J310,0)</f>
        <v>0</v>
      </c>
      <c r="BI310" s="231">
        <f>IF(N310="nulová",J310,0)</f>
        <v>0</v>
      </c>
      <c r="BJ310" s="18" t="s">
        <v>80</v>
      </c>
      <c r="BK310" s="231">
        <f>ROUND(I310*H310,2)</f>
        <v>0</v>
      </c>
      <c r="BL310" s="18" t="s">
        <v>127</v>
      </c>
      <c r="BM310" s="230" t="s">
        <v>413</v>
      </c>
    </row>
    <row r="311" spans="1:65" s="2" customFormat="1" ht="16.5" customHeight="1">
      <c r="A311" s="39"/>
      <c r="B311" s="40"/>
      <c r="C311" s="219" t="s">
        <v>414</v>
      </c>
      <c r="D311" s="219" t="s">
        <v>122</v>
      </c>
      <c r="E311" s="220" t="s">
        <v>415</v>
      </c>
      <c r="F311" s="221" t="s">
        <v>416</v>
      </c>
      <c r="G311" s="222" t="s">
        <v>375</v>
      </c>
      <c r="H311" s="223">
        <v>24</v>
      </c>
      <c r="I311" s="224"/>
      <c r="J311" s="225">
        <f>ROUND(I311*H311,2)</f>
        <v>0</v>
      </c>
      <c r="K311" s="221" t="s">
        <v>126</v>
      </c>
      <c r="L311" s="45"/>
      <c r="M311" s="226" t="s">
        <v>19</v>
      </c>
      <c r="N311" s="227" t="s">
        <v>43</v>
      </c>
      <c r="O311" s="85"/>
      <c r="P311" s="228">
        <f>O311*H311</f>
        <v>0</v>
      </c>
      <c r="Q311" s="228">
        <v>0</v>
      </c>
      <c r="R311" s="228">
        <f>Q311*H311</f>
        <v>0</v>
      </c>
      <c r="S311" s="228">
        <v>0</v>
      </c>
      <c r="T311" s="229">
        <f>S311*H311</f>
        <v>0</v>
      </c>
      <c r="U311" s="39"/>
      <c r="V311" s="39"/>
      <c r="W311" s="39"/>
      <c r="X311" s="39"/>
      <c r="Y311" s="39"/>
      <c r="Z311" s="39"/>
      <c r="AA311" s="39"/>
      <c r="AB311" s="39"/>
      <c r="AC311" s="39"/>
      <c r="AD311" s="39"/>
      <c r="AE311" s="39"/>
      <c r="AR311" s="230" t="s">
        <v>127</v>
      </c>
      <c r="AT311" s="230" t="s">
        <v>122</v>
      </c>
      <c r="AU311" s="230" t="s">
        <v>83</v>
      </c>
      <c r="AY311" s="18" t="s">
        <v>120</v>
      </c>
      <c r="BE311" s="231">
        <f>IF(N311="základní",J311,0)</f>
        <v>0</v>
      </c>
      <c r="BF311" s="231">
        <f>IF(N311="snížená",J311,0)</f>
        <v>0</v>
      </c>
      <c r="BG311" s="231">
        <f>IF(N311="zákl. přenesená",J311,0)</f>
        <v>0</v>
      </c>
      <c r="BH311" s="231">
        <f>IF(N311="sníž. přenesená",J311,0)</f>
        <v>0</v>
      </c>
      <c r="BI311" s="231">
        <f>IF(N311="nulová",J311,0)</f>
        <v>0</v>
      </c>
      <c r="BJ311" s="18" t="s">
        <v>80</v>
      </c>
      <c r="BK311" s="231">
        <f>ROUND(I311*H311,2)</f>
        <v>0</v>
      </c>
      <c r="BL311" s="18" t="s">
        <v>127</v>
      </c>
      <c r="BM311" s="230" t="s">
        <v>417</v>
      </c>
    </row>
    <row r="312" spans="1:47" s="2" customFormat="1" ht="12">
      <c r="A312" s="39"/>
      <c r="B312" s="40"/>
      <c r="C312" s="41"/>
      <c r="D312" s="232" t="s">
        <v>129</v>
      </c>
      <c r="E312" s="41"/>
      <c r="F312" s="233" t="s">
        <v>418</v>
      </c>
      <c r="G312" s="41"/>
      <c r="H312" s="41"/>
      <c r="I312" s="137"/>
      <c r="J312" s="41"/>
      <c r="K312" s="41"/>
      <c r="L312" s="45"/>
      <c r="M312" s="234"/>
      <c r="N312" s="235"/>
      <c r="O312" s="85"/>
      <c r="P312" s="85"/>
      <c r="Q312" s="85"/>
      <c r="R312" s="85"/>
      <c r="S312" s="85"/>
      <c r="T312" s="86"/>
      <c r="U312" s="39"/>
      <c r="V312" s="39"/>
      <c r="W312" s="39"/>
      <c r="X312" s="39"/>
      <c r="Y312" s="39"/>
      <c r="Z312" s="39"/>
      <c r="AA312" s="39"/>
      <c r="AB312" s="39"/>
      <c r="AC312" s="39"/>
      <c r="AD312" s="39"/>
      <c r="AE312" s="39"/>
      <c r="AT312" s="18" t="s">
        <v>129</v>
      </c>
      <c r="AU312" s="18" t="s">
        <v>83</v>
      </c>
    </row>
    <row r="313" spans="1:51" s="14" customFormat="1" ht="12">
      <c r="A313" s="14"/>
      <c r="B313" s="247"/>
      <c r="C313" s="248"/>
      <c r="D313" s="232" t="s">
        <v>131</v>
      </c>
      <c r="E313" s="249" t="s">
        <v>19</v>
      </c>
      <c r="F313" s="250" t="s">
        <v>419</v>
      </c>
      <c r="G313" s="248"/>
      <c r="H313" s="249" t="s">
        <v>19</v>
      </c>
      <c r="I313" s="251"/>
      <c r="J313" s="248"/>
      <c r="K313" s="248"/>
      <c r="L313" s="252"/>
      <c r="M313" s="253"/>
      <c r="N313" s="254"/>
      <c r="O313" s="254"/>
      <c r="P313" s="254"/>
      <c r="Q313" s="254"/>
      <c r="R313" s="254"/>
      <c r="S313" s="254"/>
      <c r="T313" s="255"/>
      <c r="U313" s="14"/>
      <c r="V313" s="14"/>
      <c r="W313" s="14"/>
      <c r="X313" s="14"/>
      <c r="Y313" s="14"/>
      <c r="Z313" s="14"/>
      <c r="AA313" s="14"/>
      <c r="AB313" s="14"/>
      <c r="AC313" s="14"/>
      <c r="AD313" s="14"/>
      <c r="AE313" s="14"/>
      <c r="AT313" s="256" t="s">
        <v>131</v>
      </c>
      <c r="AU313" s="256" t="s">
        <v>83</v>
      </c>
      <c r="AV313" s="14" t="s">
        <v>80</v>
      </c>
      <c r="AW313" s="14" t="s">
        <v>33</v>
      </c>
      <c r="AX313" s="14" t="s">
        <v>72</v>
      </c>
      <c r="AY313" s="256" t="s">
        <v>120</v>
      </c>
    </row>
    <row r="314" spans="1:51" s="13" customFormat="1" ht="12">
      <c r="A314" s="13"/>
      <c r="B314" s="236"/>
      <c r="C314" s="237"/>
      <c r="D314" s="232" t="s">
        <v>131</v>
      </c>
      <c r="E314" s="238" t="s">
        <v>19</v>
      </c>
      <c r="F314" s="239" t="s">
        <v>420</v>
      </c>
      <c r="G314" s="237"/>
      <c r="H314" s="240">
        <v>5</v>
      </c>
      <c r="I314" s="241"/>
      <c r="J314" s="237"/>
      <c r="K314" s="237"/>
      <c r="L314" s="242"/>
      <c r="M314" s="243"/>
      <c r="N314" s="244"/>
      <c r="O314" s="244"/>
      <c r="P314" s="244"/>
      <c r="Q314" s="244"/>
      <c r="R314" s="244"/>
      <c r="S314" s="244"/>
      <c r="T314" s="245"/>
      <c r="U314" s="13"/>
      <c r="V314" s="13"/>
      <c r="W314" s="13"/>
      <c r="X314" s="13"/>
      <c r="Y314" s="13"/>
      <c r="Z314" s="13"/>
      <c r="AA314" s="13"/>
      <c r="AB314" s="13"/>
      <c r="AC314" s="13"/>
      <c r="AD314" s="13"/>
      <c r="AE314" s="13"/>
      <c r="AT314" s="246" t="s">
        <v>131</v>
      </c>
      <c r="AU314" s="246" t="s">
        <v>83</v>
      </c>
      <c r="AV314" s="13" t="s">
        <v>83</v>
      </c>
      <c r="AW314" s="13" t="s">
        <v>33</v>
      </c>
      <c r="AX314" s="13" t="s">
        <v>72</v>
      </c>
      <c r="AY314" s="246" t="s">
        <v>120</v>
      </c>
    </row>
    <row r="315" spans="1:51" s="13" customFormat="1" ht="12">
      <c r="A315" s="13"/>
      <c r="B315" s="236"/>
      <c r="C315" s="237"/>
      <c r="D315" s="232" t="s">
        <v>131</v>
      </c>
      <c r="E315" s="238" t="s">
        <v>19</v>
      </c>
      <c r="F315" s="239" t="s">
        <v>421</v>
      </c>
      <c r="G315" s="237"/>
      <c r="H315" s="240">
        <v>2</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131</v>
      </c>
      <c r="AU315" s="246" t="s">
        <v>83</v>
      </c>
      <c r="AV315" s="13" t="s">
        <v>83</v>
      </c>
      <c r="AW315" s="13" t="s">
        <v>33</v>
      </c>
      <c r="AX315" s="13" t="s">
        <v>72</v>
      </c>
      <c r="AY315" s="246" t="s">
        <v>120</v>
      </c>
    </row>
    <row r="316" spans="1:51" s="13" customFormat="1" ht="12">
      <c r="A316" s="13"/>
      <c r="B316" s="236"/>
      <c r="C316" s="237"/>
      <c r="D316" s="232" t="s">
        <v>131</v>
      </c>
      <c r="E316" s="238" t="s">
        <v>19</v>
      </c>
      <c r="F316" s="239" t="s">
        <v>422</v>
      </c>
      <c r="G316" s="237"/>
      <c r="H316" s="240">
        <v>2</v>
      </c>
      <c r="I316" s="241"/>
      <c r="J316" s="237"/>
      <c r="K316" s="237"/>
      <c r="L316" s="242"/>
      <c r="M316" s="243"/>
      <c r="N316" s="244"/>
      <c r="O316" s="244"/>
      <c r="P316" s="244"/>
      <c r="Q316" s="244"/>
      <c r="R316" s="244"/>
      <c r="S316" s="244"/>
      <c r="T316" s="245"/>
      <c r="U316" s="13"/>
      <c r="V316" s="13"/>
      <c r="W316" s="13"/>
      <c r="X316" s="13"/>
      <c r="Y316" s="13"/>
      <c r="Z316" s="13"/>
      <c r="AA316" s="13"/>
      <c r="AB316" s="13"/>
      <c r="AC316" s="13"/>
      <c r="AD316" s="13"/>
      <c r="AE316" s="13"/>
      <c r="AT316" s="246" t="s">
        <v>131</v>
      </c>
      <c r="AU316" s="246" t="s">
        <v>83</v>
      </c>
      <c r="AV316" s="13" t="s">
        <v>83</v>
      </c>
      <c r="AW316" s="13" t="s">
        <v>33</v>
      </c>
      <c r="AX316" s="13" t="s">
        <v>72</v>
      </c>
      <c r="AY316" s="246" t="s">
        <v>120</v>
      </c>
    </row>
    <row r="317" spans="1:51" s="13" customFormat="1" ht="12">
      <c r="A317" s="13"/>
      <c r="B317" s="236"/>
      <c r="C317" s="237"/>
      <c r="D317" s="232" t="s">
        <v>131</v>
      </c>
      <c r="E317" s="238" t="s">
        <v>19</v>
      </c>
      <c r="F317" s="239" t="s">
        <v>423</v>
      </c>
      <c r="G317" s="237"/>
      <c r="H317" s="240">
        <v>6</v>
      </c>
      <c r="I317" s="241"/>
      <c r="J317" s="237"/>
      <c r="K317" s="237"/>
      <c r="L317" s="242"/>
      <c r="M317" s="243"/>
      <c r="N317" s="244"/>
      <c r="O317" s="244"/>
      <c r="P317" s="244"/>
      <c r="Q317" s="244"/>
      <c r="R317" s="244"/>
      <c r="S317" s="244"/>
      <c r="T317" s="245"/>
      <c r="U317" s="13"/>
      <c r="V317" s="13"/>
      <c r="W317" s="13"/>
      <c r="X317" s="13"/>
      <c r="Y317" s="13"/>
      <c r="Z317" s="13"/>
      <c r="AA317" s="13"/>
      <c r="AB317" s="13"/>
      <c r="AC317" s="13"/>
      <c r="AD317" s="13"/>
      <c r="AE317" s="13"/>
      <c r="AT317" s="246" t="s">
        <v>131</v>
      </c>
      <c r="AU317" s="246" t="s">
        <v>83</v>
      </c>
      <c r="AV317" s="13" t="s">
        <v>83</v>
      </c>
      <c r="AW317" s="13" t="s">
        <v>33</v>
      </c>
      <c r="AX317" s="13" t="s">
        <v>72</v>
      </c>
      <c r="AY317" s="246" t="s">
        <v>120</v>
      </c>
    </row>
    <row r="318" spans="1:51" s="13" customFormat="1" ht="12">
      <c r="A318" s="13"/>
      <c r="B318" s="236"/>
      <c r="C318" s="237"/>
      <c r="D318" s="232" t="s">
        <v>131</v>
      </c>
      <c r="E318" s="238" t="s">
        <v>19</v>
      </c>
      <c r="F318" s="239" t="s">
        <v>424</v>
      </c>
      <c r="G318" s="237"/>
      <c r="H318" s="240">
        <v>2</v>
      </c>
      <c r="I318" s="241"/>
      <c r="J318" s="237"/>
      <c r="K318" s="237"/>
      <c r="L318" s="242"/>
      <c r="M318" s="243"/>
      <c r="N318" s="244"/>
      <c r="O318" s="244"/>
      <c r="P318" s="244"/>
      <c r="Q318" s="244"/>
      <c r="R318" s="244"/>
      <c r="S318" s="244"/>
      <c r="T318" s="245"/>
      <c r="U318" s="13"/>
      <c r="V318" s="13"/>
      <c r="W318" s="13"/>
      <c r="X318" s="13"/>
      <c r="Y318" s="13"/>
      <c r="Z318" s="13"/>
      <c r="AA318" s="13"/>
      <c r="AB318" s="13"/>
      <c r="AC318" s="13"/>
      <c r="AD318" s="13"/>
      <c r="AE318" s="13"/>
      <c r="AT318" s="246" t="s">
        <v>131</v>
      </c>
      <c r="AU318" s="246" t="s">
        <v>83</v>
      </c>
      <c r="AV318" s="13" t="s">
        <v>83</v>
      </c>
      <c r="AW318" s="13" t="s">
        <v>33</v>
      </c>
      <c r="AX318" s="13" t="s">
        <v>72</v>
      </c>
      <c r="AY318" s="246" t="s">
        <v>120</v>
      </c>
    </row>
    <row r="319" spans="1:51" s="13" customFormat="1" ht="12">
      <c r="A319" s="13"/>
      <c r="B319" s="236"/>
      <c r="C319" s="237"/>
      <c r="D319" s="232" t="s">
        <v>131</v>
      </c>
      <c r="E319" s="238" t="s">
        <v>19</v>
      </c>
      <c r="F319" s="239" t="s">
        <v>425</v>
      </c>
      <c r="G319" s="237"/>
      <c r="H319" s="240">
        <v>1</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131</v>
      </c>
      <c r="AU319" s="246" t="s">
        <v>83</v>
      </c>
      <c r="AV319" s="13" t="s">
        <v>83</v>
      </c>
      <c r="AW319" s="13" t="s">
        <v>33</v>
      </c>
      <c r="AX319" s="13" t="s">
        <v>72</v>
      </c>
      <c r="AY319" s="246" t="s">
        <v>120</v>
      </c>
    </row>
    <row r="320" spans="1:51" s="13" customFormat="1" ht="12">
      <c r="A320" s="13"/>
      <c r="B320" s="236"/>
      <c r="C320" s="237"/>
      <c r="D320" s="232" t="s">
        <v>131</v>
      </c>
      <c r="E320" s="238" t="s">
        <v>19</v>
      </c>
      <c r="F320" s="239" t="s">
        <v>426</v>
      </c>
      <c r="G320" s="237"/>
      <c r="H320" s="240">
        <v>4</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131</v>
      </c>
      <c r="AU320" s="246" t="s">
        <v>83</v>
      </c>
      <c r="AV320" s="13" t="s">
        <v>83</v>
      </c>
      <c r="AW320" s="13" t="s">
        <v>33</v>
      </c>
      <c r="AX320" s="13" t="s">
        <v>72</v>
      </c>
      <c r="AY320" s="246" t="s">
        <v>120</v>
      </c>
    </row>
    <row r="321" spans="1:51" s="13" customFormat="1" ht="12">
      <c r="A321" s="13"/>
      <c r="B321" s="236"/>
      <c r="C321" s="237"/>
      <c r="D321" s="232" t="s">
        <v>131</v>
      </c>
      <c r="E321" s="238" t="s">
        <v>19</v>
      </c>
      <c r="F321" s="239" t="s">
        <v>427</v>
      </c>
      <c r="G321" s="237"/>
      <c r="H321" s="240">
        <v>2</v>
      </c>
      <c r="I321" s="241"/>
      <c r="J321" s="237"/>
      <c r="K321" s="237"/>
      <c r="L321" s="242"/>
      <c r="M321" s="243"/>
      <c r="N321" s="244"/>
      <c r="O321" s="244"/>
      <c r="P321" s="244"/>
      <c r="Q321" s="244"/>
      <c r="R321" s="244"/>
      <c r="S321" s="244"/>
      <c r="T321" s="245"/>
      <c r="U321" s="13"/>
      <c r="V321" s="13"/>
      <c r="W321" s="13"/>
      <c r="X321" s="13"/>
      <c r="Y321" s="13"/>
      <c r="Z321" s="13"/>
      <c r="AA321" s="13"/>
      <c r="AB321" s="13"/>
      <c r="AC321" s="13"/>
      <c r="AD321" s="13"/>
      <c r="AE321" s="13"/>
      <c r="AT321" s="246" t="s">
        <v>131</v>
      </c>
      <c r="AU321" s="246" t="s">
        <v>83</v>
      </c>
      <c r="AV321" s="13" t="s">
        <v>83</v>
      </c>
      <c r="AW321" s="13" t="s">
        <v>33</v>
      </c>
      <c r="AX321" s="13" t="s">
        <v>72</v>
      </c>
      <c r="AY321" s="246" t="s">
        <v>120</v>
      </c>
    </row>
    <row r="322" spans="1:51" s="15" customFormat="1" ht="12">
      <c r="A322" s="15"/>
      <c r="B322" s="257"/>
      <c r="C322" s="258"/>
      <c r="D322" s="232" t="s">
        <v>131</v>
      </c>
      <c r="E322" s="259" t="s">
        <v>19</v>
      </c>
      <c r="F322" s="260" t="s">
        <v>148</v>
      </c>
      <c r="G322" s="258"/>
      <c r="H322" s="261">
        <v>24</v>
      </c>
      <c r="I322" s="262"/>
      <c r="J322" s="258"/>
      <c r="K322" s="258"/>
      <c r="L322" s="263"/>
      <c r="M322" s="264"/>
      <c r="N322" s="265"/>
      <c r="O322" s="265"/>
      <c r="P322" s="265"/>
      <c r="Q322" s="265"/>
      <c r="R322" s="265"/>
      <c r="S322" s="265"/>
      <c r="T322" s="266"/>
      <c r="U322" s="15"/>
      <c r="V322" s="15"/>
      <c r="W322" s="15"/>
      <c r="X322" s="15"/>
      <c r="Y322" s="15"/>
      <c r="Z322" s="15"/>
      <c r="AA322" s="15"/>
      <c r="AB322" s="15"/>
      <c r="AC322" s="15"/>
      <c r="AD322" s="15"/>
      <c r="AE322" s="15"/>
      <c r="AT322" s="267" t="s">
        <v>131</v>
      </c>
      <c r="AU322" s="267" t="s">
        <v>83</v>
      </c>
      <c r="AV322" s="15" t="s">
        <v>127</v>
      </c>
      <c r="AW322" s="15" t="s">
        <v>33</v>
      </c>
      <c r="AX322" s="15" t="s">
        <v>80</v>
      </c>
      <c r="AY322" s="267" t="s">
        <v>120</v>
      </c>
    </row>
    <row r="323" spans="1:65" s="2" customFormat="1" ht="21.75" customHeight="1">
      <c r="A323" s="39"/>
      <c r="B323" s="40"/>
      <c r="C323" s="219" t="s">
        <v>428</v>
      </c>
      <c r="D323" s="219" t="s">
        <v>122</v>
      </c>
      <c r="E323" s="220" t="s">
        <v>429</v>
      </c>
      <c r="F323" s="221" t="s">
        <v>430</v>
      </c>
      <c r="G323" s="222" t="s">
        <v>375</v>
      </c>
      <c r="H323" s="223">
        <v>2160</v>
      </c>
      <c r="I323" s="224"/>
      <c r="J323" s="225">
        <f>ROUND(I323*H323,2)</f>
        <v>0</v>
      </c>
      <c r="K323" s="221" t="s">
        <v>126</v>
      </c>
      <c r="L323" s="45"/>
      <c r="M323" s="226" t="s">
        <v>19</v>
      </c>
      <c r="N323" s="227" t="s">
        <v>43</v>
      </c>
      <c r="O323" s="85"/>
      <c r="P323" s="228">
        <f>O323*H323</f>
        <v>0</v>
      </c>
      <c r="Q323" s="228">
        <v>0</v>
      </c>
      <c r="R323" s="228">
        <f>Q323*H323</f>
        <v>0</v>
      </c>
      <c r="S323" s="228">
        <v>0</v>
      </c>
      <c r="T323" s="229">
        <f>S323*H323</f>
        <v>0</v>
      </c>
      <c r="U323" s="39"/>
      <c r="V323" s="39"/>
      <c r="W323" s="39"/>
      <c r="X323" s="39"/>
      <c r="Y323" s="39"/>
      <c r="Z323" s="39"/>
      <c r="AA323" s="39"/>
      <c r="AB323" s="39"/>
      <c r="AC323" s="39"/>
      <c r="AD323" s="39"/>
      <c r="AE323" s="39"/>
      <c r="AR323" s="230" t="s">
        <v>127</v>
      </c>
      <c r="AT323" s="230" t="s">
        <v>122</v>
      </c>
      <c r="AU323" s="230" t="s">
        <v>83</v>
      </c>
      <c r="AY323" s="18" t="s">
        <v>120</v>
      </c>
      <c r="BE323" s="231">
        <f>IF(N323="základní",J323,0)</f>
        <v>0</v>
      </c>
      <c r="BF323" s="231">
        <f>IF(N323="snížená",J323,0)</f>
        <v>0</v>
      </c>
      <c r="BG323" s="231">
        <f>IF(N323="zákl. přenesená",J323,0)</f>
        <v>0</v>
      </c>
      <c r="BH323" s="231">
        <f>IF(N323="sníž. přenesená",J323,0)</f>
        <v>0</v>
      </c>
      <c r="BI323" s="231">
        <f>IF(N323="nulová",J323,0)</f>
        <v>0</v>
      </c>
      <c r="BJ323" s="18" t="s">
        <v>80</v>
      </c>
      <c r="BK323" s="231">
        <f>ROUND(I323*H323,2)</f>
        <v>0</v>
      </c>
      <c r="BL323" s="18" t="s">
        <v>127</v>
      </c>
      <c r="BM323" s="230" t="s">
        <v>431</v>
      </c>
    </row>
    <row r="324" spans="1:47" s="2" customFormat="1" ht="12">
      <c r="A324" s="39"/>
      <c r="B324" s="40"/>
      <c r="C324" s="41"/>
      <c r="D324" s="232" t="s">
        <v>129</v>
      </c>
      <c r="E324" s="41"/>
      <c r="F324" s="233" t="s">
        <v>418</v>
      </c>
      <c r="G324" s="41"/>
      <c r="H324" s="41"/>
      <c r="I324" s="137"/>
      <c r="J324" s="41"/>
      <c r="K324" s="41"/>
      <c r="L324" s="45"/>
      <c r="M324" s="234"/>
      <c r="N324" s="235"/>
      <c r="O324" s="85"/>
      <c r="P324" s="85"/>
      <c r="Q324" s="85"/>
      <c r="R324" s="85"/>
      <c r="S324" s="85"/>
      <c r="T324" s="86"/>
      <c r="U324" s="39"/>
      <c r="V324" s="39"/>
      <c r="W324" s="39"/>
      <c r="X324" s="39"/>
      <c r="Y324" s="39"/>
      <c r="Z324" s="39"/>
      <c r="AA324" s="39"/>
      <c r="AB324" s="39"/>
      <c r="AC324" s="39"/>
      <c r="AD324" s="39"/>
      <c r="AE324" s="39"/>
      <c r="AT324" s="18" t="s">
        <v>129</v>
      </c>
      <c r="AU324" s="18" t="s">
        <v>83</v>
      </c>
    </row>
    <row r="325" spans="1:51" s="14" customFormat="1" ht="12">
      <c r="A325" s="14"/>
      <c r="B325" s="247"/>
      <c r="C325" s="248"/>
      <c r="D325" s="232" t="s">
        <v>131</v>
      </c>
      <c r="E325" s="249" t="s">
        <v>19</v>
      </c>
      <c r="F325" s="250" t="s">
        <v>432</v>
      </c>
      <c r="G325" s="248"/>
      <c r="H325" s="249" t="s">
        <v>19</v>
      </c>
      <c r="I325" s="251"/>
      <c r="J325" s="248"/>
      <c r="K325" s="248"/>
      <c r="L325" s="252"/>
      <c r="M325" s="253"/>
      <c r="N325" s="254"/>
      <c r="O325" s="254"/>
      <c r="P325" s="254"/>
      <c r="Q325" s="254"/>
      <c r="R325" s="254"/>
      <c r="S325" s="254"/>
      <c r="T325" s="255"/>
      <c r="U325" s="14"/>
      <c r="V325" s="14"/>
      <c r="W325" s="14"/>
      <c r="X325" s="14"/>
      <c r="Y325" s="14"/>
      <c r="Z325" s="14"/>
      <c r="AA325" s="14"/>
      <c r="AB325" s="14"/>
      <c r="AC325" s="14"/>
      <c r="AD325" s="14"/>
      <c r="AE325" s="14"/>
      <c r="AT325" s="256" t="s">
        <v>131</v>
      </c>
      <c r="AU325" s="256" t="s">
        <v>83</v>
      </c>
      <c r="AV325" s="14" t="s">
        <v>80</v>
      </c>
      <c r="AW325" s="14" t="s">
        <v>33</v>
      </c>
      <c r="AX325" s="14" t="s">
        <v>72</v>
      </c>
      <c r="AY325" s="256" t="s">
        <v>120</v>
      </c>
    </row>
    <row r="326" spans="1:51" s="13" customFormat="1" ht="12">
      <c r="A326" s="13"/>
      <c r="B326" s="236"/>
      <c r="C326" s="237"/>
      <c r="D326" s="232" t="s">
        <v>131</v>
      </c>
      <c r="E326" s="238" t="s">
        <v>19</v>
      </c>
      <c r="F326" s="239" t="s">
        <v>433</v>
      </c>
      <c r="G326" s="237"/>
      <c r="H326" s="240">
        <v>2160</v>
      </c>
      <c r="I326" s="241"/>
      <c r="J326" s="237"/>
      <c r="K326" s="237"/>
      <c r="L326" s="242"/>
      <c r="M326" s="243"/>
      <c r="N326" s="244"/>
      <c r="O326" s="244"/>
      <c r="P326" s="244"/>
      <c r="Q326" s="244"/>
      <c r="R326" s="244"/>
      <c r="S326" s="244"/>
      <c r="T326" s="245"/>
      <c r="U326" s="13"/>
      <c r="V326" s="13"/>
      <c r="W326" s="13"/>
      <c r="X326" s="13"/>
      <c r="Y326" s="13"/>
      <c r="Z326" s="13"/>
      <c r="AA326" s="13"/>
      <c r="AB326" s="13"/>
      <c r="AC326" s="13"/>
      <c r="AD326" s="13"/>
      <c r="AE326" s="13"/>
      <c r="AT326" s="246" t="s">
        <v>131</v>
      </c>
      <c r="AU326" s="246" t="s">
        <v>83</v>
      </c>
      <c r="AV326" s="13" t="s">
        <v>83</v>
      </c>
      <c r="AW326" s="13" t="s">
        <v>33</v>
      </c>
      <c r="AX326" s="13" t="s">
        <v>80</v>
      </c>
      <c r="AY326" s="246" t="s">
        <v>120</v>
      </c>
    </row>
    <row r="327" spans="1:65" s="2" customFormat="1" ht="16.5" customHeight="1">
      <c r="A327" s="39"/>
      <c r="B327" s="40"/>
      <c r="C327" s="219" t="s">
        <v>434</v>
      </c>
      <c r="D327" s="219" t="s">
        <v>122</v>
      </c>
      <c r="E327" s="220" t="s">
        <v>435</v>
      </c>
      <c r="F327" s="221" t="s">
        <v>436</v>
      </c>
      <c r="G327" s="222" t="s">
        <v>375</v>
      </c>
      <c r="H327" s="223">
        <v>40</v>
      </c>
      <c r="I327" s="224"/>
      <c r="J327" s="225">
        <f>ROUND(I327*H327,2)</f>
        <v>0</v>
      </c>
      <c r="K327" s="221" t="s">
        <v>126</v>
      </c>
      <c r="L327" s="45"/>
      <c r="M327" s="226" t="s">
        <v>19</v>
      </c>
      <c r="N327" s="227" t="s">
        <v>43</v>
      </c>
      <c r="O327" s="85"/>
      <c r="P327" s="228">
        <f>O327*H327</f>
        <v>0</v>
      </c>
      <c r="Q327" s="228">
        <v>0</v>
      </c>
      <c r="R327" s="228">
        <f>Q327*H327</f>
        <v>0</v>
      </c>
      <c r="S327" s="228">
        <v>0</v>
      </c>
      <c r="T327" s="229">
        <f>S327*H327</f>
        <v>0</v>
      </c>
      <c r="U327" s="39"/>
      <c r="V327" s="39"/>
      <c r="W327" s="39"/>
      <c r="X327" s="39"/>
      <c r="Y327" s="39"/>
      <c r="Z327" s="39"/>
      <c r="AA327" s="39"/>
      <c r="AB327" s="39"/>
      <c r="AC327" s="39"/>
      <c r="AD327" s="39"/>
      <c r="AE327" s="39"/>
      <c r="AR327" s="230" t="s">
        <v>127</v>
      </c>
      <c r="AT327" s="230" t="s">
        <v>122</v>
      </c>
      <c r="AU327" s="230" t="s">
        <v>83</v>
      </c>
      <c r="AY327" s="18" t="s">
        <v>120</v>
      </c>
      <c r="BE327" s="231">
        <f>IF(N327="základní",J327,0)</f>
        <v>0</v>
      </c>
      <c r="BF327" s="231">
        <f>IF(N327="snížená",J327,0)</f>
        <v>0</v>
      </c>
      <c r="BG327" s="231">
        <f>IF(N327="zákl. přenesená",J327,0)</f>
        <v>0</v>
      </c>
      <c r="BH327" s="231">
        <f>IF(N327="sníž. přenesená",J327,0)</f>
        <v>0</v>
      </c>
      <c r="BI327" s="231">
        <f>IF(N327="nulová",J327,0)</f>
        <v>0</v>
      </c>
      <c r="BJ327" s="18" t="s">
        <v>80</v>
      </c>
      <c r="BK327" s="231">
        <f>ROUND(I327*H327,2)</f>
        <v>0</v>
      </c>
      <c r="BL327" s="18" t="s">
        <v>127</v>
      </c>
      <c r="BM327" s="230" t="s">
        <v>437</v>
      </c>
    </row>
    <row r="328" spans="1:47" s="2" customFormat="1" ht="12">
      <c r="A328" s="39"/>
      <c r="B328" s="40"/>
      <c r="C328" s="41"/>
      <c r="D328" s="232" t="s">
        <v>129</v>
      </c>
      <c r="E328" s="41"/>
      <c r="F328" s="233" t="s">
        <v>438</v>
      </c>
      <c r="G328" s="41"/>
      <c r="H328" s="41"/>
      <c r="I328" s="137"/>
      <c r="J328" s="41"/>
      <c r="K328" s="41"/>
      <c r="L328" s="45"/>
      <c r="M328" s="234"/>
      <c r="N328" s="235"/>
      <c r="O328" s="85"/>
      <c r="P328" s="85"/>
      <c r="Q328" s="85"/>
      <c r="R328" s="85"/>
      <c r="S328" s="85"/>
      <c r="T328" s="86"/>
      <c r="U328" s="39"/>
      <c r="V328" s="39"/>
      <c r="W328" s="39"/>
      <c r="X328" s="39"/>
      <c r="Y328" s="39"/>
      <c r="Z328" s="39"/>
      <c r="AA328" s="39"/>
      <c r="AB328" s="39"/>
      <c r="AC328" s="39"/>
      <c r="AD328" s="39"/>
      <c r="AE328" s="39"/>
      <c r="AT328" s="18" t="s">
        <v>129</v>
      </c>
      <c r="AU328" s="18" t="s">
        <v>83</v>
      </c>
    </row>
    <row r="329" spans="1:51" s="14" customFormat="1" ht="12">
      <c r="A329" s="14"/>
      <c r="B329" s="247"/>
      <c r="C329" s="248"/>
      <c r="D329" s="232" t="s">
        <v>131</v>
      </c>
      <c r="E329" s="249" t="s">
        <v>19</v>
      </c>
      <c r="F329" s="250" t="s">
        <v>419</v>
      </c>
      <c r="G329" s="248"/>
      <c r="H329" s="249" t="s">
        <v>19</v>
      </c>
      <c r="I329" s="251"/>
      <c r="J329" s="248"/>
      <c r="K329" s="248"/>
      <c r="L329" s="252"/>
      <c r="M329" s="253"/>
      <c r="N329" s="254"/>
      <c r="O329" s="254"/>
      <c r="P329" s="254"/>
      <c r="Q329" s="254"/>
      <c r="R329" s="254"/>
      <c r="S329" s="254"/>
      <c r="T329" s="255"/>
      <c r="U329" s="14"/>
      <c r="V329" s="14"/>
      <c r="W329" s="14"/>
      <c r="X329" s="14"/>
      <c r="Y329" s="14"/>
      <c r="Z329" s="14"/>
      <c r="AA329" s="14"/>
      <c r="AB329" s="14"/>
      <c r="AC329" s="14"/>
      <c r="AD329" s="14"/>
      <c r="AE329" s="14"/>
      <c r="AT329" s="256" t="s">
        <v>131</v>
      </c>
      <c r="AU329" s="256" t="s">
        <v>83</v>
      </c>
      <c r="AV329" s="14" t="s">
        <v>80</v>
      </c>
      <c r="AW329" s="14" t="s">
        <v>33</v>
      </c>
      <c r="AX329" s="14" t="s">
        <v>72</v>
      </c>
      <c r="AY329" s="256" t="s">
        <v>120</v>
      </c>
    </row>
    <row r="330" spans="1:51" s="13" customFormat="1" ht="12">
      <c r="A330" s="13"/>
      <c r="B330" s="236"/>
      <c r="C330" s="237"/>
      <c r="D330" s="232" t="s">
        <v>131</v>
      </c>
      <c r="E330" s="238" t="s">
        <v>19</v>
      </c>
      <c r="F330" s="239" t="s">
        <v>439</v>
      </c>
      <c r="G330" s="237"/>
      <c r="H330" s="240">
        <v>40</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131</v>
      </c>
      <c r="AU330" s="246" t="s">
        <v>83</v>
      </c>
      <c r="AV330" s="13" t="s">
        <v>83</v>
      </c>
      <c r="AW330" s="13" t="s">
        <v>33</v>
      </c>
      <c r="AX330" s="13" t="s">
        <v>80</v>
      </c>
      <c r="AY330" s="246" t="s">
        <v>120</v>
      </c>
    </row>
    <row r="331" spans="1:65" s="2" customFormat="1" ht="21.75" customHeight="1">
      <c r="A331" s="39"/>
      <c r="B331" s="40"/>
      <c r="C331" s="219" t="s">
        <v>440</v>
      </c>
      <c r="D331" s="219" t="s">
        <v>122</v>
      </c>
      <c r="E331" s="220" t="s">
        <v>441</v>
      </c>
      <c r="F331" s="221" t="s">
        <v>442</v>
      </c>
      <c r="G331" s="222" t="s">
        <v>375</v>
      </c>
      <c r="H331" s="223">
        <v>600</v>
      </c>
      <c r="I331" s="224"/>
      <c r="J331" s="225">
        <f>ROUND(I331*H331,2)</f>
        <v>0</v>
      </c>
      <c r="K331" s="221" t="s">
        <v>126</v>
      </c>
      <c r="L331" s="45"/>
      <c r="M331" s="226" t="s">
        <v>19</v>
      </c>
      <c r="N331" s="227" t="s">
        <v>43</v>
      </c>
      <c r="O331" s="85"/>
      <c r="P331" s="228">
        <f>O331*H331</f>
        <v>0</v>
      </c>
      <c r="Q331" s="228">
        <v>0</v>
      </c>
      <c r="R331" s="228">
        <f>Q331*H331</f>
        <v>0</v>
      </c>
      <c r="S331" s="228">
        <v>0</v>
      </c>
      <c r="T331" s="229">
        <f>S331*H331</f>
        <v>0</v>
      </c>
      <c r="U331" s="39"/>
      <c r="V331" s="39"/>
      <c r="W331" s="39"/>
      <c r="X331" s="39"/>
      <c r="Y331" s="39"/>
      <c r="Z331" s="39"/>
      <c r="AA331" s="39"/>
      <c r="AB331" s="39"/>
      <c r="AC331" s="39"/>
      <c r="AD331" s="39"/>
      <c r="AE331" s="39"/>
      <c r="AR331" s="230" t="s">
        <v>127</v>
      </c>
      <c r="AT331" s="230" t="s">
        <v>122</v>
      </c>
      <c r="AU331" s="230" t="s">
        <v>83</v>
      </c>
      <c r="AY331" s="18" t="s">
        <v>120</v>
      </c>
      <c r="BE331" s="231">
        <f>IF(N331="základní",J331,0)</f>
        <v>0</v>
      </c>
      <c r="BF331" s="231">
        <f>IF(N331="snížená",J331,0)</f>
        <v>0</v>
      </c>
      <c r="BG331" s="231">
        <f>IF(N331="zákl. přenesená",J331,0)</f>
        <v>0</v>
      </c>
      <c r="BH331" s="231">
        <f>IF(N331="sníž. přenesená",J331,0)</f>
        <v>0</v>
      </c>
      <c r="BI331" s="231">
        <f>IF(N331="nulová",J331,0)</f>
        <v>0</v>
      </c>
      <c r="BJ331" s="18" t="s">
        <v>80</v>
      </c>
      <c r="BK331" s="231">
        <f>ROUND(I331*H331,2)</f>
        <v>0</v>
      </c>
      <c r="BL331" s="18" t="s">
        <v>127</v>
      </c>
      <c r="BM331" s="230" t="s">
        <v>443</v>
      </c>
    </row>
    <row r="332" spans="1:47" s="2" customFormat="1" ht="12">
      <c r="A332" s="39"/>
      <c r="B332" s="40"/>
      <c r="C332" s="41"/>
      <c r="D332" s="232" t="s">
        <v>129</v>
      </c>
      <c r="E332" s="41"/>
      <c r="F332" s="233" t="s">
        <v>438</v>
      </c>
      <c r="G332" s="41"/>
      <c r="H332" s="41"/>
      <c r="I332" s="137"/>
      <c r="J332" s="41"/>
      <c r="K332" s="41"/>
      <c r="L332" s="45"/>
      <c r="M332" s="234"/>
      <c r="N332" s="235"/>
      <c r="O332" s="85"/>
      <c r="P332" s="85"/>
      <c r="Q332" s="85"/>
      <c r="R332" s="85"/>
      <c r="S332" s="85"/>
      <c r="T332" s="86"/>
      <c r="U332" s="39"/>
      <c r="V332" s="39"/>
      <c r="W332" s="39"/>
      <c r="X332" s="39"/>
      <c r="Y332" s="39"/>
      <c r="Z332" s="39"/>
      <c r="AA332" s="39"/>
      <c r="AB332" s="39"/>
      <c r="AC332" s="39"/>
      <c r="AD332" s="39"/>
      <c r="AE332" s="39"/>
      <c r="AT332" s="18" t="s">
        <v>129</v>
      </c>
      <c r="AU332" s="18" t="s">
        <v>83</v>
      </c>
    </row>
    <row r="333" spans="1:51" s="14" customFormat="1" ht="12">
      <c r="A333" s="14"/>
      <c r="B333" s="247"/>
      <c r="C333" s="248"/>
      <c r="D333" s="232" t="s">
        <v>131</v>
      </c>
      <c r="E333" s="249" t="s">
        <v>19</v>
      </c>
      <c r="F333" s="250" t="s">
        <v>444</v>
      </c>
      <c r="G333" s="248"/>
      <c r="H333" s="249" t="s">
        <v>19</v>
      </c>
      <c r="I333" s="251"/>
      <c r="J333" s="248"/>
      <c r="K333" s="248"/>
      <c r="L333" s="252"/>
      <c r="M333" s="253"/>
      <c r="N333" s="254"/>
      <c r="O333" s="254"/>
      <c r="P333" s="254"/>
      <c r="Q333" s="254"/>
      <c r="R333" s="254"/>
      <c r="S333" s="254"/>
      <c r="T333" s="255"/>
      <c r="U333" s="14"/>
      <c r="V333" s="14"/>
      <c r="W333" s="14"/>
      <c r="X333" s="14"/>
      <c r="Y333" s="14"/>
      <c r="Z333" s="14"/>
      <c r="AA333" s="14"/>
      <c r="AB333" s="14"/>
      <c r="AC333" s="14"/>
      <c r="AD333" s="14"/>
      <c r="AE333" s="14"/>
      <c r="AT333" s="256" t="s">
        <v>131</v>
      </c>
      <c r="AU333" s="256" t="s">
        <v>83</v>
      </c>
      <c r="AV333" s="14" t="s">
        <v>80</v>
      </c>
      <c r="AW333" s="14" t="s">
        <v>33</v>
      </c>
      <c r="AX333" s="14" t="s">
        <v>72</v>
      </c>
      <c r="AY333" s="256" t="s">
        <v>120</v>
      </c>
    </row>
    <row r="334" spans="1:51" s="13" customFormat="1" ht="12">
      <c r="A334" s="13"/>
      <c r="B334" s="236"/>
      <c r="C334" s="237"/>
      <c r="D334" s="232" t="s">
        <v>131</v>
      </c>
      <c r="E334" s="238" t="s">
        <v>19</v>
      </c>
      <c r="F334" s="239" t="s">
        <v>445</v>
      </c>
      <c r="G334" s="237"/>
      <c r="H334" s="240">
        <v>600</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131</v>
      </c>
      <c r="AU334" s="246" t="s">
        <v>83</v>
      </c>
      <c r="AV334" s="13" t="s">
        <v>83</v>
      </c>
      <c r="AW334" s="13" t="s">
        <v>33</v>
      </c>
      <c r="AX334" s="13" t="s">
        <v>80</v>
      </c>
      <c r="AY334" s="246" t="s">
        <v>120</v>
      </c>
    </row>
    <row r="335" spans="1:65" s="2" customFormat="1" ht="16.5" customHeight="1">
      <c r="A335" s="39"/>
      <c r="B335" s="40"/>
      <c r="C335" s="219" t="s">
        <v>446</v>
      </c>
      <c r="D335" s="219" t="s">
        <v>122</v>
      </c>
      <c r="E335" s="220" t="s">
        <v>447</v>
      </c>
      <c r="F335" s="221" t="s">
        <v>448</v>
      </c>
      <c r="G335" s="222" t="s">
        <v>305</v>
      </c>
      <c r="H335" s="223">
        <v>3387.5</v>
      </c>
      <c r="I335" s="224"/>
      <c r="J335" s="225">
        <f>ROUND(I335*H335,2)</f>
        <v>0</v>
      </c>
      <c r="K335" s="221" t="s">
        <v>19</v>
      </c>
      <c r="L335" s="45"/>
      <c r="M335" s="226" t="s">
        <v>19</v>
      </c>
      <c r="N335" s="227" t="s">
        <v>43</v>
      </c>
      <c r="O335" s="85"/>
      <c r="P335" s="228">
        <f>O335*H335</f>
        <v>0</v>
      </c>
      <c r="Q335" s="228">
        <v>0.00033</v>
      </c>
      <c r="R335" s="228">
        <f>Q335*H335</f>
        <v>1.117875</v>
      </c>
      <c r="S335" s="228">
        <v>0</v>
      </c>
      <c r="T335" s="229">
        <f>S335*H335</f>
        <v>0</v>
      </c>
      <c r="U335" s="39"/>
      <c r="V335" s="39"/>
      <c r="W335" s="39"/>
      <c r="X335" s="39"/>
      <c r="Y335" s="39"/>
      <c r="Z335" s="39"/>
      <c r="AA335" s="39"/>
      <c r="AB335" s="39"/>
      <c r="AC335" s="39"/>
      <c r="AD335" s="39"/>
      <c r="AE335" s="39"/>
      <c r="AR335" s="230" t="s">
        <v>127</v>
      </c>
      <c r="AT335" s="230" t="s">
        <v>122</v>
      </c>
      <c r="AU335" s="230" t="s">
        <v>83</v>
      </c>
      <c r="AY335" s="18" t="s">
        <v>120</v>
      </c>
      <c r="BE335" s="231">
        <f>IF(N335="základní",J335,0)</f>
        <v>0</v>
      </c>
      <c r="BF335" s="231">
        <f>IF(N335="snížená",J335,0)</f>
        <v>0</v>
      </c>
      <c r="BG335" s="231">
        <f>IF(N335="zákl. přenesená",J335,0)</f>
        <v>0</v>
      </c>
      <c r="BH335" s="231">
        <f>IF(N335="sníž. přenesená",J335,0)</f>
        <v>0</v>
      </c>
      <c r="BI335" s="231">
        <f>IF(N335="nulová",J335,0)</f>
        <v>0</v>
      </c>
      <c r="BJ335" s="18" t="s">
        <v>80</v>
      </c>
      <c r="BK335" s="231">
        <f>ROUND(I335*H335,2)</f>
        <v>0</v>
      </c>
      <c r="BL335" s="18" t="s">
        <v>127</v>
      </c>
      <c r="BM335" s="230" t="s">
        <v>449</v>
      </c>
    </row>
    <row r="336" spans="1:47" s="2" customFormat="1" ht="12">
      <c r="A336" s="39"/>
      <c r="B336" s="40"/>
      <c r="C336" s="41"/>
      <c r="D336" s="232" t="s">
        <v>129</v>
      </c>
      <c r="E336" s="41"/>
      <c r="F336" s="233" t="s">
        <v>450</v>
      </c>
      <c r="G336" s="41"/>
      <c r="H336" s="41"/>
      <c r="I336" s="137"/>
      <c r="J336" s="41"/>
      <c r="K336" s="41"/>
      <c r="L336" s="45"/>
      <c r="M336" s="234"/>
      <c r="N336" s="235"/>
      <c r="O336" s="85"/>
      <c r="P336" s="85"/>
      <c r="Q336" s="85"/>
      <c r="R336" s="85"/>
      <c r="S336" s="85"/>
      <c r="T336" s="86"/>
      <c r="U336" s="39"/>
      <c r="V336" s="39"/>
      <c r="W336" s="39"/>
      <c r="X336" s="39"/>
      <c r="Y336" s="39"/>
      <c r="Z336" s="39"/>
      <c r="AA336" s="39"/>
      <c r="AB336" s="39"/>
      <c r="AC336" s="39"/>
      <c r="AD336" s="39"/>
      <c r="AE336" s="39"/>
      <c r="AT336" s="18" t="s">
        <v>129</v>
      </c>
      <c r="AU336" s="18" t="s">
        <v>83</v>
      </c>
    </row>
    <row r="337" spans="1:51" s="14" customFormat="1" ht="12">
      <c r="A337" s="14"/>
      <c r="B337" s="247"/>
      <c r="C337" s="248"/>
      <c r="D337" s="232" t="s">
        <v>131</v>
      </c>
      <c r="E337" s="249" t="s">
        <v>19</v>
      </c>
      <c r="F337" s="250" t="s">
        <v>451</v>
      </c>
      <c r="G337" s="248"/>
      <c r="H337" s="249" t="s">
        <v>19</v>
      </c>
      <c r="I337" s="251"/>
      <c r="J337" s="248"/>
      <c r="K337" s="248"/>
      <c r="L337" s="252"/>
      <c r="M337" s="253"/>
      <c r="N337" s="254"/>
      <c r="O337" s="254"/>
      <c r="P337" s="254"/>
      <c r="Q337" s="254"/>
      <c r="R337" s="254"/>
      <c r="S337" s="254"/>
      <c r="T337" s="255"/>
      <c r="U337" s="14"/>
      <c r="V337" s="14"/>
      <c r="W337" s="14"/>
      <c r="X337" s="14"/>
      <c r="Y337" s="14"/>
      <c r="Z337" s="14"/>
      <c r="AA337" s="14"/>
      <c r="AB337" s="14"/>
      <c r="AC337" s="14"/>
      <c r="AD337" s="14"/>
      <c r="AE337" s="14"/>
      <c r="AT337" s="256" t="s">
        <v>131</v>
      </c>
      <c r="AU337" s="256" t="s">
        <v>83</v>
      </c>
      <c r="AV337" s="14" t="s">
        <v>80</v>
      </c>
      <c r="AW337" s="14" t="s">
        <v>33</v>
      </c>
      <c r="AX337" s="14" t="s">
        <v>72</v>
      </c>
      <c r="AY337" s="256" t="s">
        <v>120</v>
      </c>
    </row>
    <row r="338" spans="1:51" s="14" customFormat="1" ht="12">
      <c r="A338" s="14"/>
      <c r="B338" s="247"/>
      <c r="C338" s="248"/>
      <c r="D338" s="232" t="s">
        <v>131</v>
      </c>
      <c r="E338" s="249" t="s">
        <v>19</v>
      </c>
      <c r="F338" s="250" t="s">
        <v>452</v>
      </c>
      <c r="G338" s="248"/>
      <c r="H338" s="249" t="s">
        <v>19</v>
      </c>
      <c r="I338" s="251"/>
      <c r="J338" s="248"/>
      <c r="K338" s="248"/>
      <c r="L338" s="252"/>
      <c r="M338" s="253"/>
      <c r="N338" s="254"/>
      <c r="O338" s="254"/>
      <c r="P338" s="254"/>
      <c r="Q338" s="254"/>
      <c r="R338" s="254"/>
      <c r="S338" s="254"/>
      <c r="T338" s="255"/>
      <c r="U338" s="14"/>
      <c r="V338" s="14"/>
      <c r="W338" s="14"/>
      <c r="X338" s="14"/>
      <c r="Y338" s="14"/>
      <c r="Z338" s="14"/>
      <c r="AA338" s="14"/>
      <c r="AB338" s="14"/>
      <c r="AC338" s="14"/>
      <c r="AD338" s="14"/>
      <c r="AE338" s="14"/>
      <c r="AT338" s="256" t="s">
        <v>131</v>
      </c>
      <c r="AU338" s="256" t="s">
        <v>83</v>
      </c>
      <c r="AV338" s="14" t="s">
        <v>80</v>
      </c>
      <c r="AW338" s="14" t="s">
        <v>33</v>
      </c>
      <c r="AX338" s="14" t="s">
        <v>72</v>
      </c>
      <c r="AY338" s="256" t="s">
        <v>120</v>
      </c>
    </row>
    <row r="339" spans="1:51" s="13" customFormat="1" ht="12">
      <c r="A339" s="13"/>
      <c r="B339" s="236"/>
      <c r="C339" s="237"/>
      <c r="D339" s="232" t="s">
        <v>131</v>
      </c>
      <c r="E339" s="238" t="s">
        <v>19</v>
      </c>
      <c r="F339" s="239" t="s">
        <v>453</v>
      </c>
      <c r="G339" s="237"/>
      <c r="H339" s="240">
        <v>1717</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131</v>
      </c>
      <c r="AU339" s="246" t="s">
        <v>83</v>
      </c>
      <c r="AV339" s="13" t="s">
        <v>83</v>
      </c>
      <c r="AW339" s="13" t="s">
        <v>33</v>
      </c>
      <c r="AX339" s="13" t="s">
        <v>72</v>
      </c>
      <c r="AY339" s="246" t="s">
        <v>120</v>
      </c>
    </row>
    <row r="340" spans="1:51" s="13" customFormat="1" ht="12">
      <c r="A340" s="13"/>
      <c r="B340" s="236"/>
      <c r="C340" s="237"/>
      <c r="D340" s="232" t="s">
        <v>131</v>
      </c>
      <c r="E340" s="238" t="s">
        <v>19</v>
      </c>
      <c r="F340" s="239" t="s">
        <v>454</v>
      </c>
      <c r="G340" s="237"/>
      <c r="H340" s="240">
        <v>1670.5</v>
      </c>
      <c r="I340" s="241"/>
      <c r="J340" s="237"/>
      <c r="K340" s="237"/>
      <c r="L340" s="242"/>
      <c r="M340" s="243"/>
      <c r="N340" s="244"/>
      <c r="O340" s="244"/>
      <c r="P340" s="244"/>
      <c r="Q340" s="244"/>
      <c r="R340" s="244"/>
      <c r="S340" s="244"/>
      <c r="T340" s="245"/>
      <c r="U340" s="13"/>
      <c r="V340" s="13"/>
      <c r="W340" s="13"/>
      <c r="X340" s="13"/>
      <c r="Y340" s="13"/>
      <c r="Z340" s="13"/>
      <c r="AA340" s="13"/>
      <c r="AB340" s="13"/>
      <c r="AC340" s="13"/>
      <c r="AD340" s="13"/>
      <c r="AE340" s="13"/>
      <c r="AT340" s="246" t="s">
        <v>131</v>
      </c>
      <c r="AU340" s="246" t="s">
        <v>83</v>
      </c>
      <c r="AV340" s="13" t="s">
        <v>83</v>
      </c>
      <c r="AW340" s="13" t="s">
        <v>33</v>
      </c>
      <c r="AX340" s="13" t="s">
        <v>72</v>
      </c>
      <c r="AY340" s="246" t="s">
        <v>120</v>
      </c>
    </row>
    <row r="341" spans="1:51" s="15" customFormat="1" ht="12">
      <c r="A341" s="15"/>
      <c r="B341" s="257"/>
      <c r="C341" s="258"/>
      <c r="D341" s="232" t="s">
        <v>131</v>
      </c>
      <c r="E341" s="259" t="s">
        <v>19</v>
      </c>
      <c r="F341" s="260" t="s">
        <v>148</v>
      </c>
      <c r="G341" s="258"/>
      <c r="H341" s="261">
        <v>3387.5</v>
      </c>
      <c r="I341" s="262"/>
      <c r="J341" s="258"/>
      <c r="K341" s="258"/>
      <c r="L341" s="263"/>
      <c r="M341" s="264"/>
      <c r="N341" s="265"/>
      <c r="O341" s="265"/>
      <c r="P341" s="265"/>
      <c r="Q341" s="265"/>
      <c r="R341" s="265"/>
      <c r="S341" s="265"/>
      <c r="T341" s="266"/>
      <c r="U341" s="15"/>
      <c r="V341" s="15"/>
      <c r="W341" s="15"/>
      <c r="X341" s="15"/>
      <c r="Y341" s="15"/>
      <c r="Z341" s="15"/>
      <c r="AA341" s="15"/>
      <c r="AB341" s="15"/>
      <c r="AC341" s="15"/>
      <c r="AD341" s="15"/>
      <c r="AE341" s="15"/>
      <c r="AT341" s="267" t="s">
        <v>131</v>
      </c>
      <c r="AU341" s="267" t="s">
        <v>83</v>
      </c>
      <c r="AV341" s="15" t="s">
        <v>127</v>
      </c>
      <c r="AW341" s="15" t="s">
        <v>33</v>
      </c>
      <c r="AX341" s="15" t="s">
        <v>80</v>
      </c>
      <c r="AY341" s="267" t="s">
        <v>120</v>
      </c>
    </row>
    <row r="342" spans="1:65" s="2" customFormat="1" ht="16.5" customHeight="1">
      <c r="A342" s="39"/>
      <c r="B342" s="40"/>
      <c r="C342" s="219" t="s">
        <v>455</v>
      </c>
      <c r="D342" s="219" t="s">
        <v>122</v>
      </c>
      <c r="E342" s="220" t="s">
        <v>456</v>
      </c>
      <c r="F342" s="221" t="s">
        <v>457</v>
      </c>
      <c r="G342" s="222" t="s">
        <v>305</v>
      </c>
      <c r="H342" s="223">
        <v>46.5</v>
      </c>
      <c r="I342" s="224"/>
      <c r="J342" s="225">
        <f>ROUND(I342*H342,2)</f>
        <v>0</v>
      </c>
      <c r="K342" s="221" t="s">
        <v>19</v>
      </c>
      <c r="L342" s="45"/>
      <c r="M342" s="226" t="s">
        <v>19</v>
      </c>
      <c r="N342" s="227" t="s">
        <v>43</v>
      </c>
      <c r="O342" s="85"/>
      <c r="P342" s="228">
        <f>O342*H342</f>
        <v>0</v>
      </c>
      <c r="Q342" s="228">
        <v>0.00038</v>
      </c>
      <c r="R342" s="228">
        <f>Q342*H342</f>
        <v>0.01767</v>
      </c>
      <c r="S342" s="228">
        <v>0</v>
      </c>
      <c r="T342" s="229">
        <f>S342*H342</f>
        <v>0</v>
      </c>
      <c r="U342" s="39"/>
      <c r="V342" s="39"/>
      <c r="W342" s="39"/>
      <c r="X342" s="39"/>
      <c r="Y342" s="39"/>
      <c r="Z342" s="39"/>
      <c r="AA342" s="39"/>
      <c r="AB342" s="39"/>
      <c r="AC342" s="39"/>
      <c r="AD342" s="39"/>
      <c r="AE342" s="39"/>
      <c r="AR342" s="230" t="s">
        <v>127</v>
      </c>
      <c r="AT342" s="230" t="s">
        <v>122</v>
      </c>
      <c r="AU342" s="230" t="s">
        <v>83</v>
      </c>
      <c r="AY342" s="18" t="s">
        <v>120</v>
      </c>
      <c r="BE342" s="231">
        <f>IF(N342="základní",J342,0)</f>
        <v>0</v>
      </c>
      <c r="BF342" s="231">
        <f>IF(N342="snížená",J342,0)</f>
        <v>0</v>
      </c>
      <c r="BG342" s="231">
        <f>IF(N342="zákl. přenesená",J342,0)</f>
        <v>0</v>
      </c>
      <c r="BH342" s="231">
        <f>IF(N342="sníž. přenesená",J342,0)</f>
        <v>0</v>
      </c>
      <c r="BI342" s="231">
        <f>IF(N342="nulová",J342,0)</f>
        <v>0</v>
      </c>
      <c r="BJ342" s="18" t="s">
        <v>80</v>
      </c>
      <c r="BK342" s="231">
        <f>ROUND(I342*H342,2)</f>
        <v>0</v>
      </c>
      <c r="BL342" s="18" t="s">
        <v>127</v>
      </c>
      <c r="BM342" s="230" t="s">
        <v>458</v>
      </c>
    </row>
    <row r="343" spans="1:47" s="2" customFormat="1" ht="12">
      <c r="A343" s="39"/>
      <c r="B343" s="40"/>
      <c r="C343" s="41"/>
      <c r="D343" s="232" t="s">
        <v>129</v>
      </c>
      <c r="E343" s="41"/>
      <c r="F343" s="233" t="s">
        <v>450</v>
      </c>
      <c r="G343" s="41"/>
      <c r="H343" s="41"/>
      <c r="I343" s="137"/>
      <c r="J343" s="41"/>
      <c r="K343" s="41"/>
      <c r="L343" s="45"/>
      <c r="M343" s="234"/>
      <c r="N343" s="235"/>
      <c r="O343" s="85"/>
      <c r="P343" s="85"/>
      <c r="Q343" s="85"/>
      <c r="R343" s="85"/>
      <c r="S343" s="85"/>
      <c r="T343" s="86"/>
      <c r="U343" s="39"/>
      <c r="V343" s="39"/>
      <c r="W343" s="39"/>
      <c r="X343" s="39"/>
      <c r="Y343" s="39"/>
      <c r="Z343" s="39"/>
      <c r="AA343" s="39"/>
      <c r="AB343" s="39"/>
      <c r="AC343" s="39"/>
      <c r="AD343" s="39"/>
      <c r="AE343" s="39"/>
      <c r="AT343" s="18" t="s">
        <v>129</v>
      </c>
      <c r="AU343" s="18" t="s">
        <v>83</v>
      </c>
    </row>
    <row r="344" spans="1:51" s="14" customFormat="1" ht="12">
      <c r="A344" s="14"/>
      <c r="B344" s="247"/>
      <c r="C344" s="248"/>
      <c r="D344" s="232" t="s">
        <v>131</v>
      </c>
      <c r="E344" s="249" t="s">
        <v>19</v>
      </c>
      <c r="F344" s="250" t="s">
        <v>451</v>
      </c>
      <c r="G344" s="248"/>
      <c r="H344" s="249" t="s">
        <v>19</v>
      </c>
      <c r="I344" s="251"/>
      <c r="J344" s="248"/>
      <c r="K344" s="248"/>
      <c r="L344" s="252"/>
      <c r="M344" s="253"/>
      <c r="N344" s="254"/>
      <c r="O344" s="254"/>
      <c r="P344" s="254"/>
      <c r="Q344" s="254"/>
      <c r="R344" s="254"/>
      <c r="S344" s="254"/>
      <c r="T344" s="255"/>
      <c r="U344" s="14"/>
      <c r="V344" s="14"/>
      <c r="W344" s="14"/>
      <c r="X344" s="14"/>
      <c r="Y344" s="14"/>
      <c r="Z344" s="14"/>
      <c r="AA344" s="14"/>
      <c r="AB344" s="14"/>
      <c r="AC344" s="14"/>
      <c r="AD344" s="14"/>
      <c r="AE344" s="14"/>
      <c r="AT344" s="256" t="s">
        <v>131</v>
      </c>
      <c r="AU344" s="256" t="s">
        <v>83</v>
      </c>
      <c r="AV344" s="14" t="s">
        <v>80</v>
      </c>
      <c r="AW344" s="14" t="s">
        <v>33</v>
      </c>
      <c r="AX344" s="14" t="s">
        <v>72</v>
      </c>
      <c r="AY344" s="256" t="s">
        <v>120</v>
      </c>
    </row>
    <row r="345" spans="1:51" s="14" customFormat="1" ht="12">
      <c r="A345" s="14"/>
      <c r="B345" s="247"/>
      <c r="C345" s="248"/>
      <c r="D345" s="232" t="s">
        <v>131</v>
      </c>
      <c r="E345" s="249" t="s">
        <v>19</v>
      </c>
      <c r="F345" s="250" t="s">
        <v>459</v>
      </c>
      <c r="G345" s="248"/>
      <c r="H345" s="249" t="s">
        <v>19</v>
      </c>
      <c r="I345" s="251"/>
      <c r="J345" s="248"/>
      <c r="K345" s="248"/>
      <c r="L345" s="252"/>
      <c r="M345" s="253"/>
      <c r="N345" s="254"/>
      <c r="O345" s="254"/>
      <c r="P345" s="254"/>
      <c r="Q345" s="254"/>
      <c r="R345" s="254"/>
      <c r="S345" s="254"/>
      <c r="T345" s="255"/>
      <c r="U345" s="14"/>
      <c r="V345" s="14"/>
      <c r="W345" s="14"/>
      <c r="X345" s="14"/>
      <c r="Y345" s="14"/>
      <c r="Z345" s="14"/>
      <c r="AA345" s="14"/>
      <c r="AB345" s="14"/>
      <c r="AC345" s="14"/>
      <c r="AD345" s="14"/>
      <c r="AE345" s="14"/>
      <c r="AT345" s="256" t="s">
        <v>131</v>
      </c>
      <c r="AU345" s="256" t="s">
        <v>83</v>
      </c>
      <c r="AV345" s="14" t="s">
        <v>80</v>
      </c>
      <c r="AW345" s="14" t="s">
        <v>33</v>
      </c>
      <c r="AX345" s="14" t="s">
        <v>72</v>
      </c>
      <c r="AY345" s="256" t="s">
        <v>120</v>
      </c>
    </row>
    <row r="346" spans="1:51" s="13" customFormat="1" ht="12">
      <c r="A346" s="13"/>
      <c r="B346" s="236"/>
      <c r="C346" s="237"/>
      <c r="D346" s="232" t="s">
        <v>131</v>
      </c>
      <c r="E346" s="238" t="s">
        <v>19</v>
      </c>
      <c r="F346" s="239" t="s">
        <v>460</v>
      </c>
      <c r="G346" s="237"/>
      <c r="H346" s="240">
        <v>46.5</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131</v>
      </c>
      <c r="AU346" s="246" t="s">
        <v>83</v>
      </c>
      <c r="AV346" s="13" t="s">
        <v>83</v>
      </c>
      <c r="AW346" s="13" t="s">
        <v>33</v>
      </c>
      <c r="AX346" s="13" t="s">
        <v>80</v>
      </c>
      <c r="AY346" s="246" t="s">
        <v>120</v>
      </c>
    </row>
    <row r="347" spans="1:65" s="2" customFormat="1" ht="21.75" customHeight="1">
      <c r="A347" s="39"/>
      <c r="B347" s="40"/>
      <c r="C347" s="219" t="s">
        <v>461</v>
      </c>
      <c r="D347" s="219" t="s">
        <v>122</v>
      </c>
      <c r="E347" s="220" t="s">
        <v>462</v>
      </c>
      <c r="F347" s="221" t="s">
        <v>463</v>
      </c>
      <c r="G347" s="222" t="s">
        <v>305</v>
      </c>
      <c r="H347" s="223">
        <v>3434</v>
      </c>
      <c r="I347" s="224"/>
      <c r="J347" s="225">
        <f>ROUND(I347*H347,2)</f>
        <v>0</v>
      </c>
      <c r="K347" s="221" t="s">
        <v>126</v>
      </c>
      <c r="L347" s="45"/>
      <c r="M347" s="226" t="s">
        <v>19</v>
      </c>
      <c r="N347" s="227" t="s">
        <v>43</v>
      </c>
      <c r="O347" s="85"/>
      <c r="P347" s="228">
        <f>O347*H347</f>
        <v>0</v>
      </c>
      <c r="Q347" s="228">
        <v>0</v>
      </c>
      <c r="R347" s="228">
        <f>Q347*H347</f>
        <v>0</v>
      </c>
      <c r="S347" s="228">
        <v>0</v>
      </c>
      <c r="T347" s="229">
        <f>S347*H347</f>
        <v>0</v>
      </c>
      <c r="U347" s="39"/>
      <c r="V347" s="39"/>
      <c r="W347" s="39"/>
      <c r="X347" s="39"/>
      <c r="Y347" s="39"/>
      <c r="Z347" s="39"/>
      <c r="AA347" s="39"/>
      <c r="AB347" s="39"/>
      <c r="AC347" s="39"/>
      <c r="AD347" s="39"/>
      <c r="AE347" s="39"/>
      <c r="AR347" s="230" t="s">
        <v>127</v>
      </c>
      <c r="AT347" s="230" t="s">
        <v>122</v>
      </c>
      <c r="AU347" s="230" t="s">
        <v>83</v>
      </c>
      <c r="AY347" s="18" t="s">
        <v>120</v>
      </c>
      <c r="BE347" s="231">
        <f>IF(N347="základní",J347,0)</f>
        <v>0</v>
      </c>
      <c r="BF347" s="231">
        <f>IF(N347="snížená",J347,0)</f>
        <v>0</v>
      </c>
      <c r="BG347" s="231">
        <f>IF(N347="zákl. přenesená",J347,0)</f>
        <v>0</v>
      </c>
      <c r="BH347" s="231">
        <f>IF(N347="sníž. přenesená",J347,0)</f>
        <v>0</v>
      </c>
      <c r="BI347" s="231">
        <f>IF(N347="nulová",J347,0)</f>
        <v>0</v>
      </c>
      <c r="BJ347" s="18" t="s">
        <v>80</v>
      </c>
      <c r="BK347" s="231">
        <f>ROUND(I347*H347,2)</f>
        <v>0</v>
      </c>
      <c r="BL347" s="18" t="s">
        <v>127</v>
      </c>
      <c r="BM347" s="230" t="s">
        <v>464</v>
      </c>
    </row>
    <row r="348" spans="1:47" s="2" customFormat="1" ht="12">
      <c r="A348" s="39"/>
      <c r="B348" s="40"/>
      <c r="C348" s="41"/>
      <c r="D348" s="232" t="s">
        <v>129</v>
      </c>
      <c r="E348" s="41"/>
      <c r="F348" s="233" t="s">
        <v>465</v>
      </c>
      <c r="G348" s="41"/>
      <c r="H348" s="41"/>
      <c r="I348" s="137"/>
      <c r="J348" s="41"/>
      <c r="K348" s="41"/>
      <c r="L348" s="45"/>
      <c r="M348" s="234"/>
      <c r="N348" s="235"/>
      <c r="O348" s="85"/>
      <c r="P348" s="85"/>
      <c r="Q348" s="85"/>
      <c r="R348" s="85"/>
      <c r="S348" s="85"/>
      <c r="T348" s="86"/>
      <c r="U348" s="39"/>
      <c r="V348" s="39"/>
      <c r="W348" s="39"/>
      <c r="X348" s="39"/>
      <c r="Y348" s="39"/>
      <c r="Z348" s="39"/>
      <c r="AA348" s="39"/>
      <c r="AB348" s="39"/>
      <c r="AC348" s="39"/>
      <c r="AD348" s="39"/>
      <c r="AE348" s="39"/>
      <c r="AT348" s="18" t="s">
        <v>129</v>
      </c>
      <c r="AU348" s="18" t="s">
        <v>83</v>
      </c>
    </row>
    <row r="349" spans="1:51" s="14" customFormat="1" ht="12">
      <c r="A349" s="14"/>
      <c r="B349" s="247"/>
      <c r="C349" s="248"/>
      <c r="D349" s="232" t="s">
        <v>131</v>
      </c>
      <c r="E349" s="249" t="s">
        <v>19</v>
      </c>
      <c r="F349" s="250" t="s">
        <v>466</v>
      </c>
      <c r="G349" s="248"/>
      <c r="H349" s="249" t="s">
        <v>19</v>
      </c>
      <c r="I349" s="251"/>
      <c r="J349" s="248"/>
      <c r="K349" s="248"/>
      <c r="L349" s="252"/>
      <c r="M349" s="253"/>
      <c r="N349" s="254"/>
      <c r="O349" s="254"/>
      <c r="P349" s="254"/>
      <c r="Q349" s="254"/>
      <c r="R349" s="254"/>
      <c r="S349" s="254"/>
      <c r="T349" s="255"/>
      <c r="U349" s="14"/>
      <c r="V349" s="14"/>
      <c r="W349" s="14"/>
      <c r="X349" s="14"/>
      <c r="Y349" s="14"/>
      <c r="Z349" s="14"/>
      <c r="AA349" s="14"/>
      <c r="AB349" s="14"/>
      <c r="AC349" s="14"/>
      <c r="AD349" s="14"/>
      <c r="AE349" s="14"/>
      <c r="AT349" s="256" t="s">
        <v>131</v>
      </c>
      <c r="AU349" s="256" t="s">
        <v>83</v>
      </c>
      <c r="AV349" s="14" t="s">
        <v>80</v>
      </c>
      <c r="AW349" s="14" t="s">
        <v>33</v>
      </c>
      <c r="AX349" s="14" t="s">
        <v>72</v>
      </c>
      <c r="AY349" s="256" t="s">
        <v>120</v>
      </c>
    </row>
    <row r="350" spans="1:51" s="14" customFormat="1" ht="12">
      <c r="A350" s="14"/>
      <c r="B350" s="247"/>
      <c r="C350" s="248"/>
      <c r="D350" s="232" t="s">
        <v>131</v>
      </c>
      <c r="E350" s="249" t="s">
        <v>19</v>
      </c>
      <c r="F350" s="250" t="s">
        <v>467</v>
      </c>
      <c r="G350" s="248"/>
      <c r="H350" s="249" t="s">
        <v>19</v>
      </c>
      <c r="I350" s="251"/>
      <c r="J350" s="248"/>
      <c r="K350" s="248"/>
      <c r="L350" s="252"/>
      <c r="M350" s="253"/>
      <c r="N350" s="254"/>
      <c r="O350" s="254"/>
      <c r="P350" s="254"/>
      <c r="Q350" s="254"/>
      <c r="R350" s="254"/>
      <c r="S350" s="254"/>
      <c r="T350" s="255"/>
      <c r="U350" s="14"/>
      <c r="V350" s="14"/>
      <c r="W350" s="14"/>
      <c r="X350" s="14"/>
      <c r="Y350" s="14"/>
      <c r="Z350" s="14"/>
      <c r="AA350" s="14"/>
      <c r="AB350" s="14"/>
      <c r="AC350" s="14"/>
      <c r="AD350" s="14"/>
      <c r="AE350" s="14"/>
      <c r="AT350" s="256" t="s">
        <v>131</v>
      </c>
      <c r="AU350" s="256" t="s">
        <v>83</v>
      </c>
      <c r="AV350" s="14" t="s">
        <v>80</v>
      </c>
      <c r="AW350" s="14" t="s">
        <v>33</v>
      </c>
      <c r="AX350" s="14" t="s">
        <v>72</v>
      </c>
      <c r="AY350" s="256" t="s">
        <v>120</v>
      </c>
    </row>
    <row r="351" spans="1:51" s="13" customFormat="1" ht="12">
      <c r="A351" s="13"/>
      <c r="B351" s="236"/>
      <c r="C351" s="237"/>
      <c r="D351" s="232" t="s">
        <v>131</v>
      </c>
      <c r="E351" s="238" t="s">
        <v>19</v>
      </c>
      <c r="F351" s="239" t="s">
        <v>453</v>
      </c>
      <c r="G351" s="237"/>
      <c r="H351" s="240">
        <v>1717</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131</v>
      </c>
      <c r="AU351" s="246" t="s">
        <v>83</v>
      </c>
      <c r="AV351" s="13" t="s">
        <v>83</v>
      </c>
      <c r="AW351" s="13" t="s">
        <v>33</v>
      </c>
      <c r="AX351" s="13" t="s">
        <v>72</v>
      </c>
      <c r="AY351" s="246" t="s">
        <v>120</v>
      </c>
    </row>
    <row r="352" spans="1:51" s="13" customFormat="1" ht="12">
      <c r="A352" s="13"/>
      <c r="B352" s="236"/>
      <c r="C352" s="237"/>
      <c r="D352" s="232" t="s">
        <v>131</v>
      </c>
      <c r="E352" s="238" t="s">
        <v>19</v>
      </c>
      <c r="F352" s="239" t="s">
        <v>454</v>
      </c>
      <c r="G352" s="237"/>
      <c r="H352" s="240">
        <v>1670.5</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131</v>
      </c>
      <c r="AU352" s="246" t="s">
        <v>83</v>
      </c>
      <c r="AV352" s="13" t="s">
        <v>83</v>
      </c>
      <c r="AW352" s="13" t="s">
        <v>33</v>
      </c>
      <c r="AX352" s="13" t="s">
        <v>72</v>
      </c>
      <c r="AY352" s="246" t="s">
        <v>120</v>
      </c>
    </row>
    <row r="353" spans="1:51" s="14" customFormat="1" ht="12">
      <c r="A353" s="14"/>
      <c r="B353" s="247"/>
      <c r="C353" s="248"/>
      <c r="D353" s="232" t="s">
        <v>131</v>
      </c>
      <c r="E353" s="249" t="s">
        <v>19</v>
      </c>
      <c r="F353" s="250" t="s">
        <v>468</v>
      </c>
      <c r="G353" s="248"/>
      <c r="H353" s="249" t="s">
        <v>19</v>
      </c>
      <c r="I353" s="251"/>
      <c r="J353" s="248"/>
      <c r="K353" s="248"/>
      <c r="L353" s="252"/>
      <c r="M353" s="253"/>
      <c r="N353" s="254"/>
      <c r="O353" s="254"/>
      <c r="P353" s="254"/>
      <c r="Q353" s="254"/>
      <c r="R353" s="254"/>
      <c r="S353" s="254"/>
      <c r="T353" s="255"/>
      <c r="U353" s="14"/>
      <c r="V353" s="14"/>
      <c r="W353" s="14"/>
      <c r="X353" s="14"/>
      <c r="Y353" s="14"/>
      <c r="Z353" s="14"/>
      <c r="AA353" s="14"/>
      <c r="AB353" s="14"/>
      <c r="AC353" s="14"/>
      <c r="AD353" s="14"/>
      <c r="AE353" s="14"/>
      <c r="AT353" s="256" t="s">
        <v>131</v>
      </c>
      <c r="AU353" s="256" t="s">
        <v>83</v>
      </c>
      <c r="AV353" s="14" t="s">
        <v>80</v>
      </c>
      <c r="AW353" s="14" t="s">
        <v>33</v>
      </c>
      <c r="AX353" s="14" t="s">
        <v>72</v>
      </c>
      <c r="AY353" s="256" t="s">
        <v>120</v>
      </c>
    </row>
    <row r="354" spans="1:51" s="13" customFormat="1" ht="12">
      <c r="A354" s="13"/>
      <c r="B354" s="236"/>
      <c r="C354" s="237"/>
      <c r="D354" s="232" t="s">
        <v>131</v>
      </c>
      <c r="E354" s="238" t="s">
        <v>19</v>
      </c>
      <c r="F354" s="239" t="s">
        <v>460</v>
      </c>
      <c r="G354" s="237"/>
      <c r="H354" s="240">
        <v>46.5</v>
      </c>
      <c r="I354" s="241"/>
      <c r="J354" s="237"/>
      <c r="K354" s="237"/>
      <c r="L354" s="242"/>
      <c r="M354" s="243"/>
      <c r="N354" s="244"/>
      <c r="O354" s="244"/>
      <c r="P354" s="244"/>
      <c r="Q354" s="244"/>
      <c r="R354" s="244"/>
      <c r="S354" s="244"/>
      <c r="T354" s="245"/>
      <c r="U354" s="13"/>
      <c r="V354" s="13"/>
      <c r="W354" s="13"/>
      <c r="X354" s="13"/>
      <c r="Y354" s="13"/>
      <c r="Z354" s="13"/>
      <c r="AA354" s="13"/>
      <c r="AB354" s="13"/>
      <c r="AC354" s="13"/>
      <c r="AD354" s="13"/>
      <c r="AE354" s="13"/>
      <c r="AT354" s="246" t="s">
        <v>131</v>
      </c>
      <c r="AU354" s="246" t="s">
        <v>83</v>
      </c>
      <c r="AV354" s="13" t="s">
        <v>83</v>
      </c>
      <c r="AW354" s="13" t="s">
        <v>33</v>
      </c>
      <c r="AX354" s="13" t="s">
        <v>72</v>
      </c>
      <c r="AY354" s="246" t="s">
        <v>120</v>
      </c>
    </row>
    <row r="355" spans="1:51" s="15" customFormat="1" ht="12">
      <c r="A355" s="15"/>
      <c r="B355" s="257"/>
      <c r="C355" s="258"/>
      <c r="D355" s="232" t="s">
        <v>131</v>
      </c>
      <c r="E355" s="259" t="s">
        <v>19</v>
      </c>
      <c r="F355" s="260" t="s">
        <v>148</v>
      </c>
      <c r="G355" s="258"/>
      <c r="H355" s="261">
        <v>3434</v>
      </c>
      <c r="I355" s="262"/>
      <c r="J355" s="258"/>
      <c r="K355" s="258"/>
      <c r="L355" s="263"/>
      <c r="M355" s="264"/>
      <c r="N355" s="265"/>
      <c r="O355" s="265"/>
      <c r="P355" s="265"/>
      <c r="Q355" s="265"/>
      <c r="R355" s="265"/>
      <c r="S355" s="265"/>
      <c r="T355" s="266"/>
      <c r="U355" s="15"/>
      <c r="V355" s="15"/>
      <c r="W355" s="15"/>
      <c r="X355" s="15"/>
      <c r="Y355" s="15"/>
      <c r="Z355" s="15"/>
      <c r="AA355" s="15"/>
      <c r="AB355" s="15"/>
      <c r="AC355" s="15"/>
      <c r="AD355" s="15"/>
      <c r="AE355" s="15"/>
      <c r="AT355" s="267" t="s">
        <v>131</v>
      </c>
      <c r="AU355" s="267" t="s">
        <v>83</v>
      </c>
      <c r="AV355" s="15" t="s">
        <v>127</v>
      </c>
      <c r="AW355" s="15" t="s">
        <v>33</v>
      </c>
      <c r="AX355" s="15" t="s">
        <v>80</v>
      </c>
      <c r="AY355" s="267" t="s">
        <v>120</v>
      </c>
    </row>
    <row r="356" spans="1:65" s="2" customFormat="1" ht="21.75" customHeight="1">
      <c r="A356" s="39"/>
      <c r="B356" s="40"/>
      <c r="C356" s="219" t="s">
        <v>469</v>
      </c>
      <c r="D356" s="219" t="s">
        <v>122</v>
      </c>
      <c r="E356" s="220" t="s">
        <v>470</v>
      </c>
      <c r="F356" s="221" t="s">
        <v>471</v>
      </c>
      <c r="G356" s="222" t="s">
        <v>375</v>
      </c>
      <c r="H356" s="223">
        <v>1</v>
      </c>
      <c r="I356" s="224"/>
      <c r="J356" s="225">
        <f>ROUND(I356*H356,2)</f>
        <v>0</v>
      </c>
      <c r="K356" s="221" t="s">
        <v>126</v>
      </c>
      <c r="L356" s="45"/>
      <c r="M356" s="226" t="s">
        <v>19</v>
      </c>
      <c r="N356" s="227" t="s">
        <v>43</v>
      </c>
      <c r="O356" s="85"/>
      <c r="P356" s="228">
        <f>O356*H356</f>
        <v>0</v>
      </c>
      <c r="Q356" s="228">
        <v>6.26155</v>
      </c>
      <c r="R356" s="228">
        <f>Q356*H356</f>
        <v>6.26155</v>
      </c>
      <c r="S356" s="228">
        <v>0</v>
      </c>
      <c r="T356" s="229">
        <f>S356*H356</f>
        <v>0</v>
      </c>
      <c r="U356" s="39"/>
      <c r="V356" s="39"/>
      <c r="W356" s="39"/>
      <c r="X356" s="39"/>
      <c r="Y356" s="39"/>
      <c r="Z356" s="39"/>
      <c r="AA356" s="39"/>
      <c r="AB356" s="39"/>
      <c r="AC356" s="39"/>
      <c r="AD356" s="39"/>
      <c r="AE356" s="39"/>
      <c r="AR356" s="230" t="s">
        <v>127</v>
      </c>
      <c r="AT356" s="230" t="s">
        <v>122</v>
      </c>
      <c r="AU356" s="230" t="s">
        <v>83</v>
      </c>
      <c r="AY356" s="18" t="s">
        <v>120</v>
      </c>
      <c r="BE356" s="231">
        <f>IF(N356="základní",J356,0)</f>
        <v>0</v>
      </c>
      <c r="BF356" s="231">
        <f>IF(N356="snížená",J356,0)</f>
        <v>0</v>
      </c>
      <c r="BG356" s="231">
        <f>IF(N356="zákl. přenesená",J356,0)</f>
        <v>0</v>
      </c>
      <c r="BH356" s="231">
        <f>IF(N356="sníž. přenesená",J356,0)</f>
        <v>0</v>
      </c>
      <c r="BI356" s="231">
        <f>IF(N356="nulová",J356,0)</f>
        <v>0</v>
      </c>
      <c r="BJ356" s="18" t="s">
        <v>80</v>
      </c>
      <c r="BK356" s="231">
        <f>ROUND(I356*H356,2)</f>
        <v>0</v>
      </c>
      <c r="BL356" s="18" t="s">
        <v>127</v>
      </c>
      <c r="BM356" s="230" t="s">
        <v>472</v>
      </c>
    </row>
    <row r="357" spans="1:47" s="2" customFormat="1" ht="12">
      <c r="A357" s="39"/>
      <c r="B357" s="40"/>
      <c r="C357" s="41"/>
      <c r="D357" s="232" t="s">
        <v>129</v>
      </c>
      <c r="E357" s="41"/>
      <c r="F357" s="233" t="s">
        <v>473</v>
      </c>
      <c r="G357" s="41"/>
      <c r="H357" s="41"/>
      <c r="I357" s="137"/>
      <c r="J357" s="41"/>
      <c r="K357" s="41"/>
      <c r="L357" s="45"/>
      <c r="M357" s="234"/>
      <c r="N357" s="235"/>
      <c r="O357" s="85"/>
      <c r="P357" s="85"/>
      <c r="Q357" s="85"/>
      <c r="R357" s="85"/>
      <c r="S357" s="85"/>
      <c r="T357" s="86"/>
      <c r="U357" s="39"/>
      <c r="V357" s="39"/>
      <c r="W357" s="39"/>
      <c r="X357" s="39"/>
      <c r="Y357" s="39"/>
      <c r="Z357" s="39"/>
      <c r="AA357" s="39"/>
      <c r="AB357" s="39"/>
      <c r="AC357" s="39"/>
      <c r="AD357" s="39"/>
      <c r="AE357" s="39"/>
      <c r="AT357" s="18" t="s">
        <v>129</v>
      </c>
      <c r="AU357" s="18" t="s">
        <v>83</v>
      </c>
    </row>
    <row r="358" spans="1:51" s="13" customFormat="1" ht="12">
      <c r="A358" s="13"/>
      <c r="B358" s="236"/>
      <c r="C358" s="237"/>
      <c r="D358" s="232" t="s">
        <v>131</v>
      </c>
      <c r="E358" s="238" t="s">
        <v>19</v>
      </c>
      <c r="F358" s="239" t="s">
        <v>378</v>
      </c>
      <c r="G358" s="237"/>
      <c r="H358" s="240">
        <v>1</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131</v>
      </c>
      <c r="AU358" s="246" t="s">
        <v>83</v>
      </c>
      <c r="AV358" s="13" t="s">
        <v>83</v>
      </c>
      <c r="AW358" s="13" t="s">
        <v>33</v>
      </c>
      <c r="AX358" s="13" t="s">
        <v>80</v>
      </c>
      <c r="AY358" s="246" t="s">
        <v>120</v>
      </c>
    </row>
    <row r="359" spans="1:65" s="2" customFormat="1" ht="21.75" customHeight="1">
      <c r="A359" s="39"/>
      <c r="B359" s="40"/>
      <c r="C359" s="219" t="s">
        <v>474</v>
      </c>
      <c r="D359" s="219" t="s">
        <v>122</v>
      </c>
      <c r="E359" s="220" t="s">
        <v>475</v>
      </c>
      <c r="F359" s="221" t="s">
        <v>476</v>
      </c>
      <c r="G359" s="222" t="s">
        <v>375</v>
      </c>
      <c r="H359" s="223">
        <v>1</v>
      </c>
      <c r="I359" s="224"/>
      <c r="J359" s="225">
        <f>ROUND(I359*H359,2)</f>
        <v>0</v>
      </c>
      <c r="K359" s="221" t="s">
        <v>126</v>
      </c>
      <c r="L359" s="45"/>
      <c r="M359" s="226" t="s">
        <v>19</v>
      </c>
      <c r="N359" s="227" t="s">
        <v>43</v>
      </c>
      <c r="O359" s="85"/>
      <c r="P359" s="228">
        <f>O359*H359</f>
        <v>0</v>
      </c>
      <c r="Q359" s="228">
        <v>9.895</v>
      </c>
      <c r="R359" s="228">
        <f>Q359*H359</f>
        <v>9.895</v>
      </c>
      <c r="S359" s="228">
        <v>0</v>
      </c>
      <c r="T359" s="229">
        <f>S359*H359</f>
        <v>0</v>
      </c>
      <c r="U359" s="39"/>
      <c r="V359" s="39"/>
      <c r="W359" s="39"/>
      <c r="X359" s="39"/>
      <c r="Y359" s="39"/>
      <c r="Z359" s="39"/>
      <c r="AA359" s="39"/>
      <c r="AB359" s="39"/>
      <c r="AC359" s="39"/>
      <c r="AD359" s="39"/>
      <c r="AE359" s="39"/>
      <c r="AR359" s="230" t="s">
        <v>127</v>
      </c>
      <c r="AT359" s="230" t="s">
        <v>122</v>
      </c>
      <c r="AU359" s="230" t="s">
        <v>83</v>
      </c>
      <c r="AY359" s="18" t="s">
        <v>120</v>
      </c>
      <c r="BE359" s="231">
        <f>IF(N359="základní",J359,0)</f>
        <v>0</v>
      </c>
      <c r="BF359" s="231">
        <f>IF(N359="snížená",J359,0)</f>
        <v>0</v>
      </c>
      <c r="BG359" s="231">
        <f>IF(N359="zákl. přenesená",J359,0)</f>
        <v>0</v>
      </c>
      <c r="BH359" s="231">
        <f>IF(N359="sníž. přenesená",J359,0)</f>
        <v>0</v>
      </c>
      <c r="BI359" s="231">
        <f>IF(N359="nulová",J359,0)</f>
        <v>0</v>
      </c>
      <c r="BJ359" s="18" t="s">
        <v>80</v>
      </c>
      <c r="BK359" s="231">
        <f>ROUND(I359*H359,2)</f>
        <v>0</v>
      </c>
      <c r="BL359" s="18" t="s">
        <v>127</v>
      </c>
      <c r="BM359" s="230" t="s">
        <v>477</v>
      </c>
    </row>
    <row r="360" spans="1:47" s="2" customFormat="1" ht="12">
      <c r="A360" s="39"/>
      <c r="B360" s="40"/>
      <c r="C360" s="41"/>
      <c r="D360" s="232" t="s">
        <v>129</v>
      </c>
      <c r="E360" s="41"/>
      <c r="F360" s="233" t="s">
        <v>478</v>
      </c>
      <c r="G360" s="41"/>
      <c r="H360" s="41"/>
      <c r="I360" s="137"/>
      <c r="J360" s="41"/>
      <c r="K360" s="41"/>
      <c r="L360" s="45"/>
      <c r="M360" s="234"/>
      <c r="N360" s="235"/>
      <c r="O360" s="85"/>
      <c r="P360" s="85"/>
      <c r="Q360" s="85"/>
      <c r="R360" s="85"/>
      <c r="S360" s="85"/>
      <c r="T360" s="86"/>
      <c r="U360" s="39"/>
      <c r="V360" s="39"/>
      <c r="W360" s="39"/>
      <c r="X360" s="39"/>
      <c r="Y360" s="39"/>
      <c r="Z360" s="39"/>
      <c r="AA360" s="39"/>
      <c r="AB360" s="39"/>
      <c r="AC360" s="39"/>
      <c r="AD360" s="39"/>
      <c r="AE360" s="39"/>
      <c r="AT360" s="18" t="s">
        <v>129</v>
      </c>
      <c r="AU360" s="18" t="s">
        <v>83</v>
      </c>
    </row>
    <row r="361" spans="1:51" s="13" customFormat="1" ht="12">
      <c r="A361" s="13"/>
      <c r="B361" s="236"/>
      <c r="C361" s="237"/>
      <c r="D361" s="232" t="s">
        <v>131</v>
      </c>
      <c r="E361" s="238" t="s">
        <v>19</v>
      </c>
      <c r="F361" s="239" t="s">
        <v>378</v>
      </c>
      <c r="G361" s="237"/>
      <c r="H361" s="240">
        <v>1</v>
      </c>
      <c r="I361" s="241"/>
      <c r="J361" s="237"/>
      <c r="K361" s="237"/>
      <c r="L361" s="242"/>
      <c r="M361" s="243"/>
      <c r="N361" s="244"/>
      <c r="O361" s="244"/>
      <c r="P361" s="244"/>
      <c r="Q361" s="244"/>
      <c r="R361" s="244"/>
      <c r="S361" s="244"/>
      <c r="T361" s="245"/>
      <c r="U361" s="13"/>
      <c r="V361" s="13"/>
      <c r="W361" s="13"/>
      <c r="X361" s="13"/>
      <c r="Y361" s="13"/>
      <c r="Z361" s="13"/>
      <c r="AA361" s="13"/>
      <c r="AB361" s="13"/>
      <c r="AC361" s="13"/>
      <c r="AD361" s="13"/>
      <c r="AE361" s="13"/>
      <c r="AT361" s="246" t="s">
        <v>131</v>
      </c>
      <c r="AU361" s="246" t="s">
        <v>83</v>
      </c>
      <c r="AV361" s="13" t="s">
        <v>83</v>
      </c>
      <c r="AW361" s="13" t="s">
        <v>33</v>
      </c>
      <c r="AX361" s="13" t="s">
        <v>80</v>
      </c>
      <c r="AY361" s="246" t="s">
        <v>120</v>
      </c>
    </row>
    <row r="362" spans="1:65" s="2" customFormat="1" ht="16.5" customHeight="1">
      <c r="A362" s="39"/>
      <c r="B362" s="40"/>
      <c r="C362" s="219" t="s">
        <v>479</v>
      </c>
      <c r="D362" s="219" t="s">
        <v>122</v>
      </c>
      <c r="E362" s="220" t="s">
        <v>480</v>
      </c>
      <c r="F362" s="221" t="s">
        <v>481</v>
      </c>
      <c r="G362" s="222" t="s">
        <v>375</v>
      </c>
      <c r="H362" s="223">
        <v>3</v>
      </c>
      <c r="I362" s="224"/>
      <c r="J362" s="225">
        <f>ROUND(I362*H362,2)</f>
        <v>0</v>
      </c>
      <c r="K362" s="221" t="s">
        <v>126</v>
      </c>
      <c r="L362" s="45"/>
      <c r="M362" s="226" t="s">
        <v>19</v>
      </c>
      <c r="N362" s="227" t="s">
        <v>43</v>
      </c>
      <c r="O362" s="85"/>
      <c r="P362" s="228">
        <f>O362*H362</f>
        <v>0</v>
      </c>
      <c r="Q362" s="228">
        <v>7.00566</v>
      </c>
      <c r="R362" s="228">
        <f>Q362*H362</f>
        <v>21.01698</v>
      </c>
      <c r="S362" s="228">
        <v>0</v>
      </c>
      <c r="T362" s="229">
        <f>S362*H362</f>
        <v>0</v>
      </c>
      <c r="U362" s="39"/>
      <c r="V362" s="39"/>
      <c r="W362" s="39"/>
      <c r="X362" s="39"/>
      <c r="Y362" s="39"/>
      <c r="Z362" s="39"/>
      <c r="AA362" s="39"/>
      <c r="AB362" s="39"/>
      <c r="AC362" s="39"/>
      <c r="AD362" s="39"/>
      <c r="AE362" s="39"/>
      <c r="AR362" s="230" t="s">
        <v>127</v>
      </c>
      <c r="AT362" s="230" t="s">
        <v>122</v>
      </c>
      <c r="AU362" s="230" t="s">
        <v>83</v>
      </c>
      <c r="AY362" s="18" t="s">
        <v>120</v>
      </c>
      <c r="BE362" s="231">
        <f>IF(N362="základní",J362,0)</f>
        <v>0</v>
      </c>
      <c r="BF362" s="231">
        <f>IF(N362="snížená",J362,0)</f>
        <v>0</v>
      </c>
      <c r="BG362" s="231">
        <f>IF(N362="zákl. přenesená",J362,0)</f>
        <v>0</v>
      </c>
      <c r="BH362" s="231">
        <f>IF(N362="sníž. přenesená",J362,0)</f>
        <v>0</v>
      </c>
      <c r="BI362" s="231">
        <f>IF(N362="nulová",J362,0)</f>
        <v>0</v>
      </c>
      <c r="BJ362" s="18" t="s">
        <v>80</v>
      </c>
      <c r="BK362" s="231">
        <f>ROUND(I362*H362,2)</f>
        <v>0</v>
      </c>
      <c r="BL362" s="18" t="s">
        <v>127</v>
      </c>
      <c r="BM362" s="230" t="s">
        <v>482</v>
      </c>
    </row>
    <row r="363" spans="1:47" s="2" customFormat="1" ht="12">
      <c r="A363" s="39"/>
      <c r="B363" s="40"/>
      <c r="C363" s="41"/>
      <c r="D363" s="232" t="s">
        <v>129</v>
      </c>
      <c r="E363" s="41"/>
      <c r="F363" s="233" t="s">
        <v>473</v>
      </c>
      <c r="G363" s="41"/>
      <c r="H363" s="41"/>
      <c r="I363" s="137"/>
      <c r="J363" s="41"/>
      <c r="K363" s="41"/>
      <c r="L363" s="45"/>
      <c r="M363" s="234"/>
      <c r="N363" s="235"/>
      <c r="O363" s="85"/>
      <c r="P363" s="85"/>
      <c r="Q363" s="85"/>
      <c r="R363" s="85"/>
      <c r="S363" s="85"/>
      <c r="T363" s="86"/>
      <c r="U363" s="39"/>
      <c r="V363" s="39"/>
      <c r="W363" s="39"/>
      <c r="X363" s="39"/>
      <c r="Y363" s="39"/>
      <c r="Z363" s="39"/>
      <c r="AA363" s="39"/>
      <c r="AB363" s="39"/>
      <c r="AC363" s="39"/>
      <c r="AD363" s="39"/>
      <c r="AE363" s="39"/>
      <c r="AT363" s="18" t="s">
        <v>129</v>
      </c>
      <c r="AU363" s="18" t="s">
        <v>83</v>
      </c>
    </row>
    <row r="364" spans="1:51" s="13" customFormat="1" ht="12">
      <c r="A364" s="13"/>
      <c r="B364" s="236"/>
      <c r="C364" s="237"/>
      <c r="D364" s="232" t="s">
        <v>131</v>
      </c>
      <c r="E364" s="238" t="s">
        <v>19</v>
      </c>
      <c r="F364" s="239" t="s">
        <v>483</v>
      </c>
      <c r="G364" s="237"/>
      <c r="H364" s="240">
        <v>2</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131</v>
      </c>
      <c r="AU364" s="246" t="s">
        <v>83</v>
      </c>
      <c r="AV364" s="13" t="s">
        <v>83</v>
      </c>
      <c r="AW364" s="13" t="s">
        <v>33</v>
      </c>
      <c r="AX364" s="13" t="s">
        <v>72</v>
      </c>
      <c r="AY364" s="246" t="s">
        <v>120</v>
      </c>
    </row>
    <row r="365" spans="1:51" s="13" customFormat="1" ht="12">
      <c r="A365" s="13"/>
      <c r="B365" s="236"/>
      <c r="C365" s="237"/>
      <c r="D365" s="232" t="s">
        <v>131</v>
      </c>
      <c r="E365" s="238" t="s">
        <v>19</v>
      </c>
      <c r="F365" s="239" t="s">
        <v>378</v>
      </c>
      <c r="G365" s="237"/>
      <c r="H365" s="240">
        <v>1</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131</v>
      </c>
      <c r="AU365" s="246" t="s">
        <v>83</v>
      </c>
      <c r="AV365" s="13" t="s">
        <v>83</v>
      </c>
      <c r="AW365" s="13" t="s">
        <v>33</v>
      </c>
      <c r="AX365" s="13" t="s">
        <v>72</v>
      </c>
      <c r="AY365" s="246" t="s">
        <v>120</v>
      </c>
    </row>
    <row r="366" spans="1:51" s="15" customFormat="1" ht="12">
      <c r="A366" s="15"/>
      <c r="B366" s="257"/>
      <c r="C366" s="258"/>
      <c r="D366" s="232" t="s">
        <v>131</v>
      </c>
      <c r="E366" s="259" t="s">
        <v>19</v>
      </c>
      <c r="F366" s="260" t="s">
        <v>148</v>
      </c>
      <c r="G366" s="258"/>
      <c r="H366" s="261">
        <v>3</v>
      </c>
      <c r="I366" s="262"/>
      <c r="J366" s="258"/>
      <c r="K366" s="258"/>
      <c r="L366" s="263"/>
      <c r="M366" s="264"/>
      <c r="N366" s="265"/>
      <c r="O366" s="265"/>
      <c r="P366" s="265"/>
      <c r="Q366" s="265"/>
      <c r="R366" s="265"/>
      <c r="S366" s="265"/>
      <c r="T366" s="266"/>
      <c r="U366" s="15"/>
      <c r="V366" s="15"/>
      <c r="W366" s="15"/>
      <c r="X366" s="15"/>
      <c r="Y366" s="15"/>
      <c r="Z366" s="15"/>
      <c r="AA366" s="15"/>
      <c r="AB366" s="15"/>
      <c r="AC366" s="15"/>
      <c r="AD366" s="15"/>
      <c r="AE366" s="15"/>
      <c r="AT366" s="267" t="s">
        <v>131</v>
      </c>
      <c r="AU366" s="267" t="s">
        <v>83</v>
      </c>
      <c r="AV366" s="15" t="s">
        <v>127</v>
      </c>
      <c r="AW366" s="15" t="s">
        <v>33</v>
      </c>
      <c r="AX366" s="15" t="s">
        <v>80</v>
      </c>
      <c r="AY366" s="267" t="s">
        <v>120</v>
      </c>
    </row>
    <row r="367" spans="1:65" s="2" customFormat="1" ht="16.5" customHeight="1">
      <c r="A367" s="39"/>
      <c r="B367" s="40"/>
      <c r="C367" s="219" t="s">
        <v>484</v>
      </c>
      <c r="D367" s="219" t="s">
        <v>122</v>
      </c>
      <c r="E367" s="220" t="s">
        <v>485</v>
      </c>
      <c r="F367" s="221" t="s">
        <v>486</v>
      </c>
      <c r="G367" s="222" t="s">
        <v>305</v>
      </c>
      <c r="H367" s="223">
        <v>10</v>
      </c>
      <c r="I367" s="224"/>
      <c r="J367" s="225">
        <f>ROUND(I367*H367,2)</f>
        <v>0</v>
      </c>
      <c r="K367" s="221" t="s">
        <v>126</v>
      </c>
      <c r="L367" s="45"/>
      <c r="M367" s="226" t="s">
        <v>19</v>
      </c>
      <c r="N367" s="227" t="s">
        <v>43</v>
      </c>
      <c r="O367" s="85"/>
      <c r="P367" s="228">
        <f>O367*H367</f>
        <v>0</v>
      </c>
      <c r="Q367" s="228">
        <v>0</v>
      </c>
      <c r="R367" s="228">
        <f>Q367*H367</f>
        <v>0</v>
      </c>
      <c r="S367" s="228">
        <v>0</v>
      </c>
      <c r="T367" s="229">
        <f>S367*H367</f>
        <v>0</v>
      </c>
      <c r="U367" s="39"/>
      <c r="V367" s="39"/>
      <c r="W367" s="39"/>
      <c r="X367" s="39"/>
      <c r="Y367" s="39"/>
      <c r="Z367" s="39"/>
      <c r="AA367" s="39"/>
      <c r="AB367" s="39"/>
      <c r="AC367" s="39"/>
      <c r="AD367" s="39"/>
      <c r="AE367" s="39"/>
      <c r="AR367" s="230" t="s">
        <v>127</v>
      </c>
      <c r="AT367" s="230" t="s">
        <v>122</v>
      </c>
      <c r="AU367" s="230" t="s">
        <v>83</v>
      </c>
      <c r="AY367" s="18" t="s">
        <v>120</v>
      </c>
      <c r="BE367" s="231">
        <f>IF(N367="základní",J367,0)</f>
        <v>0</v>
      </c>
      <c r="BF367" s="231">
        <f>IF(N367="snížená",J367,0)</f>
        <v>0</v>
      </c>
      <c r="BG367" s="231">
        <f>IF(N367="zákl. přenesená",J367,0)</f>
        <v>0</v>
      </c>
      <c r="BH367" s="231">
        <f>IF(N367="sníž. přenesená",J367,0)</f>
        <v>0</v>
      </c>
      <c r="BI367" s="231">
        <f>IF(N367="nulová",J367,0)</f>
        <v>0</v>
      </c>
      <c r="BJ367" s="18" t="s">
        <v>80</v>
      </c>
      <c r="BK367" s="231">
        <f>ROUND(I367*H367,2)</f>
        <v>0</v>
      </c>
      <c r="BL367" s="18" t="s">
        <v>127</v>
      </c>
      <c r="BM367" s="230" t="s">
        <v>487</v>
      </c>
    </row>
    <row r="368" spans="1:47" s="2" customFormat="1" ht="12">
      <c r="A368" s="39"/>
      <c r="B368" s="40"/>
      <c r="C368" s="41"/>
      <c r="D368" s="232" t="s">
        <v>129</v>
      </c>
      <c r="E368" s="41"/>
      <c r="F368" s="233" t="s">
        <v>488</v>
      </c>
      <c r="G368" s="41"/>
      <c r="H368" s="41"/>
      <c r="I368" s="137"/>
      <c r="J368" s="41"/>
      <c r="K368" s="41"/>
      <c r="L368" s="45"/>
      <c r="M368" s="234"/>
      <c r="N368" s="235"/>
      <c r="O368" s="85"/>
      <c r="P368" s="85"/>
      <c r="Q368" s="85"/>
      <c r="R368" s="85"/>
      <c r="S368" s="85"/>
      <c r="T368" s="86"/>
      <c r="U368" s="39"/>
      <c r="V368" s="39"/>
      <c r="W368" s="39"/>
      <c r="X368" s="39"/>
      <c r="Y368" s="39"/>
      <c r="Z368" s="39"/>
      <c r="AA368" s="39"/>
      <c r="AB368" s="39"/>
      <c r="AC368" s="39"/>
      <c r="AD368" s="39"/>
      <c r="AE368" s="39"/>
      <c r="AT368" s="18" t="s">
        <v>129</v>
      </c>
      <c r="AU368" s="18" t="s">
        <v>83</v>
      </c>
    </row>
    <row r="369" spans="1:51" s="14" customFormat="1" ht="12">
      <c r="A369" s="14"/>
      <c r="B369" s="247"/>
      <c r="C369" s="248"/>
      <c r="D369" s="232" t="s">
        <v>131</v>
      </c>
      <c r="E369" s="249" t="s">
        <v>19</v>
      </c>
      <c r="F369" s="250" t="s">
        <v>489</v>
      </c>
      <c r="G369" s="248"/>
      <c r="H369" s="249" t="s">
        <v>19</v>
      </c>
      <c r="I369" s="251"/>
      <c r="J369" s="248"/>
      <c r="K369" s="248"/>
      <c r="L369" s="252"/>
      <c r="M369" s="253"/>
      <c r="N369" s="254"/>
      <c r="O369" s="254"/>
      <c r="P369" s="254"/>
      <c r="Q369" s="254"/>
      <c r="R369" s="254"/>
      <c r="S369" s="254"/>
      <c r="T369" s="255"/>
      <c r="U369" s="14"/>
      <c r="V369" s="14"/>
      <c r="W369" s="14"/>
      <c r="X369" s="14"/>
      <c r="Y369" s="14"/>
      <c r="Z369" s="14"/>
      <c r="AA369" s="14"/>
      <c r="AB369" s="14"/>
      <c r="AC369" s="14"/>
      <c r="AD369" s="14"/>
      <c r="AE369" s="14"/>
      <c r="AT369" s="256" t="s">
        <v>131</v>
      </c>
      <c r="AU369" s="256" t="s">
        <v>83</v>
      </c>
      <c r="AV369" s="14" t="s">
        <v>80</v>
      </c>
      <c r="AW369" s="14" t="s">
        <v>33</v>
      </c>
      <c r="AX369" s="14" t="s">
        <v>72</v>
      </c>
      <c r="AY369" s="256" t="s">
        <v>120</v>
      </c>
    </row>
    <row r="370" spans="1:51" s="13" customFormat="1" ht="12">
      <c r="A370" s="13"/>
      <c r="B370" s="236"/>
      <c r="C370" s="237"/>
      <c r="D370" s="232" t="s">
        <v>131</v>
      </c>
      <c r="E370" s="238" t="s">
        <v>19</v>
      </c>
      <c r="F370" s="239" t="s">
        <v>490</v>
      </c>
      <c r="G370" s="237"/>
      <c r="H370" s="240">
        <v>10</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131</v>
      </c>
      <c r="AU370" s="246" t="s">
        <v>83</v>
      </c>
      <c r="AV370" s="13" t="s">
        <v>83</v>
      </c>
      <c r="AW370" s="13" t="s">
        <v>33</v>
      </c>
      <c r="AX370" s="13" t="s">
        <v>80</v>
      </c>
      <c r="AY370" s="246" t="s">
        <v>120</v>
      </c>
    </row>
    <row r="371" spans="1:65" s="2" customFormat="1" ht="16.5" customHeight="1">
      <c r="A371" s="39"/>
      <c r="B371" s="40"/>
      <c r="C371" s="268" t="s">
        <v>491</v>
      </c>
      <c r="D371" s="268" t="s">
        <v>211</v>
      </c>
      <c r="E371" s="269" t="s">
        <v>492</v>
      </c>
      <c r="F371" s="270" t="s">
        <v>493</v>
      </c>
      <c r="G371" s="271" t="s">
        <v>305</v>
      </c>
      <c r="H371" s="272">
        <v>10.15</v>
      </c>
      <c r="I371" s="273"/>
      <c r="J371" s="274">
        <f>ROUND(I371*H371,2)</f>
        <v>0</v>
      </c>
      <c r="K371" s="270" t="s">
        <v>126</v>
      </c>
      <c r="L371" s="275"/>
      <c r="M371" s="276" t="s">
        <v>19</v>
      </c>
      <c r="N371" s="277" t="s">
        <v>43</v>
      </c>
      <c r="O371" s="85"/>
      <c r="P371" s="228">
        <f>O371*H371</f>
        <v>0</v>
      </c>
      <c r="Q371" s="228">
        <v>0.0092</v>
      </c>
      <c r="R371" s="228">
        <f>Q371*H371</f>
        <v>0.09338</v>
      </c>
      <c r="S371" s="228">
        <v>0</v>
      </c>
      <c r="T371" s="229">
        <f>S371*H371</f>
        <v>0</v>
      </c>
      <c r="U371" s="39"/>
      <c r="V371" s="39"/>
      <c r="W371" s="39"/>
      <c r="X371" s="39"/>
      <c r="Y371" s="39"/>
      <c r="Z371" s="39"/>
      <c r="AA371" s="39"/>
      <c r="AB371" s="39"/>
      <c r="AC371" s="39"/>
      <c r="AD371" s="39"/>
      <c r="AE371" s="39"/>
      <c r="AR371" s="230" t="s">
        <v>183</v>
      </c>
      <c r="AT371" s="230" t="s">
        <v>211</v>
      </c>
      <c r="AU371" s="230" t="s">
        <v>83</v>
      </c>
      <c r="AY371" s="18" t="s">
        <v>120</v>
      </c>
      <c r="BE371" s="231">
        <f>IF(N371="základní",J371,0)</f>
        <v>0</v>
      </c>
      <c r="BF371" s="231">
        <f>IF(N371="snížená",J371,0)</f>
        <v>0</v>
      </c>
      <c r="BG371" s="231">
        <f>IF(N371="zákl. přenesená",J371,0)</f>
        <v>0</v>
      </c>
      <c r="BH371" s="231">
        <f>IF(N371="sníž. přenesená",J371,0)</f>
        <v>0</v>
      </c>
      <c r="BI371" s="231">
        <f>IF(N371="nulová",J371,0)</f>
        <v>0</v>
      </c>
      <c r="BJ371" s="18" t="s">
        <v>80</v>
      </c>
      <c r="BK371" s="231">
        <f>ROUND(I371*H371,2)</f>
        <v>0</v>
      </c>
      <c r="BL371" s="18" t="s">
        <v>127</v>
      </c>
      <c r="BM371" s="230" t="s">
        <v>494</v>
      </c>
    </row>
    <row r="372" spans="1:51" s="13" customFormat="1" ht="12">
      <c r="A372" s="13"/>
      <c r="B372" s="236"/>
      <c r="C372" s="237"/>
      <c r="D372" s="232" t="s">
        <v>131</v>
      </c>
      <c r="E372" s="237"/>
      <c r="F372" s="239" t="s">
        <v>495</v>
      </c>
      <c r="G372" s="237"/>
      <c r="H372" s="240">
        <v>10.15</v>
      </c>
      <c r="I372" s="241"/>
      <c r="J372" s="237"/>
      <c r="K372" s="237"/>
      <c r="L372" s="242"/>
      <c r="M372" s="243"/>
      <c r="N372" s="244"/>
      <c r="O372" s="244"/>
      <c r="P372" s="244"/>
      <c r="Q372" s="244"/>
      <c r="R372" s="244"/>
      <c r="S372" s="244"/>
      <c r="T372" s="245"/>
      <c r="U372" s="13"/>
      <c r="V372" s="13"/>
      <c r="W372" s="13"/>
      <c r="X372" s="13"/>
      <c r="Y372" s="13"/>
      <c r="Z372" s="13"/>
      <c r="AA372" s="13"/>
      <c r="AB372" s="13"/>
      <c r="AC372" s="13"/>
      <c r="AD372" s="13"/>
      <c r="AE372" s="13"/>
      <c r="AT372" s="246" t="s">
        <v>131</v>
      </c>
      <c r="AU372" s="246" t="s">
        <v>83</v>
      </c>
      <c r="AV372" s="13" t="s">
        <v>83</v>
      </c>
      <c r="AW372" s="13" t="s">
        <v>4</v>
      </c>
      <c r="AX372" s="13" t="s">
        <v>80</v>
      </c>
      <c r="AY372" s="246" t="s">
        <v>120</v>
      </c>
    </row>
    <row r="373" spans="1:65" s="2" customFormat="1" ht="21.75" customHeight="1">
      <c r="A373" s="39"/>
      <c r="B373" s="40"/>
      <c r="C373" s="219" t="s">
        <v>496</v>
      </c>
      <c r="D373" s="219" t="s">
        <v>122</v>
      </c>
      <c r="E373" s="220" t="s">
        <v>497</v>
      </c>
      <c r="F373" s="221" t="s">
        <v>498</v>
      </c>
      <c r="G373" s="222" t="s">
        <v>125</v>
      </c>
      <c r="H373" s="223">
        <v>1435</v>
      </c>
      <c r="I373" s="224"/>
      <c r="J373" s="225">
        <f>ROUND(I373*H373,2)</f>
        <v>0</v>
      </c>
      <c r="K373" s="221" t="s">
        <v>126</v>
      </c>
      <c r="L373" s="45"/>
      <c r="M373" s="226" t="s">
        <v>19</v>
      </c>
      <c r="N373" s="227" t="s">
        <v>43</v>
      </c>
      <c r="O373" s="85"/>
      <c r="P373" s="228">
        <f>O373*H373</f>
        <v>0</v>
      </c>
      <c r="Q373" s="228">
        <v>0.00198</v>
      </c>
      <c r="R373" s="228">
        <f>Q373*H373</f>
        <v>2.8413</v>
      </c>
      <c r="S373" s="228">
        <v>0</v>
      </c>
      <c r="T373" s="229">
        <f>S373*H373</f>
        <v>0</v>
      </c>
      <c r="U373" s="39"/>
      <c r="V373" s="39"/>
      <c r="W373" s="39"/>
      <c r="X373" s="39"/>
      <c r="Y373" s="39"/>
      <c r="Z373" s="39"/>
      <c r="AA373" s="39"/>
      <c r="AB373" s="39"/>
      <c r="AC373" s="39"/>
      <c r="AD373" s="39"/>
      <c r="AE373" s="39"/>
      <c r="AR373" s="230" t="s">
        <v>127</v>
      </c>
      <c r="AT373" s="230" t="s">
        <v>122</v>
      </c>
      <c r="AU373" s="230" t="s">
        <v>83</v>
      </c>
      <c r="AY373" s="18" t="s">
        <v>120</v>
      </c>
      <c r="BE373" s="231">
        <f>IF(N373="základní",J373,0)</f>
        <v>0</v>
      </c>
      <c r="BF373" s="231">
        <f>IF(N373="snížená",J373,0)</f>
        <v>0</v>
      </c>
      <c r="BG373" s="231">
        <f>IF(N373="zákl. přenesená",J373,0)</f>
        <v>0</v>
      </c>
      <c r="BH373" s="231">
        <f>IF(N373="sníž. přenesená",J373,0)</f>
        <v>0</v>
      </c>
      <c r="BI373" s="231">
        <f>IF(N373="nulová",J373,0)</f>
        <v>0</v>
      </c>
      <c r="BJ373" s="18" t="s">
        <v>80</v>
      </c>
      <c r="BK373" s="231">
        <f>ROUND(I373*H373,2)</f>
        <v>0</v>
      </c>
      <c r="BL373" s="18" t="s">
        <v>127</v>
      </c>
      <c r="BM373" s="230" t="s">
        <v>499</v>
      </c>
    </row>
    <row r="374" spans="1:47" s="2" customFormat="1" ht="12">
      <c r="A374" s="39"/>
      <c r="B374" s="40"/>
      <c r="C374" s="41"/>
      <c r="D374" s="232" t="s">
        <v>129</v>
      </c>
      <c r="E374" s="41"/>
      <c r="F374" s="233" t="s">
        <v>500</v>
      </c>
      <c r="G374" s="41"/>
      <c r="H374" s="41"/>
      <c r="I374" s="137"/>
      <c r="J374" s="41"/>
      <c r="K374" s="41"/>
      <c r="L374" s="45"/>
      <c r="M374" s="234"/>
      <c r="N374" s="235"/>
      <c r="O374" s="85"/>
      <c r="P374" s="85"/>
      <c r="Q374" s="85"/>
      <c r="R374" s="85"/>
      <c r="S374" s="85"/>
      <c r="T374" s="86"/>
      <c r="U374" s="39"/>
      <c r="V374" s="39"/>
      <c r="W374" s="39"/>
      <c r="X374" s="39"/>
      <c r="Y374" s="39"/>
      <c r="Z374" s="39"/>
      <c r="AA374" s="39"/>
      <c r="AB374" s="39"/>
      <c r="AC374" s="39"/>
      <c r="AD374" s="39"/>
      <c r="AE374" s="39"/>
      <c r="AT374" s="18" t="s">
        <v>129</v>
      </c>
      <c r="AU374" s="18" t="s">
        <v>83</v>
      </c>
    </row>
    <row r="375" spans="1:51" s="14" customFormat="1" ht="12">
      <c r="A375" s="14"/>
      <c r="B375" s="247"/>
      <c r="C375" s="248"/>
      <c r="D375" s="232" t="s">
        <v>131</v>
      </c>
      <c r="E375" s="249" t="s">
        <v>19</v>
      </c>
      <c r="F375" s="250" t="s">
        <v>137</v>
      </c>
      <c r="G375" s="248"/>
      <c r="H375" s="249" t="s">
        <v>19</v>
      </c>
      <c r="I375" s="251"/>
      <c r="J375" s="248"/>
      <c r="K375" s="248"/>
      <c r="L375" s="252"/>
      <c r="M375" s="253"/>
      <c r="N375" s="254"/>
      <c r="O375" s="254"/>
      <c r="P375" s="254"/>
      <c r="Q375" s="254"/>
      <c r="R375" s="254"/>
      <c r="S375" s="254"/>
      <c r="T375" s="255"/>
      <c r="U375" s="14"/>
      <c r="V375" s="14"/>
      <c r="W375" s="14"/>
      <c r="X375" s="14"/>
      <c r="Y375" s="14"/>
      <c r="Z375" s="14"/>
      <c r="AA375" s="14"/>
      <c r="AB375" s="14"/>
      <c r="AC375" s="14"/>
      <c r="AD375" s="14"/>
      <c r="AE375" s="14"/>
      <c r="AT375" s="256" t="s">
        <v>131</v>
      </c>
      <c r="AU375" s="256" t="s">
        <v>83</v>
      </c>
      <c r="AV375" s="14" t="s">
        <v>80</v>
      </c>
      <c r="AW375" s="14" t="s">
        <v>33</v>
      </c>
      <c r="AX375" s="14" t="s">
        <v>72</v>
      </c>
      <c r="AY375" s="256" t="s">
        <v>120</v>
      </c>
    </row>
    <row r="376" spans="1:51" s="13" customFormat="1" ht="12">
      <c r="A376" s="13"/>
      <c r="B376" s="236"/>
      <c r="C376" s="237"/>
      <c r="D376" s="232" t="s">
        <v>131</v>
      </c>
      <c r="E376" s="238" t="s">
        <v>19</v>
      </c>
      <c r="F376" s="239" t="s">
        <v>315</v>
      </c>
      <c r="G376" s="237"/>
      <c r="H376" s="240">
        <v>655</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131</v>
      </c>
      <c r="AU376" s="246" t="s">
        <v>83</v>
      </c>
      <c r="AV376" s="13" t="s">
        <v>83</v>
      </c>
      <c r="AW376" s="13" t="s">
        <v>33</v>
      </c>
      <c r="AX376" s="13" t="s">
        <v>72</v>
      </c>
      <c r="AY376" s="246" t="s">
        <v>120</v>
      </c>
    </row>
    <row r="377" spans="1:51" s="14" customFormat="1" ht="12">
      <c r="A377" s="14"/>
      <c r="B377" s="247"/>
      <c r="C377" s="248"/>
      <c r="D377" s="232" t="s">
        <v>131</v>
      </c>
      <c r="E377" s="249" t="s">
        <v>19</v>
      </c>
      <c r="F377" s="250" t="s">
        <v>316</v>
      </c>
      <c r="G377" s="248"/>
      <c r="H377" s="249" t="s">
        <v>19</v>
      </c>
      <c r="I377" s="251"/>
      <c r="J377" s="248"/>
      <c r="K377" s="248"/>
      <c r="L377" s="252"/>
      <c r="M377" s="253"/>
      <c r="N377" s="254"/>
      <c r="O377" s="254"/>
      <c r="P377" s="254"/>
      <c r="Q377" s="254"/>
      <c r="R377" s="254"/>
      <c r="S377" s="254"/>
      <c r="T377" s="255"/>
      <c r="U377" s="14"/>
      <c r="V377" s="14"/>
      <c r="W377" s="14"/>
      <c r="X377" s="14"/>
      <c r="Y377" s="14"/>
      <c r="Z377" s="14"/>
      <c r="AA377" s="14"/>
      <c r="AB377" s="14"/>
      <c r="AC377" s="14"/>
      <c r="AD377" s="14"/>
      <c r="AE377" s="14"/>
      <c r="AT377" s="256" t="s">
        <v>131</v>
      </c>
      <c r="AU377" s="256" t="s">
        <v>83</v>
      </c>
      <c r="AV377" s="14" t="s">
        <v>80</v>
      </c>
      <c r="AW377" s="14" t="s">
        <v>33</v>
      </c>
      <c r="AX377" s="14" t="s">
        <v>72</v>
      </c>
      <c r="AY377" s="256" t="s">
        <v>120</v>
      </c>
    </row>
    <row r="378" spans="1:51" s="13" customFormat="1" ht="12">
      <c r="A378" s="13"/>
      <c r="B378" s="236"/>
      <c r="C378" s="237"/>
      <c r="D378" s="232" t="s">
        <v>131</v>
      </c>
      <c r="E378" s="238" t="s">
        <v>19</v>
      </c>
      <c r="F378" s="239" t="s">
        <v>317</v>
      </c>
      <c r="G378" s="237"/>
      <c r="H378" s="240">
        <v>780</v>
      </c>
      <c r="I378" s="241"/>
      <c r="J378" s="237"/>
      <c r="K378" s="237"/>
      <c r="L378" s="242"/>
      <c r="M378" s="243"/>
      <c r="N378" s="244"/>
      <c r="O378" s="244"/>
      <c r="P378" s="244"/>
      <c r="Q378" s="244"/>
      <c r="R378" s="244"/>
      <c r="S378" s="244"/>
      <c r="T378" s="245"/>
      <c r="U378" s="13"/>
      <c r="V378" s="13"/>
      <c r="W378" s="13"/>
      <c r="X378" s="13"/>
      <c r="Y378" s="13"/>
      <c r="Z378" s="13"/>
      <c r="AA378" s="13"/>
      <c r="AB378" s="13"/>
      <c r="AC378" s="13"/>
      <c r="AD378" s="13"/>
      <c r="AE378" s="13"/>
      <c r="AT378" s="246" t="s">
        <v>131</v>
      </c>
      <c r="AU378" s="246" t="s">
        <v>83</v>
      </c>
      <c r="AV378" s="13" t="s">
        <v>83</v>
      </c>
      <c r="AW378" s="13" t="s">
        <v>33</v>
      </c>
      <c r="AX378" s="13" t="s">
        <v>72</v>
      </c>
      <c r="AY378" s="246" t="s">
        <v>120</v>
      </c>
    </row>
    <row r="379" spans="1:51" s="15" customFormat="1" ht="12">
      <c r="A379" s="15"/>
      <c r="B379" s="257"/>
      <c r="C379" s="258"/>
      <c r="D379" s="232" t="s">
        <v>131</v>
      </c>
      <c r="E379" s="259" t="s">
        <v>19</v>
      </c>
      <c r="F379" s="260" t="s">
        <v>148</v>
      </c>
      <c r="G379" s="258"/>
      <c r="H379" s="261">
        <v>1435</v>
      </c>
      <c r="I379" s="262"/>
      <c r="J379" s="258"/>
      <c r="K379" s="258"/>
      <c r="L379" s="263"/>
      <c r="M379" s="264"/>
      <c r="N379" s="265"/>
      <c r="O379" s="265"/>
      <c r="P379" s="265"/>
      <c r="Q379" s="265"/>
      <c r="R379" s="265"/>
      <c r="S379" s="265"/>
      <c r="T379" s="266"/>
      <c r="U379" s="15"/>
      <c r="V379" s="15"/>
      <c r="W379" s="15"/>
      <c r="X379" s="15"/>
      <c r="Y379" s="15"/>
      <c r="Z379" s="15"/>
      <c r="AA379" s="15"/>
      <c r="AB379" s="15"/>
      <c r="AC379" s="15"/>
      <c r="AD379" s="15"/>
      <c r="AE379" s="15"/>
      <c r="AT379" s="267" t="s">
        <v>131</v>
      </c>
      <c r="AU379" s="267" t="s">
        <v>83</v>
      </c>
      <c r="AV379" s="15" t="s">
        <v>127</v>
      </c>
      <c r="AW379" s="15" t="s">
        <v>33</v>
      </c>
      <c r="AX379" s="15" t="s">
        <v>80</v>
      </c>
      <c r="AY379" s="267" t="s">
        <v>120</v>
      </c>
    </row>
    <row r="380" spans="1:51" s="14" customFormat="1" ht="12">
      <c r="A380" s="14"/>
      <c r="B380" s="247"/>
      <c r="C380" s="248"/>
      <c r="D380" s="232" t="s">
        <v>131</v>
      </c>
      <c r="E380" s="249" t="s">
        <v>19</v>
      </c>
      <c r="F380" s="250" t="s">
        <v>139</v>
      </c>
      <c r="G380" s="248"/>
      <c r="H380" s="249" t="s">
        <v>19</v>
      </c>
      <c r="I380" s="251"/>
      <c r="J380" s="248"/>
      <c r="K380" s="248"/>
      <c r="L380" s="252"/>
      <c r="M380" s="253"/>
      <c r="N380" s="254"/>
      <c r="O380" s="254"/>
      <c r="P380" s="254"/>
      <c r="Q380" s="254"/>
      <c r="R380" s="254"/>
      <c r="S380" s="254"/>
      <c r="T380" s="255"/>
      <c r="U380" s="14"/>
      <c r="V380" s="14"/>
      <c r="W380" s="14"/>
      <c r="X380" s="14"/>
      <c r="Y380" s="14"/>
      <c r="Z380" s="14"/>
      <c r="AA380" s="14"/>
      <c r="AB380" s="14"/>
      <c r="AC380" s="14"/>
      <c r="AD380" s="14"/>
      <c r="AE380" s="14"/>
      <c r="AT380" s="256" t="s">
        <v>131</v>
      </c>
      <c r="AU380" s="256" t="s">
        <v>83</v>
      </c>
      <c r="AV380" s="14" t="s">
        <v>80</v>
      </c>
      <c r="AW380" s="14" t="s">
        <v>33</v>
      </c>
      <c r="AX380" s="14" t="s">
        <v>72</v>
      </c>
      <c r="AY380" s="256" t="s">
        <v>120</v>
      </c>
    </row>
    <row r="381" spans="1:65" s="2" customFormat="1" ht="21.75" customHeight="1">
      <c r="A381" s="39"/>
      <c r="B381" s="40"/>
      <c r="C381" s="219" t="s">
        <v>501</v>
      </c>
      <c r="D381" s="219" t="s">
        <v>122</v>
      </c>
      <c r="E381" s="220" t="s">
        <v>502</v>
      </c>
      <c r="F381" s="221" t="s">
        <v>503</v>
      </c>
      <c r="G381" s="222" t="s">
        <v>305</v>
      </c>
      <c r="H381" s="223">
        <v>19</v>
      </c>
      <c r="I381" s="224"/>
      <c r="J381" s="225">
        <f>ROUND(I381*H381,2)</f>
        <v>0</v>
      </c>
      <c r="K381" s="221" t="s">
        <v>126</v>
      </c>
      <c r="L381" s="45"/>
      <c r="M381" s="226" t="s">
        <v>19</v>
      </c>
      <c r="N381" s="227" t="s">
        <v>43</v>
      </c>
      <c r="O381" s="85"/>
      <c r="P381" s="228">
        <f>O381*H381</f>
        <v>0</v>
      </c>
      <c r="Q381" s="228">
        <v>0</v>
      </c>
      <c r="R381" s="228">
        <f>Q381*H381</f>
        <v>0</v>
      </c>
      <c r="S381" s="228">
        <v>0</v>
      </c>
      <c r="T381" s="229">
        <f>S381*H381</f>
        <v>0</v>
      </c>
      <c r="U381" s="39"/>
      <c r="V381" s="39"/>
      <c r="W381" s="39"/>
      <c r="X381" s="39"/>
      <c r="Y381" s="39"/>
      <c r="Z381" s="39"/>
      <c r="AA381" s="39"/>
      <c r="AB381" s="39"/>
      <c r="AC381" s="39"/>
      <c r="AD381" s="39"/>
      <c r="AE381" s="39"/>
      <c r="AR381" s="230" t="s">
        <v>127</v>
      </c>
      <c r="AT381" s="230" t="s">
        <v>122</v>
      </c>
      <c r="AU381" s="230" t="s">
        <v>83</v>
      </c>
      <c r="AY381" s="18" t="s">
        <v>120</v>
      </c>
      <c r="BE381" s="231">
        <f>IF(N381="základní",J381,0)</f>
        <v>0</v>
      </c>
      <c r="BF381" s="231">
        <f>IF(N381="snížená",J381,0)</f>
        <v>0</v>
      </c>
      <c r="BG381" s="231">
        <f>IF(N381="zákl. přenesená",J381,0)</f>
        <v>0</v>
      </c>
      <c r="BH381" s="231">
        <f>IF(N381="sníž. přenesená",J381,0)</f>
        <v>0</v>
      </c>
      <c r="BI381" s="231">
        <f>IF(N381="nulová",J381,0)</f>
        <v>0</v>
      </c>
      <c r="BJ381" s="18" t="s">
        <v>80</v>
      </c>
      <c r="BK381" s="231">
        <f>ROUND(I381*H381,2)</f>
        <v>0</v>
      </c>
      <c r="BL381" s="18" t="s">
        <v>127</v>
      </c>
      <c r="BM381" s="230" t="s">
        <v>504</v>
      </c>
    </row>
    <row r="382" spans="1:47" s="2" customFormat="1" ht="12">
      <c r="A382" s="39"/>
      <c r="B382" s="40"/>
      <c r="C382" s="41"/>
      <c r="D382" s="232" t="s">
        <v>129</v>
      </c>
      <c r="E382" s="41"/>
      <c r="F382" s="233" t="s">
        <v>505</v>
      </c>
      <c r="G382" s="41"/>
      <c r="H382" s="41"/>
      <c r="I382" s="137"/>
      <c r="J382" s="41"/>
      <c r="K382" s="41"/>
      <c r="L382" s="45"/>
      <c r="M382" s="234"/>
      <c r="N382" s="235"/>
      <c r="O382" s="85"/>
      <c r="P382" s="85"/>
      <c r="Q382" s="85"/>
      <c r="R382" s="85"/>
      <c r="S382" s="85"/>
      <c r="T382" s="86"/>
      <c r="U382" s="39"/>
      <c r="V382" s="39"/>
      <c r="W382" s="39"/>
      <c r="X382" s="39"/>
      <c r="Y382" s="39"/>
      <c r="Z382" s="39"/>
      <c r="AA382" s="39"/>
      <c r="AB382" s="39"/>
      <c r="AC382" s="39"/>
      <c r="AD382" s="39"/>
      <c r="AE382" s="39"/>
      <c r="AT382" s="18" t="s">
        <v>129</v>
      </c>
      <c r="AU382" s="18" t="s">
        <v>83</v>
      </c>
    </row>
    <row r="383" spans="1:51" s="14" customFormat="1" ht="12">
      <c r="A383" s="14"/>
      <c r="B383" s="247"/>
      <c r="C383" s="248"/>
      <c r="D383" s="232" t="s">
        <v>131</v>
      </c>
      <c r="E383" s="249" t="s">
        <v>19</v>
      </c>
      <c r="F383" s="250" t="s">
        <v>506</v>
      </c>
      <c r="G383" s="248"/>
      <c r="H383" s="249" t="s">
        <v>19</v>
      </c>
      <c r="I383" s="251"/>
      <c r="J383" s="248"/>
      <c r="K383" s="248"/>
      <c r="L383" s="252"/>
      <c r="M383" s="253"/>
      <c r="N383" s="254"/>
      <c r="O383" s="254"/>
      <c r="P383" s="254"/>
      <c r="Q383" s="254"/>
      <c r="R383" s="254"/>
      <c r="S383" s="254"/>
      <c r="T383" s="255"/>
      <c r="U383" s="14"/>
      <c r="V383" s="14"/>
      <c r="W383" s="14"/>
      <c r="X383" s="14"/>
      <c r="Y383" s="14"/>
      <c r="Z383" s="14"/>
      <c r="AA383" s="14"/>
      <c r="AB383" s="14"/>
      <c r="AC383" s="14"/>
      <c r="AD383" s="14"/>
      <c r="AE383" s="14"/>
      <c r="AT383" s="256" t="s">
        <v>131</v>
      </c>
      <c r="AU383" s="256" t="s">
        <v>83</v>
      </c>
      <c r="AV383" s="14" t="s">
        <v>80</v>
      </c>
      <c r="AW383" s="14" t="s">
        <v>33</v>
      </c>
      <c r="AX383" s="14" t="s">
        <v>72</v>
      </c>
      <c r="AY383" s="256" t="s">
        <v>120</v>
      </c>
    </row>
    <row r="384" spans="1:51" s="13" customFormat="1" ht="12">
      <c r="A384" s="13"/>
      <c r="B384" s="236"/>
      <c r="C384" s="237"/>
      <c r="D384" s="232" t="s">
        <v>131</v>
      </c>
      <c r="E384" s="238" t="s">
        <v>19</v>
      </c>
      <c r="F384" s="239" t="s">
        <v>507</v>
      </c>
      <c r="G384" s="237"/>
      <c r="H384" s="240">
        <v>6</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131</v>
      </c>
      <c r="AU384" s="246" t="s">
        <v>83</v>
      </c>
      <c r="AV384" s="13" t="s">
        <v>83</v>
      </c>
      <c r="AW384" s="13" t="s">
        <v>33</v>
      </c>
      <c r="AX384" s="13" t="s">
        <v>72</v>
      </c>
      <c r="AY384" s="246" t="s">
        <v>120</v>
      </c>
    </row>
    <row r="385" spans="1:51" s="13" customFormat="1" ht="12">
      <c r="A385" s="13"/>
      <c r="B385" s="236"/>
      <c r="C385" s="237"/>
      <c r="D385" s="232" t="s">
        <v>131</v>
      </c>
      <c r="E385" s="238" t="s">
        <v>19</v>
      </c>
      <c r="F385" s="239" t="s">
        <v>508</v>
      </c>
      <c r="G385" s="237"/>
      <c r="H385" s="240">
        <v>5.5</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131</v>
      </c>
      <c r="AU385" s="246" t="s">
        <v>83</v>
      </c>
      <c r="AV385" s="13" t="s">
        <v>83</v>
      </c>
      <c r="AW385" s="13" t="s">
        <v>33</v>
      </c>
      <c r="AX385" s="13" t="s">
        <v>72</v>
      </c>
      <c r="AY385" s="246" t="s">
        <v>120</v>
      </c>
    </row>
    <row r="386" spans="1:51" s="13" customFormat="1" ht="12">
      <c r="A386" s="13"/>
      <c r="B386" s="236"/>
      <c r="C386" s="237"/>
      <c r="D386" s="232" t="s">
        <v>131</v>
      </c>
      <c r="E386" s="238" t="s">
        <v>19</v>
      </c>
      <c r="F386" s="239" t="s">
        <v>509</v>
      </c>
      <c r="G386" s="237"/>
      <c r="H386" s="240">
        <v>7.5</v>
      </c>
      <c r="I386" s="241"/>
      <c r="J386" s="237"/>
      <c r="K386" s="237"/>
      <c r="L386" s="242"/>
      <c r="M386" s="243"/>
      <c r="N386" s="244"/>
      <c r="O386" s="244"/>
      <c r="P386" s="244"/>
      <c r="Q386" s="244"/>
      <c r="R386" s="244"/>
      <c r="S386" s="244"/>
      <c r="T386" s="245"/>
      <c r="U386" s="13"/>
      <c r="V386" s="13"/>
      <c r="W386" s="13"/>
      <c r="X386" s="13"/>
      <c r="Y386" s="13"/>
      <c r="Z386" s="13"/>
      <c r="AA386" s="13"/>
      <c r="AB386" s="13"/>
      <c r="AC386" s="13"/>
      <c r="AD386" s="13"/>
      <c r="AE386" s="13"/>
      <c r="AT386" s="246" t="s">
        <v>131</v>
      </c>
      <c r="AU386" s="246" t="s">
        <v>83</v>
      </c>
      <c r="AV386" s="13" t="s">
        <v>83</v>
      </c>
      <c r="AW386" s="13" t="s">
        <v>33</v>
      </c>
      <c r="AX386" s="13" t="s">
        <v>72</v>
      </c>
      <c r="AY386" s="246" t="s">
        <v>120</v>
      </c>
    </row>
    <row r="387" spans="1:51" s="15" customFormat="1" ht="12">
      <c r="A387" s="15"/>
      <c r="B387" s="257"/>
      <c r="C387" s="258"/>
      <c r="D387" s="232" t="s">
        <v>131</v>
      </c>
      <c r="E387" s="259" t="s">
        <v>19</v>
      </c>
      <c r="F387" s="260" t="s">
        <v>148</v>
      </c>
      <c r="G387" s="258"/>
      <c r="H387" s="261">
        <v>19</v>
      </c>
      <c r="I387" s="262"/>
      <c r="J387" s="258"/>
      <c r="K387" s="258"/>
      <c r="L387" s="263"/>
      <c r="M387" s="264"/>
      <c r="N387" s="265"/>
      <c r="O387" s="265"/>
      <c r="P387" s="265"/>
      <c r="Q387" s="265"/>
      <c r="R387" s="265"/>
      <c r="S387" s="265"/>
      <c r="T387" s="266"/>
      <c r="U387" s="15"/>
      <c r="V387" s="15"/>
      <c r="W387" s="15"/>
      <c r="X387" s="15"/>
      <c r="Y387" s="15"/>
      <c r="Z387" s="15"/>
      <c r="AA387" s="15"/>
      <c r="AB387" s="15"/>
      <c r="AC387" s="15"/>
      <c r="AD387" s="15"/>
      <c r="AE387" s="15"/>
      <c r="AT387" s="267" t="s">
        <v>131</v>
      </c>
      <c r="AU387" s="267" t="s">
        <v>83</v>
      </c>
      <c r="AV387" s="15" t="s">
        <v>127</v>
      </c>
      <c r="AW387" s="15" t="s">
        <v>33</v>
      </c>
      <c r="AX387" s="15" t="s">
        <v>80</v>
      </c>
      <c r="AY387" s="267" t="s">
        <v>120</v>
      </c>
    </row>
    <row r="388" spans="1:65" s="2" customFormat="1" ht="21.75" customHeight="1">
      <c r="A388" s="39"/>
      <c r="B388" s="40"/>
      <c r="C388" s="219" t="s">
        <v>510</v>
      </c>
      <c r="D388" s="219" t="s">
        <v>122</v>
      </c>
      <c r="E388" s="220" t="s">
        <v>511</v>
      </c>
      <c r="F388" s="221" t="s">
        <v>512</v>
      </c>
      <c r="G388" s="222" t="s">
        <v>305</v>
      </c>
      <c r="H388" s="223">
        <v>19</v>
      </c>
      <c r="I388" s="224"/>
      <c r="J388" s="225">
        <f>ROUND(I388*H388,2)</f>
        <v>0</v>
      </c>
      <c r="K388" s="221" t="s">
        <v>126</v>
      </c>
      <c r="L388" s="45"/>
      <c r="M388" s="226" t="s">
        <v>19</v>
      </c>
      <c r="N388" s="227" t="s">
        <v>43</v>
      </c>
      <c r="O388" s="85"/>
      <c r="P388" s="228">
        <f>O388*H388</f>
        <v>0</v>
      </c>
      <c r="Q388" s="228">
        <v>0.00061</v>
      </c>
      <c r="R388" s="228">
        <f>Q388*H388</f>
        <v>0.01159</v>
      </c>
      <c r="S388" s="228">
        <v>0</v>
      </c>
      <c r="T388" s="229">
        <f>S388*H388</f>
        <v>0</v>
      </c>
      <c r="U388" s="39"/>
      <c r="V388" s="39"/>
      <c r="W388" s="39"/>
      <c r="X388" s="39"/>
      <c r="Y388" s="39"/>
      <c r="Z388" s="39"/>
      <c r="AA388" s="39"/>
      <c r="AB388" s="39"/>
      <c r="AC388" s="39"/>
      <c r="AD388" s="39"/>
      <c r="AE388" s="39"/>
      <c r="AR388" s="230" t="s">
        <v>127</v>
      </c>
      <c r="AT388" s="230" t="s">
        <v>122</v>
      </c>
      <c r="AU388" s="230" t="s">
        <v>83</v>
      </c>
      <c r="AY388" s="18" t="s">
        <v>120</v>
      </c>
      <c r="BE388" s="231">
        <f>IF(N388="základní",J388,0)</f>
        <v>0</v>
      </c>
      <c r="BF388" s="231">
        <f>IF(N388="snížená",J388,0)</f>
        <v>0</v>
      </c>
      <c r="BG388" s="231">
        <f>IF(N388="zákl. přenesená",J388,0)</f>
        <v>0</v>
      </c>
      <c r="BH388" s="231">
        <f>IF(N388="sníž. přenesená",J388,0)</f>
        <v>0</v>
      </c>
      <c r="BI388" s="231">
        <f>IF(N388="nulová",J388,0)</f>
        <v>0</v>
      </c>
      <c r="BJ388" s="18" t="s">
        <v>80</v>
      </c>
      <c r="BK388" s="231">
        <f>ROUND(I388*H388,2)</f>
        <v>0</v>
      </c>
      <c r="BL388" s="18" t="s">
        <v>127</v>
      </c>
      <c r="BM388" s="230" t="s">
        <v>513</v>
      </c>
    </row>
    <row r="389" spans="1:47" s="2" customFormat="1" ht="12">
      <c r="A389" s="39"/>
      <c r="B389" s="40"/>
      <c r="C389" s="41"/>
      <c r="D389" s="232" t="s">
        <v>129</v>
      </c>
      <c r="E389" s="41"/>
      <c r="F389" s="233" t="s">
        <v>514</v>
      </c>
      <c r="G389" s="41"/>
      <c r="H389" s="41"/>
      <c r="I389" s="137"/>
      <c r="J389" s="41"/>
      <c r="K389" s="41"/>
      <c r="L389" s="45"/>
      <c r="M389" s="234"/>
      <c r="N389" s="235"/>
      <c r="O389" s="85"/>
      <c r="P389" s="85"/>
      <c r="Q389" s="85"/>
      <c r="R389" s="85"/>
      <c r="S389" s="85"/>
      <c r="T389" s="86"/>
      <c r="U389" s="39"/>
      <c r="V389" s="39"/>
      <c r="W389" s="39"/>
      <c r="X389" s="39"/>
      <c r="Y389" s="39"/>
      <c r="Z389" s="39"/>
      <c r="AA389" s="39"/>
      <c r="AB389" s="39"/>
      <c r="AC389" s="39"/>
      <c r="AD389" s="39"/>
      <c r="AE389" s="39"/>
      <c r="AT389" s="18" t="s">
        <v>129</v>
      </c>
      <c r="AU389" s="18" t="s">
        <v>83</v>
      </c>
    </row>
    <row r="390" spans="1:51" s="13" customFormat="1" ht="12">
      <c r="A390" s="13"/>
      <c r="B390" s="236"/>
      <c r="C390" s="237"/>
      <c r="D390" s="232" t="s">
        <v>131</v>
      </c>
      <c r="E390" s="238" t="s">
        <v>19</v>
      </c>
      <c r="F390" s="239" t="s">
        <v>507</v>
      </c>
      <c r="G390" s="237"/>
      <c r="H390" s="240">
        <v>6</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131</v>
      </c>
      <c r="AU390" s="246" t="s">
        <v>83</v>
      </c>
      <c r="AV390" s="13" t="s">
        <v>83</v>
      </c>
      <c r="AW390" s="13" t="s">
        <v>33</v>
      </c>
      <c r="AX390" s="13" t="s">
        <v>72</v>
      </c>
      <c r="AY390" s="246" t="s">
        <v>120</v>
      </c>
    </row>
    <row r="391" spans="1:51" s="13" customFormat="1" ht="12">
      <c r="A391" s="13"/>
      <c r="B391" s="236"/>
      <c r="C391" s="237"/>
      <c r="D391" s="232" t="s">
        <v>131</v>
      </c>
      <c r="E391" s="238" t="s">
        <v>19</v>
      </c>
      <c r="F391" s="239" t="s">
        <v>508</v>
      </c>
      <c r="G391" s="237"/>
      <c r="H391" s="240">
        <v>5.5</v>
      </c>
      <c r="I391" s="241"/>
      <c r="J391" s="237"/>
      <c r="K391" s="237"/>
      <c r="L391" s="242"/>
      <c r="M391" s="243"/>
      <c r="N391" s="244"/>
      <c r="O391" s="244"/>
      <c r="P391" s="244"/>
      <c r="Q391" s="244"/>
      <c r="R391" s="244"/>
      <c r="S391" s="244"/>
      <c r="T391" s="245"/>
      <c r="U391" s="13"/>
      <c r="V391" s="13"/>
      <c r="W391" s="13"/>
      <c r="X391" s="13"/>
      <c r="Y391" s="13"/>
      <c r="Z391" s="13"/>
      <c r="AA391" s="13"/>
      <c r="AB391" s="13"/>
      <c r="AC391" s="13"/>
      <c r="AD391" s="13"/>
      <c r="AE391" s="13"/>
      <c r="AT391" s="246" t="s">
        <v>131</v>
      </c>
      <c r="AU391" s="246" t="s">
        <v>83</v>
      </c>
      <c r="AV391" s="13" t="s">
        <v>83</v>
      </c>
      <c r="AW391" s="13" t="s">
        <v>33</v>
      </c>
      <c r="AX391" s="13" t="s">
        <v>72</v>
      </c>
      <c r="AY391" s="246" t="s">
        <v>120</v>
      </c>
    </row>
    <row r="392" spans="1:51" s="13" customFormat="1" ht="12">
      <c r="A392" s="13"/>
      <c r="B392" s="236"/>
      <c r="C392" s="237"/>
      <c r="D392" s="232" t="s">
        <v>131</v>
      </c>
      <c r="E392" s="238" t="s">
        <v>19</v>
      </c>
      <c r="F392" s="239" t="s">
        <v>509</v>
      </c>
      <c r="G392" s="237"/>
      <c r="H392" s="240">
        <v>7.5</v>
      </c>
      <c r="I392" s="241"/>
      <c r="J392" s="237"/>
      <c r="K392" s="237"/>
      <c r="L392" s="242"/>
      <c r="M392" s="243"/>
      <c r="N392" s="244"/>
      <c r="O392" s="244"/>
      <c r="P392" s="244"/>
      <c r="Q392" s="244"/>
      <c r="R392" s="244"/>
      <c r="S392" s="244"/>
      <c r="T392" s="245"/>
      <c r="U392" s="13"/>
      <c r="V392" s="13"/>
      <c r="W392" s="13"/>
      <c r="X392" s="13"/>
      <c r="Y392" s="13"/>
      <c r="Z392" s="13"/>
      <c r="AA392" s="13"/>
      <c r="AB392" s="13"/>
      <c r="AC392" s="13"/>
      <c r="AD392" s="13"/>
      <c r="AE392" s="13"/>
      <c r="AT392" s="246" t="s">
        <v>131</v>
      </c>
      <c r="AU392" s="246" t="s">
        <v>83</v>
      </c>
      <c r="AV392" s="13" t="s">
        <v>83</v>
      </c>
      <c r="AW392" s="13" t="s">
        <v>33</v>
      </c>
      <c r="AX392" s="13" t="s">
        <v>72</v>
      </c>
      <c r="AY392" s="246" t="s">
        <v>120</v>
      </c>
    </row>
    <row r="393" spans="1:51" s="15" customFormat="1" ht="12">
      <c r="A393" s="15"/>
      <c r="B393" s="257"/>
      <c r="C393" s="258"/>
      <c r="D393" s="232" t="s">
        <v>131</v>
      </c>
      <c r="E393" s="259" t="s">
        <v>19</v>
      </c>
      <c r="F393" s="260" t="s">
        <v>148</v>
      </c>
      <c r="G393" s="258"/>
      <c r="H393" s="261">
        <v>19</v>
      </c>
      <c r="I393" s="262"/>
      <c r="J393" s="258"/>
      <c r="K393" s="258"/>
      <c r="L393" s="263"/>
      <c r="M393" s="264"/>
      <c r="N393" s="265"/>
      <c r="O393" s="265"/>
      <c r="P393" s="265"/>
      <c r="Q393" s="265"/>
      <c r="R393" s="265"/>
      <c r="S393" s="265"/>
      <c r="T393" s="266"/>
      <c r="U393" s="15"/>
      <c r="V393" s="15"/>
      <c r="W393" s="15"/>
      <c r="X393" s="15"/>
      <c r="Y393" s="15"/>
      <c r="Z393" s="15"/>
      <c r="AA393" s="15"/>
      <c r="AB393" s="15"/>
      <c r="AC393" s="15"/>
      <c r="AD393" s="15"/>
      <c r="AE393" s="15"/>
      <c r="AT393" s="267" t="s">
        <v>131</v>
      </c>
      <c r="AU393" s="267" t="s">
        <v>83</v>
      </c>
      <c r="AV393" s="15" t="s">
        <v>127</v>
      </c>
      <c r="AW393" s="15" t="s">
        <v>33</v>
      </c>
      <c r="AX393" s="15" t="s">
        <v>80</v>
      </c>
      <c r="AY393" s="267" t="s">
        <v>120</v>
      </c>
    </row>
    <row r="394" spans="1:65" s="2" customFormat="1" ht="16.5" customHeight="1">
      <c r="A394" s="39"/>
      <c r="B394" s="40"/>
      <c r="C394" s="219" t="s">
        <v>515</v>
      </c>
      <c r="D394" s="219" t="s">
        <v>122</v>
      </c>
      <c r="E394" s="220" t="s">
        <v>516</v>
      </c>
      <c r="F394" s="221" t="s">
        <v>517</v>
      </c>
      <c r="G394" s="222" t="s">
        <v>305</v>
      </c>
      <c r="H394" s="223">
        <v>799</v>
      </c>
      <c r="I394" s="224"/>
      <c r="J394" s="225">
        <f>ROUND(I394*H394,2)</f>
        <v>0</v>
      </c>
      <c r="K394" s="221" t="s">
        <v>126</v>
      </c>
      <c r="L394" s="45"/>
      <c r="M394" s="226" t="s">
        <v>19</v>
      </c>
      <c r="N394" s="227" t="s">
        <v>43</v>
      </c>
      <c r="O394" s="85"/>
      <c r="P394" s="228">
        <f>O394*H394</f>
        <v>0</v>
      </c>
      <c r="Q394" s="228">
        <v>0</v>
      </c>
      <c r="R394" s="228">
        <f>Q394*H394</f>
        <v>0</v>
      </c>
      <c r="S394" s="228">
        <v>0</v>
      </c>
      <c r="T394" s="229">
        <f>S394*H394</f>
        <v>0</v>
      </c>
      <c r="U394" s="39"/>
      <c r="V394" s="39"/>
      <c r="W394" s="39"/>
      <c r="X394" s="39"/>
      <c r="Y394" s="39"/>
      <c r="Z394" s="39"/>
      <c r="AA394" s="39"/>
      <c r="AB394" s="39"/>
      <c r="AC394" s="39"/>
      <c r="AD394" s="39"/>
      <c r="AE394" s="39"/>
      <c r="AR394" s="230" t="s">
        <v>127</v>
      </c>
      <c r="AT394" s="230" t="s">
        <v>122</v>
      </c>
      <c r="AU394" s="230" t="s">
        <v>83</v>
      </c>
      <c r="AY394" s="18" t="s">
        <v>120</v>
      </c>
      <c r="BE394" s="231">
        <f>IF(N394="základní",J394,0)</f>
        <v>0</v>
      </c>
      <c r="BF394" s="231">
        <f>IF(N394="snížená",J394,0)</f>
        <v>0</v>
      </c>
      <c r="BG394" s="231">
        <f>IF(N394="zákl. přenesená",J394,0)</f>
        <v>0</v>
      </c>
      <c r="BH394" s="231">
        <f>IF(N394="sníž. přenesená",J394,0)</f>
        <v>0</v>
      </c>
      <c r="BI394" s="231">
        <f>IF(N394="nulová",J394,0)</f>
        <v>0</v>
      </c>
      <c r="BJ394" s="18" t="s">
        <v>80</v>
      </c>
      <c r="BK394" s="231">
        <f>ROUND(I394*H394,2)</f>
        <v>0</v>
      </c>
      <c r="BL394" s="18" t="s">
        <v>127</v>
      </c>
      <c r="BM394" s="230" t="s">
        <v>518</v>
      </c>
    </row>
    <row r="395" spans="1:47" s="2" customFormat="1" ht="12">
      <c r="A395" s="39"/>
      <c r="B395" s="40"/>
      <c r="C395" s="41"/>
      <c r="D395" s="232" t="s">
        <v>129</v>
      </c>
      <c r="E395" s="41"/>
      <c r="F395" s="233" t="s">
        <v>519</v>
      </c>
      <c r="G395" s="41"/>
      <c r="H395" s="41"/>
      <c r="I395" s="137"/>
      <c r="J395" s="41"/>
      <c r="K395" s="41"/>
      <c r="L395" s="45"/>
      <c r="M395" s="234"/>
      <c r="N395" s="235"/>
      <c r="O395" s="85"/>
      <c r="P395" s="85"/>
      <c r="Q395" s="85"/>
      <c r="R395" s="85"/>
      <c r="S395" s="85"/>
      <c r="T395" s="86"/>
      <c r="U395" s="39"/>
      <c r="V395" s="39"/>
      <c r="W395" s="39"/>
      <c r="X395" s="39"/>
      <c r="Y395" s="39"/>
      <c r="Z395" s="39"/>
      <c r="AA395" s="39"/>
      <c r="AB395" s="39"/>
      <c r="AC395" s="39"/>
      <c r="AD395" s="39"/>
      <c r="AE395" s="39"/>
      <c r="AT395" s="18" t="s">
        <v>129</v>
      </c>
      <c r="AU395" s="18" t="s">
        <v>83</v>
      </c>
    </row>
    <row r="396" spans="1:51" s="14" customFormat="1" ht="12">
      <c r="A396" s="14"/>
      <c r="B396" s="247"/>
      <c r="C396" s="248"/>
      <c r="D396" s="232" t="s">
        <v>131</v>
      </c>
      <c r="E396" s="249" t="s">
        <v>19</v>
      </c>
      <c r="F396" s="250" t="s">
        <v>308</v>
      </c>
      <c r="G396" s="248"/>
      <c r="H396" s="249" t="s">
        <v>19</v>
      </c>
      <c r="I396" s="251"/>
      <c r="J396" s="248"/>
      <c r="K396" s="248"/>
      <c r="L396" s="252"/>
      <c r="M396" s="253"/>
      <c r="N396" s="254"/>
      <c r="O396" s="254"/>
      <c r="P396" s="254"/>
      <c r="Q396" s="254"/>
      <c r="R396" s="254"/>
      <c r="S396" s="254"/>
      <c r="T396" s="255"/>
      <c r="U396" s="14"/>
      <c r="V396" s="14"/>
      <c r="W396" s="14"/>
      <c r="X396" s="14"/>
      <c r="Y396" s="14"/>
      <c r="Z396" s="14"/>
      <c r="AA396" s="14"/>
      <c r="AB396" s="14"/>
      <c r="AC396" s="14"/>
      <c r="AD396" s="14"/>
      <c r="AE396" s="14"/>
      <c r="AT396" s="256" t="s">
        <v>131</v>
      </c>
      <c r="AU396" s="256" t="s">
        <v>83</v>
      </c>
      <c r="AV396" s="14" t="s">
        <v>80</v>
      </c>
      <c r="AW396" s="14" t="s">
        <v>33</v>
      </c>
      <c r="AX396" s="14" t="s">
        <v>72</v>
      </c>
      <c r="AY396" s="256" t="s">
        <v>120</v>
      </c>
    </row>
    <row r="397" spans="1:51" s="13" customFormat="1" ht="12">
      <c r="A397" s="13"/>
      <c r="B397" s="236"/>
      <c r="C397" s="237"/>
      <c r="D397" s="232" t="s">
        <v>131</v>
      </c>
      <c r="E397" s="238" t="s">
        <v>19</v>
      </c>
      <c r="F397" s="239" t="s">
        <v>309</v>
      </c>
      <c r="G397" s="237"/>
      <c r="H397" s="240">
        <v>780</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131</v>
      </c>
      <c r="AU397" s="246" t="s">
        <v>83</v>
      </c>
      <c r="AV397" s="13" t="s">
        <v>83</v>
      </c>
      <c r="AW397" s="13" t="s">
        <v>33</v>
      </c>
      <c r="AX397" s="13" t="s">
        <v>72</v>
      </c>
      <c r="AY397" s="246" t="s">
        <v>120</v>
      </c>
    </row>
    <row r="398" spans="1:51" s="14" customFormat="1" ht="12">
      <c r="A398" s="14"/>
      <c r="B398" s="247"/>
      <c r="C398" s="248"/>
      <c r="D398" s="232" t="s">
        <v>131</v>
      </c>
      <c r="E398" s="249" t="s">
        <v>19</v>
      </c>
      <c r="F398" s="250" t="s">
        <v>520</v>
      </c>
      <c r="G398" s="248"/>
      <c r="H398" s="249" t="s">
        <v>19</v>
      </c>
      <c r="I398" s="251"/>
      <c r="J398" s="248"/>
      <c r="K398" s="248"/>
      <c r="L398" s="252"/>
      <c r="M398" s="253"/>
      <c r="N398" s="254"/>
      <c r="O398" s="254"/>
      <c r="P398" s="254"/>
      <c r="Q398" s="254"/>
      <c r="R398" s="254"/>
      <c r="S398" s="254"/>
      <c r="T398" s="255"/>
      <c r="U398" s="14"/>
      <c r="V398" s="14"/>
      <c r="W398" s="14"/>
      <c r="X398" s="14"/>
      <c r="Y398" s="14"/>
      <c r="Z398" s="14"/>
      <c r="AA398" s="14"/>
      <c r="AB398" s="14"/>
      <c r="AC398" s="14"/>
      <c r="AD398" s="14"/>
      <c r="AE398" s="14"/>
      <c r="AT398" s="256" t="s">
        <v>131</v>
      </c>
      <c r="AU398" s="256" t="s">
        <v>83</v>
      </c>
      <c r="AV398" s="14" t="s">
        <v>80</v>
      </c>
      <c r="AW398" s="14" t="s">
        <v>33</v>
      </c>
      <c r="AX398" s="14" t="s">
        <v>72</v>
      </c>
      <c r="AY398" s="256" t="s">
        <v>120</v>
      </c>
    </row>
    <row r="399" spans="1:51" s="14" customFormat="1" ht="12">
      <c r="A399" s="14"/>
      <c r="B399" s="247"/>
      <c r="C399" s="248"/>
      <c r="D399" s="232" t="s">
        <v>131</v>
      </c>
      <c r="E399" s="249" t="s">
        <v>19</v>
      </c>
      <c r="F399" s="250" t="s">
        <v>521</v>
      </c>
      <c r="G399" s="248"/>
      <c r="H399" s="249" t="s">
        <v>19</v>
      </c>
      <c r="I399" s="251"/>
      <c r="J399" s="248"/>
      <c r="K399" s="248"/>
      <c r="L399" s="252"/>
      <c r="M399" s="253"/>
      <c r="N399" s="254"/>
      <c r="O399" s="254"/>
      <c r="P399" s="254"/>
      <c r="Q399" s="254"/>
      <c r="R399" s="254"/>
      <c r="S399" s="254"/>
      <c r="T399" s="255"/>
      <c r="U399" s="14"/>
      <c r="V399" s="14"/>
      <c r="W399" s="14"/>
      <c r="X399" s="14"/>
      <c r="Y399" s="14"/>
      <c r="Z399" s="14"/>
      <c r="AA399" s="14"/>
      <c r="AB399" s="14"/>
      <c r="AC399" s="14"/>
      <c r="AD399" s="14"/>
      <c r="AE399" s="14"/>
      <c r="AT399" s="256" t="s">
        <v>131</v>
      </c>
      <c r="AU399" s="256" t="s">
        <v>83</v>
      </c>
      <c r="AV399" s="14" t="s">
        <v>80</v>
      </c>
      <c r="AW399" s="14" t="s">
        <v>33</v>
      </c>
      <c r="AX399" s="14" t="s">
        <v>72</v>
      </c>
      <c r="AY399" s="256" t="s">
        <v>120</v>
      </c>
    </row>
    <row r="400" spans="1:51" s="13" customFormat="1" ht="12">
      <c r="A400" s="13"/>
      <c r="B400" s="236"/>
      <c r="C400" s="237"/>
      <c r="D400" s="232" t="s">
        <v>131</v>
      </c>
      <c r="E400" s="238" t="s">
        <v>19</v>
      </c>
      <c r="F400" s="239" t="s">
        <v>507</v>
      </c>
      <c r="G400" s="237"/>
      <c r="H400" s="240">
        <v>6</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131</v>
      </c>
      <c r="AU400" s="246" t="s">
        <v>83</v>
      </c>
      <c r="AV400" s="13" t="s">
        <v>83</v>
      </c>
      <c r="AW400" s="13" t="s">
        <v>33</v>
      </c>
      <c r="AX400" s="13" t="s">
        <v>72</v>
      </c>
      <c r="AY400" s="246" t="s">
        <v>120</v>
      </c>
    </row>
    <row r="401" spans="1:51" s="13" customFormat="1" ht="12">
      <c r="A401" s="13"/>
      <c r="B401" s="236"/>
      <c r="C401" s="237"/>
      <c r="D401" s="232" t="s">
        <v>131</v>
      </c>
      <c r="E401" s="238" t="s">
        <v>19</v>
      </c>
      <c r="F401" s="239" t="s">
        <v>508</v>
      </c>
      <c r="G401" s="237"/>
      <c r="H401" s="240">
        <v>5.5</v>
      </c>
      <c r="I401" s="241"/>
      <c r="J401" s="237"/>
      <c r="K401" s="237"/>
      <c r="L401" s="242"/>
      <c r="M401" s="243"/>
      <c r="N401" s="244"/>
      <c r="O401" s="244"/>
      <c r="P401" s="244"/>
      <c r="Q401" s="244"/>
      <c r="R401" s="244"/>
      <c r="S401" s="244"/>
      <c r="T401" s="245"/>
      <c r="U401" s="13"/>
      <c r="V401" s="13"/>
      <c r="W401" s="13"/>
      <c r="X401" s="13"/>
      <c r="Y401" s="13"/>
      <c r="Z401" s="13"/>
      <c r="AA401" s="13"/>
      <c r="AB401" s="13"/>
      <c r="AC401" s="13"/>
      <c r="AD401" s="13"/>
      <c r="AE401" s="13"/>
      <c r="AT401" s="246" t="s">
        <v>131</v>
      </c>
      <c r="AU401" s="246" t="s">
        <v>83</v>
      </c>
      <c r="AV401" s="13" t="s">
        <v>83</v>
      </c>
      <c r="AW401" s="13" t="s">
        <v>33</v>
      </c>
      <c r="AX401" s="13" t="s">
        <v>72</v>
      </c>
      <c r="AY401" s="246" t="s">
        <v>120</v>
      </c>
    </row>
    <row r="402" spans="1:51" s="13" customFormat="1" ht="12">
      <c r="A402" s="13"/>
      <c r="B402" s="236"/>
      <c r="C402" s="237"/>
      <c r="D402" s="232" t="s">
        <v>131</v>
      </c>
      <c r="E402" s="238" t="s">
        <v>19</v>
      </c>
      <c r="F402" s="239" t="s">
        <v>509</v>
      </c>
      <c r="G402" s="237"/>
      <c r="H402" s="240">
        <v>7.5</v>
      </c>
      <c r="I402" s="241"/>
      <c r="J402" s="237"/>
      <c r="K402" s="237"/>
      <c r="L402" s="242"/>
      <c r="M402" s="243"/>
      <c r="N402" s="244"/>
      <c r="O402" s="244"/>
      <c r="P402" s="244"/>
      <c r="Q402" s="244"/>
      <c r="R402" s="244"/>
      <c r="S402" s="244"/>
      <c r="T402" s="245"/>
      <c r="U402" s="13"/>
      <c r="V402" s="13"/>
      <c r="W402" s="13"/>
      <c r="X402" s="13"/>
      <c r="Y402" s="13"/>
      <c r="Z402" s="13"/>
      <c r="AA402" s="13"/>
      <c r="AB402" s="13"/>
      <c r="AC402" s="13"/>
      <c r="AD402" s="13"/>
      <c r="AE402" s="13"/>
      <c r="AT402" s="246" t="s">
        <v>131</v>
      </c>
      <c r="AU402" s="246" t="s">
        <v>83</v>
      </c>
      <c r="AV402" s="13" t="s">
        <v>83</v>
      </c>
      <c r="AW402" s="13" t="s">
        <v>33</v>
      </c>
      <c r="AX402" s="13" t="s">
        <v>72</v>
      </c>
      <c r="AY402" s="246" t="s">
        <v>120</v>
      </c>
    </row>
    <row r="403" spans="1:51" s="15" customFormat="1" ht="12">
      <c r="A403" s="15"/>
      <c r="B403" s="257"/>
      <c r="C403" s="258"/>
      <c r="D403" s="232" t="s">
        <v>131</v>
      </c>
      <c r="E403" s="259" t="s">
        <v>19</v>
      </c>
      <c r="F403" s="260" t="s">
        <v>148</v>
      </c>
      <c r="G403" s="258"/>
      <c r="H403" s="261">
        <v>799</v>
      </c>
      <c r="I403" s="262"/>
      <c r="J403" s="258"/>
      <c r="K403" s="258"/>
      <c r="L403" s="263"/>
      <c r="M403" s="264"/>
      <c r="N403" s="265"/>
      <c r="O403" s="265"/>
      <c r="P403" s="265"/>
      <c r="Q403" s="265"/>
      <c r="R403" s="265"/>
      <c r="S403" s="265"/>
      <c r="T403" s="266"/>
      <c r="U403" s="15"/>
      <c r="V403" s="15"/>
      <c r="W403" s="15"/>
      <c r="X403" s="15"/>
      <c r="Y403" s="15"/>
      <c r="Z403" s="15"/>
      <c r="AA403" s="15"/>
      <c r="AB403" s="15"/>
      <c r="AC403" s="15"/>
      <c r="AD403" s="15"/>
      <c r="AE403" s="15"/>
      <c r="AT403" s="267" t="s">
        <v>131</v>
      </c>
      <c r="AU403" s="267" t="s">
        <v>83</v>
      </c>
      <c r="AV403" s="15" t="s">
        <v>127</v>
      </c>
      <c r="AW403" s="15" t="s">
        <v>33</v>
      </c>
      <c r="AX403" s="15" t="s">
        <v>80</v>
      </c>
      <c r="AY403" s="267" t="s">
        <v>120</v>
      </c>
    </row>
    <row r="404" spans="1:65" s="2" customFormat="1" ht="33" customHeight="1">
      <c r="A404" s="39"/>
      <c r="B404" s="40"/>
      <c r="C404" s="219" t="s">
        <v>522</v>
      </c>
      <c r="D404" s="219" t="s">
        <v>122</v>
      </c>
      <c r="E404" s="220" t="s">
        <v>523</v>
      </c>
      <c r="F404" s="221" t="s">
        <v>524</v>
      </c>
      <c r="G404" s="222" t="s">
        <v>305</v>
      </c>
      <c r="H404" s="223">
        <v>2123</v>
      </c>
      <c r="I404" s="224"/>
      <c r="J404" s="225">
        <f>ROUND(I404*H404,2)</f>
        <v>0</v>
      </c>
      <c r="K404" s="221" t="s">
        <v>126</v>
      </c>
      <c r="L404" s="45"/>
      <c r="M404" s="226" t="s">
        <v>19</v>
      </c>
      <c r="N404" s="227" t="s">
        <v>43</v>
      </c>
      <c r="O404" s="85"/>
      <c r="P404" s="228">
        <f>O404*H404</f>
        <v>0</v>
      </c>
      <c r="Q404" s="228">
        <v>0</v>
      </c>
      <c r="R404" s="228">
        <f>Q404*H404</f>
        <v>0</v>
      </c>
      <c r="S404" s="228">
        <v>0.194</v>
      </c>
      <c r="T404" s="229">
        <f>S404*H404</f>
        <v>411.862</v>
      </c>
      <c r="U404" s="39"/>
      <c r="V404" s="39"/>
      <c r="W404" s="39"/>
      <c r="X404" s="39"/>
      <c r="Y404" s="39"/>
      <c r="Z404" s="39"/>
      <c r="AA404" s="39"/>
      <c r="AB404" s="39"/>
      <c r="AC404" s="39"/>
      <c r="AD404" s="39"/>
      <c r="AE404" s="39"/>
      <c r="AR404" s="230" t="s">
        <v>127</v>
      </c>
      <c r="AT404" s="230" t="s">
        <v>122</v>
      </c>
      <c r="AU404" s="230" t="s">
        <v>83</v>
      </c>
      <c r="AY404" s="18" t="s">
        <v>120</v>
      </c>
      <c r="BE404" s="231">
        <f>IF(N404="základní",J404,0)</f>
        <v>0</v>
      </c>
      <c r="BF404" s="231">
        <f>IF(N404="snížená",J404,0)</f>
        <v>0</v>
      </c>
      <c r="BG404" s="231">
        <f>IF(N404="zákl. přenesená",J404,0)</f>
        <v>0</v>
      </c>
      <c r="BH404" s="231">
        <f>IF(N404="sníž. přenesená",J404,0)</f>
        <v>0</v>
      </c>
      <c r="BI404" s="231">
        <f>IF(N404="nulová",J404,0)</f>
        <v>0</v>
      </c>
      <c r="BJ404" s="18" t="s">
        <v>80</v>
      </c>
      <c r="BK404" s="231">
        <f>ROUND(I404*H404,2)</f>
        <v>0</v>
      </c>
      <c r="BL404" s="18" t="s">
        <v>127</v>
      </c>
      <c r="BM404" s="230" t="s">
        <v>525</v>
      </c>
    </row>
    <row r="405" spans="1:47" s="2" customFormat="1" ht="12">
      <c r="A405" s="39"/>
      <c r="B405" s="40"/>
      <c r="C405" s="41"/>
      <c r="D405" s="232" t="s">
        <v>129</v>
      </c>
      <c r="E405" s="41"/>
      <c r="F405" s="233" t="s">
        <v>526</v>
      </c>
      <c r="G405" s="41"/>
      <c r="H405" s="41"/>
      <c r="I405" s="137"/>
      <c r="J405" s="41"/>
      <c r="K405" s="41"/>
      <c r="L405" s="45"/>
      <c r="M405" s="234"/>
      <c r="N405" s="235"/>
      <c r="O405" s="85"/>
      <c r="P405" s="85"/>
      <c r="Q405" s="85"/>
      <c r="R405" s="85"/>
      <c r="S405" s="85"/>
      <c r="T405" s="86"/>
      <c r="U405" s="39"/>
      <c r="V405" s="39"/>
      <c r="W405" s="39"/>
      <c r="X405" s="39"/>
      <c r="Y405" s="39"/>
      <c r="Z405" s="39"/>
      <c r="AA405" s="39"/>
      <c r="AB405" s="39"/>
      <c r="AC405" s="39"/>
      <c r="AD405" s="39"/>
      <c r="AE405" s="39"/>
      <c r="AT405" s="18" t="s">
        <v>129</v>
      </c>
      <c r="AU405" s="18" t="s">
        <v>83</v>
      </c>
    </row>
    <row r="406" spans="1:51" s="14" customFormat="1" ht="12">
      <c r="A406" s="14"/>
      <c r="B406" s="247"/>
      <c r="C406" s="248"/>
      <c r="D406" s="232" t="s">
        <v>131</v>
      </c>
      <c r="E406" s="249" t="s">
        <v>19</v>
      </c>
      <c r="F406" s="250" t="s">
        <v>527</v>
      </c>
      <c r="G406" s="248"/>
      <c r="H406" s="249" t="s">
        <v>19</v>
      </c>
      <c r="I406" s="251"/>
      <c r="J406" s="248"/>
      <c r="K406" s="248"/>
      <c r="L406" s="252"/>
      <c r="M406" s="253"/>
      <c r="N406" s="254"/>
      <c r="O406" s="254"/>
      <c r="P406" s="254"/>
      <c r="Q406" s="254"/>
      <c r="R406" s="254"/>
      <c r="S406" s="254"/>
      <c r="T406" s="255"/>
      <c r="U406" s="14"/>
      <c r="V406" s="14"/>
      <c r="W406" s="14"/>
      <c r="X406" s="14"/>
      <c r="Y406" s="14"/>
      <c r="Z406" s="14"/>
      <c r="AA406" s="14"/>
      <c r="AB406" s="14"/>
      <c r="AC406" s="14"/>
      <c r="AD406" s="14"/>
      <c r="AE406" s="14"/>
      <c r="AT406" s="256" t="s">
        <v>131</v>
      </c>
      <c r="AU406" s="256" t="s">
        <v>83</v>
      </c>
      <c r="AV406" s="14" t="s">
        <v>80</v>
      </c>
      <c r="AW406" s="14" t="s">
        <v>33</v>
      </c>
      <c r="AX406" s="14" t="s">
        <v>72</v>
      </c>
      <c r="AY406" s="256" t="s">
        <v>120</v>
      </c>
    </row>
    <row r="407" spans="1:51" s="13" customFormat="1" ht="12">
      <c r="A407" s="13"/>
      <c r="B407" s="236"/>
      <c r="C407" s="237"/>
      <c r="D407" s="232" t="s">
        <v>131</v>
      </c>
      <c r="E407" s="238" t="s">
        <v>19</v>
      </c>
      <c r="F407" s="239" t="s">
        <v>528</v>
      </c>
      <c r="G407" s="237"/>
      <c r="H407" s="240">
        <v>2123</v>
      </c>
      <c r="I407" s="241"/>
      <c r="J407" s="237"/>
      <c r="K407" s="237"/>
      <c r="L407" s="242"/>
      <c r="M407" s="243"/>
      <c r="N407" s="244"/>
      <c r="O407" s="244"/>
      <c r="P407" s="244"/>
      <c r="Q407" s="244"/>
      <c r="R407" s="244"/>
      <c r="S407" s="244"/>
      <c r="T407" s="245"/>
      <c r="U407" s="13"/>
      <c r="V407" s="13"/>
      <c r="W407" s="13"/>
      <c r="X407" s="13"/>
      <c r="Y407" s="13"/>
      <c r="Z407" s="13"/>
      <c r="AA407" s="13"/>
      <c r="AB407" s="13"/>
      <c r="AC407" s="13"/>
      <c r="AD407" s="13"/>
      <c r="AE407" s="13"/>
      <c r="AT407" s="246" t="s">
        <v>131</v>
      </c>
      <c r="AU407" s="246" t="s">
        <v>83</v>
      </c>
      <c r="AV407" s="13" t="s">
        <v>83</v>
      </c>
      <c r="AW407" s="13" t="s">
        <v>33</v>
      </c>
      <c r="AX407" s="13" t="s">
        <v>80</v>
      </c>
      <c r="AY407" s="246" t="s">
        <v>120</v>
      </c>
    </row>
    <row r="408" spans="1:65" s="2" customFormat="1" ht="16.5" customHeight="1">
      <c r="A408" s="39"/>
      <c r="B408" s="40"/>
      <c r="C408" s="219" t="s">
        <v>529</v>
      </c>
      <c r="D408" s="219" t="s">
        <v>122</v>
      </c>
      <c r="E408" s="220" t="s">
        <v>530</v>
      </c>
      <c r="F408" s="221" t="s">
        <v>531</v>
      </c>
      <c r="G408" s="222" t="s">
        <v>125</v>
      </c>
      <c r="H408" s="223">
        <v>10440</v>
      </c>
      <c r="I408" s="224"/>
      <c r="J408" s="225">
        <f>ROUND(I408*H408,2)</f>
        <v>0</v>
      </c>
      <c r="K408" s="221" t="s">
        <v>126</v>
      </c>
      <c r="L408" s="45"/>
      <c r="M408" s="226" t="s">
        <v>19</v>
      </c>
      <c r="N408" s="227" t="s">
        <v>43</v>
      </c>
      <c r="O408" s="85"/>
      <c r="P408" s="228">
        <f>O408*H408</f>
        <v>0</v>
      </c>
      <c r="Q408" s="228">
        <v>0</v>
      </c>
      <c r="R408" s="228">
        <f>Q408*H408</f>
        <v>0</v>
      </c>
      <c r="S408" s="228">
        <v>0.02</v>
      </c>
      <c r="T408" s="229">
        <f>S408*H408</f>
        <v>208.8</v>
      </c>
      <c r="U408" s="39"/>
      <c r="V408" s="39"/>
      <c r="W408" s="39"/>
      <c r="X408" s="39"/>
      <c r="Y408" s="39"/>
      <c r="Z408" s="39"/>
      <c r="AA408" s="39"/>
      <c r="AB408" s="39"/>
      <c r="AC408" s="39"/>
      <c r="AD408" s="39"/>
      <c r="AE408" s="39"/>
      <c r="AR408" s="230" t="s">
        <v>127</v>
      </c>
      <c r="AT408" s="230" t="s">
        <v>122</v>
      </c>
      <c r="AU408" s="230" t="s">
        <v>83</v>
      </c>
      <c r="AY408" s="18" t="s">
        <v>120</v>
      </c>
      <c r="BE408" s="231">
        <f>IF(N408="základní",J408,0)</f>
        <v>0</v>
      </c>
      <c r="BF408" s="231">
        <f>IF(N408="snížená",J408,0)</f>
        <v>0</v>
      </c>
      <c r="BG408" s="231">
        <f>IF(N408="zákl. přenesená",J408,0)</f>
        <v>0</v>
      </c>
      <c r="BH408" s="231">
        <f>IF(N408="sníž. přenesená",J408,0)</f>
        <v>0</v>
      </c>
      <c r="BI408" s="231">
        <f>IF(N408="nulová",J408,0)</f>
        <v>0</v>
      </c>
      <c r="BJ408" s="18" t="s">
        <v>80</v>
      </c>
      <c r="BK408" s="231">
        <f>ROUND(I408*H408,2)</f>
        <v>0</v>
      </c>
      <c r="BL408" s="18" t="s">
        <v>127</v>
      </c>
      <c r="BM408" s="230" t="s">
        <v>532</v>
      </c>
    </row>
    <row r="409" spans="1:47" s="2" customFormat="1" ht="12">
      <c r="A409" s="39"/>
      <c r="B409" s="40"/>
      <c r="C409" s="41"/>
      <c r="D409" s="232" t="s">
        <v>129</v>
      </c>
      <c r="E409" s="41"/>
      <c r="F409" s="233" t="s">
        <v>533</v>
      </c>
      <c r="G409" s="41"/>
      <c r="H409" s="41"/>
      <c r="I409" s="137"/>
      <c r="J409" s="41"/>
      <c r="K409" s="41"/>
      <c r="L409" s="45"/>
      <c r="M409" s="234"/>
      <c r="N409" s="235"/>
      <c r="O409" s="85"/>
      <c r="P409" s="85"/>
      <c r="Q409" s="85"/>
      <c r="R409" s="85"/>
      <c r="S409" s="85"/>
      <c r="T409" s="86"/>
      <c r="U409" s="39"/>
      <c r="V409" s="39"/>
      <c r="W409" s="39"/>
      <c r="X409" s="39"/>
      <c r="Y409" s="39"/>
      <c r="Z409" s="39"/>
      <c r="AA409" s="39"/>
      <c r="AB409" s="39"/>
      <c r="AC409" s="39"/>
      <c r="AD409" s="39"/>
      <c r="AE409" s="39"/>
      <c r="AT409" s="18" t="s">
        <v>129</v>
      </c>
      <c r="AU409" s="18" t="s">
        <v>83</v>
      </c>
    </row>
    <row r="410" spans="1:51" s="14" customFormat="1" ht="12">
      <c r="A410" s="14"/>
      <c r="B410" s="247"/>
      <c r="C410" s="248"/>
      <c r="D410" s="232" t="s">
        <v>131</v>
      </c>
      <c r="E410" s="249" t="s">
        <v>19</v>
      </c>
      <c r="F410" s="250" t="s">
        <v>152</v>
      </c>
      <c r="G410" s="248"/>
      <c r="H410" s="249" t="s">
        <v>19</v>
      </c>
      <c r="I410" s="251"/>
      <c r="J410" s="248"/>
      <c r="K410" s="248"/>
      <c r="L410" s="252"/>
      <c r="M410" s="253"/>
      <c r="N410" s="254"/>
      <c r="O410" s="254"/>
      <c r="P410" s="254"/>
      <c r="Q410" s="254"/>
      <c r="R410" s="254"/>
      <c r="S410" s="254"/>
      <c r="T410" s="255"/>
      <c r="U410" s="14"/>
      <c r="V410" s="14"/>
      <c r="W410" s="14"/>
      <c r="X410" s="14"/>
      <c r="Y410" s="14"/>
      <c r="Z410" s="14"/>
      <c r="AA410" s="14"/>
      <c r="AB410" s="14"/>
      <c r="AC410" s="14"/>
      <c r="AD410" s="14"/>
      <c r="AE410" s="14"/>
      <c r="AT410" s="256" t="s">
        <v>131</v>
      </c>
      <c r="AU410" s="256" t="s">
        <v>83</v>
      </c>
      <c r="AV410" s="14" t="s">
        <v>80</v>
      </c>
      <c r="AW410" s="14" t="s">
        <v>33</v>
      </c>
      <c r="AX410" s="14" t="s">
        <v>72</v>
      </c>
      <c r="AY410" s="256" t="s">
        <v>120</v>
      </c>
    </row>
    <row r="411" spans="1:51" s="13" customFormat="1" ht="12">
      <c r="A411" s="13"/>
      <c r="B411" s="236"/>
      <c r="C411" s="237"/>
      <c r="D411" s="232" t="s">
        <v>131</v>
      </c>
      <c r="E411" s="238" t="s">
        <v>19</v>
      </c>
      <c r="F411" s="239" t="s">
        <v>153</v>
      </c>
      <c r="G411" s="237"/>
      <c r="H411" s="240">
        <v>9970</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131</v>
      </c>
      <c r="AU411" s="246" t="s">
        <v>83</v>
      </c>
      <c r="AV411" s="13" t="s">
        <v>83</v>
      </c>
      <c r="AW411" s="13" t="s">
        <v>33</v>
      </c>
      <c r="AX411" s="13" t="s">
        <v>72</v>
      </c>
      <c r="AY411" s="246" t="s">
        <v>120</v>
      </c>
    </row>
    <row r="412" spans="1:51" s="14" customFormat="1" ht="12">
      <c r="A412" s="14"/>
      <c r="B412" s="247"/>
      <c r="C412" s="248"/>
      <c r="D412" s="232" t="s">
        <v>131</v>
      </c>
      <c r="E412" s="249" t="s">
        <v>19</v>
      </c>
      <c r="F412" s="250" t="s">
        <v>154</v>
      </c>
      <c r="G412" s="248"/>
      <c r="H412" s="249" t="s">
        <v>19</v>
      </c>
      <c r="I412" s="251"/>
      <c r="J412" s="248"/>
      <c r="K412" s="248"/>
      <c r="L412" s="252"/>
      <c r="M412" s="253"/>
      <c r="N412" s="254"/>
      <c r="O412" s="254"/>
      <c r="P412" s="254"/>
      <c r="Q412" s="254"/>
      <c r="R412" s="254"/>
      <c r="S412" s="254"/>
      <c r="T412" s="255"/>
      <c r="U412" s="14"/>
      <c r="V412" s="14"/>
      <c r="W412" s="14"/>
      <c r="X412" s="14"/>
      <c r="Y412" s="14"/>
      <c r="Z412" s="14"/>
      <c r="AA412" s="14"/>
      <c r="AB412" s="14"/>
      <c r="AC412" s="14"/>
      <c r="AD412" s="14"/>
      <c r="AE412" s="14"/>
      <c r="AT412" s="256" t="s">
        <v>131</v>
      </c>
      <c r="AU412" s="256" t="s">
        <v>83</v>
      </c>
      <c r="AV412" s="14" t="s">
        <v>80</v>
      </c>
      <c r="AW412" s="14" t="s">
        <v>33</v>
      </c>
      <c r="AX412" s="14" t="s">
        <v>72</v>
      </c>
      <c r="AY412" s="256" t="s">
        <v>120</v>
      </c>
    </row>
    <row r="413" spans="1:51" s="13" customFormat="1" ht="12">
      <c r="A413" s="13"/>
      <c r="B413" s="236"/>
      <c r="C413" s="237"/>
      <c r="D413" s="232" t="s">
        <v>131</v>
      </c>
      <c r="E413" s="238" t="s">
        <v>19</v>
      </c>
      <c r="F413" s="239" t="s">
        <v>155</v>
      </c>
      <c r="G413" s="237"/>
      <c r="H413" s="240">
        <v>310</v>
      </c>
      <c r="I413" s="241"/>
      <c r="J413" s="237"/>
      <c r="K413" s="237"/>
      <c r="L413" s="242"/>
      <c r="M413" s="243"/>
      <c r="N413" s="244"/>
      <c r="O413" s="244"/>
      <c r="P413" s="244"/>
      <c r="Q413" s="244"/>
      <c r="R413" s="244"/>
      <c r="S413" s="244"/>
      <c r="T413" s="245"/>
      <c r="U413" s="13"/>
      <c r="V413" s="13"/>
      <c r="W413" s="13"/>
      <c r="X413" s="13"/>
      <c r="Y413" s="13"/>
      <c r="Z413" s="13"/>
      <c r="AA413" s="13"/>
      <c r="AB413" s="13"/>
      <c r="AC413" s="13"/>
      <c r="AD413" s="13"/>
      <c r="AE413" s="13"/>
      <c r="AT413" s="246" t="s">
        <v>131</v>
      </c>
      <c r="AU413" s="246" t="s">
        <v>83</v>
      </c>
      <c r="AV413" s="13" t="s">
        <v>83</v>
      </c>
      <c r="AW413" s="13" t="s">
        <v>33</v>
      </c>
      <c r="AX413" s="13" t="s">
        <v>72</v>
      </c>
      <c r="AY413" s="246" t="s">
        <v>120</v>
      </c>
    </row>
    <row r="414" spans="1:51" s="14" customFormat="1" ht="12">
      <c r="A414" s="14"/>
      <c r="B414" s="247"/>
      <c r="C414" s="248"/>
      <c r="D414" s="232" t="s">
        <v>131</v>
      </c>
      <c r="E414" s="249" t="s">
        <v>19</v>
      </c>
      <c r="F414" s="250" t="s">
        <v>156</v>
      </c>
      <c r="G414" s="248"/>
      <c r="H414" s="249" t="s">
        <v>19</v>
      </c>
      <c r="I414" s="251"/>
      <c r="J414" s="248"/>
      <c r="K414" s="248"/>
      <c r="L414" s="252"/>
      <c r="M414" s="253"/>
      <c r="N414" s="254"/>
      <c r="O414" s="254"/>
      <c r="P414" s="254"/>
      <c r="Q414" s="254"/>
      <c r="R414" s="254"/>
      <c r="S414" s="254"/>
      <c r="T414" s="255"/>
      <c r="U414" s="14"/>
      <c r="V414" s="14"/>
      <c r="W414" s="14"/>
      <c r="X414" s="14"/>
      <c r="Y414" s="14"/>
      <c r="Z414" s="14"/>
      <c r="AA414" s="14"/>
      <c r="AB414" s="14"/>
      <c r="AC414" s="14"/>
      <c r="AD414" s="14"/>
      <c r="AE414" s="14"/>
      <c r="AT414" s="256" t="s">
        <v>131</v>
      </c>
      <c r="AU414" s="256" t="s">
        <v>83</v>
      </c>
      <c r="AV414" s="14" t="s">
        <v>80</v>
      </c>
      <c r="AW414" s="14" t="s">
        <v>33</v>
      </c>
      <c r="AX414" s="14" t="s">
        <v>72</v>
      </c>
      <c r="AY414" s="256" t="s">
        <v>120</v>
      </c>
    </row>
    <row r="415" spans="1:51" s="13" customFormat="1" ht="12">
      <c r="A415" s="13"/>
      <c r="B415" s="236"/>
      <c r="C415" s="237"/>
      <c r="D415" s="232" t="s">
        <v>131</v>
      </c>
      <c r="E415" s="238" t="s">
        <v>19</v>
      </c>
      <c r="F415" s="239" t="s">
        <v>340</v>
      </c>
      <c r="G415" s="237"/>
      <c r="H415" s="240">
        <v>10</v>
      </c>
      <c r="I415" s="241"/>
      <c r="J415" s="237"/>
      <c r="K415" s="237"/>
      <c r="L415" s="242"/>
      <c r="M415" s="243"/>
      <c r="N415" s="244"/>
      <c r="O415" s="244"/>
      <c r="P415" s="244"/>
      <c r="Q415" s="244"/>
      <c r="R415" s="244"/>
      <c r="S415" s="244"/>
      <c r="T415" s="245"/>
      <c r="U415" s="13"/>
      <c r="V415" s="13"/>
      <c r="W415" s="13"/>
      <c r="X415" s="13"/>
      <c r="Y415" s="13"/>
      <c r="Z415" s="13"/>
      <c r="AA415" s="13"/>
      <c r="AB415" s="13"/>
      <c r="AC415" s="13"/>
      <c r="AD415" s="13"/>
      <c r="AE415" s="13"/>
      <c r="AT415" s="246" t="s">
        <v>131</v>
      </c>
      <c r="AU415" s="246" t="s">
        <v>83</v>
      </c>
      <c r="AV415" s="13" t="s">
        <v>83</v>
      </c>
      <c r="AW415" s="13" t="s">
        <v>33</v>
      </c>
      <c r="AX415" s="13" t="s">
        <v>72</v>
      </c>
      <c r="AY415" s="246" t="s">
        <v>120</v>
      </c>
    </row>
    <row r="416" spans="1:51" s="13" customFormat="1" ht="12">
      <c r="A416" s="13"/>
      <c r="B416" s="236"/>
      <c r="C416" s="237"/>
      <c r="D416" s="232" t="s">
        <v>131</v>
      </c>
      <c r="E416" s="238" t="s">
        <v>19</v>
      </c>
      <c r="F416" s="239" t="s">
        <v>157</v>
      </c>
      <c r="G416" s="237"/>
      <c r="H416" s="240">
        <v>15</v>
      </c>
      <c r="I416" s="241"/>
      <c r="J416" s="237"/>
      <c r="K416" s="237"/>
      <c r="L416" s="242"/>
      <c r="M416" s="243"/>
      <c r="N416" s="244"/>
      <c r="O416" s="244"/>
      <c r="P416" s="244"/>
      <c r="Q416" s="244"/>
      <c r="R416" s="244"/>
      <c r="S416" s="244"/>
      <c r="T416" s="245"/>
      <c r="U416" s="13"/>
      <c r="V416" s="13"/>
      <c r="W416" s="13"/>
      <c r="X416" s="13"/>
      <c r="Y416" s="13"/>
      <c r="Z416" s="13"/>
      <c r="AA416" s="13"/>
      <c r="AB416" s="13"/>
      <c r="AC416" s="13"/>
      <c r="AD416" s="13"/>
      <c r="AE416" s="13"/>
      <c r="AT416" s="246" t="s">
        <v>131</v>
      </c>
      <c r="AU416" s="246" t="s">
        <v>83</v>
      </c>
      <c r="AV416" s="13" t="s">
        <v>83</v>
      </c>
      <c r="AW416" s="13" t="s">
        <v>33</v>
      </c>
      <c r="AX416" s="13" t="s">
        <v>72</v>
      </c>
      <c r="AY416" s="246" t="s">
        <v>120</v>
      </c>
    </row>
    <row r="417" spans="1:51" s="13" customFormat="1" ht="12">
      <c r="A417" s="13"/>
      <c r="B417" s="236"/>
      <c r="C417" s="237"/>
      <c r="D417" s="232" t="s">
        <v>131</v>
      </c>
      <c r="E417" s="238" t="s">
        <v>19</v>
      </c>
      <c r="F417" s="239" t="s">
        <v>341</v>
      </c>
      <c r="G417" s="237"/>
      <c r="H417" s="240">
        <v>10</v>
      </c>
      <c r="I417" s="241"/>
      <c r="J417" s="237"/>
      <c r="K417" s="237"/>
      <c r="L417" s="242"/>
      <c r="M417" s="243"/>
      <c r="N417" s="244"/>
      <c r="O417" s="244"/>
      <c r="P417" s="244"/>
      <c r="Q417" s="244"/>
      <c r="R417" s="244"/>
      <c r="S417" s="244"/>
      <c r="T417" s="245"/>
      <c r="U417" s="13"/>
      <c r="V417" s="13"/>
      <c r="W417" s="13"/>
      <c r="X417" s="13"/>
      <c r="Y417" s="13"/>
      <c r="Z417" s="13"/>
      <c r="AA417" s="13"/>
      <c r="AB417" s="13"/>
      <c r="AC417" s="13"/>
      <c r="AD417" s="13"/>
      <c r="AE417" s="13"/>
      <c r="AT417" s="246" t="s">
        <v>131</v>
      </c>
      <c r="AU417" s="246" t="s">
        <v>83</v>
      </c>
      <c r="AV417" s="13" t="s">
        <v>83</v>
      </c>
      <c r="AW417" s="13" t="s">
        <v>33</v>
      </c>
      <c r="AX417" s="13" t="s">
        <v>72</v>
      </c>
      <c r="AY417" s="246" t="s">
        <v>120</v>
      </c>
    </row>
    <row r="418" spans="1:51" s="13" customFormat="1" ht="12">
      <c r="A418" s="13"/>
      <c r="B418" s="236"/>
      <c r="C418" s="237"/>
      <c r="D418" s="232" t="s">
        <v>131</v>
      </c>
      <c r="E418" s="238" t="s">
        <v>19</v>
      </c>
      <c r="F418" s="239" t="s">
        <v>158</v>
      </c>
      <c r="G418" s="237"/>
      <c r="H418" s="240">
        <v>25</v>
      </c>
      <c r="I418" s="241"/>
      <c r="J418" s="237"/>
      <c r="K418" s="237"/>
      <c r="L418" s="242"/>
      <c r="M418" s="243"/>
      <c r="N418" s="244"/>
      <c r="O418" s="244"/>
      <c r="P418" s="244"/>
      <c r="Q418" s="244"/>
      <c r="R418" s="244"/>
      <c r="S418" s="244"/>
      <c r="T418" s="245"/>
      <c r="U418" s="13"/>
      <c r="V418" s="13"/>
      <c r="W418" s="13"/>
      <c r="X418" s="13"/>
      <c r="Y418" s="13"/>
      <c r="Z418" s="13"/>
      <c r="AA418" s="13"/>
      <c r="AB418" s="13"/>
      <c r="AC418" s="13"/>
      <c r="AD418" s="13"/>
      <c r="AE418" s="13"/>
      <c r="AT418" s="246" t="s">
        <v>131</v>
      </c>
      <c r="AU418" s="246" t="s">
        <v>83</v>
      </c>
      <c r="AV418" s="13" t="s">
        <v>83</v>
      </c>
      <c r="AW418" s="13" t="s">
        <v>33</v>
      </c>
      <c r="AX418" s="13" t="s">
        <v>72</v>
      </c>
      <c r="AY418" s="246" t="s">
        <v>120</v>
      </c>
    </row>
    <row r="419" spans="1:51" s="13" customFormat="1" ht="12">
      <c r="A419" s="13"/>
      <c r="B419" s="236"/>
      <c r="C419" s="237"/>
      <c r="D419" s="232" t="s">
        <v>131</v>
      </c>
      <c r="E419" s="238" t="s">
        <v>19</v>
      </c>
      <c r="F419" s="239" t="s">
        <v>342</v>
      </c>
      <c r="G419" s="237"/>
      <c r="H419" s="240">
        <v>10</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131</v>
      </c>
      <c r="AU419" s="246" t="s">
        <v>83</v>
      </c>
      <c r="AV419" s="13" t="s">
        <v>83</v>
      </c>
      <c r="AW419" s="13" t="s">
        <v>33</v>
      </c>
      <c r="AX419" s="13" t="s">
        <v>72</v>
      </c>
      <c r="AY419" s="246" t="s">
        <v>120</v>
      </c>
    </row>
    <row r="420" spans="1:51" s="13" customFormat="1" ht="12">
      <c r="A420" s="13"/>
      <c r="B420" s="236"/>
      <c r="C420" s="237"/>
      <c r="D420" s="232" t="s">
        <v>131</v>
      </c>
      <c r="E420" s="238" t="s">
        <v>19</v>
      </c>
      <c r="F420" s="239" t="s">
        <v>343</v>
      </c>
      <c r="G420" s="237"/>
      <c r="H420" s="240">
        <v>15</v>
      </c>
      <c r="I420" s="241"/>
      <c r="J420" s="237"/>
      <c r="K420" s="237"/>
      <c r="L420" s="242"/>
      <c r="M420" s="243"/>
      <c r="N420" s="244"/>
      <c r="O420" s="244"/>
      <c r="P420" s="244"/>
      <c r="Q420" s="244"/>
      <c r="R420" s="244"/>
      <c r="S420" s="244"/>
      <c r="T420" s="245"/>
      <c r="U420" s="13"/>
      <c r="V420" s="13"/>
      <c r="W420" s="13"/>
      <c r="X420" s="13"/>
      <c r="Y420" s="13"/>
      <c r="Z420" s="13"/>
      <c r="AA420" s="13"/>
      <c r="AB420" s="13"/>
      <c r="AC420" s="13"/>
      <c r="AD420" s="13"/>
      <c r="AE420" s="13"/>
      <c r="AT420" s="246" t="s">
        <v>131</v>
      </c>
      <c r="AU420" s="246" t="s">
        <v>83</v>
      </c>
      <c r="AV420" s="13" t="s">
        <v>83</v>
      </c>
      <c r="AW420" s="13" t="s">
        <v>33</v>
      </c>
      <c r="AX420" s="13" t="s">
        <v>72</v>
      </c>
      <c r="AY420" s="246" t="s">
        <v>120</v>
      </c>
    </row>
    <row r="421" spans="1:51" s="13" customFormat="1" ht="12">
      <c r="A421" s="13"/>
      <c r="B421" s="236"/>
      <c r="C421" s="237"/>
      <c r="D421" s="232" t="s">
        <v>131</v>
      </c>
      <c r="E421" s="238" t="s">
        <v>19</v>
      </c>
      <c r="F421" s="239" t="s">
        <v>344</v>
      </c>
      <c r="G421" s="237"/>
      <c r="H421" s="240">
        <v>15</v>
      </c>
      <c r="I421" s="241"/>
      <c r="J421" s="237"/>
      <c r="K421" s="237"/>
      <c r="L421" s="242"/>
      <c r="M421" s="243"/>
      <c r="N421" s="244"/>
      <c r="O421" s="244"/>
      <c r="P421" s="244"/>
      <c r="Q421" s="244"/>
      <c r="R421" s="244"/>
      <c r="S421" s="244"/>
      <c r="T421" s="245"/>
      <c r="U421" s="13"/>
      <c r="V421" s="13"/>
      <c r="W421" s="13"/>
      <c r="X421" s="13"/>
      <c r="Y421" s="13"/>
      <c r="Z421" s="13"/>
      <c r="AA421" s="13"/>
      <c r="AB421" s="13"/>
      <c r="AC421" s="13"/>
      <c r="AD421" s="13"/>
      <c r="AE421" s="13"/>
      <c r="AT421" s="246" t="s">
        <v>131</v>
      </c>
      <c r="AU421" s="246" t="s">
        <v>83</v>
      </c>
      <c r="AV421" s="13" t="s">
        <v>83</v>
      </c>
      <c r="AW421" s="13" t="s">
        <v>33</v>
      </c>
      <c r="AX421" s="13" t="s">
        <v>72</v>
      </c>
      <c r="AY421" s="246" t="s">
        <v>120</v>
      </c>
    </row>
    <row r="422" spans="1:51" s="13" customFormat="1" ht="12">
      <c r="A422" s="13"/>
      <c r="B422" s="236"/>
      <c r="C422" s="237"/>
      <c r="D422" s="232" t="s">
        <v>131</v>
      </c>
      <c r="E422" s="238" t="s">
        <v>19</v>
      </c>
      <c r="F422" s="239" t="s">
        <v>345</v>
      </c>
      <c r="G422" s="237"/>
      <c r="H422" s="240">
        <v>25</v>
      </c>
      <c r="I422" s="241"/>
      <c r="J422" s="237"/>
      <c r="K422" s="237"/>
      <c r="L422" s="242"/>
      <c r="M422" s="243"/>
      <c r="N422" s="244"/>
      <c r="O422" s="244"/>
      <c r="P422" s="244"/>
      <c r="Q422" s="244"/>
      <c r="R422" s="244"/>
      <c r="S422" s="244"/>
      <c r="T422" s="245"/>
      <c r="U422" s="13"/>
      <c r="V422" s="13"/>
      <c r="W422" s="13"/>
      <c r="X422" s="13"/>
      <c r="Y422" s="13"/>
      <c r="Z422" s="13"/>
      <c r="AA422" s="13"/>
      <c r="AB422" s="13"/>
      <c r="AC422" s="13"/>
      <c r="AD422" s="13"/>
      <c r="AE422" s="13"/>
      <c r="AT422" s="246" t="s">
        <v>131</v>
      </c>
      <c r="AU422" s="246" t="s">
        <v>83</v>
      </c>
      <c r="AV422" s="13" t="s">
        <v>83</v>
      </c>
      <c r="AW422" s="13" t="s">
        <v>33</v>
      </c>
      <c r="AX422" s="13" t="s">
        <v>72</v>
      </c>
      <c r="AY422" s="246" t="s">
        <v>120</v>
      </c>
    </row>
    <row r="423" spans="1:51" s="13" customFormat="1" ht="12">
      <c r="A423" s="13"/>
      <c r="B423" s="236"/>
      <c r="C423" s="237"/>
      <c r="D423" s="232" t="s">
        <v>131</v>
      </c>
      <c r="E423" s="238" t="s">
        <v>19</v>
      </c>
      <c r="F423" s="239" t="s">
        <v>159</v>
      </c>
      <c r="G423" s="237"/>
      <c r="H423" s="240">
        <v>10</v>
      </c>
      <c r="I423" s="241"/>
      <c r="J423" s="237"/>
      <c r="K423" s="237"/>
      <c r="L423" s="242"/>
      <c r="M423" s="243"/>
      <c r="N423" s="244"/>
      <c r="O423" s="244"/>
      <c r="P423" s="244"/>
      <c r="Q423" s="244"/>
      <c r="R423" s="244"/>
      <c r="S423" s="244"/>
      <c r="T423" s="245"/>
      <c r="U423" s="13"/>
      <c r="V423" s="13"/>
      <c r="W423" s="13"/>
      <c r="X423" s="13"/>
      <c r="Y423" s="13"/>
      <c r="Z423" s="13"/>
      <c r="AA423" s="13"/>
      <c r="AB423" s="13"/>
      <c r="AC423" s="13"/>
      <c r="AD423" s="13"/>
      <c r="AE423" s="13"/>
      <c r="AT423" s="246" t="s">
        <v>131</v>
      </c>
      <c r="AU423" s="246" t="s">
        <v>83</v>
      </c>
      <c r="AV423" s="13" t="s">
        <v>83</v>
      </c>
      <c r="AW423" s="13" t="s">
        <v>33</v>
      </c>
      <c r="AX423" s="13" t="s">
        <v>72</v>
      </c>
      <c r="AY423" s="246" t="s">
        <v>120</v>
      </c>
    </row>
    <row r="424" spans="1:51" s="13" customFormat="1" ht="12">
      <c r="A424" s="13"/>
      <c r="B424" s="236"/>
      <c r="C424" s="237"/>
      <c r="D424" s="232" t="s">
        <v>131</v>
      </c>
      <c r="E424" s="238" t="s">
        <v>19</v>
      </c>
      <c r="F424" s="239" t="s">
        <v>160</v>
      </c>
      <c r="G424" s="237"/>
      <c r="H424" s="240">
        <v>10</v>
      </c>
      <c r="I424" s="241"/>
      <c r="J424" s="237"/>
      <c r="K424" s="237"/>
      <c r="L424" s="242"/>
      <c r="M424" s="243"/>
      <c r="N424" s="244"/>
      <c r="O424" s="244"/>
      <c r="P424" s="244"/>
      <c r="Q424" s="244"/>
      <c r="R424" s="244"/>
      <c r="S424" s="244"/>
      <c r="T424" s="245"/>
      <c r="U424" s="13"/>
      <c r="V424" s="13"/>
      <c r="W424" s="13"/>
      <c r="X424" s="13"/>
      <c r="Y424" s="13"/>
      <c r="Z424" s="13"/>
      <c r="AA424" s="13"/>
      <c r="AB424" s="13"/>
      <c r="AC424" s="13"/>
      <c r="AD424" s="13"/>
      <c r="AE424" s="13"/>
      <c r="AT424" s="246" t="s">
        <v>131</v>
      </c>
      <c r="AU424" s="246" t="s">
        <v>83</v>
      </c>
      <c r="AV424" s="13" t="s">
        <v>83</v>
      </c>
      <c r="AW424" s="13" t="s">
        <v>33</v>
      </c>
      <c r="AX424" s="13" t="s">
        <v>72</v>
      </c>
      <c r="AY424" s="246" t="s">
        <v>120</v>
      </c>
    </row>
    <row r="425" spans="1:51" s="13" customFormat="1" ht="12">
      <c r="A425" s="13"/>
      <c r="B425" s="236"/>
      <c r="C425" s="237"/>
      <c r="D425" s="232" t="s">
        <v>131</v>
      </c>
      <c r="E425" s="238" t="s">
        <v>19</v>
      </c>
      <c r="F425" s="239" t="s">
        <v>346</v>
      </c>
      <c r="G425" s="237"/>
      <c r="H425" s="240">
        <v>15</v>
      </c>
      <c r="I425" s="241"/>
      <c r="J425" s="237"/>
      <c r="K425" s="237"/>
      <c r="L425" s="242"/>
      <c r="M425" s="243"/>
      <c r="N425" s="244"/>
      <c r="O425" s="244"/>
      <c r="P425" s="244"/>
      <c r="Q425" s="244"/>
      <c r="R425" s="244"/>
      <c r="S425" s="244"/>
      <c r="T425" s="245"/>
      <c r="U425" s="13"/>
      <c r="V425" s="13"/>
      <c r="W425" s="13"/>
      <c r="X425" s="13"/>
      <c r="Y425" s="13"/>
      <c r="Z425" s="13"/>
      <c r="AA425" s="13"/>
      <c r="AB425" s="13"/>
      <c r="AC425" s="13"/>
      <c r="AD425" s="13"/>
      <c r="AE425" s="13"/>
      <c r="AT425" s="246" t="s">
        <v>131</v>
      </c>
      <c r="AU425" s="246" t="s">
        <v>83</v>
      </c>
      <c r="AV425" s="13" t="s">
        <v>83</v>
      </c>
      <c r="AW425" s="13" t="s">
        <v>33</v>
      </c>
      <c r="AX425" s="13" t="s">
        <v>72</v>
      </c>
      <c r="AY425" s="246" t="s">
        <v>120</v>
      </c>
    </row>
    <row r="426" spans="1:51" s="15" customFormat="1" ht="12">
      <c r="A426" s="15"/>
      <c r="B426" s="257"/>
      <c r="C426" s="258"/>
      <c r="D426" s="232" t="s">
        <v>131</v>
      </c>
      <c r="E426" s="259" t="s">
        <v>19</v>
      </c>
      <c r="F426" s="260" t="s">
        <v>148</v>
      </c>
      <c r="G426" s="258"/>
      <c r="H426" s="261">
        <v>10440</v>
      </c>
      <c r="I426" s="262"/>
      <c r="J426" s="258"/>
      <c r="K426" s="258"/>
      <c r="L426" s="263"/>
      <c r="M426" s="264"/>
      <c r="N426" s="265"/>
      <c r="O426" s="265"/>
      <c r="P426" s="265"/>
      <c r="Q426" s="265"/>
      <c r="R426" s="265"/>
      <c r="S426" s="265"/>
      <c r="T426" s="266"/>
      <c r="U426" s="15"/>
      <c r="V426" s="15"/>
      <c r="W426" s="15"/>
      <c r="X426" s="15"/>
      <c r="Y426" s="15"/>
      <c r="Z426" s="15"/>
      <c r="AA426" s="15"/>
      <c r="AB426" s="15"/>
      <c r="AC426" s="15"/>
      <c r="AD426" s="15"/>
      <c r="AE426" s="15"/>
      <c r="AT426" s="267" t="s">
        <v>131</v>
      </c>
      <c r="AU426" s="267" t="s">
        <v>83</v>
      </c>
      <c r="AV426" s="15" t="s">
        <v>127</v>
      </c>
      <c r="AW426" s="15" t="s">
        <v>33</v>
      </c>
      <c r="AX426" s="15" t="s">
        <v>80</v>
      </c>
      <c r="AY426" s="267" t="s">
        <v>120</v>
      </c>
    </row>
    <row r="427" spans="1:65" s="2" customFormat="1" ht="21.75" customHeight="1">
      <c r="A427" s="39"/>
      <c r="B427" s="40"/>
      <c r="C427" s="219" t="s">
        <v>534</v>
      </c>
      <c r="D427" s="219" t="s">
        <v>122</v>
      </c>
      <c r="E427" s="220" t="s">
        <v>535</v>
      </c>
      <c r="F427" s="221" t="s">
        <v>536</v>
      </c>
      <c r="G427" s="222" t="s">
        <v>125</v>
      </c>
      <c r="H427" s="223">
        <v>10440</v>
      </c>
      <c r="I427" s="224"/>
      <c r="J427" s="225">
        <f>ROUND(I427*H427,2)</f>
        <v>0</v>
      </c>
      <c r="K427" s="221" t="s">
        <v>126</v>
      </c>
      <c r="L427" s="45"/>
      <c r="M427" s="226" t="s">
        <v>19</v>
      </c>
      <c r="N427" s="227" t="s">
        <v>43</v>
      </c>
      <c r="O427" s="85"/>
      <c r="P427" s="228">
        <f>O427*H427</f>
        <v>0</v>
      </c>
      <c r="Q427" s="228">
        <v>0</v>
      </c>
      <c r="R427" s="228">
        <f>Q427*H427</f>
        <v>0</v>
      </c>
      <c r="S427" s="228">
        <v>0.02</v>
      </c>
      <c r="T427" s="229">
        <f>S427*H427</f>
        <v>208.8</v>
      </c>
      <c r="U427" s="39"/>
      <c r="V427" s="39"/>
      <c r="W427" s="39"/>
      <c r="X427" s="39"/>
      <c r="Y427" s="39"/>
      <c r="Z427" s="39"/>
      <c r="AA427" s="39"/>
      <c r="AB427" s="39"/>
      <c r="AC427" s="39"/>
      <c r="AD427" s="39"/>
      <c r="AE427" s="39"/>
      <c r="AR427" s="230" t="s">
        <v>127</v>
      </c>
      <c r="AT427" s="230" t="s">
        <v>122</v>
      </c>
      <c r="AU427" s="230" t="s">
        <v>83</v>
      </c>
      <c r="AY427" s="18" t="s">
        <v>120</v>
      </c>
      <c r="BE427" s="231">
        <f>IF(N427="základní",J427,0)</f>
        <v>0</v>
      </c>
      <c r="BF427" s="231">
        <f>IF(N427="snížená",J427,0)</f>
        <v>0</v>
      </c>
      <c r="BG427" s="231">
        <f>IF(N427="zákl. přenesená",J427,0)</f>
        <v>0</v>
      </c>
      <c r="BH427" s="231">
        <f>IF(N427="sníž. přenesená",J427,0)</f>
        <v>0</v>
      </c>
      <c r="BI427" s="231">
        <f>IF(N427="nulová",J427,0)</f>
        <v>0</v>
      </c>
      <c r="BJ427" s="18" t="s">
        <v>80</v>
      </c>
      <c r="BK427" s="231">
        <f>ROUND(I427*H427,2)</f>
        <v>0</v>
      </c>
      <c r="BL427" s="18" t="s">
        <v>127</v>
      </c>
      <c r="BM427" s="230" t="s">
        <v>537</v>
      </c>
    </row>
    <row r="428" spans="1:47" s="2" customFormat="1" ht="12">
      <c r="A428" s="39"/>
      <c r="B428" s="40"/>
      <c r="C428" s="41"/>
      <c r="D428" s="232" t="s">
        <v>129</v>
      </c>
      <c r="E428" s="41"/>
      <c r="F428" s="233" t="s">
        <v>533</v>
      </c>
      <c r="G428" s="41"/>
      <c r="H428" s="41"/>
      <c r="I428" s="137"/>
      <c r="J428" s="41"/>
      <c r="K428" s="41"/>
      <c r="L428" s="45"/>
      <c r="M428" s="234"/>
      <c r="N428" s="235"/>
      <c r="O428" s="85"/>
      <c r="P428" s="85"/>
      <c r="Q428" s="85"/>
      <c r="R428" s="85"/>
      <c r="S428" s="85"/>
      <c r="T428" s="86"/>
      <c r="U428" s="39"/>
      <c r="V428" s="39"/>
      <c r="W428" s="39"/>
      <c r="X428" s="39"/>
      <c r="Y428" s="39"/>
      <c r="Z428" s="39"/>
      <c r="AA428" s="39"/>
      <c r="AB428" s="39"/>
      <c r="AC428" s="39"/>
      <c r="AD428" s="39"/>
      <c r="AE428" s="39"/>
      <c r="AT428" s="18" t="s">
        <v>129</v>
      </c>
      <c r="AU428" s="18" t="s">
        <v>83</v>
      </c>
    </row>
    <row r="429" spans="1:51" s="14" customFormat="1" ht="12">
      <c r="A429" s="14"/>
      <c r="B429" s="247"/>
      <c r="C429" s="248"/>
      <c r="D429" s="232" t="s">
        <v>131</v>
      </c>
      <c r="E429" s="249" t="s">
        <v>19</v>
      </c>
      <c r="F429" s="250" t="s">
        <v>152</v>
      </c>
      <c r="G429" s="248"/>
      <c r="H429" s="249" t="s">
        <v>19</v>
      </c>
      <c r="I429" s="251"/>
      <c r="J429" s="248"/>
      <c r="K429" s="248"/>
      <c r="L429" s="252"/>
      <c r="M429" s="253"/>
      <c r="N429" s="254"/>
      <c r="O429" s="254"/>
      <c r="P429" s="254"/>
      <c r="Q429" s="254"/>
      <c r="R429" s="254"/>
      <c r="S429" s="254"/>
      <c r="T429" s="255"/>
      <c r="U429" s="14"/>
      <c r="V429" s="14"/>
      <c r="W429" s="14"/>
      <c r="X429" s="14"/>
      <c r="Y429" s="14"/>
      <c r="Z429" s="14"/>
      <c r="AA429" s="14"/>
      <c r="AB429" s="14"/>
      <c r="AC429" s="14"/>
      <c r="AD429" s="14"/>
      <c r="AE429" s="14"/>
      <c r="AT429" s="256" t="s">
        <v>131</v>
      </c>
      <c r="AU429" s="256" t="s">
        <v>83</v>
      </c>
      <c r="AV429" s="14" t="s">
        <v>80</v>
      </c>
      <c r="AW429" s="14" t="s">
        <v>33</v>
      </c>
      <c r="AX429" s="14" t="s">
        <v>72</v>
      </c>
      <c r="AY429" s="256" t="s">
        <v>120</v>
      </c>
    </row>
    <row r="430" spans="1:51" s="13" customFormat="1" ht="12">
      <c r="A430" s="13"/>
      <c r="B430" s="236"/>
      <c r="C430" s="237"/>
      <c r="D430" s="232" t="s">
        <v>131</v>
      </c>
      <c r="E430" s="238" t="s">
        <v>19</v>
      </c>
      <c r="F430" s="239" t="s">
        <v>153</v>
      </c>
      <c r="G430" s="237"/>
      <c r="H430" s="240">
        <v>9970</v>
      </c>
      <c r="I430" s="241"/>
      <c r="J430" s="237"/>
      <c r="K430" s="237"/>
      <c r="L430" s="242"/>
      <c r="M430" s="243"/>
      <c r="N430" s="244"/>
      <c r="O430" s="244"/>
      <c r="P430" s="244"/>
      <c r="Q430" s="244"/>
      <c r="R430" s="244"/>
      <c r="S430" s="244"/>
      <c r="T430" s="245"/>
      <c r="U430" s="13"/>
      <c r="V430" s="13"/>
      <c r="W430" s="13"/>
      <c r="X430" s="13"/>
      <c r="Y430" s="13"/>
      <c r="Z430" s="13"/>
      <c r="AA430" s="13"/>
      <c r="AB430" s="13"/>
      <c r="AC430" s="13"/>
      <c r="AD430" s="13"/>
      <c r="AE430" s="13"/>
      <c r="AT430" s="246" t="s">
        <v>131</v>
      </c>
      <c r="AU430" s="246" t="s">
        <v>83</v>
      </c>
      <c r="AV430" s="13" t="s">
        <v>83</v>
      </c>
      <c r="AW430" s="13" t="s">
        <v>33</v>
      </c>
      <c r="AX430" s="13" t="s">
        <v>72</v>
      </c>
      <c r="AY430" s="246" t="s">
        <v>120</v>
      </c>
    </row>
    <row r="431" spans="1:51" s="14" customFormat="1" ht="12">
      <c r="A431" s="14"/>
      <c r="B431" s="247"/>
      <c r="C431" s="248"/>
      <c r="D431" s="232" t="s">
        <v>131</v>
      </c>
      <c r="E431" s="249" t="s">
        <v>19</v>
      </c>
      <c r="F431" s="250" t="s">
        <v>154</v>
      </c>
      <c r="G431" s="248"/>
      <c r="H431" s="249" t="s">
        <v>19</v>
      </c>
      <c r="I431" s="251"/>
      <c r="J431" s="248"/>
      <c r="K431" s="248"/>
      <c r="L431" s="252"/>
      <c r="M431" s="253"/>
      <c r="N431" s="254"/>
      <c r="O431" s="254"/>
      <c r="P431" s="254"/>
      <c r="Q431" s="254"/>
      <c r="R431" s="254"/>
      <c r="S431" s="254"/>
      <c r="T431" s="255"/>
      <c r="U431" s="14"/>
      <c r="V431" s="14"/>
      <c r="W431" s="14"/>
      <c r="X431" s="14"/>
      <c r="Y431" s="14"/>
      <c r="Z431" s="14"/>
      <c r="AA431" s="14"/>
      <c r="AB431" s="14"/>
      <c r="AC431" s="14"/>
      <c r="AD431" s="14"/>
      <c r="AE431" s="14"/>
      <c r="AT431" s="256" t="s">
        <v>131</v>
      </c>
      <c r="AU431" s="256" t="s">
        <v>83</v>
      </c>
      <c r="AV431" s="14" t="s">
        <v>80</v>
      </c>
      <c r="AW431" s="14" t="s">
        <v>33</v>
      </c>
      <c r="AX431" s="14" t="s">
        <v>72</v>
      </c>
      <c r="AY431" s="256" t="s">
        <v>120</v>
      </c>
    </row>
    <row r="432" spans="1:51" s="13" customFormat="1" ht="12">
      <c r="A432" s="13"/>
      <c r="B432" s="236"/>
      <c r="C432" s="237"/>
      <c r="D432" s="232" t="s">
        <v>131</v>
      </c>
      <c r="E432" s="238" t="s">
        <v>19</v>
      </c>
      <c r="F432" s="239" t="s">
        <v>155</v>
      </c>
      <c r="G432" s="237"/>
      <c r="H432" s="240">
        <v>310</v>
      </c>
      <c r="I432" s="241"/>
      <c r="J432" s="237"/>
      <c r="K432" s="237"/>
      <c r="L432" s="242"/>
      <c r="M432" s="243"/>
      <c r="N432" s="244"/>
      <c r="O432" s="244"/>
      <c r="P432" s="244"/>
      <c r="Q432" s="244"/>
      <c r="R432" s="244"/>
      <c r="S432" s="244"/>
      <c r="T432" s="245"/>
      <c r="U432" s="13"/>
      <c r="V432" s="13"/>
      <c r="W432" s="13"/>
      <c r="X432" s="13"/>
      <c r="Y432" s="13"/>
      <c r="Z432" s="13"/>
      <c r="AA432" s="13"/>
      <c r="AB432" s="13"/>
      <c r="AC432" s="13"/>
      <c r="AD432" s="13"/>
      <c r="AE432" s="13"/>
      <c r="AT432" s="246" t="s">
        <v>131</v>
      </c>
      <c r="AU432" s="246" t="s">
        <v>83</v>
      </c>
      <c r="AV432" s="13" t="s">
        <v>83</v>
      </c>
      <c r="AW432" s="13" t="s">
        <v>33</v>
      </c>
      <c r="AX432" s="13" t="s">
        <v>72</v>
      </c>
      <c r="AY432" s="246" t="s">
        <v>120</v>
      </c>
    </row>
    <row r="433" spans="1:51" s="14" customFormat="1" ht="12">
      <c r="A433" s="14"/>
      <c r="B433" s="247"/>
      <c r="C433" s="248"/>
      <c r="D433" s="232" t="s">
        <v>131</v>
      </c>
      <c r="E433" s="249" t="s">
        <v>19</v>
      </c>
      <c r="F433" s="250" t="s">
        <v>156</v>
      </c>
      <c r="G433" s="248"/>
      <c r="H433" s="249" t="s">
        <v>19</v>
      </c>
      <c r="I433" s="251"/>
      <c r="J433" s="248"/>
      <c r="K433" s="248"/>
      <c r="L433" s="252"/>
      <c r="M433" s="253"/>
      <c r="N433" s="254"/>
      <c r="O433" s="254"/>
      <c r="P433" s="254"/>
      <c r="Q433" s="254"/>
      <c r="R433" s="254"/>
      <c r="S433" s="254"/>
      <c r="T433" s="255"/>
      <c r="U433" s="14"/>
      <c r="V433" s="14"/>
      <c r="W433" s="14"/>
      <c r="X433" s="14"/>
      <c r="Y433" s="14"/>
      <c r="Z433" s="14"/>
      <c r="AA433" s="14"/>
      <c r="AB433" s="14"/>
      <c r="AC433" s="14"/>
      <c r="AD433" s="14"/>
      <c r="AE433" s="14"/>
      <c r="AT433" s="256" t="s">
        <v>131</v>
      </c>
      <c r="AU433" s="256" t="s">
        <v>83</v>
      </c>
      <c r="AV433" s="14" t="s">
        <v>80</v>
      </c>
      <c r="AW433" s="14" t="s">
        <v>33</v>
      </c>
      <c r="AX433" s="14" t="s">
        <v>72</v>
      </c>
      <c r="AY433" s="256" t="s">
        <v>120</v>
      </c>
    </row>
    <row r="434" spans="1:51" s="13" customFormat="1" ht="12">
      <c r="A434" s="13"/>
      <c r="B434" s="236"/>
      <c r="C434" s="237"/>
      <c r="D434" s="232" t="s">
        <v>131</v>
      </c>
      <c r="E434" s="238" t="s">
        <v>19</v>
      </c>
      <c r="F434" s="239" t="s">
        <v>340</v>
      </c>
      <c r="G434" s="237"/>
      <c r="H434" s="240">
        <v>10</v>
      </c>
      <c r="I434" s="241"/>
      <c r="J434" s="237"/>
      <c r="K434" s="237"/>
      <c r="L434" s="242"/>
      <c r="M434" s="243"/>
      <c r="N434" s="244"/>
      <c r="O434" s="244"/>
      <c r="P434" s="244"/>
      <c r="Q434" s="244"/>
      <c r="R434" s="244"/>
      <c r="S434" s="244"/>
      <c r="T434" s="245"/>
      <c r="U434" s="13"/>
      <c r="V434" s="13"/>
      <c r="W434" s="13"/>
      <c r="X434" s="13"/>
      <c r="Y434" s="13"/>
      <c r="Z434" s="13"/>
      <c r="AA434" s="13"/>
      <c r="AB434" s="13"/>
      <c r="AC434" s="13"/>
      <c r="AD434" s="13"/>
      <c r="AE434" s="13"/>
      <c r="AT434" s="246" t="s">
        <v>131</v>
      </c>
      <c r="AU434" s="246" t="s">
        <v>83</v>
      </c>
      <c r="AV434" s="13" t="s">
        <v>83</v>
      </c>
      <c r="AW434" s="13" t="s">
        <v>33</v>
      </c>
      <c r="AX434" s="13" t="s">
        <v>72</v>
      </c>
      <c r="AY434" s="246" t="s">
        <v>120</v>
      </c>
    </row>
    <row r="435" spans="1:51" s="13" customFormat="1" ht="12">
      <c r="A435" s="13"/>
      <c r="B435" s="236"/>
      <c r="C435" s="237"/>
      <c r="D435" s="232" t="s">
        <v>131</v>
      </c>
      <c r="E435" s="238" t="s">
        <v>19</v>
      </c>
      <c r="F435" s="239" t="s">
        <v>157</v>
      </c>
      <c r="G435" s="237"/>
      <c r="H435" s="240">
        <v>15</v>
      </c>
      <c r="I435" s="241"/>
      <c r="J435" s="237"/>
      <c r="K435" s="237"/>
      <c r="L435" s="242"/>
      <c r="M435" s="243"/>
      <c r="N435" s="244"/>
      <c r="O435" s="244"/>
      <c r="P435" s="244"/>
      <c r="Q435" s="244"/>
      <c r="R435" s="244"/>
      <c r="S435" s="244"/>
      <c r="T435" s="245"/>
      <c r="U435" s="13"/>
      <c r="V435" s="13"/>
      <c r="W435" s="13"/>
      <c r="X435" s="13"/>
      <c r="Y435" s="13"/>
      <c r="Z435" s="13"/>
      <c r="AA435" s="13"/>
      <c r="AB435" s="13"/>
      <c r="AC435" s="13"/>
      <c r="AD435" s="13"/>
      <c r="AE435" s="13"/>
      <c r="AT435" s="246" t="s">
        <v>131</v>
      </c>
      <c r="AU435" s="246" t="s">
        <v>83</v>
      </c>
      <c r="AV435" s="13" t="s">
        <v>83</v>
      </c>
      <c r="AW435" s="13" t="s">
        <v>33</v>
      </c>
      <c r="AX435" s="13" t="s">
        <v>72</v>
      </c>
      <c r="AY435" s="246" t="s">
        <v>120</v>
      </c>
    </row>
    <row r="436" spans="1:51" s="13" customFormat="1" ht="12">
      <c r="A436" s="13"/>
      <c r="B436" s="236"/>
      <c r="C436" s="237"/>
      <c r="D436" s="232" t="s">
        <v>131</v>
      </c>
      <c r="E436" s="238" t="s">
        <v>19</v>
      </c>
      <c r="F436" s="239" t="s">
        <v>341</v>
      </c>
      <c r="G436" s="237"/>
      <c r="H436" s="240">
        <v>10</v>
      </c>
      <c r="I436" s="241"/>
      <c r="J436" s="237"/>
      <c r="K436" s="237"/>
      <c r="L436" s="242"/>
      <c r="M436" s="243"/>
      <c r="N436" s="244"/>
      <c r="O436" s="244"/>
      <c r="P436" s="244"/>
      <c r="Q436" s="244"/>
      <c r="R436" s="244"/>
      <c r="S436" s="244"/>
      <c r="T436" s="245"/>
      <c r="U436" s="13"/>
      <c r="V436" s="13"/>
      <c r="W436" s="13"/>
      <c r="X436" s="13"/>
      <c r="Y436" s="13"/>
      <c r="Z436" s="13"/>
      <c r="AA436" s="13"/>
      <c r="AB436" s="13"/>
      <c r="AC436" s="13"/>
      <c r="AD436" s="13"/>
      <c r="AE436" s="13"/>
      <c r="AT436" s="246" t="s">
        <v>131</v>
      </c>
      <c r="AU436" s="246" t="s">
        <v>83</v>
      </c>
      <c r="AV436" s="13" t="s">
        <v>83</v>
      </c>
      <c r="AW436" s="13" t="s">
        <v>33</v>
      </c>
      <c r="AX436" s="13" t="s">
        <v>72</v>
      </c>
      <c r="AY436" s="246" t="s">
        <v>120</v>
      </c>
    </row>
    <row r="437" spans="1:51" s="13" customFormat="1" ht="12">
      <c r="A437" s="13"/>
      <c r="B437" s="236"/>
      <c r="C437" s="237"/>
      <c r="D437" s="232" t="s">
        <v>131</v>
      </c>
      <c r="E437" s="238" t="s">
        <v>19</v>
      </c>
      <c r="F437" s="239" t="s">
        <v>158</v>
      </c>
      <c r="G437" s="237"/>
      <c r="H437" s="240">
        <v>25</v>
      </c>
      <c r="I437" s="241"/>
      <c r="J437" s="237"/>
      <c r="K437" s="237"/>
      <c r="L437" s="242"/>
      <c r="M437" s="243"/>
      <c r="N437" s="244"/>
      <c r="O437" s="244"/>
      <c r="P437" s="244"/>
      <c r="Q437" s="244"/>
      <c r="R437" s="244"/>
      <c r="S437" s="244"/>
      <c r="T437" s="245"/>
      <c r="U437" s="13"/>
      <c r="V437" s="13"/>
      <c r="W437" s="13"/>
      <c r="X437" s="13"/>
      <c r="Y437" s="13"/>
      <c r="Z437" s="13"/>
      <c r="AA437" s="13"/>
      <c r="AB437" s="13"/>
      <c r="AC437" s="13"/>
      <c r="AD437" s="13"/>
      <c r="AE437" s="13"/>
      <c r="AT437" s="246" t="s">
        <v>131</v>
      </c>
      <c r="AU437" s="246" t="s">
        <v>83</v>
      </c>
      <c r="AV437" s="13" t="s">
        <v>83</v>
      </c>
      <c r="AW437" s="13" t="s">
        <v>33</v>
      </c>
      <c r="AX437" s="13" t="s">
        <v>72</v>
      </c>
      <c r="AY437" s="246" t="s">
        <v>120</v>
      </c>
    </row>
    <row r="438" spans="1:51" s="13" customFormat="1" ht="12">
      <c r="A438" s="13"/>
      <c r="B438" s="236"/>
      <c r="C438" s="237"/>
      <c r="D438" s="232" t="s">
        <v>131</v>
      </c>
      <c r="E438" s="238" t="s">
        <v>19</v>
      </c>
      <c r="F438" s="239" t="s">
        <v>342</v>
      </c>
      <c r="G438" s="237"/>
      <c r="H438" s="240">
        <v>10</v>
      </c>
      <c r="I438" s="241"/>
      <c r="J438" s="237"/>
      <c r="K438" s="237"/>
      <c r="L438" s="242"/>
      <c r="M438" s="243"/>
      <c r="N438" s="244"/>
      <c r="O438" s="244"/>
      <c r="P438" s="244"/>
      <c r="Q438" s="244"/>
      <c r="R438" s="244"/>
      <c r="S438" s="244"/>
      <c r="T438" s="245"/>
      <c r="U438" s="13"/>
      <c r="V438" s="13"/>
      <c r="W438" s="13"/>
      <c r="X438" s="13"/>
      <c r="Y438" s="13"/>
      <c r="Z438" s="13"/>
      <c r="AA438" s="13"/>
      <c r="AB438" s="13"/>
      <c r="AC438" s="13"/>
      <c r="AD438" s="13"/>
      <c r="AE438" s="13"/>
      <c r="AT438" s="246" t="s">
        <v>131</v>
      </c>
      <c r="AU438" s="246" t="s">
        <v>83</v>
      </c>
      <c r="AV438" s="13" t="s">
        <v>83</v>
      </c>
      <c r="AW438" s="13" t="s">
        <v>33</v>
      </c>
      <c r="AX438" s="13" t="s">
        <v>72</v>
      </c>
      <c r="AY438" s="246" t="s">
        <v>120</v>
      </c>
    </row>
    <row r="439" spans="1:51" s="13" customFormat="1" ht="12">
      <c r="A439" s="13"/>
      <c r="B439" s="236"/>
      <c r="C439" s="237"/>
      <c r="D439" s="232" t="s">
        <v>131</v>
      </c>
      <c r="E439" s="238" t="s">
        <v>19</v>
      </c>
      <c r="F439" s="239" t="s">
        <v>343</v>
      </c>
      <c r="G439" s="237"/>
      <c r="H439" s="240">
        <v>15</v>
      </c>
      <c r="I439" s="241"/>
      <c r="J439" s="237"/>
      <c r="K439" s="237"/>
      <c r="L439" s="242"/>
      <c r="M439" s="243"/>
      <c r="N439" s="244"/>
      <c r="O439" s="244"/>
      <c r="P439" s="244"/>
      <c r="Q439" s="244"/>
      <c r="R439" s="244"/>
      <c r="S439" s="244"/>
      <c r="T439" s="245"/>
      <c r="U439" s="13"/>
      <c r="V439" s="13"/>
      <c r="W439" s="13"/>
      <c r="X439" s="13"/>
      <c r="Y439" s="13"/>
      <c r="Z439" s="13"/>
      <c r="AA439" s="13"/>
      <c r="AB439" s="13"/>
      <c r="AC439" s="13"/>
      <c r="AD439" s="13"/>
      <c r="AE439" s="13"/>
      <c r="AT439" s="246" t="s">
        <v>131</v>
      </c>
      <c r="AU439" s="246" t="s">
        <v>83</v>
      </c>
      <c r="AV439" s="13" t="s">
        <v>83</v>
      </c>
      <c r="AW439" s="13" t="s">
        <v>33</v>
      </c>
      <c r="AX439" s="13" t="s">
        <v>72</v>
      </c>
      <c r="AY439" s="246" t="s">
        <v>120</v>
      </c>
    </row>
    <row r="440" spans="1:51" s="13" customFormat="1" ht="12">
      <c r="A440" s="13"/>
      <c r="B440" s="236"/>
      <c r="C440" s="237"/>
      <c r="D440" s="232" t="s">
        <v>131</v>
      </c>
      <c r="E440" s="238" t="s">
        <v>19</v>
      </c>
      <c r="F440" s="239" t="s">
        <v>344</v>
      </c>
      <c r="G440" s="237"/>
      <c r="H440" s="240">
        <v>15</v>
      </c>
      <c r="I440" s="241"/>
      <c r="J440" s="237"/>
      <c r="K440" s="237"/>
      <c r="L440" s="242"/>
      <c r="M440" s="243"/>
      <c r="N440" s="244"/>
      <c r="O440" s="244"/>
      <c r="P440" s="244"/>
      <c r="Q440" s="244"/>
      <c r="R440" s="244"/>
      <c r="S440" s="244"/>
      <c r="T440" s="245"/>
      <c r="U440" s="13"/>
      <c r="V440" s="13"/>
      <c r="W440" s="13"/>
      <c r="X440" s="13"/>
      <c r="Y440" s="13"/>
      <c r="Z440" s="13"/>
      <c r="AA440" s="13"/>
      <c r="AB440" s="13"/>
      <c r="AC440" s="13"/>
      <c r="AD440" s="13"/>
      <c r="AE440" s="13"/>
      <c r="AT440" s="246" t="s">
        <v>131</v>
      </c>
      <c r="AU440" s="246" t="s">
        <v>83</v>
      </c>
      <c r="AV440" s="13" t="s">
        <v>83</v>
      </c>
      <c r="AW440" s="13" t="s">
        <v>33</v>
      </c>
      <c r="AX440" s="13" t="s">
        <v>72</v>
      </c>
      <c r="AY440" s="246" t="s">
        <v>120</v>
      </c>
    </row>
    <row r="441" spans="1:51" s="13" customFormat="1" ht="12">
      <c r="A441" s="13"/>
      <c r="B441" s="236"/>
      <c r="C441" s="237"/>
      <c r="D441" s="232" t="s">
        <v>131</v>
      </c>
      <c r="E441" s="238" t="s">
        <v>19</v>
      </c>
      <c r="F441" s="239" t="s">
        <v>345</v>
      </c>
      <c r="G441" s="237"/>
      <c r="H441" s="240">
        <v>25</v>
      </c>
      <c r="I441" s="241"/>
      <c r="J441" s="237"/>
      <c r="K441" s="237"/>
      <c r="L441" s="242"/>
      <c r="M441" s="243"/>
      <c r="N441" s="244"/>
      <c r="O441" s="244"/>
      <c r="P441" s="244"/>
      <c r="Q441" s="244"/>
      <c r="R441" s="244"/>
      <c r="S441" s="244"/>
      <c r="T441" s="245"/>
      <c r="U441" s="13"/>
      <c r="V441" s="13"/>
      <c r="W441" s="13"/>
      <c r="X441" s="13"/>
      <c r="Y441" s="13"/>
      <c r="Z441" s="13"/>
      <c r="AA441" s="13"/>
      <c r="AB441" s="13"/>
      <c r="AC441" s="13"/>
      <c r="AD441" s="13"/>
      <c r="AE441" s="13"/>
      <c r="AT441" s="246" t="s">
        <v>131</v>
      </c>
      <c r="AU441" s="246" t="s">
        <v>83</v>
      </c>
      <c r="AV441" s="13" t="s">
        <v>83</v>
      </c>
      <c r="AW441" s="13" t="s">
        <v>33</v>
      </c>
      <c r="AX441" s="13" t="s">
        <v>72</v>
      </c>
      <c r="AY441" s="246" t="s">
        <v>120</v>
      </c>
    </row>
    <row r="442" spans="1:51" s="13" customFormat="1" ht="12">
      <c r="A442" s="13"/>
      <c r="B442" s="236"/>
      <c r="C442" s="237"/>
      <c r="D442" s="232" t="s">
        <v>131</v>
      </c>
      <c r="E442" s="238" t="s">
        <v>19</v>
      </c>
      <c r="F442" s="239" t="s">
        <v>159</v>
      </c>
      <c r="G442" s="237"/>
      <c r="H442" s="240">
        <v>10</v>
      </c>
      <c r="I442" s="241"/>
      <c r="J442" s="237"/>
      <c r="K442" s="237"/>
      <c r="L442" s="242"/>
      <c r="M442" s="243"/>
      <c r="N442" s="244"/>
      <c r="O442" s="244"/>
      <c r="P442" s="244"/>
      <c r="Q442" s="244"/>
      <c r="R442" s="244"/>
      <c r="S442" s="244"/>
      <c r="T442" s="245"/>
      <c r="U442" s="13"/>
      <c r="V442" s="13"/>
      <c r="W442" s="13"/>
      <c r="X442" s="13"/>
      <c r="Y442" s="13"/>
      <c r="Z442" s="13"/>
      <c r="AA442" s="13"/>
      <c r="AB442" s="13"/>
      <c r="AC442" s="13"/>
      <c r="AD442" s="13"/>
      <c r="AE442" s="13"/>
      <c r="AT442" s="246" t="s">
        <v>131</v>
      </c>
      <c r="AU442" s="246" t="s">
        <v>83</v>
      </c>
      <c r="AV442" s="13" t="s">
        <v>83</v>
      </c>
      <c r="AW442" s="13" t="s">
        <v>33</v>
      </c>
      <c r="AX442" s="13" t="s">
        <v>72</v>
      </c>
      <c r="AY442" s="246" t="s">
        <v>120</v>
      </c>
    </row>
    <row r="443" spans="1:51" s="13" customFormat="1" ht="12">
      <c r="A443" s="13"/>
      <c r="B443" s="236"/>
      <c r="C443" s="237"/>
      <c r="D443" s="232" t="s">
        <v>131</v>
      </c>
      <c r="E443" s="238" t="s">
        <v>19</v>
      </c>
      <c r="F443" s="239" t="s">
        <v>160</v>
      </c>
      <c r="G443" s="237"/>
      <c r="H443" s="240">
        <v>10</v>
      </c>
      <c r="I443" s="241"/>
      <c r="J443" s="237"/>
      <c r="K443" s="237"/>
      <c r="L443" s="242"/>
      <c r="M443" s="243"/>
      <c r="N443" s="244"/>
      <c r="O443" s="244"/>
      <c r="P443" s="244"/>
      <c r="Q443" s="244"/>
      <c r="R443" s="244"/>
      <c r="S443" s="244"/>
      <c r="T443" s="245"/>
      <c r="U443" s="13"/>
      <c r="V443" s="13"/>
      <c r="W443" s="13"/>
      <c r="X443" s="13"/>
      <c r="Y443" s="13"/>
      <c r="Z443" s="13"/>
      <c r="AA443" s="13"/>
      <c r="AB443" s="13"/>
      <c r="AC443" s="13"/>
      <c r="AD443" s="13"/>
      <c r="AE443" s="13"/>
      <c r="AT443" s="246" t="s">
        <v>131</v>
      </c>
      <c r="AU443" s="246" t="s">
        <v>83</v>
      </c>
      <c r="AV443" s="13" t="s">
        <v>83</v>
      </c>
      <c r="AW443" s="13" t="s">
        <v>33</v>
      </c>
      <c r="AX443" s="13" t="s">
        <v>72</v>
      </c>
      <c r="AY443" s="246" t="s">
        <v>120</v>
      </c>
    </row>
    <row r="444" spans="1:51" s="13" customFormat="1" ht="12">
      <c r="A444" s="13"/>
      <c r="B444" s="236"/>
      <c r="C444" s="237"/>
      <c r="D444" s="232" t="s">
        <v>131</v>
      </c>
      <c r="E444" s="238" t="s">
        <v>19</v>
      </c>
      <c r="F444" s="239" t="s">
        <v>346</v>
      </c>
      <c r="G444" s="237"/>
      <c r="H444" s="240">
        <v>15</v>
      </c>
      <c r="I444" s="241"/>
      <c r="J444" s="237"/>
      <c r="K444" s="237"/>
      <c r="L444" s="242"/>
      <c r="M444" s="243"/>
      <c r="N444" s="244"/>
      <c r="O444" s="244"/>
      <c r="P444" s="244"/>
      <c r="Q444" s="244"/>
      <c r="R444" s="244"/>
      <c r="S444" s="244"/>
      <c r="T444" s="245"/>
      <c r="U444" s="13"/>
      <c r="V444" s="13"/>
      <c r="W444" s="13"/>
      <c r="X444" s="13"/>
      <c r="Y444" s="13"/>
      <c r="Z444" s="13"/>
      <c r="AA444" s="13"/>
      <c r="AB444" s="13"/>
      <c r="AC444" s="13"/>
      <c r="AD444" s="13"/>
      <c r="AE444" s="13"/>
      <c r="AT444" s="246" t="s">
        <v>131</v>
      </c>
      <c r="AU444" s="246" t="s">
        <v>83</v>
      </c>
      <c r="AV444" s="13" t="s">
        <v>83</v>
      </c>
      <c r="AW444" s="13" t="s">
        <v>33</v>
      </c>
      <c r="AX444" s="13" t="s">
        <v>72</v>
      </c>
      <c r="AY444" s="246" t="s">
        <v>120</v>
      </c>
    </row>
    <row r="445" spans="1:51" s="15" customFormat="1" ht="12">
      <c r="A445" s="15"/>
      <c r="B445" s="257"/>
      <c r="C445" s="258"/>
      <c r="D445" s="232" t="s">
        <v>131</v>
      </c>
      <c r="E445" s="259" t="s">
        <v>19</v>
      </c>
      <c r="F445" s="260" t="s">
        <v>148</v>
      </c>
      <c r="G445" s="258"/>
      <c r="H445" s="261">
        <v>10440</v>
      </c>
      <c r="I445" s="262"/>
      <c r="J445" s="258"/>
      <c r="K445" s="258"/>
      <c r="L445" s="263"/>
      <c r="M445" s="264"/>
      <c r="N445" s="265"/>
      <c r="O445" s="265"/>
      <c r="P445" s="265"/>
      <c r="Q445" s="265"/>
      <c r="R445" s="265"/>
      <c r="S445" s="265"/>
      <c r="T445" s="266"/>
      <c r="U445" s="15"/>
      <c r="V445" s="15"/>
      <c r="W445" s="15"/>
      <c r="X445" s="15"/>
      <c r="Y445" s="15"/>
      <c r="Z445" s="15"/>
      <c r="AA445" s="15"/>
      <c r="AB445" s="15"/>
      <c r="AC445" s="15"/>
      <c r="AD445" s="15"/>
      <c r="AE445" s="15"/>
      <c r="AT445" s="267" t="s">
        <v>131</v>
      </c>
      <c r="AU445" s="267" t="s">
        <v>83</v>
      </c>
      <c r="AV445" s="15" t="s">
        <v>127</v>
      </c>
      <c r="AW445" s="15" t="s">
        <v>33</v>
      </c>
      <c r="AX445" s="15" t="s">
        <v>80</v>
      </c>
      <c r="AY445" s="267" t="s">
        <v>120</v>
      </c>
    </row>
    <row r="446" spans="1:65" s="2" customFormat="1" ht="33" customHeight="1">
      <c r="A446" s="39"/>
      <c r="B446" s="40"/>
      <c r="C446" s="219" t="s">
        <v>538</v>
      </c>
      <c r="D446" s="219" t="s">
        <v>122</v>
      </c>
      <c r="E446" s="220" t="s">
        <v>539</v>
      </c>
      <c r="F446" s="221" t="s">
        <v>540</v>
      </c>
      <c r="G446" s="222" t="s">
        <v>125</v>
      </c>
      <c r="H446" s="223">
        <v>1641</v>
      </c>
      <c r="I446" s="224"/>
      <c r="J446" s="225">
        <f>ROUND(I446*H446,2)</f>
        <v>0</v>
      </c>
      <c r="K446" s="221" t="s">
        <v>126</v>
      </c>
      <c r="L446" s="45"/>
      <c r="M446" s="226" t="s">
        <v>19</v>
      </c>
      <c r="N446" s="227" t="s">
        <v>43</v>
      </c>
      <c r="O446" s="85"/>
      <c r="P446" s="228">
        <f>O446*H446</f>
        <v>0</v>
      </c>
      <c r="Q446" s="228">
        <v>0</v>
      </c>
      <c r="R446" s="228">
        <f>Q446*H446</f>
        <v>0</v>
      </c>
      <c r="S446" s="228">
        <v>0.126</v>
      </c>
      <c r="T446" s="229">
        <f>S446*H446</f>
        <v>206.766</v>
      </c>
      <c r="U446" s="39"/>
      <c r="V446" s="39"/>
      <c r="W446" s="39"/>
      <c r="X446" s="39"/>
      <c r="Y446" s="39"/>
      <c r="Z446" s="39"/>
      <c r="AA446" s="39"/>
      <c r="AB446" s="39"/>
      <c r="AC446" s="39"/>
      <c r="AD446" s="39"/>
      <c r="AE446" s="39"/>
      <c r="AR446" s="230" t="s">
        <v>127</v>
      </c>
      <c r="AT446" s="230" t="s">
        <v>122</v>
      </c>
      <c r="AU446" s="230" t="s">
        <v>83</v>
      </c>
      <c r="AY446" s="18" t="s">
        <v>120</v>
      </c>
      <c r="BE446" s="231">
        <f>IF(N446="základní",J446,0)</f>
        <v>0</v>
      </c>
      <c r="BF446" s="231">
        <f>IF(N446="snížená",J446,0)</f>
        <v>0</v>
      </c>
      <c r="BG446" s="231">
        <f>IF(N446="zákl. přenesená",J446,0)</f>
        <v>0</v>
      </c>
      <c r="BH446" s="231">
        <f>IF(N446="sníž. přenesená",J446,0)</f>
        <v>0</v>
      </c>
      <c r="BI446" s="231">
        <f>IF(N446="nulová",J446,0)</f>
        <v>0</v>
      </c>
      <c r="BJ446" s="18" t="s">
        <v>80</v>
      </c>
      <c r="BK446" s="231">
        <f>ROUND(I446*H446,2)</f>
        <v>0</v>
      </c>
      <c r="BL446" s="18" t="s">
        <v>127</v>
      </c>
      <c r="BM446" s="230" t="s">
        <v>541</v>
      </c>
    </row>
    <row r="447" spans="1:47" s="2" customFormat="1" ht="12">
      <c r="A447" s="39"/>
      <c r="B447" s="40"/>
      <c r="C447" s="41"/>
      <c r="D447" s="232" t="s">
        <v>129</v>
      </c>
      <c r="E447" s="41"/>
      <c r="F447" s="233" t="s">
        <v>542</v>
      </c>
      <c r="G447" s="41"/>
      <c r="H447" s="41"/>
      <c r="I447" s="137"/>
      <c r="J447" s="41"/>
      <c r="K447" s="41"/>
      <c r="L447" s="45"/>
      <c r="M447" s="234"/>
      <c r="N447" s="235"/>
      <c r="O447" s="85"/>
      <c r="P447" s="85"/>
      <c r="Q447" s="85"/>
      <c r="R447" s="85"/>
      <c r="S447" s="85"/>
      <c r="T447" s="86"/>
      <c r="U447" s="39"/>
      <c r="V447" s="39"/>
      <c r="W447" s="39"/>
      <c r="X447" s="39"/>
      <c r="Y447" s="39"/>
      <c r="Z447" s="39"/>
      <c r="AA447" s="39"/>
      <c r="AB447" s="39"/>
      <c r="AC447" s="39"/>
      <c r="AD447" s="39"/>
      <c r="AE447" s="39"/>
      <c r="AT447" s="18" t="s">
        <v>129</v>
      </c>
      <c r="AU447" s="18" t="s">
        <v>83</v>
      </c>
    </row>
    <row r="448" spans="1:51" s="14" customFormat="1" ht="12">
      <c r="A448" s="14"/>
      <c r="B448" s="247"/>
      <c r="C448" s="248"/>
      <c r="D448" s="232" t="s">
        <v>131</v>
      </c>
      <c r="E448" s="249" t="s">
        <v>19</v>
      </c>
      <c r="F448" s="250" t="s">
        <v>299</v>
      </c>
      <c r="G448" s="248"/>
      <c r="H448" s="249" t="s">
        <v>19</v>
      </c>
      <c r="I448" s="251"/>
      <c r="J448" s="248"/>
      <c r="K448" s="248"/>
      <c r="L448" s="252"/>
      <c r="M448" s="253"/>
      <c r="N448" s="254"/>
      <c r="O448" s="254"/>
      <c r="P448" s="254"/>
      <c r="Q448" s="254"/>
      <c r="R448" s="254"/>
      <c r="S448" s="254"/>
      <c r="T448" s="255"/>
      <c r="U448" s="14"/>
      <c r="V448" s="14"/>
      <c r="W448" s="14"/>
      <c r="X448" s="14"/>
      <c r="Y448" s="14"/>
      <c r="Z448" s="14"/>
      <c r="AA448" s="14"/>
      <c r="AB448" s="14"/>
      <c r="AC448" s="14"/>
      <c r="AD448" s="14"/>
      <c r="AE448" s="14"/>
      <c r="AT448" s="256" t="s">
        <v>131</v>
      </c>
      <c r="AU448" s="256" t="s">
        <v>83</v>
      </c>
      <c r="AV448" s="14" t="s">
        <v>80</v>
      </c>
      <c r="AW448" s="14" t="s">
        <v>33</v>
      </c>
      <c r="AX448" s="14" t="s">
        <v>72</v>
      </c>
      <c r="AY448" s="256" t="s">
        <v>120</v>
      </c>
    </row>
    <row r="449" spans="1:51" s="13" customFormat="1" ht="12">
      <c r="A449" s="13"/>
      <c r="B449" s="236"/>
      <c r="C449" s="237"/>
      <c r="D449" s="232" t="s">
        <v>131</v>
      </c>
      <c r="E449" s="238" t="s">
        <v>19</v>
      </c>
      <c r="F449" s="239" t="s">
        <v>300</v>
      </c>
      <c r="G449" s="237"/>
      <c r="H449" s="240">
        <v>820</v>
      </c>
      <c r="I449" s="241"/>
      <c r="J449" s="237"/>
      <c r="K449" s="237"/>
      <c r="L449" s="242"/>
      <c r="M449" s="243"/>
      <c r="N449" s="244"/>
      <c r="O449" s="244"/>
      <c r="P449" s="244"/>
      <c r="Q449" s="244"/>
      <c r="R449" s="244"/>
      <c r="S449" s="244"/>
      <c r="T449" s="245"/>
      <c r="U449" s="13"/>
      <c r="V449" s="13"/>
      <c r="W449" s="13"/>
      <c r="X449" s="13"/>
      <c r="Y449" s="13"/>
      <c r="Z449" s="13"/>
      <c r="AA449" s="13"/>
      <c r="AB449" s="13"/>
      <c r="AC449" s="13"/>
      <c r="AD449" s="13"/>
      <c r="AE449" s="13"/>
      <c r="AT449" s="246" t="s">
        <v>131</v>
      </c>
      <c r="AU449" s="246" t="s">
        <v>83</v>
      </c>
      <c r="AV449" s="13" t="s">
        <v>83</v>
      </c>
      <c r="AW449" s="13" t="s">
        <v>33</v>
      </c>
      <c r="AX449" s="13" t="s">
        <v>72</v>
      </c>
      <c r="AY449" s="246" t="s">
        <v>120</v>
      </c>
    </row>
    <row r="450" spans="1:51" s="13" customFormat="1" ht="12">
      <c r="A450" s="13"/>
      <c r="B450" s="236"/>
      <c r="C450" s="237"/>
      <c r="D450" s="232" t="s">
        <v>131</v>
      </c>
      <c r="E450" s="238" t="s">
        <v>19</v>
      </c>
      <c r="F450" s="239" t="s">
        <v>301</v>
      </c>
      <c r="G450" s="237"/>
      <c r="H450" s="240">
        <v>821</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131</v>
      </c>
      <c r="AU450" s="246" t="s">
        <v>83</v>
      </c>
      <c r="AV450" s="13" t="s">
        <v>83</v>
      </c>
      <c r="AW450" s="13" t="s">
        <v>33</v>
      </c>
      <c r="AX450" s="13" t="s">
        <v>72</v>
      </c>
      <c r="AY450" s="246" t="s">
        <v>120</v>
      </c>
    </row>
    <row r="451" spans="1:51" s="15" customFormat="1" ht="12">
      <c r="A451" s="15"/>
      <c r="B451" s="257"/>
      <c r="C451" s="258"/>
      <c r="D451" s="232" t="s">
        <v>131</v>
      </c>
      <c r="E451" s="259" t="s">
        <v>19</v>
      </c>
      <c r="F451" s="260" t="s">
        <v>148</v>
      </c>
      <c r="G451" s="258"/>
      <c r="H451" s="261">
        <v>1641</v>
      </c>
      <c r="I451" s="262"/>
      <c r="J451" s="258"/>
      <c r="K451" s="258"/>
      <c r="L451" s="263"/>
      <c r="M451" s="264"/>
      <c r="N451" s="265"/>
      <c r="O451" s="265"/>
      <c r="P451" s="265"/>
      <c r="Q451" s="265"/>
      <c r="R451" s="265"/>
      <c r="S451" s="265"/>
      <c r="T451" s="266"/>
      <c r="U451" s="15"/>
      <c r="V451" s="15"/>
      <c r="W451" s="15"/>
      <c r="X451" s="15"/>
      <c r="Y451" s="15"/>
      <c r="Z451" s="15"/>
      <c r="AA451" s="15"/>
      <c r="AB451" s="15"/>
      <c r="AC451" s="15"/>
      <c r="AD451" s="15"/>
      <c r="AE451" s="15"/>
      <c r="AT451" s="267" t="s">
        <v>131</v>
      </c>
      <c r="AU451" s="267" t="s">
        <v>83</v>
      </c>
      <c r="AV451" s="15" t="s">
        <v>127</v>
      </c>
      <c r="AW451" s="15" t="s">
        <v>33</v>
      </c>
      <c r="AX451" s="15" t="s">
        <v>80</v>
      </c>
      <c r="AY451" s="267" t="s">
        <v>120</v>
      </c>
    </row>
    <row r="452" spans="1:63" s="12" customFormat="1" ht="22.8" customHeight="1">
      <c r="A452" s="12"/>
      <c r="B452" s="203"/>
      <c r="C452" s="204"/>
      <c r="D452" s="205" t="s">
        <v>71</v>
      </c>
      <c r="E452" s="217" t="s">
        <v>543</v>
      </c>
      <c r="F452" s="217" t="s">
        <v>544</v>
      </c>
      <c r="G452" s="204"/>
      <c r="H452" s="204"/>
      <c r="I452" s="207"/>
      <c r="J452" s="218">
        <f>BK452</f>
        <v>0</v>
      </c>
      <c r="K452" s="204"/>
      <c r="L452" s="209"/>
      <c r="M452" s="210"/>
      <c r="N452" s="211"/>
      <c r="O452" s="211"/>
      <c r="P452" s="212">
        <f>SUM(P453:P474)</f>
        <v>0</v>
      </c>
      <c r="Q452" s="211"/>
      <c r="R452" s="212">
        <f>SUM(R453:R474)</f>
        <v>0</v>
      </c>
      <c r="S452" s="211"/>
      <c r="T452" s="213">
        <f>SUM(T453:T474)</f>
        <v>0</v>
      </c>
      <c r="U452" s="12"/>
      <c r="V452" s="12"/>
      <c r="W452" s="12"/>
      <c r="X452" s="12"/>
      <c r="Y452" s="12"/>
      <c r="Z452" s="12"/>
      <c r="AA452" s="12"/>
      <c r="AB452" s="12"/>
      <c r="AC452" s="12"/>
      <c r="AD452" s="12"/>
      <c r="AE452" s="12"/>
      <c r="AR452" s="214" t="s">
        <v>80</v>
      </c>
      <c r="AT452" s="215" t="s">
        <v>71</v>
      </c>
      <c r="AU452" s="215" t="s">
        <v>80</v>
      </c>
      <c r="AY452" s="214" t="s">
        <v>120</v>
      </c>
      <c r="BK452" s="216">
        <f>SUM(BK453:BK474)</f>
        <v>0</v>
      </c>
    </row>
    <row r="453" spans="1:65" s="2" customFormat="1" ht="21.75" customHeight="1">
      <c r="A453" s="39"/>
      <c r="B453" s="40"/>
      <c r="C453" s="219" t="s">
        <v>545</v>
      </c>
      <c r="D453" s="219" t="s">
        <v>122</v>
      </c>
      <c r="E453" s="220" t="s">
        <v>546</v>
      </c>
      <c r="F453" s="221" t="s">
        <v>547</v>
      </c>
      <c r="G453" s="222" t="s">
        <v>214</v>
      </c>
      <c r="H453" s="223">
        <v>2010</v>
      </c>
      <c r="I453" s="224"/>
      <c r="J453" s="225">
        <f>ROUND(I453*H453,2)</f>
        <v>0</v>
      </c>
      <c r="K453" s="221" t="s">
        <v>126</v>
      </c>
      <c r="L453" s="45"/>
      <c r="M453" s="226" t="s">
        <v>19</v>
      </c>
      <c r="N453" s="227" t="s">
        <v>43</v>
      </c>
      <c r="O453" s="85"/>
      <c r="P453" s="228">
        <f>O453*H453</f>
        <v>0</v>
      </c>
      <c r="Q453" s="228">
        <v>0</v>
      </c>
      <c r="R453" s="228">
        <f>Q453*H453</f>
        <v>0</v>
      </c>
      <c r="S453" s="228">
        <v>0</v>
      </c>
      <c r="T453" s="229">
        <f>S453*H453</f>
        <v>0</v>
      </c>
      <c r="U453" s="39"/>
      <c r="V453" s="39"/>
      <c r="W453" s="39"/>
      <c r="X453" s="39"/>
      <c r="Y453" s="39"/>
      <c r="Z453" s="39"/>
      <c r="AA453" s="39"/>
      <c r="AB453" s="39"/>
      <c r="AC453" s="39"/>
      <c r="AD453" s="39"/>
      <c r="AE453" s="39"/>
      <c r="AR453" s="230" t="s">
        <v>127</v>
      </c>
      <c r="AT453" s="230" t="s">
        <v>122</v>
      </c>
      <c r="AU453" s="230" t="s">
        <v>83</v>
      </c>
      <c r="AY453" s="18" t="s">
        <v>120</v>
      </c>
      <c r="BE453" s="231">
        <f>IF(N453="základní",J453,0)</f>
        <v>0</v>
      </c>
      <c r="BF453" s="231">
        <f>IF(N453="snížená",J453,0)</f>
        <v>0</v>
      </c>
      <c r="BG453" s="231">
        <f>IF(N453="zákl. přenesená",J453,0)</f>
        <v>0</v>
      </c>
      <c r="BH453" s="231">
        <f>IF(N453="sníž. přenesená",J453,0)</f>
        <v>0</v>
      </c>
      <c r="BI453" s="231">
        <f>IF(N453="nulová",J453,0)</f>
        <v>0</v>
      </c>
      <c r="BJ453" s="18" t="s">
        <v>80</v>
      </c>
      <c r="BK453" s="231">
        <f>ROUND(I453*H453,2)</f>
        <v>0</v>
      </c>
      <c r="BL453" s="18" t="s">
        <v>127</v>
      </c>
      <c r="BM453" s="230" t="s">
        <v>548</v>
      </c>
    </row>
    <row r="454" spans="1:47" s="2" customFormat="1" ht="12">
      <c r="A454" s="39"/>
      <c r="B454" s="40"/>
      <c r="C454" s="41"/>
      <c r="D454" s="232" t="s">
        <v>129</v>
      </c>
      <c r="E454" s="41"/>
      <c r="F454" s="233" t="s">
        <v>549</v>
      </c>
      <c r="G454" s="41"/>
      <c r="H454" s="41"/>
      <c r="I454" s="137"/>
      <c r="J454" s="41"/>
      <c r="K454" s="41"/>
      <c r="L454" s="45"/>
      <c r="M454" s="234"/>
      <c r="N454" s="235"/>
      <c r="O454" s="85"/>
      <c r="P454" s="85"/>
      <c r="Q454" s="85"/>
      <c r="R454" s="85"/>
      <c r="S454" s="85"/>
      <c r="T454" s="86"/>
      <c r="U454" s="39"/>
      <c r="V454" s="39"/>
      <c r="W454" s="39"/>
      <c r="X454" s="39"/>
      <c r="Y454" s="39"/>
      <c r="Z454" s="39"/>
      <c r="AA454" s="39"/>
      <c r="AB454" s="39"/>
      <c r="AC454" s="39"/>
      <c r="AD454" s="39"/>
      <c r="AE454" s="39"/>
      <c r="AT454" s="18" t="s">
        <v>129</v>
      </c>
      <c r="AU454" s="18" t="s">
        <v>83</v>
      </c>
    </row>
    <row r="455" spans="1:51" s="13" customFormat="1" ht="12">
      <c r="A455" s="13"/>
      <c r="B455" s="236"/>
      <c r="C455" s="237"/>
      <c r="D455" s="232" t="s">
        <v>131</v>
      </c>
      <c r="E455" s="238" t="s">
        <v>19</v>
      </c>
      <c r="F455" s="239" t="s">
        <v>550</v>
      </c>
      <c r="G455" s="237"/>
      <c r="H455" s="240">
        <v>1587</v>
      </c>
      <c r="I455" s="241"/>
      <c r="J455" s="237"/>
      <c r="K455" s="237"/>
      <c r="L455" s="242"/>
      <c r="M455" s="243"/>
      <c r="N455" s="244"/>
      <c r="O455" s="244"/>
      <c r="P455" s="244"/>
      <c r="Q455" s="244"/>
      <c r="R455" s="244"/>
      <c r="S455" s="244"/>
      <c r="T455" s="245"/>
      <c r="U455" s="13"/>
      <c r="V455" s="13"/>
      <c r="W455" s="13"/>
      <c r="X455" s="13"/>
      <c r="Y455" s="13"/>
      <c r="Z455" s="13"/>
      <c r="AA455" s="13"/>
      <c r="AB455" s="13"/>
      <c r="AC455" s="13"/>
      <c r="AD455" s="13"/>
      <c r="AE455" s="13"/>
      <c r="AT455" s="246" t="s">
        <v>131</v>
      </c>
      <c r="AU455" s="246" t="s">
        <v>83</v>
      </c>
      <c r="AV455" s="13" t="s">
        <v>83</v>
      </c>
      <c r="AW455" s="13" t="s">
        <v>33</v>
      </c>
      <c r="AX455" s="13" t="s">
        <v>72</v>
      </c>
      <c r="AY455" s="246" t="s">
        <v>120</v>
      </c>
    </row>
    <row r="456" spans="1:51" s="13" customFormat="1" ht="12">
      <c r="A456" s="13"/>
      <c r="B456" s="236"/>
      <c r="C456" s="237"/>
      <c r="D456" s="232" t="s">
        <v>131</v>
      </c>
      <c r="E456" s="238" t="s">
        <v>19</v>
      </c>
      <c r="F456" s="239" t="s">
        <v>551</v>
      </c>
      <c r="G456" s="237"/>
      <c r="H456" s="240">
        <v>5</v>
      </c>
      <c r="I456" s="241"/>
      <c r="J456" s="237"/>
      <c r="K456" s="237"/>
      <c r="L456" s="242"/>
      <c r="M456" s="243"/>
      <c r="N456" s="244"/>
      <c r="O456" s="244"/>
      <c r="P456" s="244"/>
      <c r="Q456" s="244"/>
      <c r="R456" s="244"/>
      <c r="S456" s="244"/>
      <c r="T456" s="245"/>
      <c r="U456" s="13"/>
      <c r="V456" s="13"/>
      <c r="W456" s="13"/>
      <c r="X456" s="13"/>
      <c r="Y456" s="13"/>
      <c r="Z456" s="13"/>
      <c r="AA456" s="13"/>
      <c r="AB456" s="13"/>
      <c r="AC456" s="13"/>
      <c r="AD456" s="13"/>
      <c r="AE456" s="13"/>
      <c r="AT456" s="246" t="s">
        <v>131</v>
      </c>
      <c r="AU456" s="246" t="s">
        <v>83</v>
      </c>
      <c r="AV456" s="13" t="s">
        <v>83</v>
      </c>
      <c r="AW456" s="13" t="s">
        <v>33</v>
      </c>
      <c r="AX456" s="13" t="s">
        <v>72</v>
      </c>
      <c r="AY456" s="246" t="s">
        <v>120</v>
      </c>
    </row>
    <row r="457" spans="1:51" s="13" customFormat="1" ht="12">
      <c r="A457" s="13"/>
      <c r="B457" s="236"/>
      <c r="C457" s="237"/>
      <c r="D457" s="232" t="s">
        <v>131</v>
      </c>
      <c r="E457" s="238" t="s">
        <v>19</v>
      </c>
      <c r="F457" s="239" t="s">
        <v>552</v>
      </c>
      <c r="G457" s="237"/>
      <c r="H457" s="240">
        <v>418</v>
      </c>
      <c r="I457" s="241"/>
      <c r="J457" s="237"/>
      <c r="K457" s="237"/>
      <c r="L457" s="242"/>
      <c r="M457" s="243"/>
      <c r="N457" s="244"/>
      <c r="O457" s="244"/>
      <c r="P457" s="244"/>
      <c r="Q457" s="244"/>
      <c r="R457" s="244"/>
      <c r="S457" s="244"/>
      <c r="T457" s="245"/>
      <c r="U457" s="13"/>
      <c r="V457" s="13"/>
      <c r="W457" s="13"/>
      <c r="X457" s="13"/>
      <c r="Y457" s="13"/>
      <c r="Z457" s="13"/>
      <c r="AA457" s="13"/>
      <c r="AB457" s="13"/>
      <c r="AC457" s="13"/>
      <c r="AD457" s="13"/>
      <c r="AE457" s="13"/>
      <c r="AT457" s="246" t="s">
        <v>131</v>
      </c>
      <c r="AU457" s="246" t="s">
        <v>83</v>
      </c>
      <c r="AV457" s="13" t="s">
        <v>83</v>
      </c>
      <c r="AW457" s="13" t="s">
        <v>33</v>
      </c>
      <c r="AX457" s="13" t="s">
        <v>72</v>
      </c>
      <c r="AY457" s="246" t="s">
        <v>120</v>
      </c>
    </row>
    <row r="458" spans="1:51" s="15" customFormat="1" ht="12">
      <c r="A458" s="15"/>
      <c r="B458" s="257"/>
      <c r="C458" s="258"/>
      <c r="D458" s="232" t="s">
        <v>131</v>
      </c>
      <c r="E458" s="259" t="s">
        <v>19</v>
      </c>
      <c r="F458" s="260" t="s">
        <v>148</v>
      </c>
      <c r="G458" s="258"/>
      <c r="H458" s="261">
        <v>2010</v>
      </c>
      <c r="I458" s="262"/>
      <c r="J458" s="258"/>
      <c r="K458" s="258"/>
      <c r="L458" s="263"/>
      <c r="M458" s="264"/>
      <c r="N458" s="265"/>
      <c r="O458" s="265"/>
      <c r="P458" s="265"/>
      <c r="Q458" s="265"/>
      <c r="R458" s="265"/>
      <c r="S458" s="265"/>
      <c r="T458" s="266"/>
      <c r="U458" s="15"/>
      <c r="V458" s="15"/>
      <c r="W458" s="15"/>
      <c r="X458" s="15"/>
      <c r="Y458" s="15"/>
      <c r="Z458" s="15"/>
      <c r="AA458" s="15"/>
      <c r="AB458" s="15"/>
      <c r="AC458" s="15"/>
      <c r="AD458" s="15"/>
      <c r="AE458" s="15"/>
      <c r="AT458" s="267" t="s">
        <v>131</v>
      </c>
      <c r="AU458" s="267" t="s">
        <v>83</v>
      </c>
      <c r="AV458" s="15" t="s">
        <v>127</v>
      </c>
      <c r="AW458" s="15" t="s">
        <v>33</v>
      </c>
      <c r="AX458" s="15" t="s">
        <v>80</v>
      </c>
      <c r="AY458" s="267" t="s">
        <v>120</v>
      </c>
    </row>
    <row r="459" spans="1:65" s="2" customFormat="1" ht="21.75" customHeight="1">
      <c r="A459" s="39"/>
      <c r="B459" s="40"/>
      <c r="C459" s="219" t="s">
        <v>553</v>
      </c>
      <c r="D459" s="219" t="s">
        <v>122</v>
      </c>
      <c r="E459" s="220" t="s">
        <v>554</v>
      </c>
      <c r="F459" s="221" t="s">
        <v>555</v>
      </c>
      <c r="G459" s="222" t="s">
        <v>214</v>
      </c>
      <c r="H459" s="223">
        <v>12242</v>
      </c>
      <c r="I459" s="224"/>
      <c r="J459" s="225">
        <f>ROUND(I459*H459,2)</f>
        <v>0</v>
      </c>
      <c r="K459" s="221" t="s">
        <v>126</v>
      </c>
      <c r="L459" s="45"/>
      <c r="M459" s="226" t="s">
        <v>19</v>
      </c>
      <c r="N459" s="227" t="s">
        <v>43</v>
      </c>
      <c r="O459" s="85"/>
      <c r="P459" s="228">
        <f>O459*H459</f>
        <v>0</v>
      </c>
      <c r="Q459" s="228">
        <v>0</v>
      </c>
      <c r="R459" s="228">
        <f>Q459*H459</f>
        <v>0</v>
      </c>
      <c r="S459" s="228">
        <v>0</v>
      </c>
      <c r="T459" s="229">
        <f>S459*H459</f>
        <v>0</v>
      </c>
      <c r="U459" s="39"/>
      <c r="V459" s="39"/>
      <c r="W459" s="39"/>
      <c r="X459" s="39"/>
      <c r="Y459" s="39"/>
      <c r="Z459" s="39"/>
      <c r="AA459" s="39"/>
      <c r="AB459" s="39"/>
      <c r="AC459" s="39"/>
      <c r="AD459" s="39"/>
      <c r="AE459" s="39"/>
      <c r="AR459" s="230" t="s">
        <v>127</v>
      </c>
      <c r="AT459" s="230" t="s">
        <v>122</v>
      </c>
      <c r="AU459" s="230" t="s">
        <v>83</v>
      </c>
      <c r="AY459" s="18" t="s">
        <v>120</v>
      </c>
      <c r="BE459" s="231">
        <f>IF(N459="základní",J459,0)</f>
        <v>0</v>
      </c>
      <c r="BF459" s="231">
        <f>IF(N459="snížená",J459,0)</f>
        <v>0</v>
      </c>
      <c r="BG459" s="231">
        <f>IF(N459="zákl. přenesená",J459,0)</f>
        <v>0</v>
      </c>
      <c r="BH459" s="231">
        <f>IF(N459="sníž. přenesená",J459,0)</f>
        <v>0</v>
      </c>
      <c r="BI459" s="231">
        <f>IF(N459="nulová",J459,0)</f>
        <v>0</v>
      </c>
      <c r="BJ459" s="18" t="s">
        <v>80</v>
      </c>
      <c r="BK459" s="231">
        <f>ROUND(I459*H459,2)</f>
        <v>0</v>
      </c>
      <c r="BL459" s="18" t="s">
        <v>127</v>
      </c>
      <c r="BM459" s="230" t="s">
        <v>556</v>
      </c>
    </row>
    <row r="460" spans="1:47" s="2" customFormat="1" ht="12">
      <c r="A460" s="39"/>
      <c r="B460" s="40"/>
      <c r="C460" s="41"/>
      <c r="D460" s="232" t="s">
        <v>129</v>
      </c>
      <c r="E460" s="41"/>
      <c r="F460" s="233" t="s">
        <v>549</v>
      </c>
      <c r="G460" s="41"/>
      <c r="H460" s="41"/>
      <c r="I460" s="137"/>
      <c r="J460" s="41"/>
      <c r="K460" s="41"/>
      <c r="L460" s="45"/>
      <c r="M460" s="234"/>
      <c r="N460" s="235"/>
      <c r="O460" s="85"/>
      <c r="P460" s="85"/>
      <c r="Q460" s="85"/>
      <c r="R460" s="85"/>
      <c r="S460" s="85"/>
      <c r="T460" s="86"/>
      <c r="U460" s="39"/>
      <c r="V460" s="39"/>
      <c r="W460" s="39"/>
      <c r="X460" s="39"/>
      <c r="Y460" s="39"/>
      <c r="Z460" s="39"/>
      <c r="AA460" s="39"/>
      <c r="AB460" s="39"/>
      <c r="AC460" s="39"/>
      <c r="AD460" s="39"/>
      <c r="AE460" s="39"/>
      <c r="AT460" s="18" t="s">
        <v>129</v>
      </c>
      <c r="AU460" s="18" t="s">
        <v>83</v>
      </c>
    </row>
    <row r="461" spans="1:51" s="13" customFormat="1" ht="12">
      <c r="A461" s="13"/>
      <c r="B461" s="236"/>
      <c r="C461" s="237"/>
      <c r="D461" s="232" t="s">
        <v>131</v>
      </c>
      <c r="E461" s="238" t="s">
        <v>19</v>
      </c>
      <c r="F461" s="239" t="s">
        <v>557</v>
      </c>
      <c r="G461" s="237"/>
      <c r="H461" s="240">
        <v>11511</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131</v>
      </c>
      <c r="AU461" s="246" t="s">
        <v>83</v>
      </c>
      <c r="AV461" s="13" t="s">
        <v>83</v>
      </c>
      <c r="AW461" s="13" t="s">
        <v>33</v>
      </c>
      <c r="AX461" s="13" t="s">
        <v>72</v>
      </c>
      <c r="AY461" s="246" t="s">
        <v>120</v>
      </c>
    </row>
    <row r="462" spans="1:51" s="14" customFormat="1" ht="12">
      <c r="A462" s="14"/>
      <c r="B462" s="247"/>
      <c r="C462" s="248"/>
      <c r="D462" s="232" t="s">
        <v>131</v>
      </c>
      <c r="E462" s="249" t="s">
        <v>19</v>
      </c>
      <c r="F462" s="250" t="s">
        <v>558</v>
      </c>
      <c r="G462" s="248"/>
      <c r="H462" s="249" t="s">
        <v>19</v>
      </c>
      <c r="I462" s="251"/>
      <c r="J462" s="248"/>
      <c r="K462" s="248"/>
      <c r="L462" s="252"/>
      <c r="M462" s="253"/>
      <c r="N462" s="254"/>
      <c r="O462" s="254"/>
      <c r="P462" s="254"/>
      <c r="Q462" s="254"/>
      <c r="R462" s="254"/>
      <c r="S462" s="254"/>
      <c r="T462" s="255"/>
      <c r="U462" s="14"/>
      <c r="V462" s="14"/>
      <c r="W462" s="14"/>
      <c r="X462" s="14"/>
      <c r="Y462" s="14"/>
      <c r="Z462" s="14"/>
      <c r="AA462" s="14"/>
      <c r="AB462" s="14"/>
      <c r="AC462" s="14"/>
      <c r="AD462" s="14"/>
      <c r="AE462" s="14"/>
      <c r="AT462" s="256" t="s">
        <v>131</v>
      </c>
      <c r="AU462" s="256" t="s">
        <v>83</v>
      </c>
      <c r="AV462" s="14" t="s">
        <v>80</v>
      </c>
      <c r="AW462" s="14" t="s">
        <v>33</v>
      </c>
      <c r="AX462" s="14" t="s">
        <v>72</v>
      </c>
      <c r="AY462" s="256" t="s">
        <v>120</v>
      </c>
    </row>
    <row r="463" spans="1:51" s="14" customFormat="1" ht="12">
      <c r="A463" s="14"/>
      <c r="B463" s="247"/>
      <c r="C463" s="248"/>
      <c r="D463" s="232" t="s">
        <v>131</v>
      </c>
      <c r="E463" s="249" t="s">
        <v>19</v>
      </c>
      <c r="F463" s="250" t="s">
        <v>559</v>
      </c>
      <c r="G463" s="248"/>
      <c r="H463" s="249" t="s">
        <v>19</v>
      </c>
      <c r="I463" s="251"/>
      <c r="J463" s="248"/>
      <c r="K463" s="248"/>
      <c r="L463" s="252"/>
      <c r="M463" s="253"/>
      <c r="N463" s="254"/>
      <c r="O463" s="254"/>
      <c r="P463" s="254"/>
      <c r="Q463" s="254"/>
      <c r="R463" s="254"/>
      <c r="S463" s="254"/>
      <c r="T463" s="255"/>
      <c r="U463" s="14"/>
      <c r="V463" s="14"/>
      <c r="W463" s="14"/>
      <c r="X463" s="14"/>
      <c r="Y463" s="14"/>
      <c r="Z463" s="14"/>
      <c r="AA463" s="14"/>
      <c r="AB463" s="14"/>
      <c r="AC463" s="14"/>
      <c r="AD463" s="14"/>
      <c r="AE463" s="14"/>
      <c r="AT463" s="256" t="s">
        <v>131</v>
      </c>
      <c r="AU463" s="256" t="s">
        <v>83</v>
      </c>
      <c r="AV463" s="14" t="s">
        <v>80</v>
      </c>
      <c r="AW463" s="14" t="s">
        <v>33</v>
      </c>
      <c r="AX463" s="14" t="s">
        <v>72</v>
      </c>
      <c r="AY463" s="256" t="s">
        <v>120</v>
      </c>
    </row>
    <row r="464" spans="1:51" s="13" customFormat="1" ht="12">
      <c r="A464" s="13"/>
      <c r="B464" s="236"/>
      <c r="C464" s="237"/>
      <c r="D464" s="232" t="s">
        <v>131</v>
      </c>
      <c r="E464" s="238" t="s">
        <v>19</v>
      </c>
      <c r="F464" s="239" t="s">
        <v>560</v>
      </c>
      <c r="G464" s="237"/>
      <c r="H464" s="240">
        <v>5</v>
      </c>
      <c r="I464" s="241"/>
      <c r="J464" s="237"/>
      <c r="K464" s="237"/>
      <c r="L464" s="242"/>
      <c r="M464" s="243"/>
      <c r="N464" s="244"/>
      <c r="O464" s="244"/>
      <c r="P464" s="244"/>
      <c r="Q464" s="244"/>
      <c r="R464" s="244"/>
      <c r="S464" s="244"/>
      <c r="T464" s="245"/>
      <c r="U464" s="13"/>
      <c r="V464" s="13"/>
      <c r="W464" s="13"/>
      <c r="X464" s="13"/>
      <c r="Y464" s="13"/>
      <c r="Z464" s="13"/>
      <c r="AA464" s="13"/>
      <c r="AB464" s="13"/>
      <c r="AC464" s="13"/>
      <c r="AD464" s="13"/>
      <c r="AE464" s="13"/>
      <c r="AT464" s="246" t="s">
        <v>131</v>
      </c>
      <c r="AU464" s="246" t="s">
        <v>83</v>
      </c>
      <c r="AV464" s="13" t="s">
        <v>83</v>
      </c>
      <c r="AW464" s="13" t="s">
        <v>33</v>
      </c>
      <c r="AX464" s="13" t="s">
        <v>72</v>
      </c>
      <c r="AY464" s="246" t="s">
        <v>120</v>
      </c>
    </row>
    <row r="465" spans="1:51" s="13" customFormat="1" ht="12">
      <c r="A465" s="13"/>
      <c r="B465" s="236"/>
      <c r="C465" s="237"/>
      <c r="D465" s="232" t="s">
        <v>131</v>
      </c>
      <c r="E465" s="238" t="s">
        <v>19</v>
      </c>
      <c r="F465" s="239" t="s">
        <v>561</v>
      </c>
      <c r="G465" s="237"/>
      <c r="H465" s="240">
        <v>418</v>
      </c>
      <c r="I465" s="241"/>
      <c r="J465" s="237"/>
      <c r="K465" s="237"/>
      <c r="L465" s="242"/>
      <c r="M465" s="243"/>
      <c r="N465" s="244"/>
      <c r="O465" s="244"/>
      <c r="P465" s="244"/>
      <c r="Q465" s="244"/>
      <c r="R465" s="244"/>
      <c r="S465" s="244"/>
      <c r="T465" s="245"/>
      <c r="U465" s="13"/>
      <c r="V465" s="13"/>
      <c r="W465" s="13"/>
      <c r="X465" s="13"/>
      <c r="Y465" s="13"/>
      <c r="Z465" s="13"/>
      <c r="AA465" s="13"/>
      <c r="AB465" s="13"/>
      <c r="AC465" s="13"/>
      <c r="AD465" s="13"/>
      <c r="AE465" s="13"/>
      <c r="AT465" s="246" t="s">
        <v>131</v>
      </c>
      <c r="AU465" s="246" t="s">
        <v>83</v>
      </c>
      <c r="AV465" s="13" t="s">
        <v>83</v>
      </c>
      <c r="AW465" s="13" t="s">
        <v>33</v>
      </c>
      <c r="AX465" s="13" t="s">
        <v>72</v>
      </c>
      <c r="AY465" s="246" t="s">
        <v>120</v>
      </c>
    </row>
    <row r="466" spans="1:51" s="13" customFormat="1" ht="12">
      <c r="A466" s="13"/>
      <c r="B466" s="236"/>
      <c r="C466" s="237"/>
      <c r="D466" s="232" t="s">
        <v>131</v>
      </c>
      <c r="E466" s="238" t="s">
        <v>19</v>
      </c>
      <c r="F466" s="239" t="s">
        <v>562</v>
      </c>
      <c r="G466" s="237"/>
      <c r="H466" s="240">
        <v>308</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131</v>
      </c>
      <c r="AU466" s="246" t="s">
        <v>83</v>
      </c>
      <c r="AV466" s="13" t="s">
        <v>83</v>
      </c>
      <c r="AW466" s="13" t="s">
        <v>33</v>
      </c>
      <c r="AX466" s="13" t="s">
        <v>72</v>
      </c>
      <c r="AY466" s="246" t="s">
        <v>120</v>
      </c>
    </row>
    <row r="467" spans="1:51" s="15" customFormat="1" ht="12">
      <c r="A467" s="15"/>
      <c r="B467" s="257"/>
      <c r="C467" s="258"/>
      <c r="D467" s="232" t="s">
        <v>131</v>
      </c>
      <c r="E467" s="259" t="s">
        <v>19</v>
      </c>
      <c r="F467" s="260" t="s">
        <v>148</v>
      </c>
      <c r="G467" s="258"/>
      <c r="H467" s="261">
        <v>12242</v>
      </c>
      <c r="I467" s="262"/>
      <c r="J467" s="258"/>
      <c r="K467" s="258"/>
      <c r="L467" s="263"/>
      <c r="M467" s="264"/>
      <c r="N467" s="265"/>
      <c r="O467" s="265"/>
      <c r="P467" s="265"/>
      <c r="Q467" s="265"/>
      <c r="R467" s="265"/>
      <c r="S467" s="265"/>
      <c r="T467" s="266"/>
      <c r="U467" s="15"/>
      <c r="V467" s="15"/>
      <c r="W467" s="15"/>
      <c r="X467" s="15"/>
      <c r="Y467" s="15"/>
      <c r="Z467" s="15"/>
      <c r="AA467" s="15"/>
      <c r="AB467" s="15"/>
      <c r="AC467" s="15"/>
      <c r="AD467" s="15"/>
      <c r="AE467" s="15"/>
      <c r="AT467" s="267" t="s">
        <v>131</v>
      </c>
      <c r="AU467" s="267" t="s">
        <v>83</v>
      </c>
      <c r="AV467" s="15" t="s">
        <v>127</v>
      </c>
      <c r="AW467" s="15" t="s">
        <v>33</v>
      </c>
      <c r="AX467" s="15" t="s">
        <v>80</v>
      </c>
      <c r="AY467" s="267" t="s">
        <v>120</v>
      </c>
    </row>
    <row r="468" spans="1:65" s="2" customFormat="1" ht="16.5" customHeight="1">
      <c r="A468" s="39"/>
      <c r="B468" s="40"/>
      <c r="C468" s="219" t="s">
        <v>563</v>
      </c>
      <c r="D468" s="219" t="s">
        <v>122</v>
      </c>
      <c r="E468" s="220" t="s">
        <v>564</v>
      </c>
      <c r="F468" s="221" t="s">
        <v>565</v>
      </c>
      <c r="G468" s="222" t="s">
        <v>214</v>
      </c>
      <c r="H468" s="223">
        <v>731</v>
      </c>
      <c r="I468" s="224"/>
      <c r="J468" s="225">
        <f>ROUND(I468*H468,2)</f>
        <v>0</v>
      </c>
      <c r="K468" s="221" t="s">
        <v>126</v>
      </c>
      <c r="L468" s="45"/>
      <c r="M468" s="226" t="s">
        <v>19</v>
      </c>
      <c r="N468" s="227" t="s">
        <v>43</v>
      </c>
      <c r="O468" s="85"/>
      <c r="P468" s="228">
        <f>O468*H468</f>
        <v>0</v>
      </c>
      <c r="Q468" s="228">
        <v>0</v>
      </c>
      <c r="R468" s="228">
        <f>Q468*H468</f>
        <v>0</v>
      </c>
      <c r="S468" s="228">
        <v>0</v>
      </c>
      <c r="T468" s="229">
        <f>S468*H468</f>
        <v>0</v>
      </c>
      <c r="U468" s="39"/>
      <c r="V468" s="39"/>
      <c r="W468" s="39"/>
      <c r="X468" s="39"/>
      <c r="Y468" s="39"/>
      <c r="Z468" s="39"/>
      <c r="AA468" s="39"/>
      <c r="AB468" s="39"/>
      <c r="AC468" s="39"/>
      <c r="AD468" s="39"/>
      <c r="AE468" s="39"/>
      <c r="AR468" s="230" t="s">
        <v>127</v>
      </c>
      <c r="AT468" s="230" t="s">
        <v>122</v>
      </c>
      <c r="AU468" s="230" t="s">
        <v>83</v>
      </c>
      <c r="AY468" s="18" t="s">
        <v>120</v>
      </c>
      <c r="BE468" s="231">
        <f>IF(N468="základní",J468,0)</f>
        <v>0</v>
      </c>
      <c r="BF468" s="231">
        <f>IF(N468="snížená",J468,0)</f>
        <v>0</v>
      </c>
      <c r="BG468" s="231">
        <f>IF(N468="zákl. přenesená",J468,0)</f>
        <v>0</v>
      </c>
      <c r="BH468" s="231">
        <f>IF(N468="sníž. přenesená",J468,0)</f>
        <v>0</v>
      </c>
      <c r="BI468" s="231">
        <f>IF(N468="nulová",J468,0)</f>
        <v>0</v>
      </c>
      <c r="BJ468" s="18" t="s">
        <v>80</v>
      </c>
      <c r="BK468" s="231">
        <f>ROUND(I468*H468,2)</f>
        <v>0</v>
      </c>
      <c r="BL468" s="18" t="s">
        <v>127</v>
      </c>
      <c r="BM468" s="230" t="s">
        <v>566</v>
      </c>
    </row>
    <row r="469" spans="1:47" s="2" customFormat="1" ht="12">
      <c r="A469" s="39"/>
      <c r="B469" s="40"/>
      <c r="C469" s="41"/>
      <c r="D469" s="232" t="s">
        <v>129</v>
      </c>
      <c r="E469" s="41"/>
      <c r="F469" s="233" t="s">
        <v>567</v>
      </c>
      <c r="G469" s="41"/>
      <c r="H469" s="41"/>
      <c r="I469" s="137"/>
      <c r="J469" s="41"/>
      <c r="K469" s="41"/>
      <c r="L469" s="45"/>
      <c r="M469" s="234"/>
      <c r="N469" s="235"/>
      <c r="O469" s="85"/>
      <c r="P469" s="85"/>
      <c r="Q469" s="85"/>
      <c r="R469" s="85"/>
      <c r="S469" s="85"/>
      <c r="T469" s="86"/>
      <c r="U469" s="39"/>
      <c r="V469" s="39"/>
      <c r="W469" s="39"/>
      <c r="X469" s="39"/>
      <c r="Y469" s="39"/>
      <c r="Z469" s="39"/>
      <c r="AA469" s="39"/>
      <c r="AB469" s="39"/>
      <c r="AC469" s="39"/>
      <c r="AD469" s="39"/>
      <c r="AE469" s="39"/>
      <c r="AT469" s="18" t="s">
        <v>129</v>
      </c>
      <c r="AU469" s="18" t="s">
        <v>83</v>
      </c>
    </row>
    <row r="470" spans="1:51" s="14" customFormat="1" ht="12">
      <c r="A470" s="14"/>
      <c r="B470" s="247"/>
      <c r="C470" s="248"/>
      <c r="D470" s="232" t="s">
        <v>131</v>
      </c>
      <c r="E470" s="249" t="s">
        <v>19</v>
      </c>
      <c r="F470" s="250" t="s">
        <v>568</v>
      </c>
      <c r="G470" s="248"/>
      <c r="H470" s="249" t="s">
        <v>19</v>
      </c>
      <c r="I470" s="251"/>
      <c r="J470" s="248"/>
      <c r="K470" s="248"/>
      <c r="L470" s="252"/>
      <c r="M470" s="253"/>
      <c r="N470" s="254"/>
      <c r="O470" s="254"/>
      <c r="P470" s="254"/>
      <c r="Q470" s="254"/>
      <c r="R470" s="254"/>
      <c r="S470" s="254"/>
      <c r="T470" s="255"/>
      <c r="U470" s="14"/>
      <c r="V470" s="14"/>
      <c r="W470" s="14"/>
      <c r="X470" s="14"/>
      <c r="Y470" s="14"/>
      <c r="Z470" s="14"/>
      <c r="AA470" s="14"/>
      <c r="AB470" s="14"/>
      <c r="AC470" s="14"/>
      <c r="AD470" s="14"/>
      <c r="AE470" s="14"/>
      <c r="AT470" s="256" t="s">
        <v>131</v>
      </c>
      <c r="AU470" s="256" t="s">
        <v>83</v>
      </c>
      <c r="AV470" s="14" t="s">
        <v>80</v>
      </c>
      <c r="AW470" s="14" t="s">
        <v>33</v>
      </c>
      <c r="AX470" s="14" t="s">
        <v>72</v>
      </c>
      <c r="AY470" s="256" t="s">
        <v>120</v>
      </c>
    </row>
    <row r="471" spans="1:51" s="13" customFormat="1" ht="12">
      <c r="A471" s="13"/>
      <c r="B471" s="236"/>
      <c r="C471" s="237"/>
      <c r="D471" s="232" t="s">
        <v>131</v>
      </c>
      <c r="E471" s="238" t="s">
        <v>19</v>
      </c>
      <c r="F471" s="239" t="s">
        <v>569</v>
      </c>
      <c r="G471" s="237"/>
      <c r="H471" s="240">
        <v>308</v>
      </c>
      <c r="I471" s="241"/>
      <c r="J471" s="237"/>
      <c r="K471" s="237"/>
      <c r="L471" s="242"/>
      <c r="M471" s="243"/>
      <c r="N471" s="244"/>
      <c r="O471" s="244"/>
      <c r="P471" s="244"/>
      <c r="Q471" s="244"/>
      <c r="R471" s="244"/>
      <c r="S471" s="244"/>
      <c r="T471" s="245"/>
      <c r="U471" s="13"/>
      <c r="V471" s="13"/>
      <c r="W471" s="13"/>
      <c r="X471" s="13"/>
      <c r="Y471" s="13"/>
      <c r="Z471" s="13"/>
      <c r="AA471" s="13"/>
      <c r="AB471" s="13"/>
      <c r="AC471" s="13"/>
      <c r="AD471" s="13"/>
      <c r="AE471" s="13"/>
      <c r="AT471" s="246" t="s">
        <v>131</v>
      </c>
      <c r="AU471" s="246" t="s">
        <v>83</v>
      </c>
      <c r="AV471" s="13" t="s">
        <v>83</v>
      </c>
      <c r="AW471" s="13" t="s">
        <v>33</v>
      </c>
      <c r="AX471" s="13" t="s">
        <v>72</v>
      </c>
      <c r="AY471" s="246" t="s">
        <v>120</v>
      </c>
    </row>
    <row r="472" spans="1:51" s="13" customFormat="1" ht="12">
      <c r="A472" s="13"/>
      <c r="B472" s="236"/>
      <c r="C472" s="237"/>
      <c r="D472" s="232" t="s">
        <v>131</v>
      </c>
      <c r="E472" s="238" t="s">
        <v>19</v>
      </c>
      <c r="F472" s="239" t="s">
        <v>551</v>
      </c>
      <c r="G472" s="237"/>
      <c r="H472" s="240">
        <v>5</v>
      </c>
      <c r="I472" s="241"/>
      <c r="J472" s="237"/>
      <c r="K472" s="237"/>
      <c r="L472" s="242"/>
      <c r="M472" s="243"/>
      <c r="N472" s="244"/>
      <c r="O472" s="244"/>
      <c r="P472" s="244"/>
      <c r="Q472" s="244"/>
      <c r="R472" s="244"/>
      <c r="S472" s="244"/>
      <c r="T472" s="245"/>
      <c r="U472" s="13"/>
      <c r="V472" s="13"/>
      <c r="W472" s="13"/>
      <c r="X472" s="13"/>
      <c r="Y472" s="13"/>
      <c r="Z472" s="13"/>
      <c r="AA472" s="13"/>
      <c r="AB472" s="13"/>
      <c r="AC472" s="13"/>
      <c r="AD472" s="13"/>
      <c r="AE472" s="13"/>
      <c r="AT472" s="246" t="s">
        <v>131</v>
      </c>
      <c r="AU472" s="246" t="s">
        <v>83</v>
      </c>
      <c r="AV472" s="13" t="s">
        <v>83</v>
      </c>
      <c r="AW472" s="13" t="s">
        <v>33</v>
      </c>
      <c r="AX472" s="13" t="s">
        <v>72</v>
      </c>
      <c r="AY472" s="246" t="s">
        <v>120</v>
      </c>
    </row>
    <row r="473" spans="1:51" s="13" customFormat="1" ht="12">
      <c r="A473" s="13"/>
      <c r="B473" s="236"/>
      <c r="C473" s="237"/>
      <c r="D473" s="232" t="s">
        <v>131</v>
      </c>
      <c r="E473" s="238" t="s">
        <v>19</v>
      </c>
      <c r="F473" s="239" t="s">
        <v>552</v>
      </c>
      <c r="G473" s="237"/>
      <c r="H473" s="240">
        <v>418</v>
      </c>
      <c r="I473" s="241"/>
      <c r="J473" s="237"/>
      <c r="K473" s="237"/>
      <c r="L473" s="242"/>
      <c r="M473" s="243"/>
      <c r="N473" s="244"/>
      <c r="O473" s="244"/>
      <c r="P473" s="244"/>
      <c r="Q473" s="244"/>
      <c r="R473" s="244"/>
      <c r="S473" s="244"/>
      <c r="T473" s="245"/>
      <c r="U473" s="13"/>
      <c r="V473" s="13"/>
      <c r="W473" s="13"/>
      <c r="X473" s="13"/>
      <c r="Y473" s="13"/>
      <c r="Z473" s="13"/>
      <c r="AA473" s="13"/>
      <c r="AB473" s="13"/>
      <c r="AC473" s="13"/>
      <c r="AD473" s="13"/>
      <c r="AE473" s="13"/>
      <c r="AT473" s="246" t="s">
        <v>131</v>
      </c>
      <c r="AU473" s="246" t="s">
        <v>83</v>
      </c>
      <c r="AV473" s="13" t="s">
        <v>83</v>
      </c>
      <c r="AW473" s="13" t="s">
        <v>33</v>
      </c>
      <c r="AX473" s="13" t="s">
        <v>72</v>
      </c>
      <c r="AY473" s="246" t="s">
        <v>120</v>
      </c>
    </row>
    <row r="474" spans="1:51" s="15" customFormat="1" ht="12">
      <c r="A474" s="15"/>
      <c r="B474" s="257"/>
      <c r="C474" s="258"/>
      <c r="D474" s="232" t="s">
        <v>131</v>
      </c>
      <c r="E474" s="259" t="s">
        <v>19</v>
      </c>
      <c r="F474" s="260" t="s">
        <v>148</v>
      </c>
      <c r="G474" s="258"/>
      <c r="H474" s="261">
        <v>731</v>
      </c>
      <c r="I474" s="262"/>
      <c r="J474" s="258"/>
      <c r="K474" s="258"/>
      <c r="L474" s="263"/>
      <c r="M474" s="264"/>
      <c r="N474" s="265"/>
      <c r="O474" s="265"/>
      <c r="P474" s="265"/>
      <c r="Q474" s="265"/>
      <c r="R474" s="265"/>
      <c r="S474" s="265"/>
      <c r="T474" s="266"/>
      <c r="U474" s="15"/>
      <c r="V474" s="15"/>
      <c r="W474" s="15"/>
      <c r="X474" s="15"/>
      <c r="Y474" s="15"/>
      <c r="Z474" s="15"/>
      <c r="AA474" s="15"/>
      <c r="AB474" s="15"/>
      <c r="AC474" s="15"/>
      <c r="AD474" s="15"/>
      <c r="AE474" s="15"/>
      <c r="AT474" s="267" t="s">
        <v>131</v>
      </c>
      <c r="AU474" s="267" t="s">
        <v>83</v>
      </c>
      <c r="AV474" s="15" t="s">
        <v>127</v>
      </c>
      <c r="AW474" s="15" t="s">
        <v>33</v>
      </c>
      <c r="AX474" s="15" t="s">
        <v>80</v>
      </c>
      <c r="AY474" s="267" t="s">
        <v>120</v>
      </c>
    </row>
    <row r="475" spans="1:63" s="12" customFormat="1" ht="22.8" customHeight="1">
      <c r="A475" s="12"/>
      <c r="B475" s="203"/>
      <c r="C475" s="204"/>
      <c r="D475" s="205" t="s">
        <v>71</v>
      </c>
      <c r="E475" s="217" t="s">
        <v>570</v>
      </c>
      <c r="F475" s="217" t="s">
        <v>571</v>
      </c>
      <c r="G475" s="204"/>
      <c r="H475" s="204"/>
      <c r="I475" s="207"/>
      <c r="J475" s="218">
        <f>BK475</f>
        <v>0</v>
      </c>
      <c r="K475" s="204"/>
      <c r="L475" s="209"/>
      <c r="M475" s="210"/>
      <c r="N475" s="211"/>
      <c r="O475" s="211"/>
      <c r="P475" s="212">
        <f>SUM(P476:P479)</f>
        <v>0</v>
      </c>
      <c r="Q475" s="211"/>
      <c r="R475" s="212">
        <f>SUM(R476:R479)</f>
        <v>0</v>
      </c>
      <c r="S475" s="211"/>
      <c r="T475" s="213">
        <f>SUM(T476:T479)</f>
        <v>0</v>
      </c>
      <c r="U475" s="12"/>
      <c r="V475" s="12"/>
      <c r="W475" s="12"/>
      <c r="X475" s="12"/>
      <c r="Y475" s="12"/>
      <c r="Z475" s="12"/>
      <c r="AA475" s="12"/>
      <c r="AB475" s="12"/>
      <c r="AC475" s="12"/>
      <c r="AD475" s="12"/>
      <c r="AE475" s="12"/>
      <c r="AR475" s="214" t="s">
        <v>80</v>
      </c>
      <c r="AT475" s="215" t="s">
        <v>71</v>
      </c>
      <c r="AU475" s="215" t="s">
        <v>80</v>
      </c>
      <c r="AY475" s="214" t="s">
        <v>120</v>
      </c>
      <c r="BK475" s="216">
        <f>SUM(BK476:BK479)</f>
        <v>0</v>
      </c>
    </row>
    <row r="476" spans="1:65" s="2" customFormat="1" ht="21.75" customHeight="1">
      <c r="A476" s="39"/>
      <c r="B476" s="40"/>
      <c r="C476" s="219" t="s">
        <v>572</v>
      </c>
      <c r="D476" s="219" t="s">
        <v>122</v>
      </c>
      <c r="E476" s="220" t="s">
        <v>573</v>
      </c>
      <c r="F476" s="221" t="s">
        <v>574</v>
      </c>
      <c r="G476" s="222" t="s">
        <v>214</v>
      </c>
      <c r="H476" s="223">
        <v>361.825</v>
      </c>
      <c r="I476" s="224"/>
      <c r="J476" s="225">
        <f>ROUND(I476*H476,2)</f>
        <v>0</v>
      </c>
      <c r="K476" s="221" t="s">
        <v>126</v>
      </c>
      <c r="L476" s="45"/>
      <c r="M476" s="226" t="s">
        <v>19</v>
      </c>
      <c r="N476" s="227" t="s">
        <v>43</v>
      </c>
      <c r="O476" s="85"/>
      <c r="P476" s="228">
        <f>O476*H476</f>
        <v>0</v>
      </c>
      <c r="Q476" s="228">
        <v>0</v>
      </c>
      <c r="R476" s="228">
        <f>Q476*H476</f>
        <v>0</v>
      </c>
      <c r="S476" s="228">
        <v>0</v>
      </c>
      <c r="T476" s="229">
        <f>S476*H476</f>
        <v>0</v>
      </c>
      <c r="U476" s="39"/>
      <c r="V476" s="39"/>
      <c r="W476" s="39"/>
      <c r="X476" s="39"/>
      <c r="Y476" s="39"/>
      <c r="Z476" s="39"/>
      <c r="AA476" s="39"/>
      <c r="AB476" s="39"/>
      <c r="AC476" s="39"/>
      <c r="AD476" s="39"/>
      <c r="AE476" s="39"/>
      <c r="AR476" s="230" t="s">
        <v>127</v>
      </c>
      <c r="AT476" s="230" t="s">
        <v>122</v>
      </c>
      <c r="AU476" s="230" t="s">
        <v>83</v>
      </c>
      <c r="AY476" s="18" t="s">
        <v>120</v>
      </c>
      <c r="BE476" s="231">
        <f>IF(N476="základní",J476,0)</f>
        <v>0</v>
      </c>
      <c r="BF476" s="231">
        <f>IF(N476="snížená",J476,0)</f>
        <v>0</v>
      </c>
      <c r="BG476" s="231">
        <f>IF(N476="zákl. přenesená",J476,0)</f>
        <v>0</v>
      </c>
      <c r="BH476" s="231">
        <f>IF(N476="sníž. přenesená",J476,0)</f>
        <v>0</v>
      </c>
      <c r="BI476" s="231">
        <f>IF(N476="nulová",J476,0)</f>
        <v>0</v>
      </c>
      <c r="BJ476" s="18" t="s">
        <v>80</v>
      </c>
      <c r="BK476" s="231">
        <f>ROUND(I476*H476,2)</f>
        <v>0</v>
      </c>
      <c r="BL476" s="18" t="s">
        <v>127</v>
      </c>
      <c r="BM476" s="230" t="s">
        <v>575</v>
      </c>
    </row>
    <row r="477" spans="1:47" s="2" customFormat="1" ht="12">
      <c r="A477" s="39"/>
      <c r="B477" s="40"/>
      <c r="C477" s="41"/>
      <c r="D477" s="232" t="s">
        <v>129</v>
      </c>
      <c r="E477" s="41"/>
      <c r="F477" s="233" t="s">
        <v>576</v>
      </c>
      <c r="G477" s="41"/>
      <c r="H477" s="41"/>
      <c r="I477" s="137"/>
      <c r="J477" s="41"/>
      <c r="K477" s="41"/>
      <c r="L477" s="45"/>
      <c r="M477" s="234"/>
      <c r="N477" s="235"/>
      <c r="O477" s="85"/>
      <c r="P477" s="85"/>
      <c r="Q477" s="85"/>
      <c r="R477" s="85"/>
      <c r="S477" s="85"/>
      <c r="T477" s="86"/>
      <c r="U477" s="39"/>
      <c r="V477" s="39"/>
      <c r="W477" s="39"/>
      <c r="X477" s="39"/>
      <c r="Y477" s="39"/>
      <c r="Z477" s="39"/>
      <c r="AA477" s="39"/>
      <c r="AB477" s="39"/>
      <c r="AC477" s="39"/>
      <c r="AD477" s="39"/>
      <c r="AE477" s="39"/>
      <c r="AT477" s="18" t="s">
        <v>129</v>
      </c>
      <c r="AU477" s="18" t="s">
        <v>83</v>
      </c>
    </row>
    <row r="478" spans="1:65" s="2" customFormat="1" ht="21.75" customHeight="1">
      <c r="A478" s="39"/>
      <c r="B478" s="40"/>
      <c r="C478" s="219" t="s">
        <v>577</v>
      </c>
      <c r="D478" s="219" t="s">
        <v>122</v>
      </c>
      <c r="E478" s="220" t="s">
        <v>578</v>
      </c>
      <c r="F478" s="221" t="s">
        <v>579</v>
      </c>
      <c r="G478" s="222" t="s">
        <v>214</v>
      </c>
      <c r="H478" s="223">
        <v>361.825</v>
      </c>
      <c r="I478" s="224"/>
      <c r="J478" s="225">
        <f>ROUND(I478*H478,2)</f>
        <v>0</v>
      </c>
      <c r="K478" s="221" t="s">
        <v>126</v>
      </c>
      <c r="L478" s="45"/>
      <c r="M478" s="226" t="s">
        <v>19</v>
      </c>
      <c r="N478" s="227" t="s">
        <v>43</v>
      </c>
      <c r="O478" s="85"/>
      <c r="P478" s="228">
        <f>O478*H478</f>
        <v>0</v>
      </c>
      <c r="Q478" s="228">
        <v>0</v>
      </c>
      <c r="R478" s="228">
        <f>Q478*H478</f>
        <v>0</v>
      </c>
      <c r="S478" s="228">
        <v>0</v>
      </c>
      <c r="T478" s="229">
        <f>S478*H478</f>
        <v>0</v>
      </c>
      <c r="U478" s="39"/>
      <c r="V478" s="39"/>
      <c r="W478" s="39"/>
      <c r="X478" s="39"/>
      <c r="Y478" s="39"/>
      <c r="Z478" s="39"/>
      <c r="AA478" s="39"/>
      <c r="AB478" s="39"/>
      <c r="AC478" s="39"/>
      <c r="AD478" s="39"/>
      <c r="AE478" s="39"/>
      <c r="AR478" s="230" t="s">
        <v>127</v>
      </c>
      <c r="AT478" s="230" t="s">
        <v>122</v>
      </c>
      <c r="AU478" s="230" t="s">
        <v>83</v>
      </c>
      <c r="AY478" s="18" t="s">
        <v>120</v>
      </c>
      <c r="BE478" s="231">
        <f>IF(N478="základní",J478,0)</f>
        <v>0</v>
      </c>
      <c r="BF478" s="231">
        <f>IF(N478="snížená",J478,0)</f>
        <v>0</v>
      </c>
      <c r="BG478" s="231">
        <f>IF(N478="zákl. přenesená",J478,0)</f>
        <v>0</v>
      </c>
      <c r="BH478" s="231">
        <f>IF(N478="sníž. přenesená",J478,0)</f>
        <v>0</v>
      </c>
      <c r="BI478" s="231">
        <f>IF(N478="nulová",J478,0)</f>
        <v>0</v>
      </c>
      <c r="BJ478" s="18" t="s">
        <v>80</v>
      </c>
      <c r="BK478" s="231">
        <f>ROUND(I478*H478,2)</f>
        <v>0</v>
      </c>
      <c r="BL478" s="18" t="s">
        <v>127</v>
      </c>
      <c r="BM478" s="230" t="s">
        <v>580</v>
      </c>
    </row>
    <row r="479" spans="1:47" s="2" customFormat="1" ht="12">
      <c r="A479" s="39"/>
      <c r="B479" s="40"/>
      <c r="C479" s="41"/>
      <c r="D479" s="232" t="s">
        <v>129</v>
      </c>
      <c r="E479" s="41"/>
      <c r="F479" s="233" t="s">
        <v>576</v>
      </c>
      <c r="G479" s="41"/>
      <c r="H479" s="41"/>
      <c r="I479" s="137"/>
      <c r="J479" s="41"/>
      <c r="K479" s="41"/>
      <c r="L479" s="45"/>
      <c r="M479" s="278"/>
      <c r="N479" s="279"/>
      <c r="O479" s="280"/>
      <c r="P479" s="280"/>
      <c r="Q479" s="280"/>
      <c r="R479" s="280"/>
      <c r="S479" s="280"/>
      <c r="T479" s="281"/>
      <c r="U479" s="39"/>
      <c r="V479" s="39"/>
      <c r="W479" s="39"/>
      <c r="X479" s="39"/>
      <c r="Y479" s="39"/>
      <c r="Z479" s="39"/>
      <c r="AA479" s="39"/>
      <c r="AB479" s="39"/>
      <c r="AC479" s="39"/>
      <c r="AD479" s="39"/>
      <c r="AE479" s="39"/>
      <c r="AT479" s="18" t="s">
        <v>129</v>
      </c>
      <c r="AU479" s="18" t="s">
        <v>83</v>
      </c>
    </row>
    <row r="480" spans="1:31" s="2" customFormat="1" ht="6.95" customHeight="1">
      <c r="A480" s="39"/>
      <c r="B480" s="60"/>
      <c r="C480" s="61"/>
      <c r="D480" s="61"/>
      <c r="E480" s="61"/>
      <c r="F480" s="61"/>
      <c r="G480" s="61"/>
      <c r="H480" s="61"/>
      <c r="I480" s="167"/>
      <c r="J480" s="61"/>
      <c r="K480" s="61"/>
      <c r="L480" s="45"/>
      <c r="M480" s="39"/>
      <c r="O480" s="39"/>
      <c r="P480" s="39"/>
      <c r="Q480" s="39"/>
      <c r="R480" s="39"/>
      <c r="S480" s="39"/>
      <c r="T480" s="39"/>
      <c r="U480" s="39"/>
      <c r="V480" s="39"/>
      <c r="W480" s="39"/>
      <c r="X480" s="39"/>
      <c r="Y480" s="39"/>
      <c r="Z480" s="39"/>
      <c r="AA480" s="39"/>
      <c r="AB480" s="39"/>
      <c r="AC480" s="39"/>
      <c r="AD480" s="39"/>
      <c r="AE480" s="39"/>
    </row>
  </sheetData>
  <sheetProtection password="CC35" sheet="1" objects="1" scenarios="1" formatColumns="0" formatRows="0" autoFilter="0"/>
  <autoFilter ref="C89:K479"/>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86</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87</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II/193 STŘÍBRO - KŘIŽOVATKA S III/19331 BUTOV - OPRAVA</v>
      </c>
      <c r="F7" s="135"/>
      <c r="G7" s="135"/>
      <c r="H7" s="135"/>
      <c r="I7" s="129"/>
      <c r="L7" s="21"/>
    </row>
    <row r="8" spans="1:31" s="2" customFormat="1" ht="12" customHeight="1">
      <c r="A8" s="39"/>
      <c r="B8" s="45"/>
      <c r="C8" s="39"/>
      <c r="D8" s="135" t="s">
        <v>88</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581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26. 3. 2020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ROUND((SUM(BE84:BE100)),2)</f>
        <v>0</v>
      </c>
      <c r="G33" s="39"/>
      <c r="H33" s="39"/>
      <c r="I33" s="156">
        <v>0.21</v>
      </c>
      <c r="J33" s="155">
        <f>ROUND(((SUM(BE84:BE100))*I33),2)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ROUND((SUM(BF84:BF100)),2)</f>
        <v>0</v>
      </c>
      <c r="G34" s="39"/>
      <c r="H34" s="39"/>
      <c r="I34" s="156">
        <v>0.15</v>
      </c>
      <c r="J34" s="155">
        <f>ROUND(((SUM(BF84:BF100))*I34),2)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ROUND((SUM(BG84:BG100)),2)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ROUND((SUM(BH84:BH100)),2)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ROUND((SUM(BI84:BI100)),2)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II/193 STŘÍBRO - KŘIŽOVATKA S III/19331 BUTOV - OPRAVA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901 - VRN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Stříbro, Butov</v>
      </c>
      <c r="G52" s="41"/>
      <c r="H52" s="41"/>
      <c r="I52" s="141" t="s">
        <v>23</v>
      </c>
      <c r="J52" s="73" t="str">
        <f>IF(J12="","",J12)</f>
        <v>26. 3. 2020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SÚS Plzeňského kraje, p.o.</v>
      </c>
      <c r="G54" s="41"/>
      <c r="H54" s="41"/>
      <c r="I54" s="141" t="s">
        <v>31</v>
      </c>
      <c r="J54" s="37" t="str">
        <f>E21</f>
        <v>Ing. Jaroslav Rojt</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Jan Leinhäupel</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91</v>
      </c>
      <c r="D57" s="173"/>
      <c r="E57" s="173"/>
      <c r="F57" s="173"/>
      <c r="G57" s="173"/>
      <c r="H57" s="173"/>
      <c r="I57" s="174"/>
      <c r="J57" s="175" t="s">
        <v>92</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93</v>
      </c>
    </row>
    <row r="60" spans="1:31" s="9" customFormat="1" ht="24.95" customHeight="1">
      <c r="A60" s="9"/>
      <c r="B60" s="177"/>
      <c r="C60" s="178"/>
      <c r="D60" s="179" t="s">
        <v>582</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583</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584</v>
      </c>
      <c r="E62" s="187"/>
      <c r="F62" s="187"/>
      <c r="G62" s="187"/>
      <c r="H62" s="187"/>
      <c r="I62" s="188"/>
      <c r="J62" s="189">
        <f>J91</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585</v>
      </c>
      <c r="E63" s="187"/>
      <c r="F63" s="187"/>
      <c r="G63" s="187"/>
      <c r="H63" s="187"/>
      <c r="I63" s="188"/>
      <c r="J63" s="189">
        <f>J95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586</v>
      </c>
      <c r="E64" s="187"/>
      <c r="F64" s="187"/>
      <c r="G64" s="187"/>
      <c r="H64" s="187"/>
      <c r="I64" s="188"/>
      <c r="J64" s="189">
        <f>J98</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105</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II/193 STŘÍBRO - KŘIŽOVATKA S III/19331 BUTOV - OPRAVA</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88</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901 - VRN</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Stříbro, Butov</v>
      </c>
      <c r="G78" s="41"/>
      <c r="H78" s="41"/>
      <c r="I78" s="141" t="s">
        <v>23</v>
      </c>
      <c r="J78" s="73" t="str">
        <f>IF(J12="","",J12)</f>
        <v>26. 3. 2020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SÚS Plzeňského kraje, p.o.</v>
      </c>
      <c r="G80" s="41"/>
      <c r="H80" s="41"/>
      <c r="I80" s="141" t="s">
        <v>31</v>
      </c>
      <c r="J80" s="37" t="str">
        <f>E21</f>
        <v>Ing. Jaroslav Rojt</v>
      </c>
      <c r="K80" s="41"/>
      <c r="L80" s="13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1" t="s">
        <v>34</v>
      </c>
      <c r="J81" s="37" t="str">
        <f>E24</f>
        <v>Jan Leinhäupel</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106</v>
      </c>
      <c r="D83" s="194" t="s">
        <v>57</v>
      </c>
      <c r="E83" s="194" t="s">
        <v>53</v>
      </c>
      <c r="F83" s="194" t="s">
        <v>54</v>
      </c>
      <c r="G83" s="194" t="s">
        <v>107</v>
      </c>
      <c r="H83" s="194" t="s">
        <v>108</v>
      </c>
      <c r="I83" s="195" t="s">
        <v>109</v>
      </c>
      <c r="J83" s="194" t="s">
        <v>92</v>
      </c>
      <c r="K83" s="196" t="s">
        <v>110</v>
      </c>
      <c r="L83" s="197"/>
      <c r="M83" s="93" t="s">
        <v>19</v>
      </c>
      <c r="N83" s="94" t="s">
        <v>42</v>
      </c>
      <c r="O83" s="94" t="s">
        <v>111</v>
      </c>
      <c r="P83" s="94" t="s">
        <v>112</v>
      </c>
      <c r="Q83" s="94" t="s">
        <v>113</v>
      </c>
      <c r="R83" s="94" t="s">
        <v>114</v>
      </c>
      <c r="S83" s="94" t="s">
        <v>115</v>
      </c>
      <c r="T83" s="95" t="s">
        <v>116</v>
      </c>
      <c r="U83" s="191"/>
      <c r="V83" s="191"/>
      <c r="W83" s="191"/>
      <c r="X83" s="191"/>
      <c r="Y83" s="191"/>
      <c r="Z83" s="191"/>
      <c r="AA83" s="191"/>
      <c r="AB83" s="191"/>
      <c r="AC83" s="191"/>
      <c r="AD83" s="191"/>
      <c r="AE83" s="191"/>
    </row>
    <row r="84" spans="1:63" s="2" customFormat="1" ht="22.8" customHeight="1">
      <c r="A84" s="39"/>
      <c r="B84" s="40"/>
      <c r="C84" s="100" t="s">
        <v>117</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71</v>
      </c>
      <c r="AU84" s="18" t="s">
        <v>93</v>
      </c>
      <c r="BK84" s="202">
        <f>BK85</f>
        <v>0</v>
      </c>
    </row>
    <row r="85" spans="1:63" s="12" customFormat="1" ht="25.9" customHeight="1">
      <c r="A85" s="12"/>
      <c r="B85" s="203"/>
      <c r="C85" s="204"/>
      <c r="D85" s="205" t="s">
        <v>71</v>
      </c>
      <c r="E85" s="206" t="s">
        <v>85</v>
      </c>
      <c r="F85" s="206" t="s">
        <v>587</v>
      </c>
      <c r="G85" s="204"/>
      <c r="H85" s="204"/>
      <c r="I85" s="207"/>
      <c r="J85" s="208">
        <f>BK85</f>
        <v>0</v>
      </c>
      <c r="K85" s="204"/>
      <c r="L85" s="209"/>
      <c r="M85" s="210"/>
      <c r="N85" s="211"/>
      <c r="O85" s="211"/>
      <c r="P85" s="212">
        <f>P86+P91+P95+P98</f>
        <v>0</v>
      </c>
      <c r="Q85" s="211"/>
      <c r="R85" s="212">
        <f>R86+R91+R95+R98</f>
        <v>0</v>
      </c>
      <c r="S85" s="211"/>
      <c r="T85" s="213">
        <f>T86+T91+T95+T98</f>
        <v>0</v>
      </c>
      <c r="U85" s="12"/>
      <c r="V85" s="12"/>
      <c r="W85" s="12"/>
      <c r="X85" s="12"/>
      <c r="Y85" s="12"/>
      <c r="Z85" s="12"/>
      <c r="AA85" s="12"/>
      <c r="AB85" s="12"/>
      <c r="AC85" s="12"/>
      <c r="AD85" s="12"/>
      <c r="AE85" s="12"/>
      <c r="AR85" s="214" t="s">
        <v>161</v>
      </c>
      <c r="AT85" s="215" t="s">
        <v>71</v>
      </c>
      <c r="AU85" s="215" t="s">
        <v>72</v>
      </c>
      <c r="AY85" s="214" t="s">
        <v>120</v>
      </c>
      <c r="BK85" s="216">
        <f>BK86+BK91+BK95+BK98</f>
        <v>0</v>
      </c>
    </row>
    <row r="86" spans="1:63" s="12" customFormat="1" ht="22.8" customHeight="1">
      <c r="A86" s="12"/>
      <c r="B86" s="203"/>
      <c r="C86" s="204"/>
      <c r="D86" s="205" t="s">
        <v>71</v>
      </c>
      <c r="E86" s="217" t="s">
        <v>588</v>
      </c>
      <c r="F86" s="217" t="s">
        <v>589</v>
      </c>
      <c r="G86" s="204"/>
      <c r="H86" s="204"/>
      <c r="I86" s="207"/>
      <c r="J86" s="218">
        <f>BK86</f>
        <v>0</v>
      </c>
      <c r="K86" s="204"/>
      <c r="L86" s="209"/>
      <c r="M86" s="210"/>
      <c r="N86" s="211"/>
      <c r="O86" s="211"/>
      <c r="P86" s="212">
        <f>SUM(P87:P90)</f>
        <v>0</v>
      </c>
      <c r="Q86" s="211"/>
      <c r="R86" s="212">
        <f>SUM(R87:R90)</f>
        <v>0</v>
      </c>
      <c r="S86" s="211"/>
      <c r="T86" s="213">
        <f>SUM(T87:T90)</f>
        <v>0</v>
      </c>
      <c r="U86" s="12"/>
      <c r="V86" s="12"/>
      <c r="W86" s="12"/>
      <c r="X86" s="12"/>
      <c r="Y86" s="12"/>
      <c r="Z86" s="12"/>
      <c r="AA86" s="12"/>
      <c r="AB86" s="12"/>
      <c r="AC86" s="12"/>
      <c r="AD86" s="12"/>
      <c r="AE86" s="12"/>
      <c r="AR86" s="214" t="s">
        <v>161</v>
      </c>
      <c r="AT86" s="215" t="s">
        <v>71</v>
      </c>
      <c r="AU86" s="215" t="s">
        <v>80</v>
      </c>
      <c r="AY86" s="214" t="s">
        <v>120</v>
      </c>
      <c r="BK86" s="216">
        <f>SUM(BK87:BK90)</f>
        <v>0</v>
      </c>
    </row>
    <row r="87" spans="1:65" s="2" customFormat="1" ht="16.5" customHeight="1">
      <c r="A87" s="39"/>
      <c r="B87" s="40"/>
      <c r="C87" s="219" t="s">
        <v>80</v>
      </c>
      <c r="D87" s="219" t="s">
        <v>122</v>
      </c>
      <c r="E87" s="220" t="s">
        <v>590</v>
      </c>
      <c r="F87" s="221" t="s">
        <v>591</v>
      </c>
      <c r="G87" s="222" t="s">
        <v>592</v>
      </c>
      <c r="H87" s="223">
        <v>1</v>
      </c>
      <c r="I87" s="224"/>
      <c r="J87" s="225">
        <f>ROUND(I87*H87,2)</f>
        <v>0</v>
      </c>
      <c r="K87" s="221" t="s">
        <v>126</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593</v>
      </c>
      <c r="AT87" s="230" t="s">
        <v>122</v>
      </c>
      <c r="AU87" s="230" t="s">
        <v>83</v>
      </c>
      <c r="AY87" s="18" t="s">
        <v>120</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593</v>
      </c>
      <c r="BM87" s="230" t="s">
        <v>594</v>
      </c>
    </row>
    <row r="88" spans="1:51" s="13" customFormat="1" ht="12">
      <c r="A88" s="13"/>
      <c r="B88" s="236"/>
      <c r="C88" s="237"/>
      <c r="D88" s="232" t="s">
        <v>131</v>
      </c>
      <c r="E88" s="238" t="s">
        <v>19</v>
      </c>
      <c r="F88" s="239" t="s">
        <v>595</v>
      </c>
      <c r="G88" s="237"/>
      <c r="H88" s="240">
        <v>1</v>
      </c>
      <c r="I88" s="241"/>
      <c r="J88" s="237"/>
      <c r="K88" s="237"/>
      <c r="L88" s="242"/>
      <c r="M88" s="243"/>
      <c r="N88" s="244"/>
      <c r="O88" s="244"/>
      <c r="P88" s="244"/>
      <c r="Q88" s="244"/>
      <c r="R88" s="244"/>
      <c r="S88" s="244"/>
      <c r="T88" s="245"/>
      <c r="U88" s="13"/>
      <c r="V88" s="13"/>
      <c r="W88" s="13"/>
      <c r="X88" s="13"/>
      <c r="Y88" s="13"/>
      <c r="Z88" s="13"/>
      <c r="AA88" s="13"/>
      <c r="AB88" s="13"/>
      <c r="AC88" s="13"/>
      <c r="AD88" s="13"/>
      <c r="AE88" s="13"/>
      <c r="AT88" s="246" t="s">
        <v>131</v>
      </c>
      <c r="AU88" s="246" t="s">
        <v>83</v>
      </c>
      <c r="AV88" s="13" t="s">
        <v>83</v>
      </c>
      <c r="AW88" s="13" t="s">
        <v>33</v>
      </c>
      <c r="AX88" s="13" t="s">
        <v>80</v>
      </c>
      <c r="AY88" s="246" t="s">
        <v>120</v>
      </c>
    </row>
    <row r="89" spans="1:65" s="2" customFormat="1" ht="16.5" customHeight="1">
      <c r="A89" s="39"/>
      <c r="B89" s="40"/>
      <c r="C89" s="219" t="s">
        <v>83</v>
      </c>
      <c r="D89" s="219" t="s">
        <v>122</v>
      </c>
      <c r="E89" s="220" t="s">
        <v>596</v>
      </c>
      <c r="F89" s="221" t="s">
        <v>597</v>
      </c>
      <c r="G89" s="222" t="s">
        <v>375</v>
      </c>
      <c r="H89" s="223">
        <v>4</v>
      </c>
      <c r="I89" s="224"/>
      <c r="J89" s="225">
        <f>ROUND(I89*H89,2)</f>
        <v>0</v>
      </c>
      <c r="K89" s="221" t="s">
        <v>126</v>
      </c>
      <c r="L89" s="45"/>
      <c r="M89" s="226" t="s">
        <v>19</v>
      </c>
      <c r="N89" s="227" t="s">
        <v>43</v>
      </c>
      <c r="O89" s="85"/>
      <c r="P89" s="228">
        <f>O89*H89</f>
        <v>0</v>
      </c>
      <c r="Q89" s="228">
        <v>0</v>
      </c>
      <c r="R89" s="228">
        <f>Q89*H89</f>
        <v>0</v>
      </c>
      <c r="S89" s="228">
        <v>0</v>
      </c>
      <c r="T89" s="229">
        <f>S89*H89</f>
        <v>0</v>
      </c>
      <c r="U89" s="39"/>
      <c r="V89" s="39"/>
      <c r="W89" s="39"/>
      <c r="X89" s="39"/>
      <c r="Y89" s="39"/>
      <c r="Z89" s="39"/>
      <c r="AA89" s="39"/>
      <c r="AB89" s="39"/>
      <c r="AC89" s="39"/>
      <c r="AD89" s="39"/>
      <c r="AE89" s="39"/>
      <c r="AR89" s="230" t="s">
        <v>593</v>
      </c>
      <c r="AT89" s="230" t="s">
        <v>122</v>
      </c>
      <c r="AU89" s="230" t="s">
        <v>83</v>
      </c>
      <c r="AY89" s="18" t="s">
        <v>120</v>
      </c>
      <c r="BE89" s="231">
        <f>IF(N89="základní",J89,0)</f>
        <v>0</v>
      </c>
      <c r="BF89" s="231">
        <f>IF(N89="snížená",J89,0)</f>
        <v>0</v>
      </c>
      <c r="BG89" s="231">
        <f>IF(N89="zákl. přenesená",J89,0)</f>
        <v>0</v>
      </c>
      <c r="BH89" s="231">
        <f>IF(N89="sníž. přenesená",J89,0)</f>
        <v>0</v>
      </c>
      <c r="BI89" s="231">
        <f>IF(N89="nulová",J89,0)</f>
        <v>0</v>
      </c>
      <c r="BJ89" s="18" t="s">
        <v>80</v>
      </c>
      <c r="BK89" s="231">
        <f>ROUND(I89*H89,2)</f>
        <v>0</v>
      </c>
      <c r="BL89" s="18" t="s">
        <v>593</v>
      </c>
      <c r="BM89" s="230" t="s">
        <v>598</v>
      </c>
    </row>
    <row r="90" spans="1:51" s="13" customFormat="1" ht="12">
      <c r="A90" s="13"/>
      <c r="B90" s="236"/>
      <c r="C90" s="237"/>
      <c r="D90" s="232" t="s">
        <v>131</v>
      </c>
      <c r="E90" s="238" t="s">
        <v>19</v>
      </c>
      <c r="F90" s="239" t="s">
        <v>599</v>
      </c>
      <c r="G90" s="237"/>
      <c r="H90" s="240">
        <v>4</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131</v>
      </c>
      <c r="AU90" s="246" t="s">
        <v>83</v>
      </c>
      <c r="AV90" s="13" t="s">
        <v>83</v>
      </c>
      <c r="AW90" s="13" t="s">
        <v>33</v>
      </c>
      <c r="AX90" s="13" t="s">
        <v>80</v>
      </c>
      <c r="AY90" s="246" t="s">
        <v>120</v>
      </c>
    </row>
    <row r="91" spans="1:63" s="12" customFormat="1" ht="22.8" customHeight="1">
      <c r="A91" s="12"/>
      <c r="B91" s="203"/>
      <c r="C91" s="204"/>
      <c r="D91" s="205" t="s">
        <v>71</v>
      </c>
      <c r="E91" s="217" t="s">
        <v>600</v>
      </c>
      <c r="F91" s="217" t="s">
        <v>601</v>
      </c>
      <c r="G91" s="204"/>
      <c r="H91" s="204"/>
      <c r="I91" s="207"/>
      <c r="J91" s="218">
        <f>BK91</f>
        <v>0</v>
      </c>
      <c r="K91" s="204"/>
      <c r="L91" s="209"/>
      <c r="M91" s="210"/>
      <c r="N91" s="211"/>
      <c r="O91" s="211"/>
      <c r="P91" s="212">
        <f>SUM(P92:P94)</f>
        <v>0</v>
      </c>
      <c r="Q91" s="211"/>
      <c r="R91" s="212">
        <f>SUM(R92:R94)</f>
        <v>0</v>
      </c>
      <c r="S91" s="211"/>
      <c r="T91" s="213">
        <f>SUM(T92:T94)</f>
        <v>0</v>
      </c>
      <c r="U91" s="12"/>
      <c r="V91" s="12"/>
      <c r="W91" s="12"/>
      <c r="X91" s="12"/>
      <c r="Y91" s="12"/>
      <c r="Z91" s="12"/>
      <c r="AA91" s="12"/>
      <c r="AB91" s="12"/>
      <c r="AC91" s="12"/>
      <c r="AD91" s="12"/>
      <c r="AE91" s="12"/>
      <c r="AR91" s="214" t="s">
        <v>161</v>
      </c>
      <c r="AT91" s="215" t="s">
        <v>71</v>
      </c>
      <c r="AU91" s="215" t="s">
        <v>80</v>
      </c>
      <c r="AY91" s="214" t="s">
        <v>120</v>
      </c>
      <c r="BK91" s="216">
        <f>SUM(BK92:BK94)</f>
        <v>0</v>
      </c>
    </row>
    <row r="92" spans="1:65" s="2" customFormat="1" ht="16.5" customHeight="1">
      <c r="A92" s="39"/>
      <c r="B92" s="40"/>
      <c r="C92" s="219" t="s">
        <v>140</v>
      </c>
      <c r="D92" s="219" t="s">
        <v>122</v>
      </c>
      <c r="E92" s="220" t="s">
        <v>602</v>
      </c>
      <c r="F92" s="221" t="s">
        <v>603</v>
      </c>
      <c r="G92" s="222" t="s">
        <v>375</v>
      </c>
      <c r="H92" s="223">
        <v>4</v>
      </c>
      <c r="I92" s="224"/>
      <c r="J92" s="225">
        <f>ROUND(I92*H92,2)</f>
        <v>0</v>
      </c>
      <c r="K92" s="221" t="s">
        <v>126</v>
      </c>
      <c r="L92" s="45"/>
      <c r="M92" s="226" t="s">
        <v>19</v>
      </c>
      <c r="N92" s="227" t="s">
        <v>43</v>
      </c>
      <c r="O92" s="85"/>
      <c r="P92" s="228">
        <f>O92*H92</f>
        <v>0</v>
      </c>
      <c r="Q92" s="228">
        <v>0</v>
      </c>
      <c r="R92" s="228">
        <f>Q92*H92</f>
        <v>0</v>
      </c>
      <c r="S92" s="228">
        <v>0</v>
      </c>
      <c r="T92" s="229">
        <f>S92*H92</f>
        <v>0</v>
      </c>
      <c r="U92" s="39"/>
      <c r="V92" s="39"/>
      <c r="W92" s="39"/>
      <c r="X92" s="39"/>
      <c r="Y92" s="39"/>
      <c r="Z92" s="39"/>
      <c r="AA92" s="39"/>
      <c r="AB92" s="39"/>
      <c r="AC92" s="39"/>
      <c r="AD92" s="39"/>
      <c r="AE92" s="39"/>
      <c r="AR92" s="230" t="s">
        <v>593</v>
      </c>
      <c r="AT92" s="230" t="s">
        <v>122</v>
      </c>
      <c r="AU92" s="230" t="s">
        <v>83</v>
      </c>
      <c r="AY92" s="18" t="s">
        <v>120</v>
      </c>
      <c r="BE92" s="231">
        <f>IF(N92="základní",J92,0)</f>
        <v>0</v>
      </c>
      <c r="BF92" s="231">
        <f>IF(N92="snížená",J92,0)</f>
        <v>0</v>
      </c>
      <c r="BG92" s="231">
        <f>IF(N92="zákl. přenesená",J92,0)</f>
        <v>0</v>
      </c>
      <c r="BH92" s="231">
        <f>IF(N92="sníž. přenesená",J92,0)</f>
        <v>0</v>
      </c>
      <c r="BI92" s="231">
        <f>IF(N92="nulová",J92,0)</f>
        <v>0</v>
      </c>
      <c r="BJ92" s="18" t="s">
        <v>80</v>
      </c>
      <c r="BK92" s="231">
        <f>ROUND(I92*H92,2)</f>
        <v>0</v>
      </c>
      <c r="BL92" s="18" t="s">
        <v>593</v>
      </c>
      <c r="BM92" s="230" t="s">
        <v>604</v>
      </c>
    </row>
    <row r="93" spans="1:51" s="13" customFormat="1" ht="12">
      <c r="A93" s="13"/>
      <c r="B93" s="236"/>
      <c r="C93" s="237"/>
      <c r="D93" s="232" t="s">
        <v>131</v>
      </c>
      <c r="E93" s="238" t="s">
        <v>19</v>
      </c>
      <c r="F93" s="239" t="s">
        <v>605</v>
      </c>
      <c r="G93" s="237"/>
      <c r="H93" s="240">
        <v>4</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131</v>
      </c>
      <c r="AU93" s="246" t="s">
        <v>83</v>
      </c>
      <c r="AV93" s="13" t="s">
        <v>83</v>
      </c>
      <c r="AW93" s="13" t="s">
        <v>33</v>
      </c>
      <c r="AX93" s="13" t="s">
        <v>80</v>
      </c>
      <c r="AY93" s="246" t="s">
        <v>120</v>
      </c>
    </row>
    <row r="94" spans="1:51" s="14" customFormat="1" ht="12">
      <c r="A94" s="14"/>
      <c r="B94" s="247"/>
      <c r="C94" s="248"/>
      <c r="D94" s="232" t="s">
        <v>131</v>
      </c>
      <c r="E94" s="249" t="s">
        <v>19</v>
      </c>
      <c r="F94" s="250" t="s">
        <v>606</v>
      </c>
      <c r="G94" s="248"/>
      <c r="H94" s="249" t="s">
        <v>19</v>
      </c>
      <c r="I94" s="251"/>
      <c r="J94" s="248"/>
      <c r="K94" s="248"/>
      <c r="L94" s="252"/>
      <c r="M94" s="253"/>
      <c r="N94" s="254"/>
      <c r="O94" s="254"/>
      <c r="P94" s="254"/>
      <c r="Q94" s="254"/>
      <c r="R94" s="254"/>
      <c r="S94" s="254"/>
      <c r="T94" s="255"/>
      <c r="U94" s="14"/>
      <c r="V94" s="14"/>
      <c r="W94" s="14"/>
      <c r="X94" s="14"/>
      <c r="Y94" s="14"/>
      <c r="Z94" s="14"/>
      <c r="AA94" s="14"/>
      <c r="AB94" s="14"/>
      <c r="AC94" s="14"/>
      <c r="AD94" s="14"/>
      <c r="AE94" s="14"/>
      <c r="AT94" s="256" t="s">
        <v>131</v>
      </c>
      <c r="AU94" s="256" t="s">
        <v>83</v>
      </c>
      <c r="AV94" s="14" t="s">
        <v>80</v>
      </c>
      <c r="AW94" s="14" t="s">
        <v>33</v>
      </c>
      <c r="AX94" s="14" t="s">
        <v>72</v>
      </c>
      <c r="AY94" s="256" t="s">
        <v>120</v>
      </c>
    </row>
    <row r="95" spans="1:63" s="12" customFormat="1" ht="22.8" customHeight="1">
      <c r="A95" s="12"/>
      <c r="B95" s="203"/>
      <c r="C95" s="204"/>
      <c r="D95" s="205" t="s">
        <v>71</v>
      </c>
      <c r="E95" s="217" t="s">
        <v>607</v>
      </c>
      <c r="F95" s="217" t="s">
        <v>608</v>
      </c>
      <c r="G95" s="204"/>
      <c r="H95" s="204"/>
      <c r="I95" s="207"/>
      <c r="J95" s="218">
        <f>BK95</f>
        <v>0</v>
      </c>
      <c r="K95" s="204"/>
      <c r="L95" s="209"/>
      <c r="M95" s="210"/>
      <c r="N95" s="211"/>
      <c r="O95" s="211"/>
      <c r="P95" s="212">
        <f>SUM(P96:P97)</f>
        <v>0</v>
      </c>
      <c r="Q95" s="211"/>
      <c r="R95" s="212">
        <f>SUM(R96:R97)</f>
        <v>0</v>
      </c>
      <c r="S95" s="211"/>
      <c r="T95" s="213">
        <f>SUM(T96:T97)</f>
        <v>0</v>
      </c>
      <c r="U95" s="12"/>
      <c r="V95" s="12"/>
      <c r="W95" s="12"/>
      <c r="X95" s="12"/>
      <c r="Y95" s="12"/>
      <c r="Z95" s="12"/>
      <c r="AA95" s="12"/>
      <c r="AB95" s="12"/>
      <c r="AC95" s="12"/>
      <c r="AD95" s="12"/>
      <c r="AE95" s="12"/>
      <c r="AR95" s="214" t="s">
        <v>161</v>
      </c>
      <c r="AT95" s="215" t="s">
        <v>71</v>
      </c>
      <c r="AU95" s="215" t="s">
        <v>80</v>
      </c>
      <c r="AY95" s="214" t="s">
        <v>120</v>
      </c>
      <c r="BK95" s="216">
        <f>SUM(BK96:BK97)</f>
        <v>0</v>
      </c>
    </row>
    <row r="96" spans="1:65" s="2" customFormat="1" ht="16.5" customHeight="1">
      <c r="A96" s="39"/>
      <c r="B96" s="40"/>
      <c r="C96" s="219" t="s">
        <v>127</v>
      </c>
      <c r="D96" s="219" t="s">
        <v>122</v>
      </c>
      <c r="E96" s="220" t="s">
        <v>609</v>
      </c>
      <c r="F96" s="221" t="s">
        <v>610</v>
      </c>
      <c r="G96" s="222" t="s">
        <v>592</v>
      </c>
      <c r="H96" s="223">
        <v>1</v>
      </c>
      <c r="I96" s="224"/>
      <c r="J96" s="225">
        <f>ROUND(I96*H96,2)</f>
        <v>0</v>
      </c>
      <c r="K96" s="221" t="s">
        <v>126</v>
      </c>
      <c r="L96" s="45"/>
      <c r="M96" s="226" t="s">
        <v>19</v>
      </c>
      <c r="N96" s="227" t="s">
        <v>43</v>
      </c>
      <c r="O96" s="85"/>
      <c r="P96" s="228">
        <f>O96*H96</f>
        <v>0</v>
      </c>
      <c r="Q96" s="228">
        <v>0</v>
      </c>
      <c r="R96" s="228">
        <f>Q96*H96</f>
        <v>0</v>
      </c>
      <c r="S96" s="228">
        <v>0</v>
      </c>
      <c r="T96" s="229">
        <f>S96*H96</f>
        <v>0</v>
      </c>
      <c r="U96" s="39"/>
      <c r="V96" s="39"/>
      <c r="W96" s="39"/>
      <c r="X96" s="39"/>
      <c r="Y96" s="39"/>
      <c r="Z96" s="39"/>
      <c r="AA96" s="39"/>
      <c r="AB96" s="39"/>
      <c r="AC96" s="39"/>
      <c r="AD96" s="39"/>
      <c r="AE96" s="39"/>
      <c r="AR96" s="230" t="s">
        <v>593</v>
      </c>
      <c r="AT96" s="230" t="s">
        <v>122</v>
      </c>
      <c r="AU96" s="230" t="s">
        <v>83</v>
      </c>
      <c r="AY96" s="18" t="s">
        <v>120</v>
      </c>
      <c r="BE96" s="231">
        <f>IF(N96="základní",J96,0)</f>
        <v>0</v>
      </c>
      <c r="BF96" s="231">
        <f>IF(N96="snížená",J96,0)</f>
        <v>0</v>
      </c>
      <c r="BG96" s="231">
        <f>IF(N96="zákl. přenesená",J96,0)</f>
        <v>0</v>
      </c>
      <c r="BH96" s="231">
        <f>IF(N96="sníž. přenesená",J96,0)</f>
        <v>0</v>
      </c>
      <c r="BI96" s="231">
        <f>IF(N96="nulová",J96,0)</f>
        <v>0</v>
      </c>
      <c r="BJ96" s="18" t="s">
        <v>80</v>
      </c>
      <c r="BK96" s="231">
        <f>ROUND(I96*H96,2)</f>
        <v>0</v>
      </c>
      <c r="BL96" s="18" t="s">
        <v>593</v>
      </c>
      <c r="BM96" s="230" t="s">
        <v>611</v>
      </c>
    </row>
    <row r="97" spans="1:51" s="13" customFormat="1" ht="12">
      <c r="A97" s="13"/>
      <c r="B97" s="236"/>
      <c r="C97" s="237"/>
      <c r="D97" s="232" t="s">
        <v>131</v>
      </c>
      <c r="E97" s="238" t="s">
        <v>19</v>
      </c>
      <c r="F97" s="239" t="s">
        <v>612</v>
      </c>
      <c r="G97" s="237"/>
      <c r="H97" s="240">
        <v>1</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131</v>
      </c>
      <c r="AU97" s="246" t="s">
        <v>83</v>
      </c>
      <c r="AV97" s="13" t="s">
        <v>83</v>
      </c>
      <c r="AW97" s="13" t="s">
        <v>33</v>
      </c>
      <c r="AX97" s="13" t="s">
        <v>80</v>
      </c>
      <c r="AY97" s="246" t="s">
        <v>120</v>
      </c>
    </row>
    <row r="98" spans="1:63" s="12" customFormat="1" ht="22.8" customHeight="1">
      <c r="A98" s="12"/>
      <c r="B98" s="203"/>
      <c r="C98" s="204"/>
      <c r="D98" s="205" t="s">
        <v>71</v>
      </c>
      <c r="E98" s="217" t="s">
        <v>613</v>
      </c>
      <c r="F98" s="217" t="s">
        <v>614</v>
      </c>
      <c r="G98" s="204"/>
      <c r="H98" s="204"/>
      <c r="I98" s="207"/>
      <c r="J98" s="218">
        <f>BK98</f>
        <v>0</v>
      </c>
      <c r="K98" s="204"/>
      <c r="L98" s="209"/>
      <c r="M98" s="210"/>
      <c r="N98" s="211"/>
      <c r="O98" s="211"/>
      <c r="P98" s="212">
        <f>SUM(P99:P100)</f>
        <v>0</v>
      </c>
      <c r="Q98" s="211"/>
      <c r="R98" s="212">
        <f>SUM(R99:R100)</f>
        <v>0</v>
      </c>
      <c r="S98" s="211"/>
      <c r="T98" s="213">
        <f>SUM(T99:T100)</f>
        <v>0</v>
      </c>
      <c r="U98" s="12"/>
      <c r="V98" s="12"/>
      <c r="W98" s="12"/>
      <c r="X98" s="12"/>
      <c r="Y98" s="12"/>
      <c r="Z98" s="12"/>
      <c r="AA98" s="12"/>
      <c r="AB98" s="12"/>
      <c r="AC98" s="12"/>
      <c r="AD98" s="12"/>
      <c r="AE98" s="12"/>
      <c r="AR98" s="214" t="s">
        <v>161</v>
      </c>
      <c r="AT98" s="215" t="s">
        <v>71</v>
      </c>
      <c r="AU98" s="215" t="s">
        <v>80</v>
      </c>
      <c r="AY98" s="214" t="s">
        <v>120</v>
      </c>
      <c r="BK98" s="216">
        <f>SUM(BK99:BK100)</f>
        <v>0</v>
      </c>
    </row>
    <row r="99" spans="1:65" s="2" customFormat="1" ht="16.5" customHeight="1">
      <c r="A99" s="39"/>
      <c r="B99" s="40"/>
      <c r="C99" s="219" t="s">
        <v>161</v>
      </c>
      <c r="D99" s="219" t="s">
        <v>122</v>
      </c>
      <c r="E99" s="220" t="s">
        <v>615</v>
      </c>
      <c r="F99" s="221" t="s">
        <v>616</v>
      </c>
      <c r="G99" s="222" t="s">
        <v>592</v>
      </c>
      <c r="H99" s="223">
        <v>1</v>
      </c>
      <c r="I99" s="224"/>
      <c r="J99" s="225">
        <f>ROUND(I99*H99,2)</f>
        <v>0</v>
      </c>
      <c r="K99" s="221" t="s">
        <v>126</v>
      </c>
      <c r="L99" s="45"/>
      <c r="M99" s="226" t="s">
        <v>19</v>
      </c>
      <c r="N99" s="227" t="s">
        <v>43</v>
      </c>
      <c r="O99" s="85"/>
      <c r="P99" s="228">
        <f>O99*H99</f>
        <v>0</v>
      </c>
      <c r="Q99" s="228">
        <v>0</v>
      </c>
      <c r="R99" s="228">
        <f>Q99*H99</f>
        <v>0</v>
      </c>
      <c r="S99" s="228">
        <v>0</v>
      </c>
      <c r="T99" s="229">
        <f>S99*H99</f>
        <v>0</v>
      </c>
      <c r="U99" s="39"/>
      <c r="V99" s="39"/>
      <c r="W99" s="39"/>
      <c r="X99" s="39"/>
      <c r="Y99" s="39"/>
      <c r="Z99" s="39"/>
      <c r="AA99" s="39"/>
      <c r="AB99" s="39"/>
      <c r="AC99" s="39"/>
      <c r="AD99" s="39"/>
      <c r="AE99" s="39"/>
      <c r="AR99" s="230" t="s">
        <v>593</v>
      </c>
      <c r="AT99" s="230" t="s">
        <v>122</v>
      </c>
      <c r="AU99" s="230" t="s">
        <v>83</v>
      </c>
      <c r="AY99" s="18" t="s">
        <v>120</v>
      </c>
      <c r="BE99" s="231">
        <f>IF(N99="základní",J99,0)</f>
        <v>0</v>
      </c>
      <c r="BF99" s="231">
        <f>IF(N99="snížená",J99,0)</f>
        <v>0</v>
      </c>
      <c r="BG99" s="231">
        <f>IF(N99="zákl. přenesená",J99,0)</f>
        <v>0</v>
      </c>
      <c r="BH99" s="231">
        <f>IF(N99="sníž. přenesená",J99,0)</f>
        <v>0</v>
      </c>
      <c r="BI99" s="231">
        <f>IF(N99="nulová",J99,0)</f>
        <v>0</v>
      </c>
      <c r="BJ99" s="18" t="s">
        <v>80</v>
      </c>
      <c r="BK99" s="231">
        <f>ROUND(I99*H99,2)</f>
        <v>0</v>
      </c>
      <c r="BL99" s="18" t="s">
        <v>593</v>
      </c>
      <c r="BM99" s="230" t="s">
        <v>617</v>
      </c>
    </row>
    <row r="100" spans="1:51" s="13" customFormat="1" ht="12">
      <c r="A100" s="13"/>
      <c r="B100" s="236"/>
      <c r="C100" s="237"/>
      <c r="D100" s="232" t="s">
        <v>131</v>
      </c>
      <c r="E100" s="238" t="s">
        <v>19</v>
      </c>
      <c r="F100" s="239" t="s">
        <v>618</v>
      </c>
      <c r="G100" s="237"/>
      <c r="H100" s="240">
        <v>1</v>
      </c>
      <c r="I100" s="241"/>
      <c r="J100" s="237"/>
      <c r="K100" s="237"/>
      <c r="L100" s="242"/>
      <c r="M100" s="282"/>
      <c r="N100" s="283"/>
      <c r="O100" s="283"/>
      <c r="P100" s="283"/>
      <c r="Q100" s="283"/>
      <c r="R100" s="283"/>
      <c r="S100" s="283"/>
      <c r="T100" s="284"/>
      <c r="U100" s="13"/>
      <c r="V100" s="13"/>
      <c r="W100" s="13"/>
      <c r="X100" s="13"/>
      <c r="Y100" s="13"/>
      <c r="Z100" s="13"/>
      <c r="AA100" s="13"/>
      <c r="AB100" s="13"/>
      <c r="AC100" s="13"/>
      <c r="AD100" s="13"/>
      <c r="AE100" s="13"/>
      <c r="AT100" s="246" t="s">
        <v>131</v>
      </c>
      <c r="AU100" s="246" t="s">
        <v>83</v>
      </c>
      <c r="AV100" s="13" t="s">
        <v>83</v>
      </c>
      <c r="AW100" s="13" t="s">
        <v>33</v>
      </c>
      <c r="AX100" s="13" t="s">
        <v>80</v>
      </c>
      <c r="AY100" s="246" t="s">
        <v>120</v>
      </c>
    </row>
    <row r="101" spans="1:31" s="2" customFormat="1" ht="6.95" customHeight="1">
      <c r="A101" s="39"/>
      <c r="B101" s="60"/>
      <c r="C101" s="61"/>
      <c r="D101" s="61"/>
      <c r="E101" s="61"/>
      <c r="F101" s="61"/>
      <c r="G101" s="61"/>
      <c r="H101" s="61"/>
      <c r="I101" s="167"/>
      <c r="J101" s="61"/>
      <c r="K101" s="61"/>
      <c r="L101" s="45"/>
      <c r="M101" s="39"/>
      <c r="O101" s="39"/>
      <c r="P101" s="39"/>
      <c r="Q101" s="39"/>
      <c r="R101" s="39"/>
      <c r="S101" s="39"/>
      <c r="T101" s="39"/>
      <c r="U101" s="39"/>
      <c r="V101" s="39"/>
      <c r="W101" s="39"/>
      <c r="X101" s="39"/>
      <c r="Y101" s="39"/>
      <c r="Z101" s="39"/>
      <c r="AA101" s="39"/>
      <c r="AB101" s="39"/>
      <c r="AC101" s="39"/>
      <c r="AD101" s="39"/>
      <c r="AE101" s="39"/>
    </row>
  </sheetData>
  <sheetProtection password="CC35" sheet="1" objects="1" scenarios="1" formatColumns="0" formatRows="0" autoFilter="0"/>
  <autoFilter ref="C83:K10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6" customFormat="1" ht="45" customHeight="1">
      <c r="B3" s="289"/>
      <c r="C3" s="290" t="s">
        <v>619</v>
      </c>
      <c r="D3" s="290"/>
      <c r="E3" s="290"/>
      <c r="F3" s="290"/>
      <c r="G3" s="290"/>
      <c r="H3" s="290"/>
      <c r="I3" s="290"/>
      <c r="J3" s="290"/>
      <c r="K3" s="291"/>
    </row>
    <row r="4" spans="2:11" s="1" customFormat="1" ht="25.5" customHeight="1">
      <c r="B4" s="292"/>
      <c r="C4" s="293" t="s">
        <v>620</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621</v>
      </c>
      <c r="D6" s="296"/>
      <c r="E6" s="296"/>
      <c r="F6" s="296"/>
      <c r="G6" s="296"/>
      <c r="H6" s="296"/>
      <c r="I6" s="296"/>
      <c r="J6" s="296"/>
      <c r="K6" s="294"/>
    </row>
    <row r="7" spans="2:11" s="1" customFormat="1" ht="15" customHeight="1">
      <c r="B7" s="297"/>
      <c r="C7" s="296" t="s">
        <v>622</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623</v>
      </c>
      <c r="D9" s="296"/>
      <c r="E9" s="296"/>
      <c r="F9" s="296"/>
      <c r="G9" s="296"/>
      <c r="H9" s="296"/>
      <c r="I9" s="296"/>
      <c r="J9" s="296"/>
      <c r="K9" s="294"/>
    </row>
    <row r="10" spans="2:11" s="1" customFormat="1" ht="15" customHeight="1">
      <c r="B10" s="297"/>
      <c r="C10" s="296"/>
      <c r="D10" s="296" t="s">
        <v>624</v>
      </c>
      <c r="E10" s="296"/>
      <c r="F10" s="296"/>
      <c r="G10" s="296"/>
      <c r="H10" s="296"/>
      <c r="I10" s="296"/>
      <c r="J10" s="296"/>
      <c r="K10" s="294"/>
    </row>
    <row r="11" spans="2:11" s="1" customFormat="1" ht="15" customHeight="1">
      <c r="B11" s="297"/>
      <c r="C11" s="298"/>
      <c r="D11" s="296" t="s">
        <v>625</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626</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627</v>
      </c>
      <c r="E15" s="296"/>
      <c r="F15" s="296"/>
      <c r="G15" s="296"/>
      <c r="H15" s="296"/>
      <c r="I15" s="296"/>
      <c r="J15" s="296"/>
      <c r="K15" s="294"/>
    </row>
    <row r="16" spans="2:11" s="1" customFormat="1" ht="15" customHeight="1">
      <c r="B16" s="297"/>
      <c r="C16" s="298"/>
      <c r="D16" s="296" t="s">
        <v>628</v>
      </c>
      <c r="E16" s="296"/>
      <c r="F16" s="296"/>
      <c r="G16" s="296"/>
      <c r="H16" s="296"/>
      <c r="I16" s="296"/>
      <c r="J16" s="296"/>
      <c r="K16" s="294"/>
    </row>
    <row r="17" spans="2:11" s="1" customFormat="1" ht="15" customHeight="1">
      <c r="B17" s="297"/>
      <c r="C17" s="298"/>
      <c r="D17" s="296" t="s">
        <v>629</v>
      </c>
      <c r="E17" s="296"/>
      <c r="F17" s="296"/>
      <c r="G17" s="296"/>
      <c r="H17" s="296"/>
      <c r="I17" s="296"/>
      <c r="J17" s="296"/>
      <c r="K17" s="294"/>
    </row>
    <row r="18" spans="2:11" s="1" customFormat="1" ht="15" customHeight="1">
      <c r="B18" s="297"/>
      <c r="C18" s="298"/>
      <c r="D18" s="298"/>
      <c r="E18" s="300" t="s">
        <v>79</v>
      </c>
      <c r="F18" s="296" t="s">
        <v>630</v>
      </c>
      <c r="G18" s="296"/>
      <c r="H18" s="296"/>
      <c r="I18" s="296"/>
      <c r="J18" s="296"/>
      <c r="K18" s="294"/>
    </row>
    <row r="19" spans="2:11" s="1" customFormat="1" ht="15" customHeight="1">
      <c r="B19" s="297"/>
      <c r="C19" s="298"/>
      <c r="D19" s="298"/>
      <c r="E19" s="300" t="s">
        <v>631</v>
      </c>
      <c r="F19" s="296" t="s">
        <v>632</v>
      </c>
      <c r="G19" s="296"/>
      <c r="H19" s="296"/>
      <c r="I19" s="296"/>
      <c r="J19" s="296"/>
      <c r="K19" s="294"/>
    </row>
    <row r="20" spans="2:11" s="1" customFormat="1" ht="15" customHeight="1">
      <c r="B20" s="297"/>
      <c r="C20" s="298"/>
      <c r="D20" s="298"/>
      <c r="E20" s="300" t="s">
        <v>633</v>
      </c>
      <c r="F20" s="296" t="s">
        <v>634</v>
      </c>
      <c r="G20" s="296"/>
      <c r="H20" s="296"/>
      <c r="I20" s="296"/>
      <c r="J20" s="296"/>
      <c r="K20" s="294"/>
    </row>
    <row r="21" spans="2:11" s="1" customFormat="1" ht="15" customHeight="1">
      <c r="B21" s="297"/>
      <c r="C21" s="298"/>
      <c r="D21" s="298"/>
      <c r="E21" s="300" t="s">
        <v>635</v>
      </c>
      <c r="F21" s="296" t="s">
        <v>636</v>
      </c>
      <c r="G21" s="296"/>
      <c r="H21" s="296"/>
      <c r="I21" s="296"/>
      <c r="J21" s="296"/>
      <c r="K21" s="294"/>
    </row>
    <row r="22" spans="2:11" s="1" customFormat="1" ht="15" customHeight="1">
      <c r="B22" s="297"/>
      <c r="C22" s="298"/>
      <c r="D22" s="298"/>
      <c r="E22" s="300" t="s">
        <v>637</v>
      </c>
      <c r="F22" s="296" t="s">
        <v>638</v>
      </c>
      <c r="G22" s="296"/>
      <c r="H22" s="296"/>
      <c r="I22" s="296"/>
      <c r="J22" s="296"/>
      <c r="K22" s="294"/>
    </row>
    <row r="23" spans="2:11" s="1" customFormat="1" ht="15" customHeight="1">
      <c r="B23" s="297"/>
      <c r="C23" s="298"/>
      <c r="D23" s="298"/>
      <c r="E23" s="300" t="s">
        <v>639</v>
      </c>
      <c r="F23" s="296" t="s">
        <v>640</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641</v>
      </c>
      <c r="D25" s="296"/>
      <c r="E25" s="296"/>
      <c r="F25" s="296"/>
      <c r="G25" s="296"/>
      <c r="H25" s="296"/>
      <c r="I25" s="296"/>
      <c r="J25" s="296"/>
      <c r="K25" s="294"/>
    </row>
    <row r="26" spans="2:11" s="1" customFormat="1" ht="15" customHeight="1">
      <c r="B26" s="297"/>
      <c r="C26" s="296" t="s">
        <v>642</v>
      </c>
      <c r="D26" s="296"/>
      <c r="E26" s="296"/>
      <c r="F26" s="296"/>
      <c r="G26" s="296"/>
      <c r="H26" s="296"/>
      <c r="I26" s="296"/>
      <c r="J26" s="296"/>
      <c r="K26" s="294"/>
    </row>
    <row r="27" spans="2:11" s="1" customFormat="1" ht="15" customHeight="1">
      <c r="B27" s="297"/>
      <c r="C27" s="296"/>
      <c r="D27" s="296" t="s">
        <v>643</v>
      </c>
      <c r="E27" s="296"/>
      <c r="F27" s="296"/>
      <c r="G27" s="296"/>
      <c r="H27" s="296"/>
      <c r="I27" s="296"/>
      <c r="J27" s="296"/>
      <c r="K27" s="294"/>
    </row>
    <row r="28" spans="2:11" s="1" customFormat="1" ht="15" customHeight="1">
      <c r="B28" s="297"/>
      <c r="C28" s="298"/>
      <c r="D28" s="296" t="s">
        <v>644</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645</v>
      </c>
      <c r="E30" s="296"/>
      <c r="F30" s="296"/>
      <c r="G30" s="296"/>
      <c r="H30" s="296"/>
      <c r="I30" s="296"/>
      <c r="J30" s="296"/>
      <c r="K30" s="294"/>
    </row>
    <row r="31" spans="2:11" s="1" customFormat="1" ht="15" customHeight="1">
      <c r="B31" s="297"/>
      <c r="C31" s="298"/>
      <c r="D31" s="296" t="s">
        <v>646</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647</v>
      </c>
      <c r="E33" s="296"/>
      <c r="F33" s="296"/>
      <c r="G33" s="296"/>
      <c r="H33" s="296"/>
      <c r="I33" s="296"/>
      <c r="J33" s="296"/>
      <c r="K33" s="294"/>
    </row>
    <row r="34" spans="2:11" s="1" customFormat="1" ht="15" customHeight="1">
      <c r="B34" s="297"/>
      <c r="C34" s="298"/>
      <c r="D34" s="296" t="s">
        <v>648</v>
      </c>
      <c r="E34" s="296"/>
      <c r="F34" s="296"/>
      <c r="G34" s="296"/>
      <c r="H34" s="296"/>
      <c r="I34" s="296"/>
      <c r="J34" s="296"/>
      <c r="K34" s="294"/>
    </row>
    <row r="35" spans="2:11" s="1" customFormat="1" ht="15" customHeight="1">
      <c r="B35" s="297"/>
      <c r="C35" s="298"/>
      <c r="D35" s="296" t="s">
        <v>649</v>
      </c>
      <c r="E35" s="296"/>
      <c r="F35" s="296"/>
      <c r="G35" s="296"/>
      <c r="H35" s="296"/>
      <c r="I35" s="296"/>
      <c r="J35" s="296"/>
      <c r="K35" s="294"/>
    </row>
    <row r="36" spans="2:11" s="1" customFormat="1" ht="15" customHeight="1">
      <c r="B36" s="297"/>
      <c r="C36" s="298"/>
      <c r="D36" s="296"/>
      <c r="E36" s="299" t="s">
        <v>106</v>
      </c>
      <c r="F36" s="296"/>
      <c r="G36" s="296" t="s">
        <v>650</v>
      </c>
      <c r="H36" s="296"/>
      <c r="I36" s="296"/>
      <c r="J36" s="296"/>
      <c r="K36" s="294"/>
    </row>
    <row r="37" spans="2:11" s="1" customFormat="1" ht="30.75" customHeight="1">
      <c r="B37" s="297"/>
      <c r="C37" s="298"/>
      <c r="D37" s="296"/>
      <c r="E37" s="299" t="s">
        <v>651</v>
      </c>
      <c r="F37" s="296"/>
      <c r="G37" s="296" t="s">
        <v>652</v>
      </c>
      <c r="H37" s="296"/>
      <c r="I37" s="296"/>
      <c r="J37" s="296"/>
      <c r="K37" s="294"/>
    </row>
    <row r="38" spans="2:11" s="1" customFormat="1" ht="15" customHeight="1">
      <c r="B38" s="297"/>
      <c r="C38" s="298"/>
      <c r="D38" s="296"/>
      <c r="E38" s="299" t="s">
        <v>53</v>
      </c>
      <c r="F38" s="296"/>
      <c r="G38" s="296" t="s">
        <v>653</v>
      </c>
      <c r="H38" s="296"/>
      <c r="I38" s="296"/>
      <c r="J38" s="296"/>
      <c r="K38" s="294"/>
    </row>
    <row r="39" spans="2:11" s="1" customFormat="1" ht="15" customHeight="1">
      <c r="B39" s="297"/>
      <c r="C39" s="298"/>
      <c r="D39" s="296"/>
      <c r="E39" s="299" t="s">
        <v>54</v>
      </c>
      <c r="F39" s="296"/>
      <c r="G39" s="296" t="s">
        <v>654</v>
      </c>
      <c r="H39" s="296"/>
      <c r="I39" s="296"/>
      <c r="J39" s="296"/>
      <c r="K39" s="294"/>
    </row>
    <row r="40" spans="2:11" s="1" customFormat="1" ht="15" customHeight="1">
      <c r="B40" s="297"/>
      <c r="C40" s="298"/>
      <c r="D40" s="296"/>
      <c r="E40" s="299" t="s">
        <v>107</v>
      </c>
      <c r="F40" s="296"/>
      <c r="G40" s="296" t="s">
        <v>655</v>
      </c>
      <c r="H40" s="296"/>
      <c r="I40" s="296"/>
      <c r="J40" s="296"/>
      <c r="K40" s="294"/>
    </row>
    <row r="41" spans="2:11" s="1" customFormat="1" ht="15" customHeight="1">
      <c r="B41" s="297"/>
      <c r="C41" s="298"/>
      <c r="D41" s="296"/>
      <c r="E41" s="299" t="s">
        <v>108</v>
      </c>
      <c r="F41" s="296"/>
      <c r="G41" s="296" t="s">
        <v>656</v>
      </c>
      <c r="H41" s="296"/>
      <c r="I41" s="296"/>
      <c r="J41" s="296"/>
      <c r="K41" s="294"/>
    </row>
    <row r="42" spans="2:11" s="1" customFormat="1" ht="15" customHeight="1">
      <c r="B42" s="297"/>
      <c r="C42" s="298"/>
      <c r="D42" s="296"/>
      <c r="E42" s="299" t="s">
        <v>657</v>
      </c>
      <c r="F42" s="296"/>
      <c r="G42" s="296" t="s">
        <v>658</v>
      </c>
      <c r="H42" s="296"/>
      <c r="I42" s="296"/>
      <c r="J42" s="296"/>
      <c r="K42" s="294"/>
    </row>
    <row r="43" spans="2:11" s="1" customFormat="1" ht="15" customHeight="1">
      <c r="B43" s="297"/>
      <c r="C43" s="298"/>
      <c r="D43" s="296"/>
      <c r="E43" s="299"/>
      <c r="F43" s="296"/>
      <c r="G43" s="296" t="s">
        <v>659</v>
      </c>
      <c r="H43" s="296"/>
      <c r="I43" s="296"/>
      <c r="J43" s="296"/>
      <c r="K43" s="294"/>
    </row>
    <row r="44" spans="2:11" s="1" customFormat="1" ht="15" customHeight="1">
      <c r="B44" s="297"/>
      <c r="C44" s="298"/>
      <c r="D44" s="296"/>
      <c r="E44" s="299" t="s">
        <v>660</v>
      </c>
      <c r="F44" s="296"/>
      <c r="G44" s="296" t="s">
        <v>661</v>
      </c>
      <c r="H44" s="296"/>
      <c r="I44" s="296"/>
      <c r="J44" s="296"/>
      <c r="K44" s="294"/>
    </row>
    <row r="45" spans="2:11" s="1" customFormat="1" ht="15" customHeight="1">
      <c r="B45" s="297"/>
      <c r="C45" s="298"/>
      <c r="D45" s="296"/>
      <c r="E45" s="299" t="s">
        <v>110</v>
      </c>
      <c r="F45" s="296"/>
      <c r="G45" s="296" t="s">
        <v>662</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663</v>
      </c>
      <c r="E47" s="296"/>
      <c r="F47" s="296"/>
      <c r="G47" s="296"/>
      <c r="H47" s="296"/>
      <c r="I47" s="296"/>
      <c r="J47" s="296"/>
      <c r="K47" s="294"/>
    </row>
    <row r="48" spans="2:11" s="1" customFormat="1" ht="15" customHeight="1">
      <c r="B48" s="297"/>
      <c r="C48" s="298"/>
      <c r="D48" s="298"/>
      <c r="E48" s="296" t="s">
        <v>664</v>
      </c>
      <c r="F48" s="296"/>
      <c r="G48" s="296"/>
      <c r="H48" s="296"/>
      <c r="I48" s="296"/>
      <c r="J48" s="296"/>
      <c r="K48" s="294"/>
    </row>
    <row r="49" spans="2:11" s="1" customFormat="1" ht="15" customHeight="1">
      <c r="B49" s="297"/>
      <c r="C49" s="298"/>
      <c r="D49" s="298"/>
      <c r="E49" s="296" t="s">
        <v>665</v>
      </c>
      <c r="F49" s="296"/>
      <c r="G49" s="296"/>
      <c r="H49" s="296"/>
      <c r="I49" s="296"/>
      <c r="J49" s="296"/>
      <c r="K49" s="294"/>
    </row>
    <row r="50" spans="2:11" s="1" customFormat="1" ht="15" customHeight="1">
      <c r="B50" s="297"/>
      <c r="C50" s="298"/>
      <c r="D50" s="298"/>
      <c r="E50" s="296" t="s">
        <v>666</v>
      </c>
      <c r="F50" s="296"/>
      <c r="G50" s="296"/>
      <c r="H50" s="296"/>
      <c r="I50" s="296"/>
      <c r="J50" s="296"/>
      <c r="K50" s="294"/>
    </row>
    <row r="51" spans="2:11" s="1" customFormat="1" ht="15" customHeight="1">
      <c r="B51" s="297"/>
      <c r="C51" s="298"/>
      <c r="D51" s="296" t="s">
        <v>667</v>
      </c>
      <c r="E51" s="296"/>
      <c r="F51" s="296"/>
      <c r="G51" s="296"/>
      <c r="H51" s="296"/>
      <c r="I51" s="296"/>
      <c r="J51" s="296"/>
      <c r="K51" s="294"/>
    </row>
    <row r="52" spans="2:11" s="1" customFormat="1" ht="25.5" customHeight="1">
      <c r="B52" s="292"/>
      <c r="C52" s="293" t="s">
        <v>668</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669</v>
      </c>
      <c r="D54" s="296"/>
      <c r="E54" s="296"/>
      <c r="F54" s="296"/>
      <c r="G54" s="296"/>
      <c r="H54" s="296"/>
      <c r="I54" s="296"/>
      <c r="J54" s="296"/>
      <c r="K54" s="294"/>
    </row>
    <row r="55" spans="2:11" s="1" customFormat="1" ht="15" customHeight="1">
      <c r="B55" s="292"/>
      <c r="C55" s="296" t="s">
        <v>670</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671</v>
      </c>
      <c r="D57" s="296"/>
      <c r="E57" s="296"/>
      <c r="F57" s="296"/>
      <c r="G57" s="296"/>
      <c r="H57" s="296"/>
      <c r="I57" s="296"/>
      <c r="J57" s="296"/>
      <c r="K57" s="294"/>
    </row>
    <row r="58" spans="2:11" s="1" customFormat="1" ht="15" customHeight="1">
      <c r="B58" s="292"/>
      <c r="C58" s="298"/>
      <c r="D58" s="296" t="s">
        <v>672</v>
      </c>
      <c r="E58" s="296"/>
      <c r="F58" s="296"/>
      <c r="G58" s="296"/>
      <c r="H58" s="296"/>
      <c r="I58" s="296"/>
      <c r="J58" s="296"/>
      <c r="K58" s="294"/>
    </row>
    <row r="59" spans="2:11" s="1" customFormat="1" ht="15" customHeight="1">
      <c r="B59" s="292"/>
      <c r="C59" s="298"/>
      <c r="D59" s="296" t="s">
        <v>673</v>
      </c>
      <c r="E59" s="296"/>
      <c r="F59" s="296"/>
      <c r="G59" s="296"/>
      <c r="H59" s="296"/>
      <c r="I59" s="296"/>
      <c r="J59" s="296"/>
      <c r="K59" s="294"/>
    </row>
    <row r="60" spans="2:11" s="1" customFormat="1" ht="15" customHeight="1">
      <c r="B60" s="292"/>
      <c r="C60" s="298"/>
      <c r="D60" s="296" t="s">
        <v>674</v>
      </c>
      <c r="E60" s="296"/>
      <c r="F60" s="296"/>
      <c r="G60" s="296"/>
      <c r="H60" s="296"/>
      <c r="I60" s="296"/>
      <c r="J60" s="296"/>
      <c r="K60" s="294"/>
    </row>
    <row r="61" spans="2:11" s="1" customFormat="1" ht="15" customHeight="1">
      <c r="B61" s="292"/>
      <c r="C61" s="298"/>
      <c r="D61" s="296" t="s">
        <v>675</v>
      </c>
      <c r="E61" s="296"/>
      <c r="F61" s="296"/>
      <c r="G61" s="296"/>
      <c r="H61" s="296"/>
      <c r="I61" s="296"/>
      <c r="J61" s="296"/>
      <c r="K61" s="294"/>
    </row>
    <row r="62" spans="2:11" s="1" customFormat="1" ht="15" customHeight="1">
      <c r="B62" s="292"/>
      <c r="C62" s="298"/>
      <c r="D62" s="301" t="s">
        <v>676</v>
      </c>
      <c r="E62" s="301"/>
      <c r="F62" s="301"/>
      <c r="G62" s="301"/>
      <c r="H62" s="301"/>
      <c r="I62" s="301"/>
      <c r="J62" s="301"/>
      <c r="K62" s="294"/>
    </row>
    <row r="63" spans="2:11" s="1" customFormat="1" ht="15" customHeight="1">
      <c r="B63" s="292"/>
      <c r="C63" s="298"/>
      <c r="D63" s="296" t="s">
        <v>677</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678</v>
      </c>
      <c r="E65" s="296"/>
      <c r="F65" s="296"/>
      <c r="G65" s="296"/>
      <c r="H65" s="296"/>
      <c r="I65" s="296"/>
      <c r="J65" s="296"/>
      <c r="K65" s="294"/>
    </row>
    <row r="66" spans="2:11" s="1" customFormat="1" ht="15" customHeight="1">
      <c r="B66" s="292"/>
      <c r="C66" s="298"/>
      <c r="D66" s="301" t="s">
        <v>679</v>
      </c>
      <c r="E66" s="301"/>
      <c r="F66" s="301"/>
      <c r="G66" s="301"/>
      <c r="H66" s="301"/>
      <c r="I66" s="301"/>
      <c r="J66" s="301"/>
      <c r="K66" s="294"/>
    </row>
    <row r="67" spans="2:11" s="1" customFormat="1" ht="15" customHeight="1">
      <c r="B67" s="292"/>
      <c r="C67" s="298"/>
      <c r="D67" s="296" t="s">
        <v>680</v>
      </c>
      <c r="E67" s="296"/>
      <c r="F67" s="296"/>
      <c r="G67" s="296"/>
      <c r="H67" s="296"/>
      <c r="I67" s="296"/>
      <c r="J67" s="296"/>
      <c r="K67" s="294"/>
    </row>
    <row r="68" spans="2:11" s="1" customFormat="1" ht="15" customHeight="1">
      <c r="B68" s="292"/>
      <c r="C68" s="298"/>
      <c r="D68" s="296" t="s">
        <v>681</v>
      </c>
      <c r="E68" s="296"/>
      <c r="F68" s="296"/>
      <c r="G68" s="296"/>
      <c r="H68" s="296"/>
      <c r="I68" s="296"/>
      <c r="J68" s="296"/>
      <c r="K68" s="294"/>
    </row>
    <row r="69" spans="2:11" s="1" customFormat="1" ht="15" customHeight="1">
      <c r="B69" s="292"/>
      <c r="C69" s="298"/>
      <c r="D69" s="296" t="s">
        <v>682</v>
      </c>
      <c r="E69" s="296"/>
      <c r="F69" s="296"/>
      <c r="G69" s="296"/>
      <c r="H69" s="296"/>
      <c r="I69" s="296"/>
      <c r="J69" s="296"/>
      <c r="K69" s="294"/>
    </row>
    <row r="70" spans="2:11" s="1" customFormat="1" ht="15" customHeight="1">
      <c r="B70" s="292"/>
      <c r="C70" s="298"/>
      <c r="D70" s="296" t="s">
        <v>683</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684</v>
      </c>
      <c r="D75" s="312"/>
      <c r="E75" s="312"/>
      <c r="F75" s="312"/>
      <c r="G75" s="312"/>
      <c r="H75" s="312"/>
      <c r="I75" s="312"/>
      <c r="J75" s="312"/>
      <c r="K75" s="313"/>
    </row>
    <row r="76" spans="2:11" s="1" customFormat="1" ht="17.25" customHeight="1">
      <c r="B76" s="311"/>
      <c r="C76" s="314" t="s">
        <v>685</v>
      </c>
      <c r="D76" s="314"/>
      <c r="E76" s="314"/>
      <c r="F76" s="314" t="s">
        <v>686</v>
      </c>
      <c r="G76" s="315"/>
      <c r="H76" s="314" t="s">
        <v>54</v>
      </c>
      <c r="I76" s="314" t="s">
        <v>57</v>
      </c>
      <c r="J76" s="314" t="s">
        <v>687</v>
      </c>
      <c r="K76" s="313"/>
    </row>
    <row r="77" spans="2:11" s="1" customFormat="1" ht="17.25" customHeight="1">
      <c r="B77" s="311"/>
      <c r="C77" s="316" t="s">
        <v>688</v>
      </c>
      <c r="D77" s="316"/>
      <c r="E77" s="316"/>
      <c r="F77" s="317" t="s">
        <v>689</v>
      </c>
      <c r="G77" s="318"/>
      <c r="H77" s="316"/>
      <c r="I77" s="316"/>
      <c r="J77" s="316" t="s">
        <v>690</v>
      </c>
      <c r="K77" s="313"/>
    </row>
    <row r="78" spans="2:11" s="1" customFormat="1" ht="5.25" customHeight="1">
      <c r="B78" s="311"/>
      <c r="C78" s="319"/>
      <c r="D78" s="319"/>
      <c r="E78" s="319"/>
      <c r="F78" s="319"/>
      <c r="G78" s="320"/>
      <c r="H78" s="319"/>
      <c r="I78" s="319"/>
      <c r="J78" s="319"/>
      <c r="K78" s="313"/>
    </row>
    <row r="79" spans="2:11" s="1" customFormat="1" ht="15" customHeight="1">
      <c r="B79" s="311"/>
      <c r="C79" s="299" t="s">
        <v>53</v>
      </c>
      <c r="D79" s="319"/>
      <c r="E79" s="319"/>
      <c r="F79" s="321" t="s">
        <v>691</v>
      </c>
      <c r="G79" s="320"/>
      <c r="H79" s="299" t="s">
        <v>692</v>
      </c>
      <c r="I79" s="299" t="s">
        <v>693</v>
      </c>
      <c r="J79" s="299">
        <v>20</v>
      </c>
      <c r="K79" s="313"/>
    </row>
    <row r="80" spans="2:11" s="1" customFormat="1" ht="15" customHeight="1">
      <c r="B80" s="311"/>
      <c r="C80" s="299" t="s">
        <v>694</v>
      </c>
      <c r="D80" s="299"/>
      <c r="E80" s="299"/>
      <c r="F80" s="321" t="s">
        <v>691</v>
      </c>
      <c r="G80" s="320"/>
      <c r="H80" s="299" t="s">
        <v>695</v>
      </c>
      <c r="I80" s="299" t="s">
        <v>693</v>
      </c>
      <c r="J80" s="299">
        <v>120</v>
      </c>
      <c r="K80" s="313"/>
    </row>
    <row r="81" spans="2:11" s="1" customFormat="1" ht="15" customHeight="1">
      <c r="B81" s="322"/>
      <c r="C81" s="299" t="s">
        <v>696</v>
      </c>
      <c r="D81" s="299"/>
      <c r="E81" s="299"/>
      <c r="F81" s="321" t="s">
        <v>697</v>
      </c>
      <c r="G81" s="320"/>
      <c r="H81" s="299" t="s">
        <v>698</v>
      </c>
      <c r="I81" s="299" t="s">
        <v>693</v>
      </c>
      <c r="J81" s="299">
        <v>50</v>
      </c>
      <c r="K81" s="313"/>
    </row>
    <row r="82" spans="2:11" s="1" customFormat="1" ht="15" customHeight="1">
      <c r="B82" s="322"/>
      <c r="C82" s="299" t="s">
        <v>699</v>
      </c>
      <c r="D82" s="299"/>
      <c r="E82" s="299"/>
      <c r="F82" s="321" t="s">
        <v>691</v>
      </c>
      <c r="G82" s="320"/>
      <c r="H82" s="299" t="s">
        <v>700</v>
      </c>
      <c r="I82" s="299" t="s">
        <v>701</v>
      </c>
      <c r="J82" s="299"/>
      <c r="K82" s="313"/>
    </row>
    <row r="83" spans="2:11" s="1" customFormat="1" ht="15" customHeight="1">
      <c r="B83" s="322"/>
      <c r="C83" s="323" t="s">
        <v>702</v>
      </c>
      <c r="D83" s="323"/>
      <c r="E83" s="323"/>
      <c r="F83" s="324" t="s">
        <v>697</v>
      </c>
      <c r="G83" s="323"/>
      <c r="H83" s="323" t="s">
        <v>703</v>
      </c>
      <c r="I83" s="323" t="s">
        <v>693</v>
      </c>
      <c r="J83" s="323">
        <v>15</v>
      </c>
      <c r="K83" s="313"/>
    </row>
    <row r="84" spans="2:11" s="1" customFormat="1" ht="15" customHeight="1">
      <c r="B84" s="322"/>
      <c r="C84" s="323" t="s">
        <v>704</v>
      </c>
      <c r="D84" s="323"/>
      <c r="E84" s="323"/>
      <c r="F84" s="324" t="s">
        <v>697</v>
      </c>
      <c r="G84" s="323"/>
      <c r="H84" s="323" t="s">
        <v>705</v>
      </c>
      <c r="I84" s="323" t="s">
        <v>693</v>
      </c>
      <c r="J84" s="323">
        <v>15</v>
      </c>
      <c r="K84" s="313"/>
    </row>
    <row r="85" spans="2:11" s="1" customFormat="1" ht="15" customHeight="1">
      <c r="B85" s="322"/>
      <c r="C85" s="323" t="s">
        <v>706</v>
      </c>
      <c r="D85" s="323"/>
      <c r="E85" s="323"/>
      <c r="F85" s="324" t="s">
        <v>697</v>
      </c>
      <c r="G85" s="323"/>
      <c r="H85" s="323" t="s">
        <v>707</v>
      </c>
      <c r="I85" s="323" t="s">
        <v>693</v>
      </c>
      <c r="J85" s="323">
        <v>20</v>
      </c>
      <c r="K85" s="313"/>
    </row>
    <row r="86" spans="2:11" s="1" customFormat="1" ht="15" customHeight="1">
      <c r="B86" s="322"/>
      <c r="C86" s="323" t="s">
        <v>708</v>
      </c>
      <c r="D86" s="323"/>
      <c r="E86" s="323"/>
      <c r="F86" s="324" t="s">
        <v>697</v>
      </c>
      <c r="G86" s="323"/>
      <c r="H86" s="323" t="s">
        <v>709</v>
      </c>
      <c r="I86" s="323" t="s">
        <v>693</v>
      </c>
      <c r="J86" s="323">
        <v>20</v>
      </c>
      <c r="K86" s="313"/>
    </row>
    <row r="87" spans="2:11" s="1" customFormat="1" ht="15" customHeight="1">
      <c r="B87" s="322"/>
      <c r="C87" s="299" t="s">
        <v>710</v>
      </c>
      <c r="D87" s="299"/>
      <c r="E87" s="299"/>
      <c r="F87" s="321" t="s">
        <v>697</v>
      </c>
      <c r="G87" s="320"/>
      <c r="H87" s="299" t="s">
        <v>711</v>
      </c>
      <c r="I87" s="299" t="s">
        <v>693</v>
      </c>
      <c r="J87" s="299">
        <v>50</v>
      </c>
      <c r="K87" s="313"/>
    </row>
    <row r="88" spans="2:11" s="1" customFormat="1" ht="15" customHeight="1">
      <c r="B88" s="322"/>
      <c r="C88" s="299" t="s">
        <v>712</v>
      </c>
      <c r="D88" s="299"/>
      <c r="E88" s="299"/>
      <c r="F88" s="321" t="s">
        <v>697</v>
      </c>
      <c r="G88" s="320"/>
      <c r="H88" s="299" t="s">
        <v>713</v>
      </c>
      <c r="I88" s="299" t="s">
        <v>693</v>
      </c>
      <c r="J88" s="299">
        <v>20</v>
      </c>
      <c r="K88" s="313"/>
    </row>
    <row r="89" spans="2:11" s="1" customFormat="1" ht="15" customHeight="1">
      <c r="B89" s="322"/>
      <c r="C89" s="299" t="s">
        <v>714</v>
      </c>
      <c r="D89" s="299"/>
      <c r="E89" s="299"/>
      <c r="F89" s="321" t="s">
        <v>697</v>
      </c>
      <c r="G89" s="320"/>
      <c r="H89" s="299" t="s">
        <v>715</v>
      </c>
      <c r="I89" s="299" t="s">
        <v>693</v>
      </c>
      <c r="J89" s="299">
        <v>20</v>
      </c>
      <c r="K89" s="313"/>
    </row>
    <row r="90" spans="2:11" s="1" customFormat="1" ht="15" customHeight="1">
      <c r="B90" s="322"/>
      <c r="C90" s="299" t="s">
        <v>716</v>
      </c>
      <c r="D90" s="299"/>
      <c r="E90" s="299"/>
      <c r="F90" s="321" t="s">
        <v>697</v>
      </c>
      <c r="G90" s="320"/>
      <c r="H90" s="299" t="s">
        <v>717</v>
      </c>
      <c r="I90" s="299" t="s">
        <v>693</v>
      </c>
      <c r="J90" s="299">
        <v>50</v>
      </c>
      <c r="K90" s="313"/>
    </row>
    <row r="91" spans="2:11" s="1" customFormat="1" ht="15" customHeight="1">
      <c r="B91" s="322"/>
      <c r="C91" s="299" t="s">
        <v>718</v>
      </c>
      <c r="D91" s="299"/>
      <c r="E91" s="299"/>
      <c r="F91" s="321" t="s">
        <v>697</v>
      </c>
      <c r="G91" s="320"/>
      <c r="H91" s="299" t="s">
        <v>718</v>
      </c>
      <c r="I91" s="299" t="s">
        <v>693</v>
      </c>
      <c r="J91" s="299">
        <v>50</v>
      </c>
      <c r="K91" s="313"/>
    </row>
    <row r="92" spans="2:11" s="1" customFormat="1" ht="15" customHeight="1">
      <c r="B92" s="322"/>
      <c r="C92" s="299" t="s">
        <v>719</v>
      </c>
      <c r="D92" s="299"/>
      <c r="E92" s="299"/>
      <c r="F92" s="321" t="s">
        <v>697</v>
      </c>
      <c r="G92" s="320"/>
      <c r="H92" s="299" t="s">
        <v>720</v>
      </c>
      <c r="I92" s="299" t="s">
        <v>693</v>
      </c>
      <c r="J92" s="299">
        <v>255</v>
      </c>
      <c r="K92" s="313"/>
    </row>
    <row r="93" spans="2:11" s="1" customFormat="1" ht="15" customHeight="1">
      <c r="B93" s="322"/>
      <c r="C93" s="299" t="s">
        <v>721</v>
      </c>
      <c r="D93" s="299"/>
      <c r="E93" s="299"/>
      <c r="F93" s="321" t="s">
        <v>691</v>
      </c>
      <c r="G93" s="320"/>
      <c r="H93" s="299" t="s">
        <v>722</v>
      </c>
      <c r="I93" s="299" t="s">
        <v>723</v>
      </c>
      <c r="J93" s="299"/>
      <c r="K93" s="313"/>
    </row>
    <row r="94" spans="2:11" s="1" customFormat="1" ht="15" customHeight="1">
      <c r="B94" s="322"/>
      <c r="C94" s="299" t="s">
        <v>724</v>
      </c>
      <c r="D94" s="299"/>
      <c r="E94" s="299"/>
      <c r="F94" s="321" t="s">
        <v>691</v>
      </c>
      <c r="G94" s="320"/>
      <c r="H94" s="299" t="s">
        <v>725</v>
      </c>
      <c r="I94" s="299" t="s">
        <v>726</v>
      </c>
      <c r="J94" s="299"/>
      <c r="K94" s="313"/>
    </row>
    <row r="95" spans="2:11" s="1" customFormat="1" ht="15" customHeight="1">
      <c r="B95" s="322"/>
      <c r="C95" s="299" t="s">
        <v>727</v>
      </c>
      <c r="D95" s="299"/>
      <c r="E95" s="299"/>
      <c r="F95" s="321" t="s">
        <v>691</v>
      </c>
      <c r="G95" s="320"/>
      <c r="H95" s="299" t="s">
        <v>727</v>
      </c>
      <c r="I95" s="299" t="s">
        <v>726</v>
      </c>
      <c r="J95" s="299"/>
      <c r="K95" s="313"/>
    </row>
    <row r="96" spans="2:11" s="1" customFormat="1" ht="15" customHeight="1">
      <c r="B96" s="322"/>
      <c r="C96" s="299" t="s">
        <v>38</v>
      </c>
      <c r="D96" s="299"/>
      <c r="E96" s="299"/>
      <c r="F96" s="321" t="s">
        <v>691</v>
      </c>
      <c r="G96" s="320"/>
      <c r="H96" s="299" t="s">
        <v>728</v>
      </c>
      <c r="I96" s="299" t="s">
        <v>726</v>
      </c>
      <c r="J96" s="299"/>
      <c r="K96" s="313"/>
    </row>
    <row r="97" spans="2:11" s="1" customFormat="1" ht="15" customHeight="1">
      <c r="B97" s="322"/>
      <c r="C97" s="299" t="s">
        <v>48</v>
      </c>
      <c r="D97" s="299"/>
      <c r="E97" s="299"/>
      <c r="F97" s="321" t="s">
        <v>691</v>
      </c>
      <c r="G97" s="320"/>
      <c r="H97" s="299" t="s">
        <v>729</v>
      </c>
      <c r="I97" s="299" t="s">
        <v>726</v>
      </c>
      <c r="J97" s="299"/>
      <c r="K97" s="313"/>
    </row>
    <row r="98" spans="2:11" s="1" customFormat="1" ht="15" customHeight="1">
      <c r="B98" s="325"/>
      <c r="C98" s="326"/>
      <c r="D98" s="326"/>
      <c r="E98" s="326"/>
      <c r="F98" s="326"/>
      <c r="G98" s="326"/>
      <c r="H98" s="326"/>
      <c r="I98" s="326"/>
      <c r="J98" s="326"/>
      <c r="K98" s="327"/>
    </row>
    <row r="99" spans="2:11" s="1" customFormat="1" ht="18.75" customHeight="1">
      <c r="B99" s="328"/>
      <c r="C99" s="329"/>
      <c r="D99" s="329"/>
      <c r="E99" s="329"/>
      <c r="F99" s="329"/>
      <c r="G99" s="329"/>
      <c r="H99" s="329"/>
      <c r="I99" s="329"/>
      <c r="J99" s="329"/>
      <c r="K99" s="328"/>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730</v>
      </c>
      <c r="D102" s="312"/>
      <c r="E102" s="312"/>
      <c r="F102" s="312"/>
      <c r="G102" s="312"/>
      <c r="H102" s="312"/>
      <c r="I102" s="312"/>
      <c r="J102" s="312"/>
      <c r="K102" s="313"/>
    </row>
    <row r="103" spans="2:11" s="1" customFormat="1" ht="17.25" customHeight="1">
      <c r="B103" s="311"/>
      <c r="C103" s="314" t="s">
        <v>685</v>
      </c>
      <c r="D103" s="314"/>
      <c r="E103" s="314"/>
      <c r="F103" s="314" t="s">
        <v>686</v>
      </c>
      <c r="G103" s="315"/>
      <c r="H103" s="314" t="s">
        <v>54</v>
      </c>
      <c r="I103" s="314" t="s">
        <v>57</v>
      </c>
      <c r="J103" s="314" t="s">
        <v>687</v>
      </c>
      <c r="K103" s="313"/>
    </row>
    <row r="104" spans="2:11" s="1" customFormat="1" ht="17.25" customHeight="1">
      <c r="B104" s="311"/>
      <c r="C104" s="316" t="s">
        <v>688</v>
      </c>
      <c r="D104" s="316"/>
      <c r="E104" s="316"/>
      <c r="F104" s="317" t="s">
        <v>689</v>
      </c>
      <c r="G104" s="318"/>
      <c r="H104" s="316"/>
      <c r="I104" s="316"/>
      <c r="J104" s="316" t="s">
        <v>690</v>
      </c>
      <c r="K104" s="313"/>
    </row>
    <row r="105" spans="2:11" s="1" customFormat="1" ht="5.25" customHeight="1">
      <c r="B105" s="311"/>
      <c r="C105" s="314"/>
      <c r="D105" s="314"/>
      <c r="E105" s="314"/>
      <c r="F105" s="314"/>
      <c r="G105" s="330"/>
      <c r="H105" s="314"/>
      <c r="I105" s="314"/>
      <c r="J105" s="314"/>
      <c r="K105" s="313"/>
    </row>
    <row r="106" spans="2:11" s="1" customFormat="1" ht="15" customHeight="1">
      <c r="B106" s="311"/>
      <c r="C106" s="299" t="s">
        <v>53</v>
      </c>
      <c r="D106" s="319"/>
      <c r="E106" s="319"/>
      <c r="F106" s="321" t="s">
        <v>691</v>
      </c>
      <c r="G106" s="330"/>
      <c r="H106" s="299" t="s">
        <v>731</v>
      </c>
      <c r="I106" s="299" t="s">
        <v>693</v>
      </c>
      <c r="J106" s="299">
        <v>20</v>
      </c>
      <c r="K106" s="313"/>
    </row>
    <row r="107" spans="2:11" s="1" customFormat="1" ht="15" customHeight="1">
      <c r="B107" s="311"/>
      <c r="C107" s="299" t="s">
        <v>694</v>
      </c>
      <c r="D107" s="299"/>
      <c r="E107" s="299"/>
      <c r="F107" s="321" t="s">
        <v>691</v>
      </c>
      <c r="G107" s="299"/>
      <c r="H107" s="299" t="s">
        <v>731</v>
      </c>
      <c r="I107" s="299" t="s">
        <v>693</v>
      </c>
      <c r="J107" s="299">
        <v>120</v>
      </c>
      <c r="K107" s="313"/>
    </row>
    <row r="108" spans="2:11" s="1" customFormat="1" ht="15" customHeight="1">
      <c r="B108" s="322"/>
      <c r="C108" s="299" t="s">
        <v>696</v>
      </c>
      <c r="D108" s="299"/>
      <c r="E108" s="299"/>
      <c r="F108" s="321" t="s">
        <v>697</v>
      </c>
      <c r="G108" s="299"/>
      <c r="H108" s="299" t="s">
        <v>731</v>
      </c>
      <c r="I108" s="299" t="s">
        <v>693</v>
      </c>
      <c r="J108" s="299">
        <v>50</v>
      </c>
      <c r="K108" s="313"/>
    </row>
    <row r="109" spans="2:11" s="1" customFormat="1" ht="15" customHeight="1">
      <c r="B109" s="322"/>
      <c r="C109" s="299" t="s">
        <v>699</v>
      </c>
      <c r="D109" s="299"/>
      <c r="E109" s="299"/>
      <c r="F109" s="321" t="s">
        <v>691</v>
      </c>
      <c r="G109" s="299"/>
      <c r="H109" s="299" t="s">
        <v>731</v>
      </c>
      <c r="I109" s="299" t="s">
        <v>701</v>
      </c>
      <c r="J109" s="299"/>
      <c r="K109" s="313"/>
    </row>
    <row r="110" spans="2:11" s="1" customFormat="1" ht="15" customHeight="1">
      <c r="B110" s="322"/>
      <c r="C110" s="299" t="s">
        <v>710</v>
      </c>
      <c r="D110" s="299"/>
      <c r="E110" s="299"/>
      <c r="F110" s="321" t="s">
        <v>697</v>
      </c>
      <c r="G110" s="299"/>
      <c r="H110" s="299" t="s">
        <v>731</v>
      </c>
      <c r="I110" s="299" t="s">
        <v>693</v>
      </c>
      <c r="J110" s="299">
        <v>50</v>
      </c>
      <c r="K110" s="313"/>
    </row>
    <row r="111" spans="2:11" s="1" customFormat="1" ht="15" customHeight="1">
      <c r="B111" s="322"/>
      <c r="C111" s="299" t="s">
        <v>718</v>
      </c>
      <c r="D111" s="299"/>
      <c r="E111" s="299"/>
      <c r="F111" s="321" t="s">
        <v>697</v>
      </c>
      <c r="G111" s="299"/>
      <c r="H111" s="299" t="s">
        <v>731</v>
      </c>
      <c r="I111" s="299" t="s">
        <v>693</v>
      </c>
      <c r="J111" s="299">
        <v>50</v>
      </c>
      <c r="K111" s="313"/>
    </row>
    <row r="112" spans="2:11" s="1" customFormat="1" ht="15" customHeight="1">
      <c r="B112" s="322"/>
      <c r="C112" s="299" t="s">
        <v>716</v>
      </c>
      <c r="D112" s="299"/>
      <c r="E112" s="299"/>
      <c r="F112" s="321" t="s">
        <v>697</v>
      </c>
      <c r="G112" s="299"/>
      <c r="H112" s="299" t="s">
        <v>731</v>
      </c>
      <c r="I112" s="299" t="s">
        <v>693</v>
      </c>
      <c r="J112" s="299">
        <v>50</v>
      </c>
      <c r="K112" s="313"/>
    </row>
    <row r="113" spans="2:11" s="1" customFormat="1" ht="15" customHeight="1">
      <c r="B113" s="322"/>
      <c r="C113" s="299" t="s">
        <v>53</v>
      </c>
      <c r="D113" s="299"/>
      <c r="E113" s="299"/>
      <c r="F113" s="321" t="s">
        <v>691</v>
      </c>
      <c r="G113" s="299"/>
      <c r="H113" s="299" t="s">
        <v>732</v>
      </c>
      <c r="I113" s="299" t="s">
        <v>693</v>
      </c>
      <c r="J113" s="299">
        <v>20</v>
      </c>
      <c r="K113" s="313"/>
    </row>
    <row r="114" spans="2:11" s="1" customFormat="1" ht="15" customHeight="1">
      <c r="B114" s="322"/>
      <c r="C114" s="299" t="s">
        <v>733</v>
      </c>
      <c r="D114" s="299"/>
      <c r="E114" s="299"/>
      <c r="F114" s="321" t="s">
        <v>691</v>
      </c>
      <c r="G114" s="299"/>
      <c r="H114" s="299" t="s">
        <v>734</v>
      </c>
      <c r="I114" s="299" t="s">
        <v>693</v>
      </c>
      <c r="J114" s="299">
        <v>120</v>
      </c>
      <c r="K114" s="313"/>
    </row>
    <row r="115" spans="2:11" s="1" customFormat="1" ht="15" customHeight="1">
      <c r="B115" s="322"/>
      <c r="C115" s="299" t="s">
        <v>38</v>
      </c>
      <c r="D115" s="299"/>
      <c r="E115" s="299"/>
      <c r="F115" s="321" t="s">
        <v>691</v>
      </c>
      <c r="G115" s="299"/>
      <c r="H115" s="299" t="s">
        <v>735</v>
      </c>
      <c r="I115" s="299" t="s">
        <v>726</v>
      </c>
      <c r="J115" s="299"/>
      <c r="K115" s="313"/>
    </row>
    <row r="116" spans="2:11" s="1" customFormat="1" ht="15" customHeight="1">
      <c r="B116" s="322"/>
      <c r="C116" s="299" t="s">
        <v>48</v>
      </c>
      <c r="D116" s="299"/>
      <c r="E116" s="299"/>
      <c r="F116" s="321" t="s">
        <v>691</v>
      </c>
      <c r="G116" s="299"/>
      <c r="H116" s="299" t="s">
        <v>736</v>
      </c>
      <c r="I116" s="299" t="s">
        <v>726</v>
      </c>
      <c r="J116" s="299"/>
      <c r="K116" s="313"/>
    </row>
    <row r="117" spans="2:11" s="1" customFormat="1" ht="15" customHeight="1">
      <c r="B117" s="322"/>
      <c r="C117" s="299" t="s">
        <v>57</v>
      </c>
      <c r="D117" s="299"/>
      <c r="E117" s="299"/>
      <c r="F117" s="321" t="s">
        <v>691</v>
      </c>
      <c r="G117" s="299"/>
      <c r="H117" s="299" t="s">
        <v>737</v>
      </c>
      <c r="I117" s="299" t="s">
        <v>738</v>
      </c>
      <c r="J117" s="299"/>
      <c r="K117" s="313"/>
    </row>
    <row r="118" spans="2:11" s="1" customFormat="1" ht="15" customHeight="1">
      <c r="B118" s="325"/>
      <c r="C118" s="331"/>
      <c r="D118" s="331"/>
      <c r="E118" s="331"/>
      <c r="F118" s="331"/>
      <c r="G118" s="331"/>
      <c r="H118" s="331"/>
      <c r="I118" s="331"/>
      <c r="J118" s="331"/>
      <c r="K118" s="327"/>
    </row>
    <row r="119" spans="2:11" s="1" customFormat="1" ht="18.75" customHeight="1">
      <c r="B119" s="332"/>
      <c r="C119" s="296"/>
      <c r="D119" s="296"/>
      <c r="E119" s="296"/>
      <c r="F119" s="333"/>
      <c r="G119" s="296"/>
      <c r="H119" s="296"/>
      <c r="I119" s="296"/>
      <c r="J119" s="296"/>
      <c r="K119" s="332"/>
    </row>
    <row r="120" spans="2:11" s="1" customFormat="1" ht="18.75" customHeight="1">
      <c r="B120" s="307"/>
      <c r="C120" s="307"/>
      <c r="D120" s="307"/>
      <c r="E120" s="307"/>
      <c r="F120" s="307"/>
      <c r="G120" s="307"/>
      <c r="H120" s="307"/>
      <c r="I120" s="307"/>
      <c r="J120" s="307"/>
      <c r="K120" s="307"/>
    </row>
    <row r="121" spans="2:11" s="1" customFormat="1" ht="7.5" customHeight="1">
      <c r="B121" s="334"/>
      <c r="C121" s="335"/>
      <c r="D121" s="335"/>
      <c r="E121" s="335"/>
      <c r="F121" s="335"/>
      <c r="G121" s="335"/>
      <c r="H121" s="335"/>
      <c r="I121" s="335"/>
      <c r="J121" s="335"/>
      <c r="K121" s="336"/>
    </row>
    <row r="122" spans="2:11" s="1" customFormat="1" ht="45" customHeight="1">
      <c r="B122" s="337"/>
      <c r="C122" s="290" t="s">
        <v>739</v>
      </c>
      <c r="D122" s="290"/>
      <c r="E122" s="290"/>
      <c r="F122" s="290"/>
      <c r="G122" s="290"/>
      <c r="H122" s="290"/>
      <c r="I122" s="290"/>
      <c r="J122" s="290"/>
      <c r="K122" s="338"/>
    </row>
    <row r="123" spans="2:11" s="1" customFormat="1" ht="17.25" customHeight="1">
      <c r="B123" s="339"/>
      <c r="C123" s="314" t="s">
        <v>685</v>
      </c>
      <c r="D123" s="314"/>
      <c r="E123" s="314"/>
      <c r="F123" s="314" t="s">
        <v>686</v>
      </c>
      <c r="G123" s="315"/>
      <c r="H123" s="314" t="s">
        <v>54</v>
      </c>
      <c r="I123" s="314" t="s">
        <v>57</v>
      </c>
      <c r="J123" s="314" t="s">
        <v>687</v>
      </c>
      <c r="K123" s="340"/>
    </row>
    <row r="124" spans="2:11" s="1" customFormat="1" ht="17.25" customHeight="1">
      <c r="B124" s="339"/>
      <c r="C124" s="316" t="s">
        <v>688</v>
      </c>
      <c r="D124" s="316"/>
      <c r="E124" s="316"/>
      <c r="F124" s="317" t="s">
        <v>689</v>
      </c>
      <c r="G124" s="318"/>
      <c r="H124" s="316"/>
      <c r="I124" s="316"/>
      <c r="J124" s="316" t="s">
        <v>690</v>
      </c>
      <c r="K124" s="340"/>
    </row>
    <row r="125" spans="2:11" s="1" customFormat="1" ht="5.25" customHeight="1">
      <c r="B125" s="341"/>
      <c r="C125" s="319"/>
      <c r="D125" s="319"/>
      <c r="E125" s="319"/>
      <c r="F125" s="319"/>
      <c r="G125" s="299"/>
      <c r="H125" s="319"/>
      <c r="I125" s="319"/>
      <c r="J125" s="319"/>
      <c r="K125" s="342"/>
    </row>
    <row r="126" spans="2:11" s="1" customFormat="1" ht="15" customHeight="1">
      <c r="B126" s="341"/>
      <c r="C126" s="299" t="s">
        <v>694</v>
      </c>
      <c r="D126" s="319"/>
      <c r="E126" s="319"/>
      <c r="F126" s="321" t="s">
        <v>691</v>
      </c>
      <c r="G126" s="299"/>
      <c r="H126" s="299" t="s">
        <v>731</v>
      </c>
      <c r="I126" s="299" t="s">
        <v>693</v>
      </c>
      <c r="J126" s="299">
        <v>120</v>
      </c>
      <c r="K126" s="343"/>
    </row>
    <row r="127" spans="2:11" s="1" customFormat="1" ht="15" customHeight="1">
      <c r="B127" s="341"/>
      <c r="C127" s="299" t="s">
        <v>740</v>
      </c>
      <c r="D127" s="299"/>
      <c r="E127" s="299"/>
      <c r="F127" s="321" t="s">
        <v>691</v>
      </c>
      <c r="G127" s="299"/>
      <c r="H127" s="299" t="s">
        <v>741</v>
      </c>
      <c r="I127" s="299" t="s">
        <v>693</v>
      </c>
      <c r="J127" s="299" t="s">
        <v>742</v>
      </c>
      <c r="K127" s="343"/>
    </row>
    <row r="128" spans="2:11" s="1" customFormat="1" ht="15" customHeight="1">
      <c r="B128" s="341"/>
      <c r="C128" s="299" t="s">
        <v>639</v>
      </c>
      <c r="D128" s="299"/>
      <c r="E128" s="299"/>
      <c r="F128" s="321" t="s">
        <v>691</v>
      </c>
      <c r="G128" s="299"/>
      <c r="H128" s="299" t="s">
        <v>743</v>
      </c>
      <c r="I128" s="299" t="s">
        <v>693</v>
      </c>
      <c r="J128" s="299" t="s">
        <v>742</v>
      </c>
      <c r="K128" s="343"/>
    </row>
    <row r="129" spans="2:11" s="1" customFormat="1" ht="15" customHeight="1">
      <c r="B129" s="341"/>
      <c r="C129" s="299" t="s">
        <v>702</v>
      </c>
      <c r="D129" s="299"/>
      <c r="E129" s="299"/>
      <c r="F129" s="321" t="s">
        <v>697</v>
      </c>
      <c r="G129" s="299"/>
      <c r="H129" s="299" t="s">
        <v>703</v>
      </c>
      <c r="I129" s="299" t="s">
        <v>693</v>
      </c>
      <c r="J129" s="299">
        <v>15</v>
      </c>
      <c r="K129" s="343"/>
    </row>
    <row r="130" spans="2:11" s="1" customFormat="1" ht="15" customHeight="1">
      <c r="B130" s="341"/>
      <c r="C130" s="323" t="s">
        <v>704</v>
      </c>
      <c r="D130" s="323"/>
      <c r="E130" s="323"/>
      <c r="F130" s="324" t="s">
        <v>697</v>
      </c>
      <c r="G130" s="323"/>
      <c r="H130" s="323" t="s">
        <v>705</v>
      </c>
      <c r="I130" s="323" t="s">
        <v>693</v>
      </c>
      <c r="J130" s="323">
        <v>15</v>
      </c>
      <c r="K130" s="343"/>
    </row>
    <row r="131" spans="2:11" s="1" customFormat="1" ht="15" customHeight="1">
      <c r="B131" s="341"/>
      <c r="C131" s="323" t="s">
        <v>706</v>
      </c>
      <c r="D131" s="323"/>
      <c r="E131" s="323"/>
      <c r="F131" s="324" t="s">
        <v>697</v>
      </c>
      <c r="G131" s="323"/>
      <c r="H131" s="323" t="s">
        <v>707</v>
      </c>
      <c r="I131" s="323" t="s">
        <v>693</v>
      </c>
      <c r="J131" s="323">
        <v>20</v>
      </c>
      <c r="K131" s="343"/>
    </row>
    <row r="132" spans="2:11" s="1" customFormat="1" ht="15" customHeight="1">
      <c r="B132" s="341"/>
      <c r="C132" s="323" t="s">
        <v>708</v>
      </c>
      <c r="D132" s="323"/>
      <c r="E132" s="323"/>
      <c r="F132" s="324" t="s">
        <v>697</v>
      </c>
      <c r="G132" s="323"/>
      <c r="H132" s="323" t="s">
        <v>709</v>
      </c>
      <c r="I132" s="323" t="s">
        <v>693</v>
      </c>
      <c r="J132" s="323">
        <v>20</v>
      </c>
      <c r="K132" s="343"/>
    </row>
    <row r="133" spans="2:11" s="1" customFormat="1" ht="15" customHeight="1">
      <c r="B133" s="341"/>
      <c r="C133" s="299" t="s">
        <v>696</v>
      </c>
      <c r="D133" s="299"/>
      <c r="E133" s="299"/>
      <c r="F133" s="321" t="s">
        <v>697</v>
      </c>
      <c r="G133" s="299"/>
      <c r="H133" s="299" t="s">
        <v>731</v>
      </c>
      <c r="I133" s="299" t="s">
        <v>693</v>
      </c>
      <c r="J133" s="299">
        <v>50</v>
      </c>
      <c r="K133" s="343"/>
    </row>
    <row r="134" spans="2:11" s="1" customFormat="1" ht="15" customHeight="1">
      <c r="B134" s="341"/>
      <c r="C134" s="299" t="s">
        <v>710</v>
      </c>
      <c r="D134" s="299"/>
      <c r="E134" s="299"/>
      <c r="F134" s="321" t="s">
        <v>697</v>
      </c>
      <c r="G134" s="299"/>
      <c r="H134" s="299" t="s">
        <v>731</v>
      </c>
      <c r="I134" s="299" t="s">
        <v>693</v>
      </c>
      <c r="J134" s="299">
        <v>50</v>
      </c>
      <c r="K134" s="343"/>
    </row>
    <row r="135" spans="2:11" s="1" customFormat="1" ht="15" customHeight="1">
      <c r="B135" s="341"/>
      <c r="C135" s="299" t="s">
        <v>716</v>
      </c>
      <c r="D135" s="299"/>
      <c r="E135" s="299"/>
      <c r="F135" s="321" t="s">
        <v>697</v>
      </c>
      <c r="G135" s="299"/>
      <c r="H135" s="299" t="s">
        <v>731</v>
      </c>
      <c r="I135" s="299" t="s">
        <v>693</v>
      </c>
      <c r="J135" s="299">
        <v>50</v>
      </c>
      <c r="K135" s="343"/>
    </row>
    <row r="136" spans="2:11" s="1" customFormat="1" ht="15" customHeight="1">
      <c r="B136" s="341"/>
      <c r="C136" s="299" t="s">
        <v>718</v>
      </c>
      <c r="D136" s="299"/>
      <c r="E136" s="299"/>
      <c r="F136" s="321" t="s">
        <v>697</v>
      </c>
      <c r="G136" s="299"/>
      <c r="H136" s="299" t="s">
        <v>731</v>
      </c>
      <c r="I136" s="299" t="s">
        <v>693</v>
      </c>
      <c r="J136" s="299">
        <v>50</v>
      </c>
      <c r="K136" s="343"/>
    </row>
    <row r="137" spans="2:11" s="1" customFormat="1" ht="15" customHeight="1">
      <c r="B137" s="341"/>
      <c r="C137" s="299" t="s">
        <v>719</v>
      </c>
      <c r="D137" s="299"/>
      <c r="E137" s="299"/>
      <c r="F137" s="321" t="s">
        <v>697</v>
      </c>
      <c r="G137" s="299"/>
      <c r="H137" s="299" t="s">
        <v>744</v>
      </c>
      <c r="I137" s="299" t="s">
        <v>693</v>
      </c>
      <c r="J137" s="299">
        <v>255</v>
      </c>
      <c r="K137" s="343"/>
    </row>
    <row r="138" spans="2:11" s="1" customFormat="1" ht="15" customHeight="1">
      <c r="B138" s="341"/>
      <c r="C138" s="299" t="s">
        <v>721</v>
      </c>
      <c r="D138" s="299"/>
      <c r="E138" s="299"/>
      <c r="F138" s="321" t="s">
        <v>691</v>
      </c>
      <c r="G138" s="299"/>
      <c r="H138" s="299" t="s">
        <v>745</v>
      </c>
      <c r="I138" s="299" t="s">
        <v>723</v>
      </c>
      <c r="J138" s="299"/>
      <c r="K138" s="343"/>
    </row>
    <row r="139" spans="2:11" s="1" customFormat="1" ht="15" customHeight="1">
      <c r="B139" s="341"/>
      <c r="C139" s="299" t="s">
        <v>724</v>
      </c>
      <c r="D139" s="299"/>
      <c r="E139" s="299"/>
      <c r="F139" s="321" t="s">
        <v>691</v>
      </c>
      <c r="G139" s="299"/>
      <c r="H139" s="299" t="s">
        <v>746</v>
      </c>
      <c r="I139" s="299" t="s">
        <v>726</v>
      </c>
      <c r="J139" s="299"/>
      <c r="K139" s="343"/>
    </row>
    <row r="140" spans="2:11" s="1" customFormat="1" ht="15" customHeight="1">
      <c r="B140" s="341"/>
      <c r="C140" s="299" t="s">
        <v>727</v>
      </c>
      <c r="D140" s="299"/>
      <c r="E140" s="299"/>
      <c r="F140" s="321" t="s">
        <v>691</v>
      </c>
      <c r="G140" s="299"/>
      <c r="H140" s="299" t="s">
        <v>727</v>
      </c>
      <c r="I140" s="299" t="s">
        <v>726</v>
      </c>
      <c r="J140" s="299"/>
      <c r="K140" s="343"/>
    </row>
    <row r="141" spans="2:11" s="1" customFormat="1" ht="15" customHeight="1">
      <c r="B141" s="341"/>
      <c r="C141" s="299" t="s">
        <v>38</v>
      </c>
      <c r="D141" s="299"/>
      <c r="E141" s="299"/>
      <c r="F141" s="321" t="s">
        <v>691</v>
      </c>
      <c r="G141" s="299"/>
      <c r="H141" s="299" t="s">
        <v>747</v>
      </c>
      <c r="I141" s="299" t="s">
        <v>726</v>
      </c>
      <c r="J141" s="299"/>
      <c r="K141" s="343"/>
    </row>
    <row r="142" spans="2:11" s="1" customFormat="1" ht="15" customHeight="1">
      <c r="B142" s="341"/>
      <c r="C142" s="299" t="s">
        <v>748</v>
      </c>
      <c r="D142" s="299"/>
      <c r="E142" s="299"/>
      <c r="F142" s="321" t="s">
        <v>691</v>
      </c>
      <c r="G142" s="299"/>
      <c r="H142" s="299" t="s">
        <v>749</v>
      </c>
      <c r="I142" s="299" t="s">
        <v>726</v>
      </c>
      <c r="J142" s="299"/>
      <c r="K142" s="343"/>
    </row>
    <row r="143" spans="2:11" s="1" customFormat="1" ht="15" customHeight="1">
      <c r="B143" s="344"/>
      <c r="C143" s="345"/>
      <c r="D143" s="345"/>
      <c r="E143" s="345"/>
      <c r="F143" s="345"/>
      <c r="G143" s="345"/>
      <c r="H143" s="345"/>
      <c r="I143" s="345"/>
      <c r="J143" s="345"/>
      <c r="K143" s="346"/>
    </row>
    <row r="144" spans="2:11" s="1" customFormat="1" ht="18.75" customHeight="1">
      <c r="B144" s="296"/>
      <c r="C144" s="296"/>
      <c r="D144" s="296"/>
      <c r="E144" s="296"/>
      <c r="F144" s="333"/>
      <c r="G144" s="296"/>
      <c r="H144" s="296"/>
      <c r="I144" s="296"/>
      <c r="J144" s="296"/>
      <c r="K144" s="296"/>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750</v>
      </c>
      <c r="D147" s="312"/>
      <c r="E147" s="312"/>
      <c r="F147" s="312"/>
      <c r="G147" s="312"/>
      <c r="H147" s="312"/>
      <c r="I147" s="312"/>
      <c r="J147" s="312"/>
      <c r="K147" s="313"/>
    </row>
    <row r="148" spans="2:11" s="1" customFormat="1" ht="17.25" customHeight="1">
      <c r="B148" s="311"/>
      <c r="C148" s="314" t="s">
        <v>685</v>
      </c>
      <c r="D148" s="314"/>
      <c r="E148" s="314"/>
      <c r="F148" s="314" t="s">
        <v>686</v>
      </c>
      <c r="G148" s="315"/>
      <c r="H148" s="314" t="s">
        <v>54</v>
      </c>
      <c r="I148" s="314" t="s">
        <v>57</v>
      </c>
      <c r="J148" s="314" t="s">
        <v>687</v>
      </c>
      <c r="K148" s="313"/>
    </row>
    <row r="149" spans="2:11" s="1" customFormat="1" ht="17.25" customHeight="1">
      <c r="B149" s="311"/>
      <c r="C149" s="316" t="s">
        <v>688</v>
      </c>
      <c r="D149" s="316"/>
      <c r="E149" s="316"/>
      <c r="F149" s="317" t="s">
        <v>689</v>
      </c>
      <c r="G149" s="318"/>
      <c r="H149" s="316"/>
      <c r="I149" s="316"/>
      <c r="J149" s="316" t="s">
        <v>690</v>
      </c>
      <c r="K149" s="313"/>
    </row>
    <row r="150" spans="2:11" s="1" customFormat="1" ht="5.25" customHeight="1">
      <c r="B150" s="322"/>
      <c r="C150" s="319"/>
      <c r="D150" s="319"/>
      <c r="E150" s="319"/>
      <c r="F150" s="319"/>
      <c r="G150" s="320"/>
      <c r="H150" s="319"/>
      <c r="I150" s="319"/>
      <c r="J150" s="319"/>
      <c r="K150" s="343"/>
    </row>
    <row r="151" spans="2:11" s="1" customFormat="1" ht="15" customHeight="1">
      <c r="B151" s="322"/>
      <c r="C151" s="347" t="s">
        <v>694</v>
      </c>
      <c r="D151" s="299"/>
      <c r="E151" s="299"/>
      <c r="F151" s="348" t="s">
        <v>691</v>
      </c>
      <c r="G151" s="299"/>
      <c r="H151" s="347" t="s">
        <v>731</v>
      </c>
      <c r="I151" s="347" t="s">
        <v>693</v>
      </c>
      <c r="J151" s="347">
        <v>120</v>
      </c>
      <c r="K151" s="343"/>
    </row>
    <row r="152" spans="2:11" s="1" customFormat="1" ht="15" customHeight="1">
      <c r="B152" s="322"/>
      <c r="C152" s="347" t="s">
        <v>740</v>
      </c>
      <c r="D152" s="299"/>
      <c r="E152" s="299"/>
      <c r="F152" s="348" t="s">
        <v>691</v>
      </c>
      <c r="G152" s="299"/>
      <c r="H152" s="347" t="s">
        <v>751</v>
      </c>
      <c r="I152" s="347" t="s">
        <v>693</v>
      </c>
      <c r="J152" s="347" t="s">
        <v>742</v>
      </c>
      <c r="K152" s="343"/>
    </row>
    <row r="153" spans="2:11" s="1" customFormat="1" ht="15" customHeight="1">
      <c r="B153" s="322"/>
      <c r="C153" s="347" t="s">
        <v>639</v>
      </c>
      <c r="D153" s="299"/>
      <c r="E153" s="299"/>
      <c r="F153" s="348" t="s">
        <v>691</v>
      </c>
      <c r="G153" s="299"/>
      <c r="H153" s="347" t="s">
        <v>752</v>
      </c>
      <c r="I153" s="347" t="s">
        <v>693</v>
      </c>
      <c r="J153" s="347" t="s">
        <v>742</v>
      </c>
      <c r="K153" s="343"/>
    </row>
    <row r="154" spans="2:11" s="1" customFormat="1" ht="15" customHeight="1">
      <c r="B154" s="322"/>
      <c r="C154" s="347" t="s">
        <v>696</v>
      </c>
      <c r="D154" s="299"/>
      <c r="E154" s="299"/>
      <c r="F154" s="348" t="s">
        <v>697</v>
      </c>
      <c r="G154" s="299"/>
      <c r="H154" s="347" t="s">
        <v>731</v>
      </c>
      <c r="I154" s="347" t="s">
        <v>693</v>
      </c>
      <c r="J154" s="347">
        <v>50</v>
      </c>
      <c r="K154" s="343"/>
    </row>
    <row r="155" spans="2:11" s="1" customFormat="1" ht="15" customHeight="1">
      <c r="B155" s="322"/>
      <c r="C155" s="347" t="s">
        <v>699</v>
      </c>
      <c r="D155" s="299"/>
      <c r="E155" s="299"/>
      <c r="F155" s="348" t="s">
        <v>691</v>
      </c>
      <c r="G155" s="299"/>
      <c r="H155" s="347" t="s">
        <v>731</v>
      </c>
      <c r="I155" s="347" t="s">
        <v>701</v>
      </c>
      <c r="J155" s="347"/>
      <c r="K155" s="343"/>
    </row>
    <row r="156" spans="2:11" s="1" customFormat="1" ht="15" customHeight="1">
      <c r="B156" s="322"/>
      <c r="C156" s="347" t="s">
        <v>710</v>
      </c>
      <c r="D156" s="299"/>
      <c r="E156" s="299"/>
      <c r="F156" s="348" t="s">
        <v>697</v>
      </c>
      <c r="G156" s="299"/>
      <c r="H156" s="347" t="s">
        <v>731</v>
      </c>
      <c r="I156" s="347" t="s">
        <v>693</v>
      </c>
      <c r="J156" s="347">
        <v>50</v>
      </c>
      <c r="K156" s="343"/>
    </row>
    <row r="157" spans="2:11" s="1" customFormat="1" ht="15" customHeight="1">
      <c r="B157" s="322"/>
      <c r="C157" s="347" t="s">
        <v>718</v>
      </c>
      <c r="D157" s="299"/>
      <c r="E157" s="299"/>
      <c r="F157" s="348" t="s">
        <v>697</v>
      </c>
      <c r="G157" s="299"/>
      <c r="H157" s="347" t="s">
        <v>731</v>
      </c>
      <c r="I157" s="347" t="s">
        <v>693</v>
      </c>
      <c r="J157" s="347">
        <v>50</v>
      </c>
      <c r="K157" s="343"/>
    </row>
    <row r="158" spans="2:11" s="1" customFormat="1" ht="15" customHeight="1">
      <c r="B158" s="322"/>
      <c r="C158" s="347" t="s">
        <v>716</v>
      </c>
      <c r="D158" s="299"/>
      <c r="E158" s="299"/>
      <c r="F158" s="348" t="s">
        <v>697</v>
      </c>
      <c r="G158" s="299"/>
      <c r="H158" s="347" t="s">
        <v>731</v>
      </c>
      <c r="I158" s="347" t="s">
        <v>693</v>
      </c>
      <c r="J158" s="347">
        <v>50</v>
      </c>
      <c r="K158" s="343"/>
    </row>
    <row r="159" spans="2:11" s="1" customFormat="1" ht="15" customHeight="1">
      <c r="B159" s="322"/>
      <c r="C159" s="347" t="s">
        <v>91</v>
      </c>
      <c r="D159" s="299"/>
      <c r="E159" s="299"/>
      <c r="F159" s="348" t="s">
        <v>691</v>
      </c>
      <c r="G159" s="299"/>
      <c r="H159" s="347" t="s">
        <v>753</v>
      </c>
      <c r="I159" s="347" t="s">
        <v>693</v>
      </c>
      <c r="J159" s="347" t="s">
        <v>754</v>
      </c>
      <c r="K159" s="343"/>
    </row>
    <row r="160" spans="2:11" s="1" customFormat="1" ht="15" customHeight="1">
      <c r="B160" s="322"/>
      <c r="C160" s="347" t="s">
        <v>755</v>
      </c>
      <c r="D160" s="299"/>
      <c r="E160" s="299"/>
      <c r="F160" s="348" t="s">
        <v>691</v>
      </c>
      <c r="G160" s="299"/>
      <c r="H160" s="347" t="s">
        <v>756</v>
      </c>
      <c r="I160" s="347" t="s">
        <v>726</v>
      </c>
      <c r="J160" s="347"/>
      <c r="K160" s="343"/>
    </row>
    <row r="161" spans="2:11" s="1" customFormat="1" ht="15" customHeight="1">
      <c r="B161" s="349"/>
      <c r="C161" s="331"/>
      <c r="D161" s="331"/>
      <c r="E161" s="331"/>
      <c r="F161" s="331"/>
      <c r="G161" s="331"/>
      <c r="H161" s="331"/>
      <c r="I161" s="331"/>
      <c r="J161" s="331"/>
      <c r="K161" s="350"/>
    </row>
    <row r="162" spans="2:11" s="1" customFormat="1" ht="18.75" customHeight="1">
      <c r="B162" s="296"/>
      <c r="C162" s="299"/>
      <c r="D162" s="299"/>
      <c r="E162" s="299"/>
      <c r="F162" s="321"/>
      <c r="G162" s="299"/>
      <c r="H162" s="299"/>
      <c r="I162" s="299"/>
      <c r="J162" s="299"/>
      <c r="K162" s="296"/>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757</v>
      </c>
      <c r="D165" s="290"/>
      <c r="E165" s="290"/>
      <c r="F165" s="290"/>
      <c r="G165" s="290"/>
      <c r="H165" s="290"/>
      <c r="I165" s="290"/>
      <c r="J165" s="290"/>
      <c r="K165" s="291"/>
    </row>
    <row r="166" spans="2:11" s="1" customFormat="1" ht="17.25" customHeight="1">
      <c r="B166" s="289"/>
      <c r="C166" s="314" t="s">
        <v>685</v>
      </c>
      <c r="D166" s="314"/>
      <c r="E166" s="314"/>
      <c r="F166" s="314" t="s">
        <v>686</v>
      </c>
      <c r="G166" s="351"/>
      <c r="H166" s="352" t="s">
        <v>54</v>
      </c>
      <c r="I166" s="352" t="s">
        <v>57</v>
      </c>
      <c r="J166" s="314" t="s">
        <v>687</v>
      </c>
      <c r="K166" s="291"/>
    </row>
    <row r="167" spans="2:11" s="1" customFormat="1" ht="17.25" customHeight="1">
      <c r="B167" s="292"/>
      <c r="C167" s="316" t="s">
        <v>688</v>
      </c>
      <c r="D167" s="316"/>
      <c r="E167" s="316"/>
      <c r="F167" s="317" t="s">
        <v>689</v>
      </c>
      <c r="G167" s="353"/>
      <c r="H167" s="354"/>
      <c r="I167" s="354"/>
      <c r="J167" s="316" t="s">
        <v>690</v>
      </c>
      <c r="K167" s="294"/>
    </row>
    <row r="168" spans="2:11" s="1" customFormat="1" ht="5.25" customHeight="1">
      <c r="B168" s="322"/>
      <c r="C168" s="319"/>
      <c r="D168" s="319"/>
      <c r="E168" s="319"/>
      <c r="F168" s="319"/>
      <c r="G168" s="320"/>
      <c r="H168" s="319"/>
      <c r="I168" s="319"/>
      <c r="J168" s="319"/>
      <c r="K168" s="343"/>
    </row>
    <row r="169" spans="2:11" s="1" customFormat="1" ht="15" customHeight="1">
      <c r="B169" s="322"/>
      <c r="C169" s="299" t="s">
        <v>694</v>
      </c>
      <c r="D169" s="299"/>
      <c r="E169" s="299"/>
      <c r="F169" s="321" t="s">
        <v>691</v>
      </c>
      <c r="G169" s="299"/>
      <c r="H169" s="299" t="s">
        <v>731</v>
      </c>
      <c r="I169" s="299" t="s">
        <v>693</v>
      </c>
      <c r="J169" s="299">
        <v>120</v>
      </c>
      <c r="K169" s="343"/>
    </row>
    <row r="170" spans="2:11" s="1" customFormat="1" ht="15" customHeight="1">
      <c r="B170" s="322"/>
      <c r="C170" s="299" t="s">
        <v>740</v>
      </c>
      <c r="D170" s="299"/>
      <c r="E170" s="299"/>
      <c r="F170" s="321" t="s">
        <v>691</v>
      </c>
      <c r="G170" s="299"/>
      <c r="H170" s="299" t="s">
        <v>741</v>
      </c>
      <c r="I170" s="299" t="s">
        <v>693</v>
      </c>
      <c r="J170" s="299" t="s">
        <v>742</v>
      </c>
      <c r="K170" s="343"/>
    </row>
    <row r="171" spans="2:11" s="1" customFormat="1" ht="15" customHeight="1">
      <c r="B171" s="322"/>
      <c r="C171" s="299" t="s">
        <v>639</v>
      </c>
      <c r="D171" s="299"/>
      <c r="E171" s="299"/>
      <c r="F171" s="321" t="s">
        <v>691</v>
      </c>
      <c r="G171" s="299"/>
      <c r="H171" s="299" t="s">
        <v>758</v>
      </c>
      <c r="I171" s="299" t="s">
        <v>693</v>
      </c>
      <c r="J171" s="299" t="s">
        <v>742</v>
      </c>
      <c r="K171" s="343"/>
    </row>
    <row r="172" spans="2:11" s="1" customFormat="1" ht="15" customHeight="1">
      <c r="B172" s="322"/>
      <c r="C172" s="299" t="s">
        <v>696</v>
      </c>
      <c r="D172" s="299"/>
      <c r="E172" s="299"/>
      <c r="F172" s="321" t="s">
        <v>697</v>
      </c>
      <c r="G172" s="299"/>
      <c r="H172" s="299" t="s">
        <v>758</v>
      </c>
      <c r="I172" s="299" t="s">
        <v>693</v>
      </c>
      <c r="J172" s="299">
        <v>50</v>
      </c>
      <c r="K172" s="343"/>
    </row>
    <row r="173" spans="2:11" s="1" customFormat="1" ht="15" customHeight="1">
      <c r="B173" s="322"/>
      <c r="C173" s="299" t="s">
        <v>699</v>
      </c>
      <c r="D173" s="299"/>
      <c r="E173" s="299"/>
      <c r="F173" s="321" t="s">
        <v>691</v>
      </c>
      <c r="G173" s="299"/>
      <c r="H173" s="299" t="s">
        <v>758</v>
      </c>
      <c r="I173" s="299" t="s">
        <v>701</v>
      </c>
      <c r="J173" s="299"/>
      <c r="K173" s="343"/>
    </row>
    <row r="174" spans="2:11" s="1" customFormat="1" ht="15" customHeight="1">
      <c r="B174" s="322"/>
      <c r="C174" s="299" t="s">
        <v>710</v>
      </c>
      <c r="D174" s="299"/>
      <c r="E174" s="299"/>
      <c r="F174" s="321" t="s">
        <v>697</v>
      </c>
      <c r="G174" s="299"/>
      <c r="H174" s="299" t="s">
        <v>758</v>
      </c>
      <c r="I174" s="299" t="s">
        <v>693</v>
      </c>
      <c r="J174" s="299">
        <v>50</v>
      </c>
      <c r="K174" s="343"/>
    </row>
    <row r="175" spans="2:11" s="1" customFormat="1" ht="15" customHeight="1">
      <c r="B175" s="322"/>
      <c r="C175" s="299" t="s">
        <v>718</v>
      </c>
      <c r="D175" s="299"/>
      <c r="E175" s="299"/>
      <c r="F175" s="321" t="s">
        <v>697</v>
      </c>
      <c r="G175" s="299"/>
      <c r="H175" s="299" t="s">
        <v>758</v>
      </c>
      <c r="I175" s="299" t="s">
        <v>693</v>
      </c>
      <c r="J175" s="299">
        <v>50</v>
      </c>
      <c r="K175" s="343"/>
    </row>
    <row r="176" spans="2:11" s="1" customFormat="1" ht="15" customHeight="1">
      <c r="B176" s="322"/>
      <c r="C176" s="299" t="s">
        <v>716</v>
      </c>
      <c r="D176" s="299"/>
      <c r="E176" s="299"/>
      <c r="F176" s="321" t="s">
        <v>697</v>
      </c>
      <c r="G176" s="299"/>
      <c r="H176" s="299" t="s">
        <v>758</v>
      </c>
      <c r="I176" s="299" t="s">
        <v>693</v>
      </c>
      <c r="J176" s="299">
        <v>50</v>
      </c>
      <c r="K176" s="343"/>
    </row>
    <row r="177" spans="2:11" s="1" customFormat="1" ht="15" customHeight="1">
      <c r="B177" s="322"/>
      <c r="C177" s="299" t="s">
        <v>106</v>
      </c>
      <c r="D177" s="299"/>
      <c r="E177" s="299"/>
      <c r="F177" s="321" t="s">
        <v>691</v>
      </c>
      <c r="G177" s="299"/>
      <c r="H177" s="299" t="s">
        <v>759</v>
      </c>
      <c r="I177" s="299" t="s">
        <v>760</v>
      </c>
      <c r="J177" s="299"/>
      <c r="K177" s="343"/>
    </row>
    <row r="178" spans="2:11" s="1" customFormat="1" ht="15" customHeight="1">
      <c r="B178" s="322"/>
      <c r="C178" s="299" t="s">
        <v>57</v>
      </c>
      <c r="D178" s="299"/>
      <c r="E178" s="299"/>
      <c r="F178" s="321" t="s">
        <v>691</v>
      </c>
      <c r="G178" s="299"/>
      <c r="H178" s="299" t="s">
        <v>761</v>
      </c>
      <c r="I178" s="299" t="s">
        <v>762</v>
      </c>
      <c r="J178" s="299">
        <v>1</v>
      </c>
      <c r="K178" s="343"/>
    </row>
    <row r="179" spans="2:11" s="1" customFormat="1" ht="15" customHeight="1">
      <c r="B179" s="322"/>
      <c r="C179" s="299" t="s">
        <v>53</v>
      </c>
      <c r="D179" s="299"/>
      <c r="E179" s="299"/>
      <c r="F179" s="321" t="s">
        <v>691</v>
      </c>
      <c r="G179" s="299"/>
      <c r="H179" s="299" t="s">
        <v>763</v>
      </c>
      <c r="I179" s="299" t="s">
        <v>693</v>
      </c>
      <c r="J179" s="299">
        <v>20</v>
      </c>
      <c r="K179" s="343"/>
    </row>
    <row r="180" spans="2:11" s="1" customFormat="1" ht="15" customHeight="1">
      <c r="B180" s="322"/>
      <c r="C180" s="299" t="s">
        <v>54</v>
      </c>
      <c r="D180" s="299"/>
      <c r="E180" s="299"/>
      <c r="F180" s="321" t="s">
        <v>691</v>
      </c>
      <c r="G180" s="299"/>
      <c r="H180" s="299" t="s">
        <v>764</v>
      </c>
      <c r="I180" s="299" t="s">
        <v>693</v>
      </c>
      <c r="J180" s="299">
        <v>255</v>
      </c>
      <c r="K180" s="343"/>
    </row>
    <row r="181" spans="2:11" s="1" customFormat="1" ht="15" customHeight="1">
      <c r="B181" s="322"/>
      <c r="C181" s="299" t="s">
        <v>107</v>
      </c>
      <c r="D181" s="299"/>
      <c r="E181" s="299"/>
      <c r="F181" s="321" t="s">
        <v>691</v>
      </c>
      <c r="G181" s="299"/>
      <c r="H181" s="299" t="s">
        <v>655</v>
      </c>
      <c r="I181" s="299" t="s">
        <v>693</v>
      </c>
      <c r="J181" s="299">
        <v>10</v>
      </c>
      <c r="K181" s="343"/>
    </row>
    <row r="182" spans="2:11" s="1" customFormat="1" ht="15" customHeight="1">
      <c r="B182" s="322"/>
      <c r="C182" s="299" t="s">
        <v>108</v>
      </c>
      <c r="D182" s="299"/>
      <c r="E182" s="299"/>
      <c r="F182" s="321" t="s">
        <v>691</v>
      </c>
      <c r="G182" s="299"/>
      <c r="H182" s="299" t="s">
        <v>765</v>
      </c>
      <c r="I182" s="299" t="s">
        <v>726</v>
      </c>
      <c r="J182" s="299"/>
      <c r="K182" s="343"/>
    </row>
    <row r="183" spans="2:11" s="1" customFormat="1" ht="15" customHeight="1">
      <c r="B183" s="322"/>
      <c r="C183" s="299" t="s">
        <v>766</v>
      </c>
      <c r="D183" s="299"/>
      <c r="E183" s="299"/>
      <c r="F183" s="321" t="s">
        <v>691</v>
      </c>
      <c r="G183" s="299"/>
      <c r="H183" s="299" t="s">
        <v>767</v>
      </c>
      <c r="I183" s="299" t="s">
        <v>726</v>
      </c>
      <c r="J183" s="299"/>
      <c r="K183" s="343"/>
    </row>
    <row r="184" spans="2:11" s="1" customFormat="1" ht="15" customHeight="1">
      <c r="B184" s="322"/>
      <c r="C184" s="299" t="s">
        <v>755</v>
      </c>
      <c r="D184" s="299"/>
      <c r="E184" s="299"/>
      <c r="F184" s="321" t="s">
        <v>691</v>
      </c>
      <c r="G184" s="299"/>
      <c r="H184" s="299" t="s">
        <v>768</v>
      </c>
      <c r="I184" s="299" t="s">
        <v>726</v>
      </c>
      <c r="J184" s="299"/>
      <c r="K184" s="343"/>
    </row>
    <row r="185" spans="2:11" s="1" customFormat="1" ht="15" customHeight="1">
      <c r="B185" s="322"/>
      <c r="C185" s="299" t="s">
        <v>110</v>
      </c>
      <c r="D185" s="299"/>
      <c r="E185" s="299"/>
      <c r="F185" s="321" t="s">
        <v>697</v>
      </c>
      <c r="G185" s="299"/>
      <c r="H185" s="299" t="s">
        <v>769</v>
      </c>
      <c r="I185" s="299" t="s">
        <v>693</v>
      </c>
      <c r="J185" s="299">
        <v>50</v>
      </c>
      <c r="K185" s="343"/>
    </row>
    <row r="186" spans="2:11" s="1" customFormat="1" ht="15" customHeight="1">
      <c r="B186" s="322"/>
      <c r="C186" s="299" t="s">
        <v>770</v>
      </c>
      <c r="D186" s="299"/>
      <c r="E186" s="299"/>
      <c r="F186" s="321" t="s">
        <v>697</v>
      </c>
      <c r="G186" s="299"/>
      <c r="H186" s="299" t="s">
        <v>771</v>
      </c>
      <c r="I186" s="299" t="s">
        <v>772</v>
      </c>
      <c r="J186" s="299"/>
      <c r="K186" s="343"/>
    </row>
    <row r="187" spans="2:11" s="1" customFormat="1" ht="15" customHeight="1">
      <c r="B187" s="322"/>
      <c r="C187" s="299" t="s">
        <v>773</v>
      </c>
      <c r="D187" s="299"/>
      <c r="E187" s="299"/>
      <c r="F187" s="321" t="s">
        <v>697</v>
      </c>
      <c r="G187" s="299"/>
      <c r="H187" s="299" t="s">
        <v>774</v>
      </c>
      <c r="I187" s="299" t="s">
        <v>772</v>
      </c>
      <c r="J187" s="299"/>
      <c r="K187" s="343"/>
    </row>
    <row r="188" spans="2:11" s="1" customFormat="1" ht="15" customHeight="1">
      <c r="B188" s="322"/>
      <c r="C188" s="299" t="s">
        <v>775</v>
      </c>
      <c r="D188" s="299"/>
      <c r="E188" s="299"/>
      <c r="F188" s="321" t="s">
        <v>697</v>
      </c>
      <c r="G188" s="299"/>
      <c r="H188" s="299" t="s">
        <v>776</v>
      </c>
      <c r="I188" s="299" t="s">
        <v>772</v>
      </c>
      <c r="J188" s="299"/>
      <c r="K188" s="343"/>
    </row>
    <row r="189" spans="2:11" s="1" customFormat="1" ht="15" customHeight="1">
      <c r="B189" s="322"/>
      <c r="C189" s="355" t="s">
        <v>777</v>
      </c>
      <c r="D189" s="299"/>
      <c r="E189" s="299"/>
      <c r="F189" s="321" t="s">
        <v>697</v>
      </c>
      <c r="G189" s="299"/>
      <c r="H189" s="299" t="s">
        <v>778</v>
      </c>
      <c r="I189" s="299" t="s">
        <v>779</v>
      </c>
      <c r="J189" s="356" t="s">
        <v>780</v>
      </c>
      <c r="K189" s="343"/>
    </row>
    <row r="190" spans="2:11" s="1" customFormat="1" ht="15" customHeight="1">
      <c r="B190" s="322"/>
      <c r="C190" s="306" t="s">
        <v>42</v>
      </c>
      <c r="D190" s="299"/>
      <c r="E190" s="299"/>
      <c r="F190" s="321" t="s">
        <v>691</v>
      </c>
      <c r="G190" s="299"/>
      <c r="H190" s="296" t="s">
        <v>781</v>
      </c>
      <c r="I190" s="299" t="s">
        <v>782</v>
      </c>
      <c r="J190" s="299"/>
      <c r="K190" s="343"/>
    </row>
    <row r="191" spans="2:11" s="1" customFormat="1" ht="15" customHeight="1">
      <c r="B191" s="322"/>
      <c r="C191" s="306" t="s">
        <v>783</v>
      </c>
      <c r="D191" s="299"/>
      <c r="E191" s="299"/>
      <c r="F191" s="321" t="s">
        <v>691</v>
      </c>
      <c r="G191" s="299"/>
      <c r="H191" s="299" t="s">
        <v>784</v>
      </c>
      <c r="I191" s="299" t="s">
        <v>726</v>
      </c>
      <c r="J191" s="299"/>
      <c r="K191" s="343"/>
    </row>
    <row r="192" spans="2:11" s="1" customFormat="1" ht="15" customHeight="1">
      <c r="B192" s="322"/>
      <c r="C192" s="306" t="s">
        <v>785</v>
      </c>
      <c r="D192" s="299"/>
      <c r="E192" s="299"/>
      <c r="F192" s="321" t="s">
        <v>691</v>
      </c>
      <c r="G192" s="299"/>
      <c r="H192" s="299" t="s">
        <v>786</v>
      </c>
      <c r="I192" s="299" t="s">
        <v>726</v>
      </c>
      <c r="J192" s="299"/>
      <c r="K192" s="343"/>
    </row>
    <row r="193" spans="2:11" s="1" customFormat="1" ht="15" customHeight="1">
      <c r="B193" s="322"/>
      <c r="C193" s="306" t="s">
        <v>787</v>
      </c>
      <c r="D193" s="299"/>
      <c r="E193" s="299"/>
      <c r="F193" s="321" t="s">
        <v>697</v>
      </c>
      <c r="G193" s="299"/>
      <c r="H193" s="299" t="s">
        <v>788</v>
      </c>
      <c r="I193" s="299" t="s">
        <v>726</v>
      </c>
      <c r="J193" s="299"/>
      <c r="K193" s="343"/>
    </row>
    <row r="194" spans="2:11" s="1" customFormat="1" ht="15" customHeight="1">
      <c r="B194" s="349"/>
      <c r="C194" s="357"/>
      <c r="D194" s="331"/>
      <c r="E194" s="331"/>
      <c r="F194" s="331"/>
      <c r="G194" s="331"/>
      <c r="H194" s="331"/>
      <c r="I194" s="331"/>
      <c r="J194" s="331"/>
      <c r="K194" s="350"/>
    </row>
    <row r="195" spans="2:11" s="1" customFormat="1" ht="18.75" customHeight="1">
      <c r="B195" s="296"/>
      <c r="C195" s="299"/>
      <c r="D195" s="299"/>
      <c r="E195" s="299"/>
      <c r="F195" s="321"/>
      <c r="G195" s="299"/>
      <c r="H195" s="299"/>
      <c r="I195" s="299"/>
      <c r="J195" s="299"/>
      <c r="K195" s="296"/>
    </row>
    <row r="196" spans="2:11" s="1" customFormat="1" ht="18.75" customHeight="1">
      <c r="B196" s="296"/>
      <c r="C196" s="299"/>
      <c r="D196" s="299"/>
      <c r="E196" s="299"/>
      <c r="F196" s="321"/>
      <c r="G196" s="299"/>
      <c r="H196" s="299"/>
      <c r="I196" s="299"/>
      <c r="J196" s="299"/>
      <c r="K196" s="296"/>
    </row>
    <row r="197" spans="2:11" s="1" customFormat="1" ht="18.75" customHeight="1">
      <c r="B197" s="307"/>
      <c r="C197" s="307"/>
      <c r="D197" s="307"/>
      <c r="E197" s="307"/>
      <c r="F197" s="307"/>
      <c r="G197" s="307"/>
      <c r="H197" s="307"/>
      <c r="I197" s="307"/>
      <c r="J197" s="307"/>
      <c r="K197" s="307"/>
    </row>
    <row r="198" spans="2:11" s="1" customFormat="1" ht="13.5">
      <c r="B198" s="286"/>
      <c r="C198" s="287"/>
      <c r="D198" s="287"/>
      <c r="E198" s="287"/>
      <c r="F198" s="287"/>
      <c r="G198" s="287"/>
      <c r="H198" s="287"/>
      <c r="I198" s="287"/>
      <c r="J198" s="287"/>
      <c r="K198" s="288"/>
    </row>
    <row r="199" spans="2:11" s="1" customFormat="1" ht="21">
      <c r="B199" s="289"/>
      <c r="C199" s="290" t="s">
        <v>789</v>
      </c>
      <c r="D199" s="290"/>
      <c r="E199" s="290"/>
      <c r="F199" s="290"/>
      <c r="G199" s="290"/>
      <c r="H199" s="290"/>
      <c r="I199" s="290"/>
      <c r="J199" s="290"/>
      <c r="K199" s="291"/>
    </row>
    <row r="200" spans="2:11" s="1" customFormat="1" ht="25.5" customHeight="1">
      <c r="B200" s="289"/>
      <c r="C200" s="358" t="s">
        <v>790</v>
      </c>
      <c r="D200" s="358"/>
      <c r="E200" s="358"/>
      <c r="F200" s="358" t="s">
        <v>791</v>
      </c>
      <c r="G200" s="359"/>
      <c r="H200" s="358" t="s">
        <v>792</v>
      </c>
      <c r="I200" s="358"/>
      <c r="J200" s="358"/>
      <c r="K200" s="291"/>
    </row>
    <row r="201" spans="2:11" s="1" customFormat="1" ht="5.25" customHeight="1">
      <c r="B201" s="322"/>
      <c r="C201" s="319"/>
      <c r="D201" s="319"/>
      <c r="E201" s="319"/>
      <c r="F201" s="319"/>
      <c r="G201" s="299"/>
      <c r="H201" s="319"/>
      <c r="I201" s="319"/>
      <c r="J201" s="319"/>
      <c r="K201" s="343"/>
    </row>
    <row r="202" spans="2:11" s="1" customFormat="1" ht="15" customHeight="1">
      <c r="B202" s="322"/>
      <c r="C202" s="299" t="s">
        <v>782</v>
      </c>
      <c r="D202" s="299"/>
      <c r="E202" s="299"/>
      <c r="F202" s="321" t="s">
        <v>43</v>
      </c>
      <c r="G202" s="299"/>
      <c r="H202" s="299" t="s">
        <v>793</v>
      </c>
      <c r="I202" s="299"/>
      <c r="J202" s="299"/>
      <c r="K202" s="343"/>
    </row>
    <row r="203" spans="2:11" s="1" customFormat="1" ht="15" customHeight="1">
      <c r="B203" s="322"/>
      <c r="C203" s="328"/>
      <c r="D203" s="299"/>
      <c r="E203" s="299"/>
      <c r="F203" s="321" t="s">
        <v>44</v>
      </c>
      <c r="G203" s="299"/>
      <c r="H203" s="299" t="s">
        <v>794</v>
      </c>
      <c r="I203" s="299"/>
      <c r="J203" s="299"/>
      <c r="K203" s="343"/>
    </row>
    <row r="204" spans="2:11" s="1" customFormat="1" ht="15" customHeight="1">
      <c r="B204" s="322"/>
      <c r="C204" s="328"/>
      <c r="D204" s="299"/>
      <c r="E204" s="299"/>
      <c r="F204" s="321" t="s">
        <v>47</v>
      </c>
      <c r="G204" s="299"/>
      <c r="H204" s="299" t="s">
        <v>795</v>
      </c>
      <c r="I204" s="299"/>
      <c r="J204" s="299"/>
      <c r="K204" s="343"/>
    </row>
    <row r="205" spans="2:11" s="1" customFormat="1" ht="15" customHeight="1">
      <c r="B205" s="322"/>
      <c r="C205" s="299"/>
      <c r="D205" s="299"/>
      <c r="E205" s="299"/>
      <c r="F205" s="321" t="s">
        <v>45</v>
      </c>
      <c r="G205" s="299"/>
      <c r="H205" s="299" t="s">
        <v>796</v>
      </c>
      <c r="I205" s="299"/>
      <c r="J205" s="299"/>
      <c r="K205" s="343"/>
    </row>
    <row r="206" spans="2:11" s="1" customFormat="1" ht="15" customHeight="1">
      <c r="B206" s="322"/>
      <c r="C206" s="299"/>
      <c r="D206" s="299"/>
      <c r="E206" s="299"/>
      <c r="F206" s="321" t="s">
        <v>46</v>
      </c>
      <c r="G206" s="299"/>
      <c r="H206" s="299" t="s">
        <v>797</v>
      </c>
      <c r="I206" s="299"/>
      <c r="J206" s="299"/>
      <c r="K206" s="343"/>
    </row>
    <row r="207" spans="2:11" s="1" customFormat="1" ht="15" customHeight="1">
      <c r="B207" s="322"/>
      <c r="C207" s="299"/>
      <c r="D207" s="299"/>
      <c r="E207" s="299"/>
      <c r="F207" s="321"/>
      <c r="G207" s="299"/>
      <c r="H207" s="299"/>
      <c r="I207" s="299"/>
      <c r="J207" s="299"/>
      <c r="K207" s="343"/>
    </row>
    <row r="208" spans="2:11" s="1" customFormat="1" ht="15" customHeight="1">
      <c r="B208" s="322"/>
      <c r="C208" s="299" t="s">
        <v>738</v>
      </c>
      <c r="D208" s="299"/>
      <c r="E208" s="299"/>
      <c r="F208" s="321" t="s">
        <v>79</v>
      </c>
      <c r="G208" s="299"/>
      <c r="H208" s="299" t="s">
        <v>798</v>
      </c>
      <c r="I208" s="299"/>
      <c r="J208" s="299"/>
      <c r="K208" s="343"/>
    </row>
    <row r="209" spans="2:11" s="1" customFormat="1" ht="15" customHeight="1">
      <c r="B209" s="322"/>
      <c r="C209" s="328"/>
      <c r="D209" s="299"/>
      <c r="E209" s="299"/>
      <c r="F209" s="321" t="s">
        <v>633</v>
      </c>
      <c r="G209" s="299"/>
      <c r="H209" s="299" t="s">
        <v>634</v>
      </c>
      <c r="I209" s="299"/>
      <c r="J209" s="299"/>
      <c r="K209" s="343"/>
    </row>
    <row r="210" spans="2:11" s="1" customFormat="1" ht="15" customHeight="1">
      <c r="B210" s="322"/>
      <c r="C210" s="299"/>
      <c r="D210" s="299"/>
      <c r="E210" s="299"/>
      <c r="F210" s="321" t="s">
        <v>631</v>
      </c>
      <c r="G210" s="299"/>
      <c r="H210" s="299" t="s">
        <v>799</v>
      </c>
      <c r="I210" s="299"/>
      <c r="J210" s="299"/>
      <c r="K210" s="343"/>
    </row>
    <row r="211" spans="2:11" s="1" customFormat="1" ht="15" customHeight="1">
      <c r="B211" s="360"/>
      <c r="C211" s="328"/>
      <c r="D211" s="328"/>
      <c r="E211" s="328"/>
      <c r="F211" s="321" t="s">
        <v>635</v>
      </c>
      <c r="G211" s="306"/>
      <c r="H211" s="347" t="s">
        <v>636</v>
      </c>
      <c r="I211" s="347"/>
      <c r="J211" s="347"/>
      <c r="K211" s="361"/>
    </row>
    <row r="212" spans="2:11" s="1" customFormat="1" ht="15" customHeight="1">
      <c r="B212" s="360"/>
      <c r="C212" s="328"/>
      <c r="D212" s="328"/>
      <c r="E212" s="328"/>
      <c r="F212" s="321" t="s">
        <v>637</v>
      </c>
      <c r="G212" s="306"/>
      <c r="H212" s="347" t="s">
        <v>800</v>
      </c>
      <c r="I212" s="347"/>
      <c r="J212" s="347"/>
      <c r="K212" s="361"/>
    </row>
    <row r="213" spans="2:11" s="1" customFormat="1" ht="15" customHeight="1">
      <c r="B213" s="360"/>
      <c r="C213" s="328"/>
      <c r="D213" s="328"/>
      <c r="E213" s="328"/>
      <c r="F213" s="362"/>
      <c r="G213" s="306"/>
      <c r="H213" s="363"/>
      <c r="I213" s="363"/>
      <c r="J213" s="363"/>
      <c r="K213" s="361"/>
    </row>
    <row r="214" spans="2:11" s="1" customFormat="1" ht="15" customHeight="1">
      <c r="B214" s="360"/>
      <c r="C214" s="299" t="s">
        <v>762</v>
      </c>
      <c r="D214" s="328"/>
      <c r="E214" s="328"/>
      <c r="F214" s="321">
        <v>1</v>
      </c>
      <c r="G214" s="306"/>
      <c r="H214" s="347" t="s">
        <v>801</v>
      </c>
      <c r="I214" s="347"/>
      <c r="J214" s="347"/>
      <c r="K214" s="361"/>
    </row>
    <row r="215" spans="2:11" s="1" customFormat="1" ht="15" customHeight="1">
      <c r="B215" s="360"/>
      <c r="C215" s="328"/>
      <c r="D215" s="328"/>
      <c r="E215" s="328"/>
      <c r="F215" s="321">
        <v>2</v>
      </c>
      <c r="G215" s="306"/>
      <c r="H215" s="347" t="s">
        <v>802</v>
      </c>
      <c r="I215" s="347"/>
      <c r="J215" s="347"/>
      <c r="K215" s="361"/>
    </row>
    <row r="216" spans="2:11" s="1" customFormat="1" ht="15" customHeight="1">
      <c r="B216" s="360"/>
      <c r="C216" s="328"/>
      <c r="D216" s="328"/>
      <c r="E216" s="328"/>
      <c r="F216" s="321">
        <v>3</v>
      </c>
      <c r="G216" s="306"/>
      <c r="H216" s="347" t="s">
        <v>803</v>
      </c>
      <c r="I216" s="347"/>
      <c r="J216" s="347"/>
      <c r="K216" s="361"/>
    </row>
    <row r="217" spans="2:11" s="1" customFormat="1" ht="15" customHeight="1">
      <c r="B217" s="360"/>
      <c r="C217" s="328"/>
      <c r="D217" s="328"/>
      <c r="E217" s="328"/>
      <c r="F217" s="321">
        <v>4</v>
      </c>
      <c r="G217" s="306"/>
      <c r="H217" s="347" t="s">
        <v>804</v>
      </c>
      <c r="I217" s="347"/>
      <c r="J217" s="347"/>
      <c r="K217" s="361"/>
    </row>
    <row r="218" spans="2:11" s="1" customFormat="1" ht="12.75" customHeight="1">
      <c r="B218" s="364"/>
      <c r="C218" s="365"/>
      <c r="D218" s="365"/>
      <c r="E218" s="365"/>
      <c r="F218" s="365"/>
      <c r="G218" s="365"/>
      <c r="H218" s="365"/>
      <c r="I218" s="365"/>
      <c r="J218" s="365"/>
      <c r="K218" s="36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HONZAL\x</cp:lastModifiedBy>
  <dcterms:created xsi:type="dcterms:W3CDTF">2020-04-30T08:28:17Z</dcterms:created>
  <dcterms:modified xsi:type="dcterms:W3CDTF">2020-04-30T08:28:24Z</dcterms:modified>
  <cp:category/>
  <cp:version/>
  <cp:contentType/>
  <cp:contentStatus/>
</cp:coreProperties>
</file>