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_SUSPK\_Technický útvar\interní TÚ\Oddělení veřejných zakázek\Zakázka\2020\STAVEBNÍ PRÁCE KÚ\III1808 Gerská ul., zastávka MHD Severka\"/>
    </mc:Choice>
  </mc:AlternateContent>
  <bookViews>
    <workbookView xWindow="0" yWindow="0" windowWidth="19170" windowHeight="11430"/>
  </bookViews>
  <sheets>
    <sheet name="Rekapitulace stavby" sheetId="1" r:id="rId1"/>
    <sheet name="101 - KOMUNIKACE" sheetId="2" r:id="rId2"/>
    <sheet name="Pokyny pro vyplnění" sheetId="3" r:id="rId3"/>
  </sheets>
  <definedNames>
    <definedName name="_xlnm._FilterDatabase" localSheetId="1" hidden="1">'101 - KOMUNIKACE'!$C$87:$K$231</definedName>
    <definedName name="_xlnm.Print_Titles" localSheetId="1">'101 - KOMUNIKACE'!$87:$87</definedName>
    <definedName name="_xlnm.Print_Titles" localSheetId="0">'Rekapitulace stavby'!$52:$52</definedName>
    <definedName name="_xlnm.Print_Area" localSheetId="1">'101 - KOMUNIKACE'!$C$4:$J$39,'101 - KOMUNIKACE'!$C$45:$J$69,'101 - KOMUNIKACE'!$C$75:$K$231</definedName>
    <definedName name="_xlnm.Print_Area" localSheetId="2">'Pokyny pro vyplnění'!$B$2:$K$71,'Pokyny pro vyplnění'!$B$74:$K$118,'Pokyny pro vyplnění'!$B$121:$K$190,'Pokyny pro vyplnění'!$B$198:$K$218</definedName>
    <definedName name="_xlnm.Print_Area" localSheetId="0">'Rekapitulace stavby'!$D$4:$AO$36,'Rekapitulace stavby'!$C$42:$AQ$56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55" i="1" s="1"/>
  <c r="J35" i="2"/>
  <c r="AX55" i="1" s="1"/>
  <c r="BI230" i="2"/>
  <c r="BH230" i="2"/>
  <c r="BG230" i="2"/>
  <c r="BF230" i="2"/>
  <c r="T230" i="2"/>
  <c r="R230" i="2"/>
  <c r="P230" i="2"/>
  <c r="BI223" i="2"/>
  <c r="BH223" i="2"/>
  <c r="BG223" i="2"/>
  <c r="BF223" i="2"/>
  <c r="T223" i="2"/>
  <c r="R223" i="2"/>
  <c r="P223" i="2"/>
  <c r="BI215" i="2"/>
  <c r="BH215" i="2"/>
  <c r="BG215" i="2"/>
  <c r="BF215" i="2"/>
  <c r="T215" i="2"/>
  <c r="R215" i="2"/>
  <c r="P215" i="2"/>
  <c r="BI213" i="2"/>
  <c r="BH213" i="2"/>
  <c r="BG213" i="2"/>
  <c r="BF213" i="2"/>
  <c r="T213" i="2"/>
  <c r="R213" i="2"/>
  <c r="P213" i="2"/>
  <c r="BI205" i="2"/>
  <c r="BH205" i="2"/>
  <c r="BG205" i="2"/>
  <c r="BF205" i="2"/>
  <c r="T205" i="2"/>
  <c r="R205" i="2"/>
  <c r="P205" i="2"/>
  <c r="BI197" i="2"/>
  <c r="BH197" i="2"/>
  <c r="BG197" i="2"/>
  <c r="BF197" i="2"/>
  <c r="T197" i="2"/>
  <c r="R197" i="2"/>
  <c r="P197" i="2"/>
  <c r="BI194" i="2"/>
  <c r="BH194" i="2"/>
  <c r="BG194" i="2"/>
  <c r="BF194" i="2"/>
  <c r="T194" i="2"/>
  <c r="R194" i="2"/>
  <c r="P194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76" i="2"/>
  <c r="BH176" i="2"/>
  <c r="BG176" i="2"/>
  <c r="BF176" i="2"/>
  <c r="T176" i="2"/>
  <c r="R176" i="2"/>
  <c r="P176" i="2"/>
  <c r="BI173" i="2"/>
  <c r="BH173" i="2"/>
  <c r="BG173" i="2"/>
  <c r="BF173" i="2"/>
  <c r="T173" i="2"/>
  <c r="R173" i="2"/>
  <c r="P173" i="2"/>
  <c r="BI170" i="2"/>
  <c r="BH170" i="2"/>
  <c r="BG170" i="2"/>
  <c r="BF170" i="2"/>
  <c r="T170" i="2"/>
  <c r="R170" i="2"/>
  <c r="P170" i="2"/>
  <c r="BI162" i="2"/>
  <c r="BH162" i="2"/>
  <c r="BG162" i="2"/>
  <c r="BF162" i="2"/>
  <c r="T162" i="2"/>
  <c r="R162" i="2"/>
  <c r="P162" i="2"/>
  <c r="BI157" i="2"/>
  <c r="BH157" i="2"/>
  <c r="BG157" i="2"/>
  <c r="BF157" i="2"/>
  <c r="T157" i="2"/>
  <c r="R157" i="2"/>
  <c r="P157" i="2"/>
  <c r="BI153" i="2"/>
  <c r="BH153" i="2"/>
  <c r="BG153" i="2"/>
  <c r="BF153" i="2"/>
  <c r="T153" i="2"/>
  <c r="R153" i="2"/>
  <c r="P153" i="2"/>
  <c r="BI148" i="2"/>
  <c r="BH148" i="2"/>
  <c r="BG148" i="2"/>
  <c r="BF148" i="2"/>
  <c r="T148" i="2"/>
  <c r="R148" i="2"/>
  <c r="P148" i="2"/>
  <c r="BI147" i="2"/>
  <c r="BH147" i="2"/>
  <c r="BG147" i="2"/>
  <c r="BF147" i="2"/>
  <c r="T147" i="2"/>
  <c r="R147" i="2"/>
  <c r="P147" i="2"/>
  <c r="BI146" i="2"/>
  <c r="BH146" i="2"/>
  <c r="BG146" i="2"/>
  <c r="BF146" i="2"/>
  <c r="T146" i="2"/>
  <c r="R146" i="2"/>
  <c r="P146" i="2"/>
  <c r="BI144" i="2"/>
  <c r="BH144" i="2"/>
  <c r="BG144" i="2"/>
  <c r="BF144" i="2"/>
  <c r="T144" i="2"/>
  <c r="R144" i="2"/>
  <c r="P144" i="2"/>
  <c r="BI143" i="2"/>
  <c r="BH143" i="2"/>
  <c r="BG143" i="2"/>
  <c r="BF143" i="2"/>
  <c r="T143" i="2"/>
  <c r="R143" i="2"/>
  <c r="P143" i="2"/>
  <c r="BI142" i="2"/>
  <c r="BH142" i="2"/>
  <c r="BG142" i="2"/>
  <c r="BF142" i="2"/>
  <c r="T142" i="2"/>
  <c r="R142" i="2"/>
  <c r="P142" i="2"/>
  <c r="BI141" i="2"/>
  <c r="BH141" i="2"/>
  <c r="BG141" i="2"/>
  <c r="BF141" i="2"/>
  <c r="T141" i="2"/>
  <c r="R141" i="2"/>
  <c r="P141" i="2"/>
  <c r="BI140" i="2"/>
  <c r="BH140" i="2"/>
  <c r="BG140" i="2"/>
  <c r="BF140" i="2"/>
  <c r="T140" i="2"/>
  <c r="R140" i="2"/>
  <c r="P140" i="2"/>
  <c r="BI139" i="2"/>
  <c r="BH139" i="2"/>
  <c r="BG139" i="2"/>
  <c r="BF139" i="2"/>
  <c r="T139" i="2"/>
  <c r="R139" i="2"/>
  <c r="P139" i="2"/>
  <c r="BI135" i="2"/>
  <c r="BH135" i="2"/>
  <c r="BG135" i="2"/>
  <c r="BF135" i="2"/>
  <c r="T135" i="2"/>
  <c r="R135" i="2"/>
  <c r="P135" i="2"/>
  <c r="BI131" i="2"/>
  <c r="BH131" i="2"/>
  <c r="BG131" i="2"/>
  <c r="BF131" i="2"/>
  <c r="T131" i="2"/>
  <c r="R131" i="2"/>
  <c r="P131" i="2"/>
  <c r="BI129" i="2"/>
  <c r="BH129" i="2"/>
  <c r="BG129" i="2"/>
  <c r="BF129" i="2"/>
  <c r="T129" i="2"/>
  <c r="R129" i="2"/>
  <c r="P129" i="2"/>
  <c r="BI127" i="2"/>
  <c r="BH127" i="2"/>
  <c r="BG127" i="2"/>
  <c r="BF127" i="2"/>
  <c r="T127" i="2"/>
  <c r="R127" i="2"/>
  <c r="P127" i="2"/>
  <c r="BI125" i="2"/>
  <c r="BH125" i="2"/>
  <c r="BG125" i="2"/>
  <c r="BF125" i="2"/>
  <c r="T125" i="2"/>
  <c r="R125" i="2"/>
  <c r="P125" i="2"/>
  <c r="BI122" i="2"/>
  <c r="BH122" i="2"/>
  <c r="BG122" i="2"/>
  <c r="BF122" i="2"/>
  <c r="T122" i="2"/>
  <c r="R122" i="2"/>
  <c r="P122" i="2"/>
  <c r="BI115" i="2"/>
  <c r="BH115" i="2"/>
  <c r="BG115" i="2"/>
  <c r="BF115" i="2"/>
  <c r="T115" i="2"/>
  <c r="R115" i="2"/>
  <c r="P115" i="2"/>
  <c r="BI112" i="2"/>
  <c r="BH112" i="2"/>
  <c r="BG112" i="2"/>
  <c r="BF112" i="2"/>
  <c r="T112" i="2"/>
  <c r="R112" i="2"/>
  <c r="P112" i="2"/>
  <c r="BI108" i="2"/>
  <c r="BH108" i="2"/>
  <c r="BG108" i="2"/>
  <c r="BF108" i="2"/>
  <c r="T108" i="2"/>
  <c r="R108" i="2"/>
  <c r="P108" i="2"/>
  <c r="BI106" i="2"/>
  <c r="BH106" i="2"/>
  <c r="BG106" i="2"/>
  <c r="BF106" i="2"/>
  <c r="T106" i="2"/>
  <c r="R106" i="2"/>
  <c r="P106" i="2"/>
  <c r="BI102" i="2"/>
  <c r="BH102" i="2"/>
  <c r="BG102" i="2"/>
  <c r="BF102" i="2"/>
  <c r="T102" i="2"/>
  <c r="R102" i="2"/>
  <c r="P102" i="2"/>
  <c r="BI96" i="2"/>
  <c r="BH96" i="2"/>
  <c r="BG96" i="2"/>
  <c r="BF96" i="2"/>
  <c r="T96" i="2"/>
  <c r="R96" i="2"/>
  <c r="P96" i="2"/>
  <c r="BI94" i="2"/>
  <c r="BH94" i="2"/>
  <c r="BG94" i="2"/>
  <c r="BF94" i="2"/>
  <c r="T94" i="2"/>
  <c r="R94" i="2"/>
  <c r="P94" i="2"/>
  <c r="BI91" i="2"/>
  <c r="BH91" i="2"/>
  <c r="BG91" i="2"/>
  <c r="BF91" i="2"/>
  <c r="T91" i="2"/>
  <c r="R91" i="2"/>
  <c r="P91" i="2"/>
  <c r="F82" i="2"/>
  <c r="E80" i="2"/>
  <c r="F52" i="2"/>
  <c r="E50" i="2"/>
  <c r="J24" i="2"/>
  <c r="E24" i="2"/>
  <c r="J55" i="2" s="1"/>
  <c r="J23" i="2"/>
  <c r="J21" i="2"/>
  <c r="E21" i="2"/>
  <c r="J54" i="2" s="1"/>
  <c r="J20" i="2"/>
  <c r="J18" i="2"/>
  <c r="E18" i="2"/>
  <c r="F85" i="2" s="1"/>
  <c r="J17" i="2"/>
  <c r="J15" i="2"/>
  <c r="E15" i="2"/>
  <c r="F54" i="2" s="1"/>
  <c r="J14" i="2"/>
  <c r="J12" i="2"/>
  <c r="J82" i="2"/>
  <c r="E7" i="2"/>
  <c r="E78" i="2"/>
  <c r="L50" i="1"/>
  <c r="AM50" i="1"/>
  <c r="AM49" i="1"/>
  <c r="L49" i="1"/>
  <c r="AM47" i="1"/>
  <c r="L47" i="1"/>
  <c r="L45" i="1"/>
  <c r="L44" i="1"/>
  <c r="BK223" i="2"/>
  <c r="J197" i="2"/>
  <c r="J192" i="2"/>
  <c r="BK184" i="2"/>
  <c r="J170" i="2"/>
  <c r="J153" i="2"/>
  <c r="BK144" i="2"/>
  <c r="J139" i="2"/>
  <c r="BK115" i="2"/>
  <c r="BK96" i="2"/>
  <c r="BK170" i="2"/>
  <c r="J148" i="2"/>
  <c r="BK143" i="2"/>
  <c r="J112" i="2"/>
  <c r="BK142" i="2"/>
  <c r="J115" i="2"/>
  <c r="BK215" i="2"/>
  <c r="BK197" i="2"/>
  <c r="J135" i="2"/>
  <c r="J102" i="2"/>
  <c r="BK147" i="2"/>
  <c r="BK122" i="2"/>
  <c r="BK139" i="2"/>
  <c r="BK108" i="2"/>
  <c r="J215" i="2"/>
  <c r="BK205" i="2"/>
  <c r="J194" i="2"/>
  <c r="J188" i="2"/>
  <c r="J176" i="2"/>
  <c r="J147" i="2"/>
  <c r="J143" i="2"/>
  <c r="BK127" i="2"/>
  <c r="BK106" i="2"/>
  <c r="BK176" i="2"/>
  <c r="J157" i="2"/>
  <c r="BK140" i="2"/>
  <c r="BK91" i="2"/>
  <c r="J129" i="2"/>
  <c r="J96" i="2"/>
  <c r="J223" i="2"/>
  <c r="J205" i="2"/>
  <c r="J184" i="2"/>
  <c r="BK148" i="2"/>
  <c r="BK141" i="2"/>
  <c r="J122" i="2"/>
  <c r="J173" i="2"/>
  <c r="J141" i="2"/>
  <c r="AS54" i="1"/>
  <c r="BK135" i="2"/>
  <c r="J91" i="2"/>
  <c r="BK230" i="2"/>
  <c r="BK213" i="2"/>
  <c r="BK194" i="2"/>
  <c r="BK188" i="2"/>
  <c r="BK173" i="2"/>
  <c r="BK157" i="2"/>
  <c r="J146" i="2"/>
  <c r="BK131" i="2"/>
  <c r="BK112" i="2"/>
  <c r="J94" i="2"/>
  <c r="BK153" i="2"/>
  <c r="BK146" i="2"/>
  <c r="J127" i="2"/>
  <c r="BK102" i="2"/>
  <c r="J140" i="2"/>
  <c r="BK125" i="2"/>
  <c r="J230" i="2"/>
  <c r="J213" i="2"/>
  <c r="BK192" i="2"/>
  <c r="J162" i="2"/>
  <c r="J142" i="2"/>
  <c r="BK129" i="2"/>
  <c r="J108" i="2"/>
  <c r="BK162" i="2"/>
  <c r="J144" i="2"/>
  <c r="J125" i="2"/>
  <c r="BK94" i="2"/>
  <c r="J131" i="2"/>
  <c r="J106" i="2"/>
  <c r="BK90" i="2" l="1"/>
  <c r="J90" i="2"/>
  <c r="J61" i="2" s="1"/>
  <c r="P90" i="2"/>
  <c r="R90" i="2"/>
  <c r="T90" i="2"/>
  <c r="BK121" i="2"/>
  <c r="J121" i="2"/>
  <c r="J62" i="2" s="1"/>
  <c r="P121" i="2"/>
  <c r="R121" i="2"/>
  <c r="T121" i="2"/>
  <c r="BK126" i="2"/>
  <c r="J126" i="2"/>
  <c r="J63" i="2" s="1"/>
  <c r="P126" i="2"/>
  <c r="R126" i="2"/>
  <c r="T126" i="2"/>
  <c r="BK134" i="2"/>
  <c r="J134" i="2"/>
  <c r="J64" i="2" s="1"/>
  <c r="P134" i="2"/>
  <c r="R134" i="2"/>
  <c r="T134" i="2"/>
  <c r="BK152" i="2"/>
  <c r="J152" i="2"/>
  <c r="J65" i="2" s="1"/>
  <c r="P152" i="2"/>
  <c r="R152" i="2"/>
  <c r="T152" i="2"/>
  <c r="BK196" i="2"/>
  <c r="J196" i="2"/>
  <c r="J66" i="2" s="1"/>
  <c r="P196" i="2"/>
  <c r="R196" i="2"/>
  <c r="T196" i="2"/>
  <c r="BK222" i="2"/>
  <c r="J222" i="2"/>
  <c r="J68" i="2" s="1"/>
  <c r="P222" i="2"/>
  <c r="P221" i="2" s="1"/>
  <c r="R222" i="2"/>
  <c r="R221" i="2" s="1"/>
  <c r="T222" i="2"/>
  <c r="T221" i="2" s="1"/>
  <c r="E48" i="2"/>
  <c r="J52" i="2"/>
  <c r="F55" i="2"/>
  <c r="J84" i="2"/>
  <c r="J85" i="2"/>
  <c r="BE91" i="2"/>
  <c r="BE96" i="2"/>
  <c r="BE102" i="2"/>
  <c r="BE106" i="2"/>
  <c r="BE108" i="2"/>
  <c r="BE139" i="2"/>
  <c r="BE184" i="2"/>
  <c r="F84" i="2"/>
  <c r="BE112" i="2"/>
  <c r="BE115" i="2"/>
  <c r="BE125" i="2"/>
  <c r="BE127" i="2"/>
  <c r="BE129" i="2"/>
  <c r="BE131" i="2"/>
  <c r="BE135" i="2"/>
  <c r="BE144" i="2"/>
  <c r="BE148" i="2"/>
  <c r="BE157" i="2"/>
  <c r="BE173" i="2"/>
  <c r="BE176" i="2"/>
  <c r="BE94" i="2"/>
  <c r="BE122" i="2"/>
  <c r="BE140" i="2"/>
  <c r="BE141" i="2"/>
  <c r="BE142" i="2"/>
  <c r="BE143" i="2"/>
  <c r="BE146" i="2"/>
  <c r="BE147" i="2"/>
  <c r="BE153" i="2"/>
  <c r="BE162" i="2"/>
  <c r="BE170" i="2"/>
  <c r="BE188" i="2"/>
  <c r="BE192" i="2"/>
  <c r="BE194" i="2"/>
  <c r="BE197" i="2"/>
  <c r="BE205" i="2"/>
  <c r="BE213" i="2"/>
  <c r="BE215" i="2"/>
  <c r="BE223" i="2"/>
  <c r="BE230" i="2"/>
  <c r="F36" i="2"/>
  <c r="BC55" i="1"/>
  <c r="BC54" i="1" s="1"/>
  <c r="W32" i="1" s="1"/>
  <c r="J34" i="2"/>
  <c r="AW55" i="1"/>
  <c r="F37" i="2"/>
  <c r="BD55" i="1"/>
  <c r="BD54" i="1" s="1"/>
  <c r="W33" i="1" s="1"/>
  <c r="F34" i="2"/>
  <c r="BA55" i="1"/>
  <c r="BA54" i="1" s="1"/>
  <c r="AW54" i="1" s="1"/>
  <c r="AK30" i="1" s="1"/>
  <c r="F35" i="2"/>
  <c r="BB55" i="1" s="1"/>
  <c r="BB54" i="1" s="1"/>
  <c r="W31" i="1" s="1"/>
  <c r="P89" i="2" l="1"/>
  <c r="P88" i="2"/>
  <c r="AU55" i="1" s="1"/>
  <c r="AU54" i="1" s="1"/>
  <c r="T89" i="2"/>
  <c r="T88" i="2" s="1"/>
  <c r="R89" i="2"/>
  <c r="R88" i="2" s="1"/>
  <c r="BK89" i="2"/>
  <c r="J89" i="2" s="1"/>
  <c r="J60" i="2" s="1"/>
  <c r="BK221" i="2"/>
  <c r="J221" i="2"/>
  <c r="J67" i="2" s="1"/>
  <c r="AY54" i="1"/>
  <c r="AX54" i="1"/>
  <c r="F33" i="2"/>
  <c r="AZ55" i="1" s="1"/>
  <c r="AZ54" i="1" s="1"/>
  <c r="AV54" i="1" s="1"/>
  <c r="AK29" i="1" s="1"/>
  <c r="J33" i="2"/>
  <c r="AV55" i="1" s="1"/>
  <c r="AT55" i="1" s="1"/>
  <c r="W30" i="1"/>
  <c r="BK88" i="2" l="1"/>
  <c r="J88" i="2"/>
  <c r="J59" i="2"/>
  <c r="AT54" i="1"/>
  <c r="W29" i="1"/>
  <c r="J30" i="2" l="1"/>
  <c r="AG55" i="1"/>
  <c r="AG54" i="1" s="1"/>
  <c r="AK26" i="1" s="1"/>
  <c r="AK35" i="1" s="1"/>
  <c r="AN54" i="1" l="1"/>
  <c r="AN55" i="1"/>
  <c r="J39" i="2"/>
</calcChain>
</file>

<file path=xl/sharedStrings.xml><?xml version="1.0" encoding="utf-8"?>
<sst xmlns="http://schemas.openxmlformats.org/spreadsheetml/2006/main" count="2035" uniqueCount="538">
  <si>
    <t>Export Komplet</t>
  </si>
  <si>
    <t>VZ</t>
  </si>
  <si>
    <t>2.0</t>
  </si>
  <si>
    <t>ZAMOK</t>
  </si>
  <si>
    <t>False</t>
  </si>
  <si>
    <t>{d7a0ef34-8876-4019-b954-d0091ab055c4}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</si>
  <si>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</si>
  <si>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</si>
  <si>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</si>
  <si>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</si>
  <si>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</si>
  <si>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</si>
  <si>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</si>
  <si>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</si>
  <si>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0167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</si>
  <si>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</si>
  <si>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</si>
  <si>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III/1808 Gerská ul., zastávka MHD Severka</t>
  </si>
  <si>
    <t>KSO:</t>
  </si>
  <si>
    <t/>
  </si>
  <si>
    <t>CC-CZ:</t>
  </si>
  <si>
    <t>Místo:</t>
  </si>
  <si>
    <t xml:space="preserve"> </t>
  </si>
  <si>
    <t>Datum:</t>
  </si>
  <si>
    <t>26. 11. 2019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</si>
  <si>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</si>
  <si>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</si>
  <si>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</si>
  <si>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</si>
  <si>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</si>
  <si>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</si>
  <si>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</si>
  <si>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</si>
  <si>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</si>
  <si>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</si>
  <si>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</si>
  <si>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</si>
  <si>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</si>
  <si>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</si>
  <si>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</si>
  <si>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</si>
  <si>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</si>
  <si>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</si>
  <si>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</si>
  <si>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</si>
  <si>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</si>
  <si>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</si>
  <si>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</si>
  <si>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</si>
  <si>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</si>
  <si>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</si>
  <si>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</si>
  <si>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</si>
  <si>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</si>
  <si>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</si>
  <si>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</si>
  <si>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</si>
  <si>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</si>
  <si>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</si>
  <si>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</si>
  <si>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</si>
  <si>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</si>
  <si>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</si>
  <si>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</si>
  <si>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</si>
  <si>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</si>
  <si>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</si>
  <si>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</si>
  <si>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</si>
  <si>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</si>
  <si>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</si>
  <si>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</si>
  <si>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</si>
  <si>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</si>
  <si>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101</t>
  </si>
  <si>
    <t>KOMUNIKACE</t>
  </si>
  <si>
    <t>STA</t>
  </si>
  <si>
    <t>1</t>
  </si>
  <si>
    <t>{fb9876ec-31e3-4a5d-97ea-5ddf1a7361a7}</t>
  </si>
  <si>
    <t>2</t>
  </si>
  <si>
    <t>KRYCÍ LIST SOUPISU PRACÍ</t>
  </si>
  <si>
    <t>Objekt:</t>
  </si>
  <si>
    <t>101 - KOMUNIKACE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</si>
  <si>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</si>
  <si>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</si>
  <si>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</si>
  <si>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</si>
  <si>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</si>
  <si>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</si>
  <si>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</si>
  <si>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</si>
  <si>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</si>
  <si>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</si>
  <si>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</si>
  <si>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>VRN - Vedlejší rozpočtové náklady</t>
  </si>
  <si>
    <t xml:space="preserve">    VRN3 - Zařízení staveniště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</si>
  <si>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</si>
  <si>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</si>
  <si>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</si>
  <si>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</si>
  <si>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</si>
  <si>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</si>
  <si>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</si>
  <si>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</si>
  <si>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</si>
  <si>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</si>
  <si>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</si>
  <si>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</si>
  <si>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</si>
  <si>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</si>
  <si>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</si>
  <si>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</si>
  <si>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</si>
  <si>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</si>
  <si>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113106211</t>
  </si>
  <si>
    <t>Rozebrání dlažeb a dílců vozovek a ploch s přemístěním hmot na skládku na vzdálenost do 3 m nebo s naložením na dopravní prostředek, s jakoukoliv výplní spár strojně plochy jednotlivě přes 50 m2 do 200 m2 z velkých kostek s ložem z kameniva</t>
  </si>
  <si>
    <t>m2</t>
  </si>
  <si>
    <t>CS ÚRS 2020 01</t>
  </si>
  <si>
    <t>4</t>
  </si>
  <si>
    <t>214064164</t>
  </si>
  <si>
    <t>PSC</t>
  </si>
  <si>
    <t xml:space="preserve">Poznámka k souboru cen:_x000D_
1. Ceny jsou určeny pro rozebrání dlažeb a dílců včetně odstranění lože._x000D_
2. Ceny nelze použít pro rozebrání dlažeb uložených do betonového lože nebo do cementové malty, které se oceňují cenami pro odstranění podkladů nebo krytů z betonu prostého souboru cen 113 10-7. Pro volbu těchto cen je rozhodující tloušťka bourané dlažby včetně lože nebo podkladu._x000D_
3. V cenách nejsou započteny náklady na popř. nutné očištění:_x000D_
a) dlažebních, které se oceňuje cenami souboru cen 979 07-11 Očištění vybouraných dlažebních kostek části C01,_x000D_
b) betonových, kameninových nebo kamenných desek nebo dlaždic, které se oceňuje cenami souboru cen 979 0 . - . . Očištění vybouraných obrubníků, krajníků, desek nebo dílců části C01._x000D_
4. Přemístění vybourané dlažby včetně materiálu z lože a spár na vzdálenost přes 3 m se oceňuje cenami souborů cen 997 22-1 Vodorovná doprava suti a vybouraných hmot._x000D_
</t>
  </si>
  <si>
    <t>P</t>
  </si>
  <si>
    <t xml:space="preserve">Poznámka k položce:_x000D_
odstranění kostek ze zálivu - Odvoz sklad SÚSPK Vochov - nepočítá se uskladnění_x000D_
odečteno ACD - situace_x000D_
</t>
  </si>
  <si>
    <t>113107177</t>
  </si>
  <si>
    <t>Odstranění podkladů nebo krytů strojně plochy jednotlivě přes 50 m2 do 200 m2 s přemístěním hmot na skládku na vzdálenost do 20 m nebo s naložením na dopravní prostředek z betonu vyztuženého sítěmi, o tl. vrstvy přes 150 do 300 mm</t>
  </si>
  <si>
    <t>914025767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</si>
  <si>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</si>
  <si>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3</t>
  </si>
  <si>
    <t>122202201</t>
  </si>
  <si>
    <t>Odkopávky a prokopávky nezapažené pro silnice s přemístěním výkopku v příčných profilech na vzdálenost do 15 m nebo s naložením na dopravní prostředek v hornině tř. 3 do 100 m3</t>
  </si>
  <si>
    <t>m3</t>
  </si>
  <si>
    <t>-212441921</t>
  </si>
  <si>
    <t xml:space="preserve">Poznámka k souboru cen:_x000D_
1. Ceny jsou určeny pro vykopávky:_x000D_
a) příkopů pro silnice a to i tehdy, jsou-li vykopávky příkopů prováděny samostatně,_x000D_
b) v zemnících na suchu, jestliže tyto zemníky přímo souvisejí s odkopávkami nebo prokopávkami pro spodní stavbu silnic. Vykopávky v ostatních zemnících se oceňují podle kapitoly. 3*2 Zemníky Všeobecných podmínek tohoto katalogu._x000D_
c) při zahlubování silnic pro mimoúrovňové křížení a pro vykopávky pod mosty provedenými v předepsaném předstihu. Část vykopávky mezi svislými rovinami proloženými vnějšími hranami mostu se oceňují:_x000D_
- při objemu do 1 000 m3 cenami pro množství do 100 m3_x000D_
- při objemu přes 1 000 m3 cenami pro množství přes 100 do 1 000 m3._x000D_
d) pro sejmutí podorničí s přihlédnutím k ustanovení čl. 3112 Všeobecných podmínek katalogu._x000D_
2. Ceny nelze použít pro odkopávky a prokopávky v zapažených prostorách; tyto zemní práce se oceňují podle čl. 3116 Všeobecných podmínek tohoto katalogu._x000D_
3. V cenách jsou započteny i náklady na vodorovné přemístění výkopku v příčných profilech na přilehlých svazích a příkopech. Vzdálenosti příčného přemístění se nezahrnují do střední vzdálenosti vodorovného přemístění výkopku._x000D_
4. Vodorovné přemístění výkopku z výkopiště na násypiště při jakékoliv šířce koruny se nepovažuje za vodorovné přemístění výkopku v příčném profilu, je-li při odkopávce nebo prokopávce mezi výkopištěm a násypištěm v příčném profilu dopravní nebo jiný pruh, na němž projekt vylučuje rušení provozu prováděním zemních prací. Takové přemístění výkopku se oceňuje podle čl. 3162 Všeobecných podmínek tohoto katalogu._x000D_
5. Přemístění výkopku v příčných profilech na vzdálenost přes 15 m se oceňuje cenami souboru cen 162 .0-1 . Vodorovné přemístění výkopku části A 01 Společné zemní práce tohoto katalogu_x000D_
</t>
  </si>
  <si>
    <t xml:space="preserve">Poznámka k položce:_x000D_
odečteno ACD - situace_x000D_
</t>
  </si>
  <si>
    <t>VV</t>
  </si>
  <si>
    <t>ZASTÁVKA</t>
  </si>
  <si>
    <t>185*0,31</t>
  </si>
  <si>
    <t>Součet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</si>
  <si>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</si>
  <si>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</si>
  <si>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-678525154</t>
  </si>
  <si>
    <t>57,35</t>
  </si>
  <si>
    <t>57,35*0,3 'Přepočtené koeficientem množství</t>
  </si>
  <si>
    <t>5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</si>
  <si>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</si>
  <si>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</si>
  <si>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-370166464</t>
  </si>
  <si>
    <t xml:space="preserve">Poznámka k souboru cen:_x000D_
1. Ceny nelze použít, předepisuje-li projekt přemístit výkopek na místo nepřístupné obvyklým dopravním prostředkům; toto přemístění se oceňuje individuálně._x000D_
2. V cenách jsou započteny i náhrady za jízdu loženého vozidla v terénu ve výkopišti nebo na násypišti._x000D_
3. V cenách nejsou započteny náklady na rozhrnutí výkopku na násypišti; toto rozhrnutí se oceňuje cenami souboru cen 171 . 0- . . Uložení sypaniny do násypů a 171 20-1201 Uložení sypaniny na skládky._x000D_
4. Je-li na dopravní dráze pro vodorovné přemístění nějaká překážka, pro kterou je nutno překládat výkopek z jednoho obvyklého dopravního prostředku na jiný obvyklý dopravní prostředek, oceňuje se toto lomené vodorovné přemístění výkopku v každém úseku samostatně příslušnou cenou tohoto souboru cen a překládání výkopku cenami souboru cen 167 10-3 . Nakládání neulehlého výkopku z hromad s ohledem na ustanovení pozn. číslo 5._x000D_
5. Přemísťuje-li se výkopek z dočasných skládek vzdálených do 50 m, neoceňuje se nakládání výkopku, i když se provádí. Toto ustanovení neplatí, vylučuje-li projekt použití dozeru._x000D_
6. V cenách vodorovného přemístění sypaniny nejsou započteny náklady na dodávku materiálu, tyto se oceňují ve specifikaci._x000D_
</t>
  </si>
  <si>
    <t>6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</si>
  <si>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</si>
  <si>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</si>
  <si>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-1207023624</t>
  </si>
  <si>
    <t>Poznámka k položce:_x000D_
skládka do 5km - CHOTÍKOV</t>
  </si>
  <si>
    <t>57,35*4 'Přepočtené koeficientem množství</t>
  </si>
  <si>
    <t>7</t>
  </si>
  <si>
    <t>M</t>
  </si>
  <si>
    <t>999100100</t>
  </si>
  <si>
    <t>Sanace - Výměna nevhodné podložní zeminy (odkop zeminy, odvoz, skládkovné, dovoz vhodného materiálu vč. nákupu, pokládka se zhutněním)</t>
  </si>
  <si>
    <t>8</t>
  </si>
  <si>
    <t>-1228390685</t>
  </si>
  <si>
    <t>Poznámka k položce:_x000D_
výměna počítána v 100%  povrchu tl. 300mm</t>
  </si>
  <si>
    <t>187*0,3</t>
  </si>
  <si>
    <t>181951102</t>
  </si>
  <si>
    <t>Úprava pláně vyrovnáním výškových rozdílů v hornině tř. 1 až 4 se zhutněním</t>
  </si>
  <si>
    <t>-1532822431</t>
  </si>
  <si>
    <t xml:space="preserve">Poznámka k souboru cen:_x000D_
1. Ceny jsou určeny pro urovnání všech nově zřizovaných ploch (v zářezech i na násypech) vodorovných nebo ve sklonu do 1:5 pod zpevnění ploch jakéhokoliv druhu, pod humusování, (ne však pro plochy zásypu rýh pro podzemní vedení), drnování apod. a dále, předepíše-li projekt urovnání pláně z jiného důvodu._x000D_
2. Ceny nelze použít pro urovnání lavic (berem) šířky do 3 m přerušujících svahy, pro urovnání dna silničních a železničních příkopů pro jakoukoliv šířku dna; toto urovnání se oceňuje cenami souboru cen 182 .0-1 Svahování._x000D_
3. Urovnání ploch ve sklonu přes 1 : 5 se oceňuje cenami souboru cen 182 . 0-11 Svahování trvalých svahů do projektovaných profilů._x000D_
4. Náklady na urovnání dna a stěn při čištění příkopů pozemních komunikací jsou započteny v cenách souborů cen 938 90-2 . Čištění příkopů komunikací v suchu nebo ve vodě části A02 Zemní práce pro objekty oborů 821 až 828._x000D_
5. Míru zhutnění určuje projekt. Ceny se zhutněním jsou určeny pro jakoukoliv míru zhutnění._x000D_
</t>
  </si>
  <si>
    <t>Poznámka k položce:_x000D_
odečteno ACD - situace</t>
  </si>
  <si>
    <t>187</t>
  </si>
  <si>
    <t>Zakládání</t>
  </si>
  <si>
    <t>9</t>
  </si>
  <si>
    <t>213141112</t>
  </si>
  <si>
    <t>Zřízení vrstvy z geotextilie filtrační, separační, odvodňovací, ochranné, výztužné nebo protierozní v rovině nebo ve sklonu do 1:5, šířky přes 3 do 6 m</t>
  </si>
  <si>
    <t>-994918743</t>
  </si>
  <si>
    <t xml:space="preserve">Poznámka k souboru cen:_x000D_
1. Ceny jsou určeny pro zřízení vrstev na upraveném povrchu._x000D_
2. V cenách jsou započteny i náklady na položení a spojení geotextilií včetně přesahů._x000D_
3. V cenách nejsou započteny náklady na dodávku geotextilií, která se oceňuje ve specifikaci. Ztratné včetně přesahů lze stanovit ve výši 15 až 20 %._x000D_
4. Ceny -1131 až -1133 lze použít i pro vyvedení geotextilie na svislou konstrukci._x000D_
</t>
  </si>
  <si>
    <t>187*1,15</t>
  </si>
  <si>
    <t>10</t>
  </si>
  <si>
    <t>69311068</t>
  </si>
  <si>
    <t>geotextilie netkaná separační, ochranná, filtrační, drenážní PP 300g/m2</t>
  </si>
  <si>
    <t>-1767318697</t>
  </si>
  <si>
    <t>Komunikace pozemní</t>
  </si>
  <si>
    <t>11</t>
  </si>
  <si>
    <t>564871111</t>
  </si>
  <si>
    <t>Podklad ze štěrkodrti ŠD s rozprostřením a zhutněním, po zhutnění tl. 250 mm</t>
  </si>
  <si>
    <t>-572935289</t>
  </si>
  <si>
    <t>12</t>
  </si>
  <si>
    <t>567122114</t>
  </si>
  <si>
    <t>Podklad ze směsi stmelené cementem SC bez dilatačních spár, s rozprostřením a zhutněním SC C 8/10 (KSC I), po zhutnění tl. 150 mm</t>
  </si>
  <si>
    <t>-1322710782</t>
  </si>
  <si>
    <t xml:space="preserve">Poznámka k souboru cen:_x000D_
1. V cenách jsou započteny i náklady na ošetření povrchu podkladu vodou._x000D_
2. V cenách 567 1.-4 jsou započteny i náklady postřik proti odpařování vody._x000D_
3. V cenách nejsou započteny náklady na:_x000D_
a) příp. postřik, který se oceňuje cenou 919 74-8111 Postřik popř. zdrsnění povrchu cementobetonového krytu nebo podkladu ochrannou emulzí,_x000D_
b) zřízení dilatačních spár a jejich vyplnění; tyto práce se oceňují cenami souborů cen 919 11-1 Řezání dilatačních spár, 919 12-. Těsnění dilatačních spár a 919 13 Vyztužení dilatačních spár._x000D_
</t>
  </si>
  <si>
    <t>13</t>
  </si>
  <si>
    <t>581141112</t>
  </si>
  <si>
    <t>Kryt cementobetonový silničních komunikací skupiny CB I tl. 230 mm</t>
  </si>
  <si>
    <t>217191043</t>
  </si>
  <si>
    <t xml:space="preserve">Poznámka k souboru cen:_x000D_
1. Ceny jsou určeny i pro vyztužený cementobetonový kryt silničních komunikací._x000D_
2. Ceny nelze použít pro cementobetonové kryty:_x000D_
a) komunikací pro pěší, které se oceňují cenami souboru cen 581 11-41 Kryt z prostého betonu komunikací pro pěší,_x000D_
b) letištních ploch, které se oceňují cenami souboru cen 581 1 . -61 Kryt cementobetonový letištních ploch skupiny L._x000D_
3. V cenách jsou započteny i náklady na:_x000D_
a) ošetření povrchu krytu vodou,_x000D_
b) postřik proti odpařování vody._x000D_
4. V cenách nejsou započteny náklady na:_x000D_
a) výztuž cementobetonových krytů vyztužených, která se oceňuje cenou 919 71-6111 Ocelová výztuž cementobetonového krytu,_x000D_
b) živičné postřiky, nátěry nebo mezivrstvy, které se oceňují cenami souborů cen stavebního dílu 57 Kryty pozemních komunikací,_x000D_
c) vložky z lepenky, které se oceňují cenami souboru cen 919 7. -51 Vložka pod litý asfalt,_x000D_
d) dilatační spáry vkládané, které se oceňují cenami souboru cen 911 12-41 Dilatační spáry vkládané,_x000D_
e) dilatační spáry řezané, které se oceňují cenami souboru cen 911 11-1 Řezání dilatačních spár a 911 12-. Těsnění dilatačních spár v cementobetonovém krytu,_x000D_
f) postřiky povrchu ochrannou emulzí, které se oceňují cenou 919 74-8111 Provedení postřiku povrchu cementobetonového krytu nebo podkladu ochrannou emulzí,_x000D_
g) kotvy a kluzné trny spár, které se oceňují cenami souboru cen 911 13-4. Vyztužení dilatačních spár v cementobetonovém krytu._x000D_
</t>
  </si>
  <si>
    <t>Poznámka k položce:_x000D_
odměřeno ACAD - situace</t>
  </si>
  <si>
    <t>Trubní vedení</t>
  </si>
  <si>
    <t>14</t>
  </si>
  <si>
    <t>895941211</t>
  </si>
  <si>
    <t>Zřízení vpusti kanalizační uliční z betonových dílců typ UV-50 - obnova zborcených skruží uličních vpustí</t>
  </si>
  <si>
    <t>kus</t>
  </si>
  <si>
    <t>-1875237341</t>
  </si>
  <si>
    <t>KOMPLETNÍ UV</t>
  </si>
  <si>
    <t>592238640</t>
  </si>
  <si>
    <t>prstenec betonový pro uliční vpusť vyrovnávací 39 x 6 x 13 cm</t>
  </si>
  <si>
    <t>1842031138</t>
  </si>
  <si>
    <t>16</t>
  </si>
  <si>
    <t>592238580</t>
  </si>
  <si>
    <t>skruž betonová pro uliční vpusť horní 45 x 57 x 5 cm</t>
  </si>
  <si>
    <t>1079991841</t>
  </si>
  <si>
    <t>17</t>
  </si>
  <si>
    <t>59223854</t>
  </si>
  <si>
    <t>skruž pro uliční vpusť s výtokovým otvorem PVC betonová 450x350x50mm - SE SIFONEM</t>
  </si>
  <si>
    <t>-1493933253</t>
  </si>
  <si>
    <t>18</t>
  </si>
  <si>
    <t>59223858</t>
  </si>
  <si>
    <t>Kónus TBV K11A</t>
  </si>
  <si>
    <t>-2051641532</t>
  </si>
  <si>
    <t>19</t>
  </si>
  <si>
    <t>59223852</t>
  </si>
  <si>
    <t>dno pro uliční vpusť s kalovou prohlubní betonové 450x300x50mm</t>
  </si>
  <si>
    <t>1779637528</t>
  </si>
  <si>
    <t>20</t>
  </si>
  <si>
    <t>899201111</t>
  </si>
  <si>
    <t>Osazení mříží litinových včetně rámů a košů na bahno hmotnosti jednotlivě do 50 kg</t>
  </si>
  <si>
    <t>-1120069947</t>
  </si>
  <si>
    <t>592238740</t>
  </si>
  <si>
    <t>koš vysoký pro uliční vpusti, žárově zinkovaný plech,pro rám 500/300</t>
  </si>
  <si>
    <t>-398117563</t>
  </si>
  <si>
    <t>22</t>
  </si>
  <si>
    <t>592238780</t>
  </si>
  <si>
    <t xml:space="preserve">MŘÍŽ BE/GU 500x300 D 400 pro uliční vpusť </t>
  </si>
  <si>
    <t>-1973485787</t>
  </si>
  <si>
    <t>23</t>
  </si>
  <si>
    <t>899201211</t>
  </si>
  <si>
    <t>Demontáž mříží litinových včetně rámů hmotnosti a uličních vpustí do 50 kg</t>
  </si>
  <si>
    <t>1085244926</t>
  </si>
  <si>
    <t>DEMONTÁŽ KOMPLETNÍ UV</t>
  </si>
  <si>
    <t>Ostatní konstrukce a práce, bourání</t>
  </si>
  <si>
    <t>24</t>
  </si>
  <si>
    <t>915221112</t>
  </si>
  <si>
    <t>Vodorovné dopravní značení stříkaným plastem vodící čára bílá šířky 250 mm souvislá retroreflexní</t>
  </si>
  <si>
    <t>m</t>
  </si>
  <si>
    <t>-1306996023</t>
  </si>
  <si>
    <t>zastávka</t>
  </si>
  <si>
    <t>44</t>
  </si>
  <si>
    <t>25</t>
  </si>
  <si>
    <t>915221122</t>
  </si>
  <si>
    <t>Vodorovné dopravní značení stříkaným plastem vodící čára bílá šířky 250 mm přerušovaná retroreflexní</t>
  </si>
  <si>
    <t>282202888</t>
  </si>
  <si>
    <t xml:space="preserve">Poznámka k souboru cen:_x000D_
1. Ceny jsou určeny pro dělicí čáry souvislé č. V 1a bílé, přerušované č. V 2a bílé, vodící č. V 4 bílé, souvislá č. V12b žlutá, přerušovaná č. V12c žlutá._x000D_
2. V cenách nejsou započteny náklady na:_x000D_
a) předznačení, tyto se oceňují cenami souboru cen 915 6.-11 Předznačení pro vodorovné značení,_x000D_
b) očištění vozovky, tyto se oceňují cenami souboru cen 938 90-9 . Odstranění bláta, prachu, nebo hlinitého nánosu s povrchu podkladu, nebo krytu části C 01 tohoto katalogu._x000D_
3. Množství měrných jednotek se určuje:_x000D_
a) u cen 912 21 a 915 22 v m délky dělící nebo vodící čáry (včetně mezer),_x000D_
b) u ceny 915 23 v m2 stříkané plochy bez mezer._x000D_
</t>
  </si>
  <si>
    <t>V4 0,5/0,5/0,25</t>
  </si>
  <si>
    <t>28</t>
  </si>
  <si>
    <t>26</t>
  </si>
  <si>
    <t>915611111</t>
  </si>
  <si>
    <t>Předznačení pro vodorovné značení stříkané barvou nebo prováděné z nátěrových hmot liniové dělicí čáry, vodicí proužky</t>
  </si>
  <si>
    <t>1072618622</t>
  </si>
  <si>
    <t xml:space="preserve">Poznámka k souboru cen:_x000D_
1. Množství měrných jednotek se určuje:_x000D_
a) pro cenu -1111 v m délky dělicí čáry nebo vodícího proužku (včetně mezer),_x000D_
b) pro cenu -1112 v m2 natírané nebo stříkané plochy._x000D_
</t>
  </si>
  <si>
    <t>Poznámka k položce:_x000D_
PŘEDZNAČENÍ JE PROVEDENO BÍLOU BARVOU - PROVÁDĚNO V PŘÍPADĚ NEVHODNÝCH KLIMATICKÝCH PODMÍNEK PRO PROVEDENÍ NÁSTŘIKU PLASTEM</t>
  </si>
  <si>
    <t>V4 0,25</t>
  </si>
  <si>
    <t>27</t>
  </si>
  <si>
    <t>916241213</t>
  </si>
  <si>
    <t>Osazení obrubníku kamenného se zřízením lože, s vyplněním a zatřením spár cementovou maltou stojatého s boční opěrou z betonu prostého, do lože z betonu prostého</t>
  </si>
  <si>
    <t>1327413591</t>
  </si>
  <si>
    <t xml:space="preserve">Poznámka k souboru cen:_x000D_
1. Ceny -1211, -1212 a -1213 lze použít i pro osazení krajníků z kamene._x000D_
2. V cenách chodníkových obrubníků ležatých i stojatých jsou započteny pro osazení:_x000D_
a) do lože z kameniva těženého i náklady na dodání hmot pro lože tl. 80 až 100 mm,_x000D_
b) do lože z betonu prostého i náklady na dodání hmot pro lože tl. 80 až 100 mm; v cenách -1113 a -1213 též náklady na zřízení boční opěry._x000D_
3. Část lože z betonu prostého přesahující tl. 100 mm se oceňuje cenou 916 99-1121 Lože pod obrubníky, krajníky nebo obruby z dlažebních kostek._x000D_
4. V cenách nejsou započteny náklady na dodání obrubníků nebo krajníků, tyto se oceňují ve specifikaci._x000D_
</t>
  </si>
  <si>
    <t>Poznámka k položce:_x000D_
ZNOVUOSAZENÍ OBRUBNÍKU PODÉL ZASTÁVKY V PŘÍPADĚ JEHO UVOLNĚNÍ</t>
  </si>
  <si>
    <t>919111112</t>
  </si>
  <si>
    <t>Řezání dilatačních spár v čerstvém cementobetonovém krytu příčných nebo podélných, šířky 4 mm, hloubky přes 60 do 80 mm</t>
  </si>
  <si>
    <t>358103468</t>
  </si>
  <si>
    <t xml:space="preserve">Poznámka k souboru cen:_x000D_
1. V cenách jsou započteny i náklady na vyčištění spár po řezání._x000D_
</t>
  </si>
  <si>
    <t>29</t>
  </si>
  <si>
    <t>919122112</t>
  </si>
  <si>
    <t>Utěsnění dilatačních spár zálivkou za tepla v cementobetonovém nebo živičném krytu včetně adhezního nátěru s těsnicím profilem pod zálivkou, pro komůrky šířky 10 mm, hloubky 25 mm</t>
  </si>
  <si>
    <t>1672346052</t>
  </si>
  <si>
    <t xml:space="preserve">Poznámka k souboru cen:_x000D_
1. V cenách jsou započteny i náklady na vyčištění spár před těsněním a zalitím a náklady na impregnaci, těsnění a zalití spár včetně dodání hmot._x000D_
</t>
  </si>
  <si>
    <t>PŘÍČNÉ SPÁRY</t>
  </si>
  <si>
    <t>37,5</t>
  </si>
  <si>
    <t>PODÉLNÁ SPÁRA</t>
  </si>
  <si>
    <t>72,5</t>
  </si>
  <si>
    <t>30</t>
  </si>
  <si>
    <t>919124121</t>
  </si>
  <si>
    <t>Dilatační spáry vkládané v cementobetonovém krytu s odstraněním vložek, s vyčištěním a vyplněním spár asfaltovou zálivkou</t>
  </si>
  <si>
    <t>2045639460</t>
  </si>
  <si>
    <t xml:space="preserve">Poznámka k souboru cen:_x000D_
1. Ceny lze použít i pro vkládané spáry do podkladu z prostého betonu._x000D_
</t>
  </si>
  <si>
    <t>Poznámka k položce:_x000D_
podélné vložení např. impregnované hobry nebo lepenky</t>
  </si>
  <si>
    <t>31</t>
  </si>
  <si>
    <t>919131111</t>
  </si>
  <si>
    <t>Vyztužení dilatačních spár v cementobetonovém krytu kluznými trny průměru 25 mm, délky 500 mm</t>
  </si>
  <si>
    <t>1348799981</t>
  </si>
  <si>
    <t xml:space="preserve">Poznámka k souboru cen:_x000D_
1. V cenách jsou započteny i náklady na dodání trnů, kotev nebo filigránu._x000D_
2. Obvyklé rozpětí mezi kluznými trny je 25 cm, mezi kotvami 80 až 120 cm._x000D_
</t>
  </si>
  <si>
    <t>37,5/0,25</t>
  </si>
  <si>
    <t>32</t>
  </si>
  <si>
    <t>919131311</t>
  </si>
  <si>
    <t>Vyztužení dilatačních spár v cementobetonovém krytu filigrán (distanční žebříček) pro uchycení trnů nebo kotev</t>
  </si>
  <si>
    <t>-1673740613</t>
  </si>
  <si>
    <t>33</t>
  </si>
  <si>
    <t>919716111</t>
  </si>
  <si>
    <t>Ocelová výztuž cementobetonového krytu ze svařovaných sítí hmotnosti do 7,5 kg/m2</t>
  </si>
  <si>
    <t>t</t>
  </si>
  <si>
    <t>-1384088201</t>
  </si>
  <si>
    <t>Poznámka k položce:_x000D_
nájezdové klíny kari síť 3*2m oko 100/100/8 - hmotnost cca 45kg kus_x000D_
(17+29)/6 = 7,6ks_x000D_
_x000D_
celkem 8ks a 45kg</t>
  </si>
  <si>
    <t>997</t>
  </si>
  <si>
    <t>Přesun sutě</t>
  </si>
  <si>
    <t>34</t>
  </si>
  <si>
    <t>997221571</t>
  </si>
  <si>
    <t>Vodorovná doprava vybouraných hmot bez naložení, ale se složením a s hrubým urovnáním na vzdálenost do 1 km</t>
  </si>
  <si>
    <t>1412867705</t>
  </si>
  <si>
    <t xml:space="preserve">Poznámka k souboru cen:_x000D_
1. Ceny nelze použít pro vodorovnou dopravu vybouraných hmot po železnici, po vodě nebo neobvyklými dopravními prostředky._x000D_
2. Je-li na dopravní dráze pro vodorovnou dopravu vybouraných hmot překážka, pro kterou je nutno vybourané hmoty překládat z jednoho dopravního prostředku na druhý, oceňuje se tato doprava v každém úseku samostatně._x000D_
</t>
  </si>
  <si>
    <t>Poznámka k položce:_x000D_
dlažební kostky bude odvezen na skládku SÚS PK Vochov  cca 12km</t>
  </si>
  <si>
    <t>KOSTKY - ODVOZ SKLÁDKA VOZVHOV</t>
  </si>
  <si>
    <t>77,15</t>
  </si>
  <si>
    <t>VYBOURANÁ BETONOVÁ DESKA POD ZASTÁVKOU</t>
  </si>
  <si>
    <t>116,55</t>
  </si>
  <si>
    <t>35</t>
  </si>
  <si>
    <t>997221579</t>
  </si>
  <si>
    <t>Vodorovná doprava vybouraných hmot bez naložení, ale se složením a s hrubým urovnáním na vzdálenost Příplatek k ceně za každý další i započatý 1 km přes 1 km</t>
  </si>
  <si>
    <t>-787231211</t>
  </si>
  <si>
    <t>Poznámka k položce:_x000D_
KOSTKY - VOCHOV_x000D_
OSTATNÍ MATERIÁL SKLÁDKA DO 15KM</t>
  </si>
  <si>
    <t>KOSTKY - ODVOZ SKLÁDKA VOZVHOV (CCA 14KM)</t>
  </si>
  <si>
    <t>77,15*13</t>
  </si>
  <si>
    <t>VYBOURANÁ BETONOVÁ DESKA POD ZASTÁVKOU (SKLÁDKA CHOTÍKOV)</t>
  </si>
  <si>
    <t>116,55*4</t>
  </si>
  <si>
    <t>36</t>
  </si>
  <si>
    <t>997221825</t>
  </si>
  <si>
    <t>Poplatek za uložení stavebního odpadu na skládce (skládkovné) z armovaného betonu zatříděného do Katalogu odpadů pod kódem 170 101</t>
  </si>
  <si>
    <t>-1877608827</t>
  </si>
  <si>
    <t xml:space="preserve">Poznámka k souboru cen:_x000D_
1. Ceny uvedenév souboru cen je doporučeno upravit podle aktuálních cen místně příslušné skládky odpadů._x000D_
2. Uložení odpadů neuvedených v souboru cen se oceňuje individuálně._x000D_
3. V cenách je započítán poplatek za ukládání odpadu dle zákona 185/2001 Sb._x000D_
4. Případné drcení stavebního odpadu lze ocenit cenami souboru cen 997 00-60 Drcení stavebního odpadu z katalogu 800-6 Demolice objektů._x000D_
</t>
  </si>
  <si>
    <t>37</t>
  </si>
  <si>
    <t>997221855</t>
  </si>
  <si>
    <t>Poplatek za uložení stavebního odpadu na skládce (skládkovné) zeminy a kameniva zatříděného do Katalogu odpadů pod kódem 170 504</t>
  </si>
  <si>
    <t>728721938</t>
  </si>
  <si>
    <t>57,35*1,8 'Přepočtené koeficientem množství</t>
  </si>
  <si>
    <t>VRN</t>
  </si>
  <si>
    <t>Vedlejší rozpočtové náklady</t>
  </si>
  <si>
    <t>VRN3</t>
  </si>
  <si>
    <t>Zařízení staveniště</t>
  </si>
  <si>
    <t>38</t>
  </si>
  <si>
    <t>032403000</t>
  </si>
  <si>
    <t>Provizorní zastávka</t>
  </si>
  <si>
    <t>kpl</t>
  </si>
  <si>
    <t>1024</t>
  </si>
  <si>
    <t>441270852</t>
  </si>
  <si>
    <t>geotextilie 110m2</t>
  </si>
  <si>
    <t>asf. recyklát m2 t. 15cm - 110m2</t>
  </si>
  <si>
    <t>dočasný označník a značka 1ks</t>
  </si>
  <si>
    <t>zrušení zastávky a uvedení do původního stavu 1ks</t>
  </si>
  <si>
    <t>ZŘÍZENÍ ZASTÁVKY - KPL</t>
  </si>
  <si>
    <t>39</t>
  </si>
  <si>
    <t>034403000</t>
  </si>
  <si>
    <t>Dopravní značení na staveništi - REKONSTRUKCE ZASTÁVKY</t>
  </si>
  <si>
    <t>1081862454</t>
  </si>
  <si>
    <t xml:space="preserve">Poznámka k položce:_x000D_
montáž dočasného dopravního značení - zakrytí stáv. značek,vodorovné dočasné značení_x000D_
demontáž dočasného dopravního značení - odrtytí stáv. značek, sejmutí dočasného vodorovného značení  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</si>
  <si>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</si>
  <si>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</si>
  <si>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</si>
  <si>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</si>
  <si>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family val="2"/>
        <charset val="238"/>
      </rPr>
      <t xml:space="preserve">Rekapitulace stavby </t>
    </r>
    <r>
      <rPr>
        <sz val="9"/>
        <rFont val="Trebuchet MS"/>
        <family val="2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</si>
  <si>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9"/>
        <rFont val="Trebuchet MS"/>
        <family val="2"/>
        <charset val="238"/>
      </rPr>
      <t>Rekapitulace stavby</t>
    </r>
    <r>
      <rPr>
        <sz val="9"/>
        <rFont val="Trebuchet MS"/>
        <family val="2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</si>
  <si>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</si>
  <si>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</si>
  <si>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9"/>
        <rFont val="Trebuchet MS"/>
        <family val="2"/>
        <charset val="238"/>
      </rPr>
      <t>Rekapitulace objektů stavby a soupisů prací</t>
    </r>
    <r>
      <rPr>
        <sz val="9"/>
        <rFont val="Trebuchet MS"/>
        <family val="2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</si>
  <si>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</si>
  <si>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</si>
  <si>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</si>
  <si>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</si>
  <si>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</si>
  <si>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</si>
  <si>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</si>
  <si>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</si>
  <si>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</si>
  <si>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</si>
  <si>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</si>
  <si>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</si>
  <si>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</si>
  <si>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</si>
  <si>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</si>
  <si>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family val="2"/>
        <charset val="238"/>
      </rPr>
      <t>Krycí list soupisu</t>
    </r>
    <r>
      <rPr>
        <sz val="9"/>
        <rFont val="Trebuchet MS"/>
        <family val="2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</si>
  <si>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</si>
  <si>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family val="2"/>
        <charset val="238"/>
      </rPr>
      <t>Rekapitulace členění soupisu prací</t>
    </r>
    <r>
      <rPr>
        <sz val="9"/>
        <rFont val="Trebuchet MS"/>
        <family val="2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</si>
  <si>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</si>
  <si>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family val="2"/>
        <charset val="238"/>
      </rPr>
      <t xml:space="preserve">Soupis prací </t>
    </r>
    <r>
      <rPr>
        <sz val="9"/>
        <rFont val="Trebuchet MS"/>
        <family val="2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</si>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</sst>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6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family val="2"/>
      <charset val="238"/>
    </font>
    <font>
      <b/>
      <sz val="16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sz val="10"/>
      <name val="Trebuchet MS"/>
      <family val="2"/>
      <charset val="238"/>
    </font>
    <font>
      <sz val="11"/>
      <name val="Trebuchet MS"/>
      <family val="2"/>
      <charset val="238"/>
    </font>
    <font>
      <b/>
      <sz val="9"/>
      <name val="Trebuchet MS"/>
      <family val="2"/>
      <charset val="238"/>
    </font>
    <font>
      <u/>
      <sz val="11"/>
      <color theme="10"/>
      <name val="Calibri"/>
      <family val="2"/>
      <charset val="238"/>
      <scheme val="minor"/>
    </font>
    <font>
      <i/>
      <sz val="9"/>
      <name val="Trebuchet M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4" fillId="0" borderId="0" applyNumberFormat="0" applyFill="0" applyBorder="0" applyAlignment="0" applyProtection="0"/>
  </cellStyleXfs>
  <cellXfs count="38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vertical="center"/>
      <protection locked="0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vertical="center"/>
      <protection locked="0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  <protection locked="0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2" borderId="23" xfId="0" applyNumberFormat="1" applyFont="1" applyFill="1" applyBorder="1" applyAlignment="1" applyProtection="1">
      <alignment vertical="center"/>
      <protection locked="0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>
      <alignment vertical="center"/>
    </xf>
    <xf numFmtId="0" fontId="35" fillId="2" borderId="15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0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1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2" fillId="0" borderId="29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 wrapText="1"/>
    </xf>
    <xf numFmtId="0" fontId="40" fillId="0" borderId="27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 wrapText="1"/>
    </xf>
    <xf numFmtId="0" fontId="40" fillId="0" borderId="28" xfId="0" applyFont="1" applyBorder="1" applyAlignment="1">
      <alignment horizontal="left" vertical="center"/>
    </xf>
    <xf numFmtId="0" fontId="40" fillId="0" borderId="30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vertical="center" wrapText="1"/>
    </xf>
    <xf numFmtId="0" fontId="40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0" fillId="0" borderId="30" xfId="0" applyFont="1" applyBorder="1" applyAlignment="1">
      <alignment horizontal="left" vertical="center"/>
    </xf>
    <xf numFmtId="0" fontId="40" fillId="0" borderId="31" xfId="0" applyFont="1" applyBorder="1" applyAlignment="1">
      <alignment horizontal="left" vertical="center"/>
    </xf>
    <xf numFmtId="0" fontId="42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2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2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left"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  <xf numFmtId="0" fontId="0" fillId="0" borderId="0" xfId="0"/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7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38" fillId="0" borderId="1" xfId="0" applyFont="1" applyBorder="1" applyAlignment="1">
      <alignment horizontal="center" vertical="center" wrapText="1"/>
    </xf>
    <xf numFmtId="0" fontId="39" fillId="0" borderId="29" xfId="0" applyFont="1" applyBorder="1" applyAlignment="1">
      <alignment horizontal="left" wrapText="1"/>
    </xf>
    <xf numFmtId="0" fontId="38" fillId="0" borderId="1" xfId="0" applyFont="1" applyBorder="1" applyAlignment="1">
      <alignment horizontal="center" vertical="center"/>
    </xf>
    <xf numFmtId="49" fontId="40" fillId="0" borderId="1" xfId="0" applyNumberFormat="1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left" vertical="center"/>
    </xf>
    <xf numFmtId="0" fontId="39" fillId="0" borderId="29" xfId="0" applyFont="1" applyBorder="1" applyAlignment="1">
      <alignment horizontal="left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7"/>
  <sheetViews>
    <sheetView showGridLines="0" tabSelected="1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 x14ac:dyDescent="0.2">
      <c r="AR2" s="325"/>
      <c r="AS2" s="325"/>
      <c r="AT2" s="325"/>
      <c r="AU2" s="325"/>
      <c r="AV2" s="325"/>
      <c r="AW2" s="325"/>
      <c r="AX2" s="325"/>
      <c r="AY2" s="325"/>
      <c r="AZ2" s="325"/>
      <c r="BA2" s="325"/>
      <c r="BB2" s="325"/>
      <c r="BC2" s="325"/>
      <c r="BD2" s="325"/>
      <c r="BE2" s="325"/>
      <c r="BS2" s="18" t="s">
        <v>6</v>
      </c>
      <c r="BT2" s="18" t="s">
        <v>7</v>
      </c>
    </row>
    <row r="3" spans="1:74" s="1" customFormat="1" ht="6.95" customHeight="1" x14ac:dyDescent="0.2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pans="1:74" s="1" customFormat="1" ht="24.95" customHeight="1" x14ac:dyDescent="0.2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pans="1:74" s="1" customFormat="1" ht="12" customHeight="1" x14ac:dyDescent="0.2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356" t="s">
        <v>14</v>
      </c>
      <c r="L5" s="357"/>
      <c r="M5" s="357"/>
      <c r="N5" s="357"/>
      <c r="O5" s="357"/>
      <c r="P5" s="357"/>
      <c r="Q5" s="357"/>
      <c r="R5" s="357"/>
      <c r="S5" s="357"/>
      <c r="T5" s="357"/>
      <c r="U5" s="357"/>
      <c r="V5" s="357"/>
      <c r="W5" s="357"/>
      <c r="X5" s="357"/>
      <c r="Y5" s="357"/>
      <c r="Z5" s="357"/>
      <c r="AA5" s="357"/>
      <c r="AB5" s="357"/>
      <c r="AC5" s="357"/>
      <c r="AD5" s="357"/>
      <c r="AE5" s="357"/>
      <c r="AF5" s="357"/>
      <c r="AG5" s="357"/>
      <c r="AH5" s="357"/>
      <c r="AI5" s="357"/>
      <c r="AJ5" s="357"/>
      <c r="AK5" s="357"/>
      <c r="AL5" s="357"/>
      <c r="AM5" s="357"/>
      <c r="AN5" s="357"/>
      <c r="AO5" s="357"/>
      <c r="AP5" s="23"/>
      <c r="AQ5" s="23"/>
      <c r="AR5" s="21"/>
      <c r="BE5" s="353" t="s">
        <v>15</v>
      </c>
      <c r="BS5" s="18" t="s">
        <v>6</v>
      </c>
    </row>
    <row r="6" spans="1:74" s="1" customFormat="1" ht="36.950000000000003" customHeight="1" x14ac:dyDescent="0.2">
      <c r="B6" s="22"/>
      <c r="C6" s="23"/>
      <c r="D6" s="29" t="s">
        <v>16</v>
      </c>
      <c r="E6" s="23"/>
      <c r="F6" s="23"/>
      <c r="G6" s="23"/>
      <c r="H6" s="23"/>
      <c r="I6" s="23"/>
      <c r="J6" s="23"/>
      <c r="K6" s="358" t="s">
        <v>17</v>
      </c>
      <c r="L6" s="357"/>
      <c r="M6" s="357"/>
      <c r="N6" s="357"/>
      <c r="O6" s="357"/>
      <c r="P6" s="357"/>
      <c r="Q6" s="357"/>
      <c r="R6" s="357"/>
      <c r="S6" s="357"/>
      <c r="T6" s="357"/>
      <c r="U6" s="357"/>
      <c r="V6" s="357"/>
      <c r="W6" s="357"/>
      <c r="X6" s="357"/>
      <c r="Y6" s="357"/>
      <c r="Z6" s="357"/>
      <c r="AA6" s="357"/>
      <c r="AB6" s="357"/>
      <c r="AC6" s="357"/>
      <c r="AD6" s="357"/>
      <c r="AE6" s="357"/>
      <c r="AF6" s="357"/>
      <c r="AG6" s="357"/>
      <c r="AH6" s="357"/>
      <c r="AI6" s="357"/>
      <c r="AJ6" s="357"/>
      <c r="AK6" s="357"/>
      <c r="AL6" s="357"/>
      <c r="AM6" s="357"/>
      <c r="AN6" s="357"/>
      <c r="AO6" s="357"/>
      <c r="AP6" s="23"/>
      <c r="AQ6" s="23"/>
      <c r="AR6" s="21"/>
      <c r="BE6" s="354"/>
      <c r="BS6" s="18" t="s">
        <v>6</v>
      </c>
    </row>
    <row r="7" spans="1:74" s="1" customFormat="1" ht="12" customHeight="1" x14ac:dyDescent="0.2">
      <c r="B7" s="22"/>
      <c r="C7" s="23"/>
      <c r="D7" s="30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0" t="s">
        <v>20</v>
      </c>
      <c r="AL7" s="23"/>
      <c r="AM7" s="23"/>
      <c r="AN7" s="28" t="s">
        <v>19</v>
      </c>
      <c r="AO7" s="23"/>
      <c r="AP7" s="23"/>
      <c r="AQ7" s="23"/>
      <c r="AR7" s="21"/>
      <c r="BE7" s="354"/>
      <c r="BS7" s="18" t="s">
        <v>6</v>
      </c>
    </row>
    <row r="8" spans="1:74" s="1" customFormat="1" ht="12" customHeight="1" x14ac:dyDescent="0.2">
      <c r="B8" s="22"/>
      <c r="C8" s="23"/>
      <c r="D8" s="30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0" t="s">
        <v>23</v>
      </c>
      <c r="AL8" s="23"/>
      <c r="AM8" s="23"/>
      <c r="AN8" s="31" t="s">
        <v>24</v>
      </c>
      <c r="AO8" s="23"/>
      <c r="AP8" s="23"/>
      <c r="AQ8" s="23"/>
      <c r="AR8" s="21"/>
      <c r="BE8" s="354"/>
      <c r="BS8" s="18" t="s">
        <v>6</v>
      </c>
    </row>
    <row r="9" spans="1:74" s="1" customFormat="1" ht="14.45" customHeight="1" x14ac:dyDescent="0.2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54"/>
      <c r="BS9" s="18" t="s">
        <v>6</v>
      </c>
    </row>
    <row r="10" spans="1:74" s="1" customFormat="1" ht="12" customHeight="1" x14ac:dyDescent="0.2">
      <c r="B10" s="22"/>
      <c r="C10" s="23"/>
      <c r="D10" s="30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0" t="s">
        <v>26</v>
      </c>
      <c r="AL10" s="23"/>
      <c r="AM10" s="23"/>
      <c r="AN10" s="28" t="s">
        <v>19</v>
      </c>
      <c r="AO10" s="23"/>
      <c r="AP10" s="23"/>
      <c r="AQ10" s="23"/>
      <c r="AR10" s="21"/>
      <c r="BE10" s="354"/>
      <c r="BS10" s="18" t="s">
        <v>6</v>
      </c>
    </row>
    <row r="11" spans="1:74" s="1" customFormat="1" ht="18.399999999999999" customHeight="1" x14ac:dyDescent="0.2">
      <c r="B11" s="22"/>
      <c r="C11" s="23"/>
      <c r="D11" s="23"/>
      <c r="E11" s="28" t="s">
        <v>22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0" t="s">
        <v>27</v>
      </c>
      <c r="AL11" s="23"/>
      <c r="AM11" s="23"/>
      <c r="AN11" s="28" t="s">
        <v>19</v>
      </c>
      <c r="AO11" s="23"/>
      <c r="AP11" s="23"/>
      <c r="AQ11" s="23"/>
      <c r="AR11" s="21"/>
      <c r="BE11" s="354"/>
      <c r="BS11" s="18" t="s">
        <v>6</v>
      </c>
    </row>
    <row r="12" spans="1:74" s="1" customFormat="1" ht="6.95" customHeight="1" x14ac:dyDescent="0.2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54"/>
      <c r="BS12" s="18" t="s">
        <v>6</v>
      </c>
    </row>
    <row r="13" spans="1:74" s="1" customFormat="1" ht="12" customHeight="1" x14ac:dyDescent="0.2">
      <c r="B13" s="22"/>
      <c r="C13" s="23"/>
      <c r="D13" s="30" t="s">
        <v>28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0" t="s">
        <v>26</v>
      </c>
      <c r="AL13" s="23"/>
      <c r="AM13" s="23"/>
      <c r="AN13" s="32" t="s">
        <v>29</v>
      </c>
      <c r="AO13" s="23"/>
      <c r="AP13" s="23"/>
      <c r="AQ13" s="23"/>
      <c r="AR13" s="21"/>
      <c r="BE13" s="354"/>
      <c r="BS13" s="18" t="s">
        <v>6</v>
      </c>
    </row>
    <row r="14" spans="1:74" ht="12.75" x14ac:dyDescent="0.2">
      <c r="B14" s="22"/>
      <c r="C14" s="23"/>
      <c r="D14" s="23"/>
      <c r="E14" s="359" t="s">
        <v>29</v>
      </c>
      <c r="F14" s="360"/>
      <c r="G14" s="360"/>
      <c r="H14" s="360"/>
      <c r="I14" s="360"/>
      <c r="J14" s="360"/>
      <c r="K14" s="360"/>
      <c r="L14" s="360"/>
      <c r="M14" s="360"/>
      <c r="N14" s="360"/>
      <c r="O14" s="360"/>
      <c r="P14" s="360"/>
      <c r="Q14" s="360"/>
      <c r="R14" s="360"/>
      <c r="S14" s="360"/>
      <c r="T14" s="360"/>
      <c r="U14" s="360"/>
      <c r="V14" s="360"/>
      <c r="W14" s="360"/>
      <c r="X14" s="360"/>
      <c r="Y14" s="360"/>
      <c r="Z14" s="360"/>
      <c r="AA14" s="360"/>
      <c r="AB14" s="360"/>
      <c r="AC14" s="360"/>
      <c r="AD14" s="360"/>
      <c r="AE14" s="360"/>
      <c r="AF14" s="360"/>
      <c r="AG14" s="360"/>
      <c r="AH14" s="360"/>
      <c r="AI14" s="360"/>
      <c r="AJ14" s="360"/>
      <c r="AK14" s="30" t="s">
        <v>27</v>
      </c>
      <c r="AL14" s="23"/>
      <c r="AM14" s="23"/>
      <c r="AN14" s="32" t="s">
        <v>29</v>
      </c>
      <c r="AO14" s="23"/>
      <c r="AP14" s="23"/>
      <c r="AQ14" s="23"/>
      <c r="AR14" s="21"/>
      <c r="BE14" s="354"/>
      <c r="BS14" s="18" t="s">
        <v>6</v>
      </c>
    </row>
    <row r="15" spans="1:74" s="1" customFormat="1" ht="6.95" customHeight="1" x14ac:dyDescent="0.2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54"/>
      <c r="BS15" s="18" t="s">
        <v>4</v>
      </c>
    </row>
    <row r="16" spans="1:74" s="1" customFormat="1" ht="12" customHeight="1" x14ac:dyDescent="0.2">
      <c r="B16" s="22"/>
      <c r="C16" s="23"/>
      <c r="D16" s="30" t="s">
        <v>30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0" t="s">
        <v>26</v>
      </c>
      <c r="AL16" s="23"/>
      <c r="AM16" s="23"/>
      <c r="AN16" s="28" t="s">
        <v>19</v>
      </c>
      <c r="AO16" s="23"/>
      <c r="AP16" s="23"/>
      <c r="AQ16" s="23"/>
      <c r="AR16" s="21"/>
      <c r="BE16" s="354"/>
      <c r="BS16" s="18" t="s">
        <v>4</v>
      </c>
    </row>
    <row r="17" spans="1:71" s="1" customFormat="1" ht="18.399999999999999" customHeight="1" x14ac:dyDescent="0.2">
      <c r="B17" s="22"/>
      <c r="C17" s="23"/>
      <c r="D17" s="23"/>
      <c r="E17" s="28" t="s">
        <v>22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0" t="s">
        <v>27</v>
      </c>
      <c r="AL17" s="23"/>
      <c r="AM17" s="23"/>
      <c r="AN17" s="28" t="s">
        <v>19</v>
      </c>
      <c r="AO17" s="23"/>
      <c r="AP17" s="23"/>
      <c r="AQ17" s="23"/>
      <c r="AR17" s="21"/>
      <c r="BE17" s="354"/>
      <c r="BS17" s="18" t="s">
        <v>31</v>
      </c>
    </row>
    <row r="18" spans="1:71" s="1" customFormat="1" ht="6.95" customHeight="1" x14ac:dyDescent="0.2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54"/>
      <c r="BS18" s="18" t="s">
        <v>6</v>
      </c>
    </row>
    <row r="19" spans="1:71" s="1" customFormat="1" ht="12" customHeight="1" x14ac:dyDescent="0.2">
      <c r="B19" s="22"/>
      <c r="C19" s="23"/>
      <c r="D19" s="30" t="s">
        <v>32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0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54"/>
      <c r="BS19" s="18" t="s">
        <v>6</v>
      </c>
    </row>
    <row r="20" spans="1:71" s="1" customFormat="1" ht="18.399999999999999" customHeight="1" x14ac:dyDescent="0.2">
      <c r="B20" s="22"/>
      <c r="C20" s="23"/>
      <c r="D20" s="23"/>
      <c r="E20" s="28" t="s">
        <v>22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0" t="s">
        <v>27</v>
      </c>
      <c r="AL20" s="23"/>
      <c r="AM20" s="23"/>
      <c r="AN20" s="28" t="s">
        <v>19</v>
      </c>
      <c r="AO20" s="23"/>
      <c r="AP20" s="23"/>
      <c r="AQ20" s="23"/>
      <c r="AR20" s="21"/>
      <c r="BE20" s="354"/>
      <c r="BS20" s="18" t="s">
        <v>4</v>
      </c>
    </row>
    <row r="21" spans="1:71" s="1" customFormat="1" ht="6.95" customHeight="1" x14ac:dyDescent="0.2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54"/>
    </row>
    <row r="22" spans="1:71" s="1" customFormat="1" ht="12" customHeight="1" x14ac:dyDescent="0.2">
      <c r="B22" s="22"/>
      <c r="C22" s="23"/>
      <c r="D22" s="30" t="s">
        <v>33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54"/>
    </row>
    <row r="23" spans="1:71" s="1" customFormat="1" ht="47.25" customHeight="1" x14ac:dyDescent="0.2">
      <c r="B23" s="22"/>
      <c r="C23" s="23"/>
      <c r="D23" s="23"/>
      <c r="E23" s="361" t="s">
        <v>34</v>
      </c>
      <c r="F23" s="361"/>
      <c r="G23" s="361"/>
      <c r="H23" s="361"/>
      <c r="I23" s="361"/>
      <c r="J23" s="361"/>
      <c r="K23" s="361"/>
      <c r="L23" s="361"/>
      <c r="M23" s="361"/>
      <c r="N23" s="361"/>
      <c r="O23" s="361"/>
      <c r="P23" s="361"/>
      <c r="Q23" s="361"/>
      <c r="R23" s="361"/>
      <c r="S23" s="361"/>
      <c r="T23" s="361"/>
      <c r="U23" s="361"/>
      <c r="V23" s="361"/>
      <c r="W23" s="361"/>
      <c r="X23" s="361"/>
      <c r="Y23" s="361"/>
      <c r="Z23" s="361"/>
      <c r="AA23" s="361"/>
      <c r="AB23" s="361"/>
      <c r="AC23" s="361"/>
      <c r="AD23" s="361"/>
      <c r="AE23" s="361"/>
      <c r="AF23" s="361"/>
      <c r="AG23" s="361"/>
      <c r="AH23" s="361"/>
      <c r="AI23" s="361"/>
      <c r="AJ23" s="361"/>
      <c r="AK23" s="361"/>
      <c r="AL23" s="361"/>
      <c r="AM23" s="361"/>
      <c r="AN23" s="361"/>
      <c r="AO23" s="23"/>
      <c r="AP23" s="23"/>
      <c r="AQ23" s="23"/>
      <c r="AR23" s="21"/>
      <c r="BE23" s="354"/>
    </row>
    <row r="24" spans="1:71" s="1" customFormat="1" ht="6.95" customHeight="1" x14ac:dyDescent="0.2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54"/>
    </row>
    <row r="25" spans="1:71" s="1" customFormat="1" ht="6.95" customHeight="1" x14ac:dyDescent="0.2">
      <c r="B25" s="22"/>
      <c r="C25" s="23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23"/>
      <c r="AQ25" s="23"/>
      <c r="AR25" s="21"/>
      <c r="BE25" s="354"/>
    </row>
    <row r="26" spans="1:71" s="2" customFormat="1" ht="25.9" customHeight="1" x14ac:dyDescent="0.2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62">
        <f>ROUND(AG54,2)</f>
        <v>0</v>
      </c>
      <c r="AL26" s="363"/>
      <c r="AM26" s="363"/>
      <c r="AN26" s="363"/>
      <c r="AO26" s="363"/>
      <c r="AP26" s="37"/>
      <c r="AQ26" s="37"/>
      <c r="AR26" s="40"/>
      <c r="BE26" s="354"/>
    </row>
    <row r="27" spans="1:71" s="2" customFormat="1" ht="6.95" customHeight="1" x14ac:dyDescent="0.2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0"/>
      <c r="BE27" s="354"/>
    </row>
    <row r="28" spans="1:71" s="2" customFormat="1" ht="12.75" x14ac:dyDescent="0.2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364" t="s">
        <v>36</v>
      </c>
      <c r="M28" s="364"/>
      <c r="N28" s="364"/>
      <c r="O28" s="364"/>
      <c r="P28" s="364"/>
      <c r="Q28" s="37"/>
      <c r="R28" s="37"/>
      <c r="S28" s="37"/>
      <c r="T28" s="37"/>
      <c r="U28" s="37"/>
      <c r="V28" s="37"/>
      <c r="W28" s="364" t="s">
        <v>37</v>
      </c>
      <c r="X28" s="364"/>
      <c r="Y28" s="364"/>
      <c r="Z28" s="364"/>
      <c r="AA28" s="364"/>
      <c r="AB28" s="364"/>
      <c r="AC28" s="364"/>
      <c r="AD28" s="364"/>
      <c r="AE28" s="364"/>
      <c r="AF28" s="37"/>
      <c r="AG28" s="37"/>
      <c r="AH28" s="37"/>
      <c r="AI28" s="37"/>
      <c r="AJ28" s="37"/>
      <c r="AK28" s="364" t="s">
        <v>38</v>
      </c>
      <c r="AL28" s="364"/>
      <c r="AM28" s="364"/>
      <c r="AN28" s="364"/>
      <c r="AO28" s="364"/>
      <c r="AP28" s="37"/>
      <c r="AQ28" s="37"/>
      <c r="AR28" s="40"/>
      <c r="BE28" s="354"/>
    </row>
    <row r="29" spans="1:71" s="3" customFormat="1" ht="14.45" customHeight="1" x14ac:dyDescent="0.2">
      <c r="B29" s="41"/>
      <c r="C29" s="42"/>
      <c r="D29" s="30" t="s">
        <v>39</v>
      </c>
      <c r="E29" s="42"/>
      <c r="F29" s="30" t="s">
        <v>40</v>
      </c>
      <c r="G29" s="42"/>
      <c r="H29" s="42"/>
      <c r="I29" s="42"/>
      <c r="J29" s="42"/>
      <c r="K29" s="42"/>
      <c r="L29" s="348">
        <v>0.21</v>
      </c>
      <c r="M29" s="347"/>
      <c r="N29" s="347"/>
      <c r="O29" s="347"/>
      <c r="P29" s="347"/>
      <c r="Q29" s="42"/>
      <c r="R29" s="42"/>
      <c r="S29" s="42"/>
      <c r="T29" s="42"/>
      <c r="U29" s="42"/>
      <c r="V29" s="42"/>
      <c r="W29" s="346">
        <f>ROUND(AZ54, 2)</f>
        <v>0</v>
      </c>
      <c r="X29" s="347"/>
      <c r="Y29" s="347"/>
      <c r="Z29" s="347"/>
      <c r="AA29" s="347"/>
      <c r="AB29" s="347"/>
      <c r="AC29" s="347"/>
      <c r="AD29" s="347"/>
      <c r="AE29" s="347"/>
      <c r="AF29" s="42"/>
      <c r="AG29" s="42"/>
      <c r="AH29" s="42"/>
      <c r="AI29" s="42"/>
      <c r="AJ29" s="42"/>
      <c r="AK29" s="346">
        <f>ROUND(AV54, 2)</f>
        <v>0</v>
      </c>
      <c r="AL29" s="347"/>
      <c r="AM29" s="347"/>
      <c r="AN29" s="347"/>
      <c r="AO29" s="347"/>
      <c r="AP29" s="42"/>
      <c r="AQ29" s="42"/>
      <c r="AR29" s="43"/>
      <c r="BE29" s="355"/>
    </row>
    <row r="30" spans="1:71" s="3" customFormat="1" ht="14.45" customHeight="1" x14ac:dyDescent="0.2">
      <c r="B30" s="41"/>
      <c r="C30" s="42"/>
      <c r="D30" s="42"/>
      <c r="E30" s="42"/>
      <c r="F30" s="30" t="s">
        <v>41</v>
      </c>
      <c r="G30" s="42"/>
      <c r="H30" s="42"/>
      <c r="I30" s="42"/>
      <c r="J30" s="42"/>
      <c r="K30" s="42"/>
      <c r="L30" s="348">
        <v>0.15</v>
      </c>
      <c r="M30" s="347"/>
      <c r="N30" s="347"/>
      <c r="O30" s="347"/>
      <c r="P30" s="347"/>
      <c r="Q30" s="42"/>
      <c r="R30" s="42"/>
      <c r="S30" s="42"/>
      <c r="T30" s="42"/>
      <c r="U30" s="42"/>
      <c r="V30" s="42"/>
      <c r="W30" s="346">
        <f>ROUND(BA54, 2)</f>
        <v>0</v>
      </c>
      <c r="X30" s="347"/>
      <c r="Y30" s="347"/>
      <c r="Z30" s="347"/>
      <c r="AA30" s="347"/>
      <c r="AB30" s="347"/>
      <c r="AC30" s="347"/>
      <c r="AD30" s="347"/>
      <c r="AE30" s="347"/>
      <c r="AF30" s="42"/>
      <c r="AG30" s="42"/>
      <c r="AH30" s="42"/>
      <c r="AI30" s="42"/>
      <c r="AJ30" s="42"/>
      <c r="AK30" s="346">
        <f>ROUND(AW54, 2)</f>
        <v>0</v>
      </c>
      <c r="AL30" s="347"/>
      <c r="AM30" s="347"/>
      <c r="AN30" s="347"/>
      <c r="AO30" s="347"/>
      <c r="AP30" s="42"/>
      <c r="AQ30" s="42"/>
      <c r="AR30" s="43"/>
      <c r="BE30" s="355"/>
    </row>
    <row r="31" spans="1:71" s="3" customFormat="1" ht="14.45" hidden="1" customHeight="1" x14ac:dyDescent="0.2">
      <c r="B31" s="41"/>
      <c r="C31" s="42"/>
      <c r="D31" s="42"/>
      <c r="E31" s="42"/>
      <c r="F31" s="30" t="s">
        <v>42</v>
      </c>
      <c r="G31" s="42"/>
      <c r="H31" s="42"/>
      <c r="I31" s="42"/>
      <c r="J31" s="42"/>
      <c r="K31" s="42"/>
      <c r="L31" s="348">
        <v>0.21</v>
      </c>
      <c r="M31" s="347"/>
      <c r="N31" s="347"/>
      <c r="O31" s="347"/>
      <c r="P31" s="347"/>
      <c r="Q31" s="42"/>
      <c r="R31" s="42"/>
      <c r="S31" s="42"/>
      <c r="T31" s="42"/>
      <c r="U31" s="42"/>
      <c r="V31" s="42"/>
      <c r="W31" s="346">
        <f>ROUND(BB54, 2)</f>
        <v>0</v>
      </c>
      <c r="X31" s="347"/>
      <c r="Y31" s="347"/>
      <c r="Z31" s="347"/>
      <c r="AA31" s="347"/>
      <c r="AB31" s="347"/>
      <c r="AC31" s="347"/>
      <c r="AD31" s="347"/>
      <c r="AE31" s="347"/>
      <c r="AF31" s="42"/>
      <c r="AG31" s="42"/>
      <c r="AH31" s="42"/>
      <c r="AI31" s="42"/>
      <c r="AJ31" s="42"/>
      <c r="AK31" s="346">
        <v>0</v>
      </c>
      <c r="AL31" s="347"/>
      <c r="AM31" s="347"/>
      <c r="AN31" s="347"/>
      <c r="AO31" s="347"/>
      <c r="AP31" s="42"/>
      <c r="AQ31" s="42"/>
      <c r="AR31" s="43"/>
      <c r="BE31" s="355"/>
    </row>
    <row r="32" spans="1:71" s="3" customFormat="1" ht="14.45" hidden="1" customHeight="1" x14ac:dyDescent="0.2">
      <c r="B32" s="41"/>
      <c r="C32" s="42"/>
      <c r="D32" s="42"/>
      <c r="E32" s="42"/>
      <c r="F32" s="30" t="s">
        <v>43</v>
      </c>
      <c r="G32" s="42"/>
      <c r="H32" s="42"/>
      <c r="I32" s="42"/>
      <c r="J32" s="42"/>
      <c r="K32" s="42"/>
      <c r="L32" s="348">
        <v>0.15</v>
      </c>
      <c r="M32" s="347"/>
      <c r="N32" s="347"/>
      <c r="O32" s="347"/>
      <c r="P32" s="347"/>
      <c r="Q32" s="42"/>
      <c r="R32" s="42"/>
      <c r="S32" s="42"/>
      <c r="T32" s="42"/>
      <c r="U32" s="42"/>
      <c r="V32" s="42"/>
      <c r="W32" s="346">
        <f>ROUND(BC54, 2)</f>
        <v>0</v>
      </c>
      <c r="X32" s="347"/>
      <c r="Y32" s="347"/>
      <c r="Z32" s="347"/>
      <c r="AA32" s="347"/>
      <c r="AB32" s="347"/>
      <c r="AC32" s="347"/>
      <c r="AD32" s="347"/>
      <c r="AE32" s="347"/>
      <c r="AF32" s="42"/>
      <c r="AG32" s="42"/>
      <c r="AH32" s="42"/>
      <c r="AI32" s="42"/>
      <c r="AJ32" s="42"/>
      <c r="AK32" s="346">
        <v>0</v>
      </c>
      <c r="AL32" s="347"/>
      <c r="AM32" s="347"/>
      <c r="AN32" s="347"/>
      <c r="AO32" s="347"/>
      <c r="AP32" s="42"/>
      <c r="AQ32" s="42"/>
      <c r="AR32" s="43"/>
      <c r="BE32" s="355"/>
    </row>
    <row r="33" spans="1:57" s="3" customFormat="1" ht="14.45" hidden="1" customHeight="1" x14ac:dyDescent="0.2">
      <c r="B33" s="41"/>
      <c r="C33" s="42"/>
      <c r="D33" s="42"/>
      <c r="E33" s="42"/>
      <c r="F33" s="30" t="s">
        <v>44</v>
      </c>
      <c r="G33" s="42"/>
      <c r="H33" s="42"/>
      <c r="I33" s="42"/>
      <c r="J33" s="42"/>
      <c r="K33" s="42"/>
      <c r="L33" s="348">
        <v>0</v>
      </c>
      <c r="M33" s="347"/>
      <c r="N33" s="347"/>
      <c r="O33" s="347"/>
      <c r="P33" s="347"/>
      <c r="Q33" s="42"/>
      <c r="R33" s="42"/>
      <c r="S33" s="42"/>
      <c r="T33" s="42"/>
      <c r="U33" s="42"/>
      <c r="V33" s="42"/>
      <c r="W33" s="346">
        <f>ROUND(BD54, 2)</f>
        <v>0</v>
      </c>
      <c r="X33" s="347"/>
      <c r="Y33" s="347"/>
      <c r="Z33" s="347"/>
      <c r="AA33" s="347"/>
      <c r="AB33" s="347"/>
      <c r="AC33" s="347"/>
      <c r="AD33" s="347"/>
      <c r="AE33" s="347"/>
      <c r="AF33" s="42"/>
      <c r="AG33" s="42"/>
      <c r="AH33" s="42"/>
      <c r="AI33" s="42"/>
      <c r="AJ33" s="42"/>
      <c r="AK33" s="346">
        <v>0</v>
      </c>
      <c r="AL33" s="347"/>
      <c r="AM33" s="347"/>
      <c r="AN33" s="347"/>
      <c r="AO33" s="347"/>
      <c r="AP33" s="42"/>
      <c r="AQ33" s="42"/>
      <c r="AR33" s="43"/>
    </row>
    <row r="34" spans="1:57" s="2" customFormat="1" ht="6.95" customHeight="1" x14ac:dyDescent="0.2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0"/>
      <c r="BE34" s="35"/>
    </row>
    <row r="35" spans="1:57" s="2" customFormat="1" ht="25.9" customHeight="1" x14ac:dyDescent="0.2">
      <c r="A35" s="35"/>
      <c r="B35" s="36"/>
      <c r="C35" s="44"/>
      <c r="D35" s="45" t="s">
        <v>45</v>
      </c>
      <c r="E35" s="46"/>
      <c r="F35" s="46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7" t="s">
        <v>46</v>
      </c>
      <c r="U35" s="46"/>
      <c r="V35" s="46"/>
      <c r="W35" s="46"/>
      <c r="X35" s="349" t="s">
        <v>47</v>
      </c>
      <c r="Y35" s="350"/>
      <c r="Z35" s="350"/>
      <c r="AA35" s="350"/>
      <c r="AB35" s="350"/>
      <c r="AC35" s="46"/>
      <c r="AD35" s="46"/>
      <c r="AE35" s="46"/>
      <c r="AF35" s="46"/>
      <c r="AG35" s="46"/>
      <c r="AH35" s="46"/>
      <c r="AI35" s="46"/>
      <c r="AJ35" s="46"/>
      <c r="AK35" s="351">
        <f>SUM(AK26:AK33)</f>
        <v>0</v>
      </c>
      <c r="AL35" s="350"/>
      <c r="AM35" s="350"/>
      <c r="AN35" s="350"/>
      <c r="AO35" s="352"/>
      <c r="AP35" s="44"/>
      <c r="AQ35" s="44"/>
      <c r="AR35" s="40"/>
      <c r="BE35" s="35"/>
    </row>
    <row r="36" spans="1:57" s="2" customFormat="1" ht="6.95" customHeight="1" x14ac:dyDescent="0.2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0"/>
      <c r="BE36" s="35"/>
    </row>
    <row r="37" spans="1:57" s="2" customFormat="1" ht="6.95" customHeight="1" x14ac:dyDescent="0.2">
      <c r="A37" s="35"/>
      <c r="B37" s="48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0"/>
      <c r="BE37" s="35"/>
    </row>
    <row r="41" spans="1:57" s="2" customFormat="1" ht="6.95" customHeight="1" x14ac:dyDescent="0.2">
      <c r="A41" s="35"/>
      <c r="B41" s="50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1"/>
      <c r="AF41" s="51"/>
      <c r="AG41" s="51"/>
      <c r="AH41" s="51"/>
      <c r="AI41" s="51"/>
      <c r="AJ41" s="51"/>
      <c r="AK41" s="51"/>
      <c r="AL41" s="51"/>
      <c r="AM41" s="51"/>
      <c r="AN41" s="51"/>
      <c r="AO41" s="51"/>
      <c r="AP41" s="51"/>
      <c r="AQ41" s="51"/>
      <c r="AR41" s="40"/>
      <c r="BE41" s="35"/>
    </row>
    <row r="42" spans="1:57" s="2" customFormat="1" ht="24.95" customHeight="1" x14ac:dyDescent="0.2">
      <c r="A42" s="35"/>
      <c r="B42" s="36"/>
      <c r="C42" s="24" t="s">
        <v>48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0"/>
      <c r="BE42" s="35"/>
    </row>
    <row r="43" spans="1:57" s="2" customFormat="1" ht="6.95" customHeight="1" x14ac:dyDescent="0.2">
      <c r="A43" s="35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0"/>
      <c r="BE43" s="35"/>
    </row>
    <row r="44" spans="1:57" s="4" customFormat="1" ht="12" customHeight="1" x14ac:dyDescent="0.2">
      <c r="B44" s="52"/>
      <c r="C44" s="30" t="s">
        <v>13</v>
      </c>
      <c r="D44" s="53"/>
      <c r="E44" s="53"/>
      <c r="F44" s="53"/>
      <c r="G44" s="53"/>
      <c r="H44" s="53"/>
      <c r="I44" s="53"/>
      <c r="J44" s="53"/>
      <c r="K44" s="53"/>
      <c r="L44" s="53" t="str">
        <f>K5</f>
        <v>0167</v>
      </c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53"/>
      <c r="AR44" s="54"/>
    </row>
    <row r="45" spans="1:57" s="5" customFormat="1" ht="36.950000000000003" customHeight="1" x14ac:dyDescent="0.2">
      <c r="B45" s="55"/>
      <c r="C45" s="56" t="s">
        <v>16</v>
      </c>
      <c r="D45" s="57"/>
      <c r="E45" s="57"/>
      <c r="F45" s="57"/>
      <c r="G45" s="57"/>
      <c r="H45" s="57"/>
      <c r="I45" s="57"/>
      <c r="J45" s="57"/>
      <c r="K45" s="57"/>
      <c r="L45" s="335" t="str">
        <f>K6</f>
        <v>III/1808 Gerská ul., zastávka MHD Severka</v>
      </c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6"/>
      <c r="AH45" s="336"/>
      <c r="AI45" s="336"/>
      <c r="AJ45" s="336"/>
      <c r="AK45" s="336"/>
      <c r="AL45" s="336"/>
      <c r="AM45" s="336"/>
      <c r="AN45" s="336"/>
      <c r="AO45" s="336"/>
      <c r="AP45" s="57"/>
      <c r="AQ45" s="57"/>
      <c r="AR45" s="58"/>
    </row>
    <row r="46" spans="1:57" s="2" customFormat="1" ht="6.95" customHeight="1" x14ac:dyDescent="0.2">
      <c r="A46" s="35"/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0"/>
      <c r="BE46" s="35"/>
    </row>
    <row r="47" spans="1:57" s="2" customFormat="1" ht="12" customHeight="1" x14ac:dyDescent="0.2">
      <c r="A47" s="35"/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59" t="str">
        <f>IF(K8="","",K8)</f>
        <v xml:space="preserve"> 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337" t="str">
        <f>IF(AN8= "","",AN8)</f>
        <v>26. 11. 2019</v>
      </c>
      <c r="AN47" s="337"/>
      <c r="AO47" s="37"/>
      <c r="AP47" s="37"/>
      <c r="AQ47" s="37"/>
      <c r="AR47" s="40"/>
      <c r="BE47" s="35"/>
    </row>
    <row r="48" spans="1:57" s="2" customFormat="1" ht="6.95" customHeight="1" x14ac:dyDescent="0.2">
      <c r="A48" s="35"/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0"/>
      <c r="BE48" s="35"/>
    </row>
    <row r="49" spans="1:91" s="2" customFormat="1" ht="15.2" customHeight="1" x14ac:dyDescent="0.2">
      <c r="A49" s="35"/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53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30</v>
      </c>
      <c r="AJ49" s="37"/>
      <c r="AK49" s="37"/>
      <c r="AL49" s="37"/>
      <c r="AM49" s="338" t="str">
        <f>IF(E17="","",E17)</f>
        <v xml:space="preserve"> </v>
      </c>
      <c r="AN49" s="339"/>
      <c r="AO49" s="339"/>
      <c r="AP49" s="339"/>
      <c r="AQ49" s="37"/>
      <c r="AR49" s="40"/>
      <c r="AS49" s="340" t="s">
        <v>49</v>
      </c>
      <c r="AT49" s="341"/>
      <c r="AU49" s="61"/>
      <c r="AV49" s="61"/>
      <c r="AW49" s="61"/>
      <c r="AX49" s="61"/>
      <c r="AY49" s="61"/>
      <c r="AZ49" s="61"/>
      <c r="BA49" s="61"/>
      <c r="BB49" s="61"/>
      <c r="BC49" s="61"/>
      <c r="BD49" s="62"/>
      <c r="BE49" s="35"/>
    </row>
    <row r="50" spans="1:91" s="2" customFormat="1" ht="15.2" customHeight="1" x14ac:dyDescent="0.2">
      <c r="A50" s="35"/>
      <c r="B50" s="36"/>
      <c r="C50" s="30" t="s">
        <v>28</v>
      </c>
      <c r="D50" s="37"/>
      <c r="E50" s="37"/>
      <c r="F50" s="37"/>
      <c r="G50" s="37"/>
      <c r="H50" s="37"/>
      <c r="I50" s="37"/>
      <c r="J50" s="37"/>
      <c r="K50" s="37"/>
      <c r="L50" s="53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32</v>
      </c>
      <c r="AJ50" s="37"/>
      <c r="AK50" s="37"/>
      <c r="AL50" s="37"/>
      <c r="AM50" s="338" t="str">
        <f>IF(E20="","",E20)</f>
        <v xml:space="preserve"> </v>
      </c>
      <c r="AN50" s="339"/>
      <c r="AO50" s="339"/>
      <c r="AP50" s="339"/>
      <c r="AQ50" s="37"/>
      <c r="AR50" s="40"/>
      <c r="AS50" s="342"/>
      <c r="AT50" s="343"/>
      <c r="AU50" s="63"/>
      <c r="AV50" s="63"/>
      <c r="AW50" s="63"/>
      <c r="AX50" s="63"/>
      <c r="AY50" s="63"/>
      <c r="AZ50" s="63"/>
      <c r="BA50" s="63"/>
      <c r="BB50" s="63"/>
      <c r="BC50" s="63"/>
      <c r="BD50" s="64"/>
      <c r="BE50" s="35"/>
    </row>
    <row r="51" spans="1:91" s="2" customFormat="1" ht="10.9" customHeight="1" x14ac:dyDescent="0.2">
      <c r="A51" s="35"/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0"/>
      <c r="AS51" s="344"/>
      <c r="AT51" s="345"/>
      <c r="AU51" s="65"/>
      <c r="AV51" s="65"/>
      <c r="AW51" s="65"/>
      <c r="AX51" s="65"/>
      <c r="AY51" s="65"/>
      <c r="AZ51" s="65"/>
      <c r="BA51" s="65"/>
      <c r="BB51" s="65"/>
      <c r="BC51" s="65"/>
      <c r="BD51" s="66"/>
      <c r="BE51" s="35"/>
    </row>
    <row r="52" spans="1:91" s="2" customFormat="1" ht="29.25" customHeight="1" x14ac:dyDescent="0.2">
      <c r="A52" s="35"/>
      <c r="B52" s="36"/>
      <c r="C52" s="326" t="s">
        <v>50</v>
      </c>
      <c r="D52" s="327"/>
      <c r="E52" s="327"/>
      <c r="F52" s="327"/>
      <c r="G52" s="327"/>
      <c r="H52" s="67"/>
      <c r="I52" s="328" t="s">
        <v>51</v>
      </c>
      <c r="J52" s="327"/>
      <c r="K52" s="327"/>
      <c r="L52" s="327"/>
      <c r="M52" s="327"/>
      <c r="N52" s="327"/>
      <c r="O52" s="327"/>
      <c r="P52" s="327"/>
      <c r="Q52" s="327"/>
      <c r="R52" s="327"/>
      <c r="S52" s="327"/>
      <c r="T52" s="327"/>
      <c r="U52" s="327"/>
      <c r="V52" s="327"/>
      <c r="W52" s="327"/>
      <c r="X52" s="327"/>
      <c r="Y52" s="327"/>
      <c r="Z52" s="327"/>
      <c r="AA52" s="327"/>
      <c r="AB52" s="327"/>
      <c r="AC52" s="327"/>
      <c r="AD52" s="327"/>
      <c r="AE52" s="327"/>
      <c r="AF52" s="327"/>
      <c r="AG52" s="329" t="s">
        <v>52</v>
      </c>
      <c r="AH52" s="327"/>
      <c r="AI52" s="327"/>
      <c r="AJ52" s="327"/>
      <c r="AK52" s="327"/>
      <c r="AL52" s="327"/>
      <c r="AM52" s="327"/>
      <c r="AN52" s="328" t="s">
        <v>53</v>
      </c>
      <c r="AO52" s="327"/>
      <c r="AP52" s="327"/>
      <c r="AQ52" s="68" t="s">
        <v>54</v>
      </c>
      <c r="AR52" s="40"/>
      <c r="AS52" s="69" t="s">
        <v>55</v>
      </c>
      <c r="AT52" s="70" t="s">
        <v>56</v>
      </c>
      <c r="AU52" s="70" t="s">
        <v>57</v>
      </c>
      <c r="AV52" s="70" t="s">
        <v>58</v>
      </c>
      <c r="AW52" s="70" t="s">
        <v>59</v>
      </c>
      <c r="AX52" s="70" t="s">
        <v>60</v>
      </c>
      <c r="AY52" s="70" t="s">
        <v>61</v>
      </c>
      <c r="AZ52" s="70" t="s">
        <v>62</v>
      </c>
      <c r="BA52" s="70" t="s">
        <v>63</v>
      </c>
      <c r="BB52" s="70" t="s">
        <v>64</v>
      </c>
      <c r="BC52" s="70" t="s">
        <v>65</v>
      </c>
      <c r="BD52" s="71" t="s">
        <v>66</v>
      </c>
      <c r="BE52" s="35"/>
    </row>
    <row r="53" spans="1:91" s="2" customFormat="1" ht="10.9" customHeight="1" x14ac:dyDescent="0.2">
      <c r="A53" s="35"/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0"/>
      <c r="AS53" s="72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4"/>
      <c r="BE53" s="35"/>
    </row>
    <row r="54" spans="1:91" s="6" customFormat="1" ht="32.450000000000003" customHeight="1" x14ac:dyDescent="0.2">
      <c r="B54" s="75"/>
      <c r="C54" s="76" t="s">
        <v>67</v>
      </c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  <c r="AC54" s="77"/>
      <c r="AD54" s="77"/>
      <c r="AE54" s="77"/>
      <c r="AF54" s="77"/>
      <c r="AG54" s="333">
        <f>ROUND(AG55,2)</f>
        <v>0</v>
      </c>
      <c r="AH54" s="333"/>
      <c r="AI54" s="333"/>
      <c r="AJ54" s="333"/>
      <c r="AK54" s="333"/>
      <c r="AL54" s="333"/>
      <c r="AM54" s="333"/>
      <c r="AN54" s="334">
        <f>SUM(AG54,AT54)</f>
        <v>0</v>
      </c>
      <c r="AO54" s="334"/>
      <c r="AP54" s="334"/>
      <c r="AQ54" s="79" t="s">
        <v>19</v>
      </c>
      <c r="AR54" s="80"/>
      <c r="AS54" s="81">
        <f>ROUND(AS55,2)</f>
        <v>0</v>
      </c>
      <c r="AT54" s="82">
        <f>ROUND(SUM(AV54:AW54),2)</f>
        <v>0</v>
      </c>
      <c r="AU54" s="83">
        <f>ROUND(AU55,5)</f>
        <v>0</v>
      </c>
      <c r="AV54" s="82">
        <f>ROUND(AZ54*L29,2)</f>
        <v>0</v>
      </c>
      <c r="AW54" s="82">
        <f>ROUND(BA54*L30,2)</f>
        <v>0</v>
      </c>
      <c r="AX54" s="82">
        <f>ROUND(BB54*L29,2)</f>
        <v>0</v>
      </c>
      <c r="AY54" s="82">
        <f>ROUND(BC54*L30,2)</f>
        <v>0</v>
      </c>
      <c r="AZ54" s="82">
        <f>ROUND(AZ55,2)</f>
        <v>0</v>
      </c>
      <c r="BA54" s="82">
        <f>ROUND(BA55,2)</f>
        <v>0</v>
      </c>
      <c r="BB54" s="82">
        <f>ROUND(BB55,2)</f>
        <v>0</v>
      </c>
      <c r="BC54" s="82">
        <f>ROUND(BC55,2)</f>
        <v>0</v>
      </c>
      <c r="BD54" s="84">
        <f>ROUND(BD55,2)</f>
        <v>0</v>
      </c>
      <c r="BS54" s="85" t="s">
        <v>68</v>
      </c>
      <c r="BT54" s="85" t="s">
        <v>69</v>
      </c>
      <c r="BU54" s="86" t="s">
        <v>70</v>
      </c>
      <c r="BV54" s="85" t="s">
        <v>71</v>
      </c>
      <c r="BW54" s="85" t="s">
        <v>5</v>
      </c>
      <c r="BX54" s="85" t="s">
        <v>72</v>
      </c>
      <c r="CL54" s="85" t="s">
        <v>19</v>
      </c>
    </row>
    <row r="55" spans="1:91" s="7" customFormat="1" ht="16.5" customHeight="1" x14ac:dyDescent="0.2">
      <c r="A55" s="87" t="s">
        <v>73</v>
      </c>
      <c r="B55" s="88"/>
      <c r="C55" s="89"/>
      <c r="D55" s="332" t="s">
        <v>74</v>
      </c>
      <c r="E55" s="332"/>
      <c r="F55" s="332"/>
      <c r="G55" s="332"/>
      <c r="H55" s="332"/>
      <c r="I55" s="90"/>
      <c r="J55" s="332" t="s">
        <v>75</v>
      </c>
      <c r="K55" s="332"/>
      <c r="L55" s="332"/>
      <c r="M55" s="332"/>
      <c r="N55" s="332"/>
      <c r="O55" s="332"/>
      <c r="P55" s="332"/>
      <c r="Q55" s="332"/>
      <c r="R55" s="332"/>
      <c r="S55" s="332"/>
      <c r="T55" s="332"/>
      <c r="U55" s="332"/>
      <c r="V55" s="332"/>
      <c r="W55" s="332"/>
      <c r="X55" s="332"/>
      <c r="Y55" s="332"/>
      <c r="Z55" s="332"/>
      <c r="AA55" s="332"/>
      <c r="AB55" s="332"/>
      <c r="AC55" s="332"/>
      <c r="AD55" s="332"/>
      <c r="AE55" s="332"/>
      <c r="AF55" s="332"/>
      <c r="AG55" s="330">
        <f>'101 - KOMUNIKACE'!J30</f>
        <v>0</v>
      </c>
      <c r="AH55" s="331"/>
      <c r="AI55" s="331"/>
      <c r="AJ55" s="331"/>
      <c r="AK55" s="331"/>
      <c r="AL55" s="331"/>
      <c r="AM55" s="331"/>
      <c r="AN55" s="330">
        <f>SUM(AG55,AT55)</f>
        <v>0</v>
      </c>
      <c r="AO55" s="331"/>
      <c r="AP55" s="331"/>
      <c r="AQ55" s="91" t="s">
        <v>76</v>
      </c>
      <c r="AR55" s="92"/>
      <c r="AS55" s="93">
        <v>0</v>
      </c>
      <c r="AT55" s="94">
        <f>ROUND(SUM(AV55:AW55),2)</f>
        <v>0</v>
      </c>
      <c r="AU55" s="95">
        <f>'101 - KOMUNIKACE'!P88</f>
        <v>0</v>
      </c>
      <c r="AV55" s="94">
        <f>'101 - KOMUNIKACE'!J33</f>
        <v>0</v>
      </c>
      <c r="AW55" s="94">
        <f>'101 - KOMUNIKACE'!J34</f>
        <v>0</v>
      </c>
      <c r="AX55" s="94">
        <f>'101 - KOMUNIKACE'!J35</f>
        <v>0</v>
      </c>
      <c r="AY55" s="94">
        <f>'101 - KOMUNIKACE'!J36</f>
        <v>0</v>
      </c>
      <c r="AZ55" s="94">
        <f>'101 - KOMUNIKACE'!F33</f>
        <v>0</v>
      </c>
      <c r="BA55" s="94">
        <f>'101 - KOMUNIKACE'!F34</f>
        <v>0</v>
      </c>
      <c r="BB55" s="94">
        <f>'101 - KOMUNIKACE'!F35</f>
        <v>0</v>
      </c>
      <c r="BC55" s="94">
        <f>'101 - KOMUNIKACE'!F36</f>
        <v>0</v>
      </c>
      <c r="BD55" s="96">
        <f>'101 - KOMUNIKACE'!F37</f>
        <v>0</v>
      </c>
      <c r="BT55" s="97" t="s">
        <v>77</v>
      </c>
      <c r="BV55" s="97" t="s">
        <v>71</v>
      </c>
      <c r="BW55" s="97" t="s">
        <v>78</v>
      </c>
      <c r="BX55" s="97" t="s">
        <v>5</v>
      </c>
      <c r="CL55" s="97" t="s">
        <v>19</v>
      </c>
      <c r="CM55" s="97" t="s">
        <v>79</v>
      </c>
    </row>
    <row r="56" spans="1:91" s="2" customFormat="1" ht="30" customHeight="1" x14ac:dyDescent="0.2">
      <c r="A56" s="35"/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0"/>
      <c r="AS56" s="35"/>
      <c r="AT56" s="35"/>
      <c r="AU56" s="35"/>
      <c r="AV56" s="35"/>
      <c r="AW56" s="35"/>
      <c r="AX56" s="35"/>
      <c r="AY56" s="35"/>
      <c r="AZ56" s="35"/>
      <c r="BA56" s="35"/>
      <c r="BB56" s="35"/>
      <c r="BC56" s="35"/>
      <c r="BD56" s="35"/>
      <c r="BE56" s="35"/>
    </row>
    <row r="57" spans="1:91" s="2" customFormat="1" ht="6.95" customHeight="1" x14ac:dyDescent="0.2">
      <c r="A57" s="35"/>
      <c r="B57" s="48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0"/>
      <c r="AS57" s="35"/>
      <c r="AT57" s="35"/>
      <c r="AU57" s="35"/>
      <c r="AV57" s="35"/>
      <c r="AW57" s="35"/>
      <c r="AX57" s="35"/>
      <c r="AY57" s="35"/>
      <c r="AZ57" s="35"/>
      <c r="BA57" s="35"/>
      <c r="BB57" s="35"/>
      <c r="BC57" s="35"/>
      <c r="BD57" s="35"/>
      <c r="BE57" s="35"/>
    </row>
  </sheetData>
  <sheetProtection algorithmName="SHA-512" hashValue="sTAtrzaLXQ4WAeYlX+yQ8bsvtA3A+hflCBkXlKMpF3NOnKHOEUPMxkN0Qz7x/567aQgWBe12b/j6I1esfGWCeg==" saltValue="me+2s4j7nUGO/EZ+4bAphQVdosBUfcybhMjcGO/Zhj8ZVopmEzUOY4+uiyXrxoCLWe8tVZQ4VLN9+X2wg8TXzw==" spinCount="100000" sheet="1" objects="1" scenarios="1" formatColumns="0" formatRows="0"/>
  <mergeCells count="42">
    <mergeCell ref="W30:AE30"/>
    <mergeCell ref="AK30:AO30"/>
    <mergeCell ref="L30:P30"/>
    <mergeCell ref="W31:AE31"/>
    <mergeCell ref="L31:P31"/>
    <mergeCell ref="W32:AE32"/>
    <mergeCell ref="AK32:AO32"/>
    <mergeCell ref="L32:P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AN55:AP55"/>
    <mergeCell ref="AG55:AM55"/>
    <mergeCell ref="D55:H55"/>
    <mergeCell ref="J55:AF55"/>
    <mergeCell ref="AG54:AM54"/>
    <mergeCell ref="AN54:AP54"/>
    <mergeCell ref="AR2:BE2"/>
    <mergeCell ref="C52:G52"/>
    <mergeCell ref="I52:AF52"/>
    <mergeCell ref="AG52:AM52"/>
    <mergeCell ref="AN52:AP52"/>
    <mergeCell ref="L45:AO45"/>
    <mergeCell ref="AM47:AN47"/>
    <mergeCell ref="AM49:AP49"/>
    <mergeCell ref="AS49:AT51"/>
    <mergeCell ref="AM50:AP50"/>
    <mergeCell ref="W33:AE33"/>
    <mergeCell ref="AK33:AO33"/>
    <mergeCell ref="L33:P33"/>
    <mergeCell ref="X35:AB35"/>
    <mergeCell ref="AK35:AO35"/>
    <mergeCell ref="AK31:AO31"/>
  </mergeCells>
  <hyperlinks>
    <hyperlink ref="A55" location="'101 - KOMUNIKACE'!C2" display="/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32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100.83203125" style="1" customWidth="1"/>
    <col min="7" max="7" width="7" style="1" customWidth="1"/>
    <col min="8" max="8" width="11.5" style="1" customWidth="1"/>
    <col min="9" max="9" width="20.1640625" style="98" customWidth="1"/>
    <col min="10" max="11" width="20.16406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98"/>
      <c r="L2" s="325"/>
      <c r="M2" s="325"/>
      <c r="N2" s="325"/>
      <c r="O2" s="325"/>
      <c r="P2" s="325"/>
      <c r="Q2" s="325"/>
      <c r="R2" s="325"/>
      <c r="S2" s="325"/>
      <c r="T2" s="325"/>
      <c r="U2" s="325"/>
      <c r="V2" s="325"/>
      <c r="AT2" s="18" t="s">
        <v>78</v>
      </c>
    </row>
    <row r="3" spans="1:46" s="1" customFormat="1" ht="6.95" customHeight="1" x14ac:dyDescent="0.2">
      <c r="B3" s="99"/>
      <c r="C3" s="100"/>
      <c r="D3" s="100"/>
      <c r="E3" s="100"/>
      <c r="F3" s="100"/>
      <c r="G3" s="100"/>
      <c r="H3" s="100"/>
      <c r="I3" s="101"/>
      <c r="J3" s="100"/>
      <c r="K3" s="100"/>
      <c r="L3" s="21"/>
      <c r="AT3" s="18" t="s">
        <v>79</v>
      </c>
    </row>
    <row r="4" spans="1:46" s="1" customFormat="1" ht="24.95" customHeight="1" x14ac:dyDescent="0.2">
      <c r="B4" s="21"/>
      <c r="D4" s="102" t="s">
        <v>80</v>
      </c>
      <c r="I4" s="98"/>
      <c r="L4" s="21"/>
      <c r="M4" s="103" t="s">
        <v>10</v>
      </c>
      <c r="AT4" s="18" t="s">
        <v>4</v>
      </c>
    </row>
    <row r="5" spans="1:46" s="1" customFormat="1" ht="6.95" customHeight="1" x14ac:dyDescent="0.2">
      <c r="B5" s="21"/>
      <c r="I5" s="98"/>
      <c r="L5" s="21"/>
    </row>
    <row r="6" spans="1:46" s="1" customFormat="1" ht="12" customHeight="1" x14ac:dyDescent="0.2">
      <c r="B6" s="21"/>
      <c r="D6" s="104" t="s">
        <v>16</v>
      </c>
      <c r="I6" s="98"/>
      <c r="L6" s="21"/>
    </row>
    <row r="7" spans="1:46" s="1" customFormat="1" ht="16.5" customHeight="1" x14ac:dyDescent="0.2">
      <c r="B7" s="21"/>
      <c r="E7" s="368" t="str">
        <f>'Rekapitulace stavby'!K6</f>
        <v>III/1808 Gerská ul., zastávka MHD Severka</v>
      </c>
      <c r="F7" s="369"/>
      <c r="G7" s="369"/>
      <c r="H7" s="369"/>
      <c r="I7" s="98"/>
      <c r="L7" s="21"/>
    </row>
    <row r="8" spans="1:46" s="2" customFormat="1" ht="12" customHeight="1" x14ac:dyDescent="0.2">
      <c r="A8" s="35"/>
      <c r="B8" s="40"/>
      <c r="C8" s="35"/>
      <c r="D8" s="104" t="s">
        <v>81</v>
      </c>
      <c r="E8" s="35"/>
      <c r="F8" s="35"/>
      <c r="G8" s="35"/>
      <c r="H8" s="35"/>
      <c r="I8" s="105"/>
      <c r="J8" s="35"/>
      <c r="K8" s="35"/>
      <c r="L8" s="10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pans="1:46" s="2" customFormat="1" ht="16.5" customHeight="1" x14ac:dyDescent="0.2">
      <c r="A9" s="35"/>
      <c r="B9" s="40"/>
      <c r="C9" s="35"/>
      <c r="D9" s="35"/>
      <c r="E9" s="370" t="s">
        <v>82</v>
      </c>
      <c r="F9" s="371"/>
      <c r="G9" s="371"/>
      <c r="H9" s="371"/>
      <c r="I9" s="105"/>
      <c r="J9" s="35"/>
      <c r="K9" s="35"/>
      <c r="L9" s="10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pans="1:46" s="2" customFormat="1" x14ac:dyDescent="0.2">
      <c r="A10" s="35"/>
      <c r="B10" s="40"/>
      <c r="C10" s="35"/>
      <c r="D10" s="35"/>
      <c r="E10" s="35"/>
      <c r="F10" s="35"/>
      <c r="G10" s="35"/>
      <c r="H10" s="35"/>
      <c r="I10" s="105"/>
      <c r="J10" s="35"/>
      <c r="K10" s="35"/>
      <c r="L10" s="10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pans="1:46" s="2" customFormat="1" ht="12" customHeight="1" x14ac:dyDescent="0.2">
      <c r="A11" s="35"/>
      <c r="B11" s="40"/>
      <c r="C11" s="35"/>
      <c r="D11" s="104" t="s">
        <v>18</v>
      </c>
      <c r="E11" s="35"/>
      <c r="F11" s="107" t="s">
        <v>19</v>
      </c>
      <c r="G11" s="35"/>
      <c r="H11" s="35"/>
      <c r="I11" s="108" t="s">
        <v>20</v>
      </c>
      <c r="J11" s="107" t="s">
        <v>19</v>
      </c>
      <c r="K11" s="35"/>
      <c r="L11" s="10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pans="1:46" s="2" customFormat="1" ht="12" customHeight="1" x14ac:dyDescent="0.2">
      <c r="A12" s="35"/>
      <c r="B12" s="40"/>
      <c r="C12" s="35"/>
      <c r="D12" s="104" t="s">
        <v>21</v>
      </c>
      <c r="E12" s="35"/>
      <c r="F12" s="107" t="s">
        <v>22</v>
      </c>
      <c r="G12" s="35"/>
      <c r="H12" s="35"/>
      <c r="I12" s="108" t="s">
        <v>23</v>
      </c>
      <c r="J12" s="109" t="str">
        <f>'Rekapitulace stavby'!AN8</f>
        <v>26. 11. 2019</v>
      </c>
      <c r="K12" s="35"/>
      <c r="L12" s="10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pans="1:46" s="2" customFormat="1" ht="10.9" customHeight="1" x14ac:dyDescent="0.2">
      <c r="A13" s="35"/>
      <c r="B13" s="40"/>
      <c r="C13" s="35"/>
      <c r="D13" s="35"/>
      <c r="E13" s="35"/>
      <c r="F13" s="35"/>
      <c r="G13" s="35"/>
      <c r="H13" s="35"/>
      <c r="I13" s="105"/>
      <c r="J13" s="35"/>
      <c r="K13" s="35"/>
      <c r="L13" s="10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pans="1:46" s="2" customFormat="1" ht="12" customHeight="1" x14ac:dyDescent="0.2">
      <c r="A14" s="35"/>
      <c r="B14" s="40"/>
      <c r="C14" s="35"/>
      <c r="D14" s="104" t="s">
        <v>25</v>
      </c>
      <c r="E14" s="35"/>
      <c r="F14" s="35"/>
      <c r="G14" s="35"/>
      <c r="H14" s="35"/>
      <c r="I14" s="108" t="s">
        <v>26</v>
      </c>
      <c r="J14" s="107" t="str">
        <f>IF('Rekapitulace stavby'!AN10="","",'Rekapitulace stavby'!AN10)</f>
        <v/>
      </c>
      <c r="K14" s="35"/>
      <c r="L14" s="10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pans="1:46" s="2" customFormat="1" ht="18" customHeight="1" x14ac:dyDescent="0.2">
      <c r="A15" s="35"/>
      <c r="B15" s="40"/>
      <c r="C15" s="35"/>
      <c r="D15" s="35"/>
      <c r="E15" s="107" t="str">
        <f>IF('Rekapitulace stavby'!E11="","",'Rekapitulace stavby'!E11)</f>
        <v xml:space="preserve"> </v>
      </c>
      <c r="F15" s="35"/>
      <c r="G15" s="35"/>
      <c r="H15" s="35"/>
      <c r="I15" s="108" t="s">
        <v>27</v>
      </c>
      <c r="J15" s="107" t="str">
        <f>IF('Rekapitulace stavby'!AN11="","",'Rekapitulace stavby'!AN11)</f>
        <v/>
      </c>
      <c r="K15" s="35"/>
      <c r="L15" s="10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pans="1:46" s="2" customFormat="1" ht="6.95" customHeight="1" x14ac:dyDescent="0.2">
      <c r="A16" s="35"/>
      <c r="B16" s="40"/>
      <c r="C16" s="35"/>
      <c r="D16" s="35"/>
      <c r="E16" s="35"/>
      <c r="F16" s="35"/>
      <c r="G16" s="35"/>
      <c r="H16" s="35"/>
      <c r="I16" s="105"/>
      <c r="J16" s="35"/>
      <c r="K16" s="35"/>
      <c r="L16" s="10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pans="1:31" s="2" customFormat="1" ht="12" customHeight="1" x14ac:dyDescent="0.2">
      <c r="A17" s="35"/>
      <c r="B17" s="40"/>
      <c r="C17" s="35"/>
      <c r="D17" s="104" t="s">
        <v>28</v>
      </c>
      <c r="E17" s="35"/>
      <c r="F17" s="35"/>
      <c r="G17" s="35"/>
      <c r="H17" s="35"/>
      <c r="I17" s="108" t="s">
        <v>26</v>
      </c>
      <c r="J17" s="31" t="str">
        <f>'Rekapitulace stavby'!AN13</f>
        <v>Vyplň údaj</v>
      </c>
      <c r="K17" s="35"/>
      <c r="L17" s="10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pans="1:31" s="2" customFormat="1" ht="18" customHeight="1" x14ac:dyDescent="0.2">
      <c r="A18" s="35"/>
      <c r="B18" s="40"/>
      <c r="C18" s="35"/>
      <c r="D18" s="35"/>
      <c r="E18" s="372" t="str">
        <f>'Rekapitulace stavby'!E14</f>
        <v>Vyplň údaj</v>
      </c>
      <c r="F18" s="373"/>
      <c r="G18" s="373"/>
      <c r="H18" s="373"/>
      <c r="I18" s="108" t="s">
        <v>27</v>
      </c>
      <c r="J18" s="31" t="str">
        <f>'Rekapitulace stavby'!AN14</f>
        <v>Vyplň údaj</v>
      </c>
      <c r="K18" s="35"/>
      <c r="L18" s="10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pans="1:31" s="2" customFormat="1" ht="6.95" customHeight="1" x14ac:dyDescent="0.2">
      <c r="A19" s="35"/>
      <c r="B19" s="40"/>
      <c r="C19" s="35"/>
      <c r="D19" s="35"/>
      <c r="E19" s="35"/>
      <c r="F19" s="35"/>
      <c r="G19" s="35"/>
      <c r="H19" s="35"/>
      <c r="I19" s="105"/>
      <c r="J19" s="35"/>
      <c r="K19" s="35"/>
      <c r="L19" s="10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pans="1:31" s="2" customFormat="1" ht="12" customHeight="1" x14ac:dyDescent="0.2">
      <c r="A20" s="35"/>
      <c r="B20" s="40"/>
      <c r="C20" s="35"/>
      <c r="D20" s="104" t="s">
        <v>30</v>
      </c>
      <c r="E20" s="35"/>
      <c r="F20" s="35"/>
      <c r="G20" s="35"/>
      <c r="H20" s="35"/>
      <c r="I20" s="108" t="s">
        <v>26</v>
      </c>
      <c r="J20" s="107" t="str">
        <f>IF('Rekapitulace stavby'!AN16="","",'Rekapitulace stavby'!AN16)</f>
        <v/>
      </c>
      <c r="K20" s="35"/>
      <c r="L20" s="10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pans="1:31" s="2" customFormat="1" ht="18" customHeight="1" x14ac:dyDescent="0.2">
      <c r="A21" s="35"/>
      <c r="B21" s="40"/>
      <c r="C21" s="35"/>
      <c r="D21" s="35"/>
      <c r="E21" s="107" t="str">
        <f>IF('Rekapitulace stavby'!E17="","",'Rekapitulace stavby'!E17)</f>
        <v xml:space="preserve"> </v>
      </c>
      <c r="F21" s="35"/>
      <c r="G21" s="35"/>
      <c r="H21" s="35"/>
      <c r="I21" s="108" t="s">
        <v>27</v>
      </c>
      <c r="J21" s="107" t="str">
        <f>IF('Rekapitulace stavby'!AN17="","",'Rekapitulace stavby'!AN17)</f>
        <v/>
      </c>
      <c r="K21" s="35"/>
      <c r="L21" s="10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pans="1:31" s="2" customFormat="1" ht="6.95" customHeight="1" x14ac:dyDescent="0.2">
      <c r="A22" s="35"/>
      <c r="B22" s="40"/>
      <c r="C22" s="35"/>
      <c r="D22" s="35"/>
      <c r="E22" s="35"/>
      <c r="F22" s="35"/>
      <c r="G22" s="35"/>
      <c r="H22" s="35"/>
      <c r="I22" s="105"/>
      <c r="J22" s="35"/>
      <c r="K22" s="35"/>
      <c r="L22" s="10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pans="1:31" s="2" customFormat="1" ht="12" customHeight="1" x14ac:dyDescent="0.2">
      <c r="A23" s="35"/>
      <c r="B23" s="40"/>
      <c r="C23" s="35"/>
      <c r="D23" s="104" t="s">
        <v>32</v>
      </c>
      <c r="E23" s="35"/>
      <c r="F23" s="35"/>
      <c r="G23" s="35"/>
      <c r="H23" s="35"/>
      <c r="I23" s="108" t="s">
        <v>26</v>
      </c>
      <c r="J23" s="107" t="str">
        <f>IF('Rekapitulace stavby'!AN19="","",'Rekapitulace stavby'!AN19)</f>
        <v/>
      </c>
      <c r="K23" s="35"/>
      <c r="L23" s="10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pans="1:31" s="2" customFormat="1" ht="18" customHeight="1" x14ac:dyDescent="0.2">
      <c r="A24" s="35"/>
      <c r="B24" s="40"/>
      <c r="C24" s="35"/>
      <c r="D24" s="35"/>
      <c r="E24" s="107" t="str">
        <f>IF('Rekapitulace stavby'!E20="","",'Rekapitulace stavby'!E20)</f>
        <v xml:space="preserve"> </v>
      </c>
      <c r="F24" s="35"/>
      <c r="G24" s="35"/>
      <c r="H24" s="35"/>
      <c r="I24" s="108" t="s">
        <v>27</v>
      </c>
      <c r="J24" s="107" t="str">
        <f>IF('Rekapitulace stavby'!AN20="","",'Rekapitulace stavby'!AN20)</f>
        <v/>
      </c>
      <c r="K24" s="35"/>
      <c r="L24" s="10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pans="1:31" s="2" customFormat="1" ht="6.95" customHeight="1" x14ac:dyDescent="0.2">
      <c r="A25" s="35"/>
      <c r="B25" s="40"/>
      <c r="C25" s="35"/>
      <c r="D25" s="35"/>
      <c r="E25" s="35"/>
      <c r="F25" s="35"/>
      <c r="G25" s="35"/>
      <c r="H25" s="35"/>
      <c r="I25" s="105"/>
      <c r="J25" s="35"/>
      <c r="K25" s="35"/>
      <c r="L25" s="10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pans="1:31" s="2" customFormat="1" ht="12" customHeight="1" x14ac:dyDescent="0.2">
      <c r="A26" s="35"/>
      <c r="B26" s="40"/>
      <c r="C26" s="35"/>
      <c r="D26" s="104" t="s">
        <v>33</v>
      </c>
      <c r="E26" s="35"/>
      <c r="F26" s="35"/>
      <c r="G26" s="35"/>
      <c r="H26" s="35"/>
      <c r="I26" s="105"/>
      <c r="J26" s="35"/>
      <c r="K26" s="35"/>
      <c r="L26" s="10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pans="1:31" s="8" customFormat="1" ht="16.5" customHeight="1" x14ac:dyDescent="0.2">
      <c r="A27" s="110"/>
      <c r="B27" s="111"/>
      <c r="C27" s="110"/>
      <c r="D27" s="110"/>
      <c r="E27" s="374" t="s">
        <v>19</v>
      </c>
      <c r="F27" s="374"/>
      <c r="G27" s="374"/>
      <c r="H27" s="374"/>
      <c r="I27" s="112"/>
      <c r="J27" s="110"/>
      <c r="K27" s="110"/>
      <c r="L27" s="113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</row>
    <row r="28" spans="1:31" s="2" customFormat="1" ht="6.95" customHeight="1" x14ac:dyDescent="0.2">
      <c r="A28" s="35"/>
      <c r="B28" s="40"/>
      <c r="C28" s="35"/>
      <c r="D28" s="35"/>
      <c r="E28" s="35"/>
      <c r="F28" s="35"/>
      <c r="G28" s="35"/>
      <c r="H28" s="35"/>
      <c r="I28" s="105"/>
      <c r="J28" s="35"/>
      <c r="K28" s="35"/>
      <c r="L28" s="10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pans="1:31" s="2" customFormat="1" ht="6.95" customHeight="1" x14ac:dyDescent="0.2">
      <c r="A29" s="35"/>
      <c r="B29" s="40"/>
      <c r="C29" s="35"/>
      <c r="D29" s="114"/>
      <c r="E29" s="114"/>
      <c r="F29" s="114"/>
      <c r="G29" s="114"/>
      <c r="H29" s="114"/>
      <c r="I29" s="115"/>
      <c r="J29" s="114"/>
      <c r="K29" s="114"/>
      <c r="L29" s="10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pans="1:31" s="2" customFormat="1" ht="25.35" customHeight="1" x14ac:dyDescent="0.2">
      <c r="A30" s="35"/>
      <c r="B30" s="40"/>
      <c r="C30" s="35"/>
      <c r="D30" s="116" t="s">
        <v>35</v>
      </c>
      <c r="E30" s="35"/>
      <c r="F30" s="35"/>
      <c r="G30" s="35"/>
      <c r="H30" s="35"/>
      <c r="I30" s="105"/>
      <c r="J30" s="117">
        <f>ROUND(J88, 2)</f>
        <v>0</v>
      </c>
      <c r="K30" s="35"/>
      <c r="L30" s="10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pans="1:31" s="2" customFormat="1" ht="6.95" customHeight="1" x14ac:dyDescent="0.2">
      <c r="A31" s="35"/>
      <c r="B31" s="40"/>
      <c r="C31" s="35"/>
      <c r="D31" s="114"/>
      <c r="E31" s="114"/>
      <c r="F31" s="114"/>
      <c r="G31" s="114"/>
      <c r="H31" s="114"/>
      <c r="I31" s="115"/>
      <c r="J31" s="114"/>
      <c r="K31" s="114"/>
      <c r="L31" s="10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pans="1:31" s="2" customFormat="1" ht="14.45" customHeight="1" x14ac:dyDescent="0.2">
      <c r="A32" s="35"/>
      <c r="B32" s="40"/>
      <c r="C32" s="35"/>
      <c r="D32" s="35"/>
      <c r="E32" s="35"/>
      <c r="F32" s="118" t="s">
        <v>37</v>
      </c>
      <c r="G32" s="35"/>
      <c r="H32" s="35"/>
      <c r="I32" s="119" t="s">
        <v>36</v>
      </c>
      <c r="J32" s="118" t="s">
        <v>38</v>
      </c>
      <c r="K32" s="35"/>
      <c r="L32" s="10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pans="1:31" s="2" customFormat="1" ht="14.45" customHeight="1" x14ac:dyDescent="0.2">
      <c r="A33" s="35"/>
      <c r="B33" s="40"/>
      <c r="C33" s="35"/>
      <c r="D33" s="120" t="s">
        <v>39</v>
      </c>
      <c r="E33" s="104" t="s">
        <v>40</v>
      </c>
      <c r="F33" s="121">
        <f>ROUND((SUM(BE88:BE231)),  2)</f>
        <v>0</v>
      </c>
      <c r="G33" s="35"/>
      <c r="H33" s="35"/>
      <c r="I33" s="122">
        <v>0.21</v>
      </c>
      <c r="J33" s="121">
        <f>ROUND(((SUM(BE88:BE231))*I33),  2)</f>
        <v>0</v>
      </c>
      <c r="K33" s="35"/>
      <c r="L33" s="10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pans="1:31" s="2" customFormat="1" ht="14.45" customHeight="1" x14ac:dyDescent="0.2">
      <c r="A34" s="35"/>
      <c r="B34" s="40"/>
      <c r="C34" s="35"/>
      <c r="D34" s="35"/>
      <c r="E34" s="104" t="s">
        <v>41</v>
      </c>
      <c r="F34" s="121">
        <f>ROUND((SUM(BF88:BF231)),  2)</f>
        <v>0</v>
      </c>
      <c r="G34" s="35"/>
      <c r="H34" s="35"/>
      <c r="I34" s="122">
        <v>0.15</v>
      </c>
      <c r="J34" s="121">
        <f>ROUND(((SUM(BF88:BF231))*I34),  2)</f>
        <v>0</v>
      </c>
      <c r="K34" s="35"/>
      <c r="L34" s="10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pans="1:31" s="2" customFormat="1" ht="14.45" hidden="1" customHeight="1" x14ac:dyDescent="0.2">
      <c r="A35" s="35"/>
      <c r="B35" s="40"/>
      <c r="C35" s="35"/>
      <c r="D35" s="35"/>
      <c r="E35" s="104" t="s">
        <v>42</v>
      </c>
      <c r="F35" s="121">
        <f>ROUND((SUM(BG88:BG231)),  2)</f>
        <v>0</v>
      </c>
      <c r="G35" s="35"/>
      <c r="H35" s="35"/>
      <c r="I35" s="122">
        <v>0.21</v>
      </c>
      <c r="J35" s="121">
        <f>0</f>
        <v>0</v>
      </c>
      <c r="K35" s="35"/>
      <c r="L35" s="10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pans="1:31" s="2" customFormat="1" ht="14.45" hidden="1" customHeight="1" x14ac:dyDescent="0.2">
      <c r="A36" s="35"/>
      <c r="B36" s="40"/>
      <c r="C36" s="35"/>
      <c r="D36" s="35"/>
      <c r="E36" s="104" t="s">
        <v>43</v>
      </c>
      <c r="F36" s="121">
        <f>ROUND((SUM(BH88:BH231)),  2)</f>
        <v>0</v>
      </c>
      <c r="G36" s="35"/>
      <c r="H36" s="35"/>
      <c r="I36" s="122">
        <v>0.15</v>
      </c>
      <c r="J36" s="121">
        <f>0</f>
        <v>0</v>
      </c>
      <c r="K36" s="35"/>
      <c r="L36" s="10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spans="1:31" s="2" customFormat="1" ht="14.45" hidden="1" customHeight="1" x14ac:dyDescent="0.2">
      <c r="A37" s="35"/>
      <c r="B37" s="40"/>
      <c r="C37" s="35"/>
      <c r="D37" s="35"/>
      <c r="E37" s="104" t="s">
        <v>44</v>
      </c>
      <c r="F37" s="121">
        <f>ROUND((SUM(BI88:BI231)),  2)</f>
        <v>0</v>
      </c>
      <c r="G37" s="35"/>
      <c r="H37" s="35"/>
      <c r="I37" s="122">
        <v>0</v>
      </c>
      <c r="J37" s="121">
        <f>0</f>
        <v>0</v>
      </c>
      <c r="K37" s="35"/>
      <c r="L37" s="10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pans="1:31" s="2" customFormat="1" ht="6.95" customHeight="1" x14ac:dyDescent="0.2">
      <c r="A38" s="35"/>
      <c r="B38" s="40"/>
      <c r="C38" s="35"/>
      <c r="D38" s="35"/>
      <c r="E38" s="35"/>
      <c r="F38" s="35"/>
      <c r="G38" s="35"/>
      <c r="H38" s="35"/>
      <c r="I38" s="105"/>
      <c r="J38" s="35"/>
      <c r="K38" s="35"/>
      <c r="L38" s="10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pans="1:31" s="2" customFormat="1" ht="25.35" customHeight="1" x14ac:dyDescent="0.2">
      <c r="A39" s="35"/>
      <c r="B39" s="40"/>
      <c r="C39" s="123"/>
      <c r="D39" s="124" t="s">
        <v>45</v>
      </c>
      <c r="E39" s="125"/>
      <c r="F39" s="125"/>
      <c r="G39" s="126" t="s">
        <v>46</v>
      </c>
      <c r="H39" s="127" t="s">
        <v>47</v>
      </c>
      <c r="I39" s="128"/>
      <c r="J39" s="129">
        <f>SUM(J30:J37)</f>
        <v>0</v>
      </c>
      <c r="K39" s="130"/>
      <c r="L39" s="10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pans="1:31" s="2" customFormat="1" ht="14.45" customHeight="1" x14ac:dyDescent="0.2">
      <c r="A40" s="35"/>
      <c r="B40" s="131"/>
      <c r="C40" s="132"/>
      <c r="D40" s="132"/>
      <c r="E40" s="132"/>
      <c r="F40" s="132"/>
      <c r="G40" s="132"/>
      <c r="H40" s="132"/>
      <c r="I40" s="133"/>
      <c r="J40" s="132"/>
      <c r="K40" s="132"/>
      <c r="L40" s="10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4" spans="1:31" s="2" customFormat="1" ht="6.95" customHeight="1" x14ac:dyDescent="0.2">
      <c r="A44" s="35"/>
      <c r="B44" s="134"/>
      <c r="C44" s="135"/>
      <c r="D44" s="135"/>
      <c r="E44" s="135"/>
      <c r="F44" s="135"/>
      <c r="G44" s="135"/>
      <c r="H44" s="135"/>
      <c r="I44" s="136"/>
      <c r="J44" s="135"/>
      <c r="K44" s="135"/>
      <c r="L44" s="106"/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</row>
    <row r="45" spans="1:31" s="2" customFormat="1" ht="24.95" customHeight="1" x14ac:dyDescent="0.2">
      <c r="A45" s="35"/>
      <c r="B45" s="36"/>
      <c r="C45" s="24" t="s">
        <v>83</v>
      </c>
      <c r="D45" s="37"/>
      <c r="E45" s="37"/>
      <c r="F45" s="37"/>
      <c r="G45" s="37"/>
      <c r="H45" s="37"/>
      <c r="I45" s="105"/>
      <c r="J45" s="37"/>
      <c r="K45" s="37"/>
      <c r="L45" s="106"/>
      <c r="S45" s="35"/>
      <c r="T45" s="35"/>
      <c r="U45" s="35"/>
      <c r="V45" s="35"/>
      <c r="W45" s="35"/>
      <c r="X45" s="35"/>
      <c r="Y45" s="35"/>
      <c r="Z45" s="35"/>
      <c r="AA45" s="35"/>
      <c r="AB45" s="35"/>
      <c r="AC45" s="35"/>
      <c r="AD45" s="35"/>
      <c r="AE45" s="35"/>
    </row>
    <row r="46" spans="1:31" s="2" customFormat="1" ht="6.95" customHeight="1" x14ac:dyDescent="0.2">
      <c r="A46" s="35"/>
      <c r="B46" s="36"/>
      <c r="C46" s="37"/>
      <c r="D46" s="37"/>
      <c r="E46" s="37"/>
      <c r="F46" s="37"/>
      <c r="G46" s="37"/>
      <c r="H46" s="37"/>
      <c r="I46" s="105"/>
      <c r="J46" s="37"/>
      <c r="K46" s="37"/>
      <c r="L46" s="106"/>
      <c r="S46" s="35"/>
      <c r="T46" s="35"/>
      <c r="U46" s="35"/>
      <c r="V46" s="35"/>
      <c r="W46" s="35"/>
      <c r="X46" s="35"/>
      <c r="Y46" s="35"/>
      <c r="Z46" s="35"/>
      <c r="AA46" s="35"/>
      <c r="AB46" s="35"/>
      <c r="AC46" s="35"/>
      <c r="AD46" s="35"/>
      <c r="AE46" s="35"/>
    </row>
    <row r="47" spans="1:31" s="2" customFormat="1" ht="12" customHeight="1" x14ac:dyDescent="0.2">
      <c r="A47" s="35"/>
      <c r="B47" s="36"/>
      <c r="C47" s="30" t="s">
        <v>16</v>
      </c>
      <c r="D47" s="37"/>
      <c r="E47" s="37"/>
      <c r="F47" s="37"/>
      <c r="G47" s="37"/>
      <c r="H47" s="37"/>
      <c r="I47" s="105"/>
      <c r="J47" s="37"/>
      <c r="K47" s="37"/>
      <c r="L47" s="106"/>
      <c r="S47" s="35"/>
      <c r="T47" s="35"/>
      <c r="U47" s="35"/>
      <c r="V47" s="35"/>
      <c r="W47" s="35"/>
      <c r="X47" s="35"/>
      <c r="Y47" s="35"/>
      <c r="Z47" s="35"/>
      <c r="AA47" s="35"/>
      <c r="AB47" s="35"/>
      <c r="AC47" s="35"/>
      <c r="AD47" s="35"/>
      <c r="AE47" s="35"/>
    </row>
    <row r="48" spans="1:31" s="2" customFormat="1" ht="16.5" customHeight="1" x14ac:dyDescent="0.2">
      <c r="A48" s="35"/>
      <c r="B48" s="36"/>
      <c r="C48" s="37"/>
      <c r="D48" s="37"/>
      <c r="E48" s="366" t="str">
        <f>E7</f>
        <v>III/1808 Gerská ul., zastávka MHD Severka</v>
      </c>
      <c r="F48" s="367"/>
      <c r="G48" s="367"/>
      <c r="H48" s="367"/>
      <c r="I48" s="105"/>
      <c r="J48" s="37"/>
      <c r="K48" s="37"/>
      <c r="L48" s="106"/>
      <c r="S48" s="35"/>
      <c r="T48" s="35"/>
      <c r="U48" s="35"/>
      <c r="V48" s="35"/>
      <c r="W48" s="35"/>
      <c r="X48" s="35"/>
      <c r="Y48" s="35"/>
      <c r="Z48" s="35"/>
      <c r="AA48" s="35"/>
      <c r="AB48" s="35"/>
      <c r="AC48" s="35"/>
      <c r="AD48" s="35"/>
      <c r="AE48" s="35"/>
    </row>
    <row r="49" spans="1:47" s="2" customFormat="1" ht="12" customHeight="1" x14ac:dyDescent="0.2">
      <c r="A49" s="35"/>
      <c r="B49" s="36"/>
      <c r="C49" s="30" t="s">
        <v>81</v>
      </c>
      <c r="D49" s="37"/>
      <c r="E49" s="37"/>
      <c r="F49" s="37"/>
      <c r="G49" s="37"/>
      <c r="H49" s="37"/>
      <c r="I49" s="105"/>
      <c r="J49" s="37"/>
      <c r="K49" s="37"/>
      <c r="L49" s="106"/>
      <c r="S49" s="35"/>
      <c r="T49" s="35"/>
      <c r="U49" s="35"/>
      <c r="V49" s="35"/>
      <c r="W49" s="35"/>
      <c r="X49" s="35"/>
      <c r="Y49" s="35"/>
      <c r="Z49" s="35"/>
      <c r="AA49" s="35"/>
      <c r="AB49" s="35"/>
      <c r="AC49" s="35"/>
      <c r="AD49" s="35"/>
      <c r="AE49" s="35"/>
    </row>
    <row r="50" spans="1:47" s="2" customFormat="1" ht="16.5" customHeight="1" x14ac:dyDescent="0.2">
      <c r="A50" s="35"/>
      <c r="B50" s="36"/>
      <c r="C50" s="37"/>
      <c r="D50" s="37"/>
      <c r="E50" s="335" t="str">
        <f>E9</f>
        <v>101 - KOMUNIKACE</v>
      </c>
      <c r="F50" s="365"/>
      <c r="G50" s="365"/>
      <c r="H50" s="365"/>
      <c r="I50" s="105"/>
      <c r="J50" s="37"/>
      <c r="K50" s="37"/>
      <c r="L50" s="106"/>
      <c r="S50" s="35"/>
      <c r="T50" s="35"/>
      <c r="U50" s="35"/>
      <c r="V50" s="35"/>
      <c r="W50" s="35"/>
      <c r="X50" s="35"/>
      <c r="Y50" s="35"/>
      <c r="Z50" s="35"/>
      <c r="AA50" s="35"/>
      <c r="AB50" s="35"/>
      <c r="AC50" s="35"/>
      <c r="AD50" s="35"/>
      <c r="AE50" s="35"/>
    </row>
    <row r="51" spans="1:47" s="2" customFormat="1" ht="6.95" customHeight="1" x14ac:dyDescent="0.2">
      <c r="A51" s="35"/>
      <c r="B51" s="36"/>
      <c r="C51" s="37"/>
      <c r="D51" s="37"/>
      <c r="E51" s="37"/>
      <c r="F51" s="37"/>
      <c r="G51" s="37"/>
      <c r="H51" s="37"/>
      <c r="I51" s="105"/>
      <c r="J51" s="37"/>
      <c r="K51" s="37"/>
      <c r="L51" s="106"/>
      <c r="S51" s="35"/>
      <c r="T51" s="35"/>
      <c r="U51" s="35"/>
      <c r="V51" s="35"/>
      <c r="W51" s="35"/>
      <c r="X51" s="35"/>
      <c r="Y51" s="35"/>
      <c r="Z51" s="35"/>
      <c r="AA51" s="35"/>
      <c r="AB51" s="35"/>
      <c r="AC51" s="35"/>
      <c r="AD51" s="35"/>
      <c r="AE51" s="35"/>
    </row>
    <row r="52" spans="1:47" s="2" customFormat="1" ht="12" customHeight="1" x14ac:dyDescent="0.2">
      <c r="A52" s="35"/>
      <c r="B52" s="36"/>
      <c r="C52" s="30" t="s">
        <v>21</v>
      </c>
      <c r="D52" s="37"/>
      <c r="E52" s="37"/>
      <c r="F52" s="28" t="str">
        <f>F12</f>
        <v xml:space="preserve"> </v>
      </c>
      <c r="G52" s="37"/>
      <c r="H52" s="37"/>
      <c r="I52" s="108" t="s">
        <v>23</v>
      </c>
      <c r="J52" s="60" t="str">
        <f>IF(J12="","",J12)</f>
        <v>26. 11. 2019</v>
      </c>
      <c r="K52" s="37"/>
      <c r="L52" s="106"/>
      <c r="S52" s="35"/>
      <c r="T52" s="35"/>
      <c r="U52" s="35"/>
      <c r="V52" s="35"/>
      <c r="W52" s="35"/>
      <c r="X52" s="35"/>
      <c r="Y52" s="35"/>
      <c r="Z52" s="35"/>
      <c r="AA52" s="35"/>
      <c r="AB52" s="35"/>
      <c r="AC52" s="35"/>
      <c r="AD52" s="35"/>
      <c r="AE52" s="35"/>
    </row>
    <row r="53" spans="1:47" s="2" customFormat="1" ht="6.95" customHeight="1" x14ac:dyDescent="0.2">
      <c r="A53" s="35"/>
      <c r="B53" s="36"/>
      <c r="C53" s="37"/>
      <c r="D53" s="37"/>
      <c r="E53" s="37"/>
      <c r="F53" s="37"/>
      <c r="G53" s="37"/>
      <c r="H53" s="37"/>
      <c r="I53" s="105"/>
      <c r="J53" s="37"/>
      <c r="K53" s="37"/>
      <c r="L53" s="106"/>
      <c r="S53" s="35"/>
      <c r="T53" s="35"/>
      <c r="U53" s="35"/>
      <c r="V53" s="35"/>
      <c r="W53" s="35"/>
      <c r="X53" s="35"/>
      <c r="Y53" s="35"/>
      <c r="Z53" s="35"/>
      <c r="AA53" s="35"/>
      <c r="AB53" s="35"/>
      <c r="AC53" s="35"/>
      <c r="AD53" s="35"/>
      <c r="AE53" s="35"/>
    </row>
    <row r="54" spans="1:47" s="2" customFormat="1" ht="15.2" customHeight="1" x14ac:dyDescent="0.2">
      <c r="A54" s="35"/>
      <c r="B54" s="36"/>
      <c r="C54" s="30" t="s">
        <v>25</v>
      </c>
      <c r="D54" s="37"/>
      <c r="E54" s="37"/>
      <c r="F54" s="28" t="str">
        <f>E15</f>
        <v xml:space="preserve"> </v>
      </c>
      <c r="G54" s="37"/>
      <c r="H54" s="37"/>
      <c r="I54" s="108" t="s">
        <v>30</v>
      </c>
      <c r="J54" s="33" t="str">
        <f>E21</f>
        <v xml:space="preserve"> </v>
      </c>
      <c r="K54" s="37"/>
      <c r="L54" s="106"/>
      <c r="S54" s="35"/>
      <c r="T54" s="35"/>
      <c r="U54" s="35"/>
      <c r="V54" s="35"/>
      <c r="W54" s="35"/>
      <c r="X54" s="35"/>
      <c r="Y54" s="35"/>
      <c r="Z54" s="35"/>
      <c r="AA54" s="35"/>
      <c r="AB54" s="35"/>
      <c r="AC54" s="35"/>
      <c r="AD54" s="35"/>
      <c r="AE54" s="35"/>
    </row>
    <row r="55" spans="1:47" s="2" customFormat="1" ht="15.2" customHeight="1" x14ac:dyDescent="0.2">
      <c r="A55" s="35"/>
      <c r="B55" s="36"/>
      <c r="C55" s="30" t="s">
        <v>28</v>
      </c>
      <c r="D55" s="37"/>
      <c r="E55" s="37"/>
      <c r="F55" s="28" t="str">
        <f>IF(E18="","",E18)</f>
        <v>Vyplň údaj</v>
      </c>
      <c r="G55" s="37"/>
      <c r="H55" s="37"/>
      <c r="I55" s="108" t="s">
        <v>32</v>
      </c>
      <c r="J55" s="33" t="str">
        <f>E24</f>
        <v xml:space="preserve"> </v>
      </c>
      <c r="K55" s="37"/>
      <c r="L55" s="106"/>
      <c r="S55" s="35"/>
      <c r="T55" s="35"/>
      <c r="U55" s="35"/>
      <c r="V55" s="35"/>
      <c r="W55" s="35"/>
      <c r="X55" s="35"/>
      <c r="Y55" s="35"/>
      <c r="Z55" s="35"/>
      <c r="AA55" s="35"/>
      <c r="AB55" s="35"/>
      <c r="AC55" s="35"/>
      <c r="AD55" s="35"/>
      <c r="AE55" s="35"/>
    </row>
    <row r="56" spans="1:47" s="2" customFormat="1" ht="10.35" customHeight="1" x14ac:dyDescent="0.2">
      <c r="A56" s="35"/>
      <c r="B56" s="36"/>
      <c r="C56" s="37"/>
      <c r="D56" s="37"/>
      <c r="E56" s="37"/>
      <c r="F56" s="37"/>
      <c r="G56" s="37"/>
      <c r="H56" s="37"/>
      <c r="I56" s="105"/>
      <c r="J56" s="37"/>
      <c r="K56" s="37"/>
      <c r="L56" s="106"/>
      <c r="S56" s="35"/>
      <c r="T56" s="35"/>
      <c r="U56" s="35"/>
      <c r="V56" s="35"/>
      <c r="W56" s="35"/>
      <c r="X56" s="35"/>
      <c r="Y56" s="35"/>
      <c r="Z56" s="35"/>
      <c r="AA56" s="35"/>
      <c r="AB56" s="35"/>
      <c r="AC56" s="35"/>
      <c r="AD56" s="35"/>
      <c r="AE56" s="35"/>
    </row>
    <row r="57" spans="1:47" s="2" customFormat="1" ht="29.25" customHeight="1" x14ac:dyDescent="0.2">
      <c r="A57" s="35"/>
      <c r="B57" s="36"/>
      <c r="C57" s="137" t="s">
        <v>84</v>
      </c>
      <c r="D57" s="138"/>
      <c r="E57" s="138"/>
      <c r="F57" s="138"/>
      <c r="G57" s="138"/>
      <c r="H57" s="138"/>
      <c r="I57" s="139"/>
      <c r="J57" s="140" t="s">
        <v>85</v>
      </c>
      <c r="K57" s="138"/>
      <c r="L57" s="106"/>
      <c r="S57" s="35"/>
      <c r="T57" s="35"/>
      <c r="U57" s="35"/>
      <c r="V57" s="35"/>
      <c r="W57" s="35"/>
      <c r="X57" s="35"/>
      <c r="Y57" s="35"/>
      <c r="Z57" s="35"/>
      <c r="AA57" s="35"/>
      <c r="AB57" s="35"/>
      <c r="AC57" s="35"/>
      <c r="AD57" s="35"/>
      <c r="AE57" s="35"/>
    </row>
    <row r="58" spans="1:47" s="2" customFormat="1" ht="10.35" customHeight="1" x14ac:dyDescent="0.2">
      <c r="A58" s="35"/>
      <c r="B58" s="36"/>
      <c r="C58" s="37"/>
      <c r="D58" s="37"/>
      <c r="E58" s="37"/>
      <c r="F58" s="37"/>
      <c r="G58" s="37"/>
      <c r="H58" s="37"/>
      <c r="I58" s="105"/>
      <c r="J58" s="37"/>
      <c r="K58" s="37"/>
      <c r="L58" s="106"/>
      <c r="S58" s="35"/>
      <c r="T58" s="35"/>
      <c r="U58" s="35"/>
      <c r="V58" s="35"/>
      <c r="W58" s="35"/>
      <c r="X58" s="35"/>
      <c r="Y58" s="35"/>
      <c r="Z58" s="35"/>
      <c r="AA58" s="35"/>
      <c r="AB58" s="35"/>
      <c r="AC58" s="35"/>
      <c r="AD58" s="35"/>
      <c r="AE58" s="35"/>
    </row>
    <row r="59" spans="1:47" s="2" customFormat="1" ht="22.9" customHeight="1" x14ac:dyDescent="0.2">
      <c r="A59" s="35"/>
      <c r="B59" s="36"/>
      <c r="C59" s="141" t="s">
        <v>67</v>
      </c>
      <c r="D59" s="37"/>
      <c r="E59" s="37"/>
      <c r="F59" s="37"/>
      <c r="G59" s="37"/>
      <c r="H59" s="37"/>
      <c r="I59" s="105"/>
      <c r="J59" s="78">
        <f>J88</f>
        <v>0</v>
      </c>
      <c r="K59" s="37"/>
      <c r="L59" s="106"/>
      <c r="S59" s="35"/>
      <c r="T59" s="35"/>
      <c r="U59" s="35"/>
      <c r="V59" s="35"/>
      <c r="W59" s="35"/>
      <c r="X59" s="35"/>
      <c r="Y59" s="35"/>
      <c r="Z59" s="35"/>
      <c r="AA59" s="35"/>
      <c r="AB59" s="35"/>
      <c r="AC59" s="35"/>
      <c r="AD59" s="35"/>
      <c r="AE59" s="35"/>
      <c r="AU59" s="18" t="s">
        <v>86</v>
      </c>
    </row>
    <row r="60" spans="1:47" s="9" customFormat="1" ht="24.95" customHeight="1" x14ac:dyDescent="0.2">
      <c r="B60" s="142"/>
      <c r="C60" s="143"/>
      <c r="D60" s="144" t="s">
        <v>87</v>
      </c>
      <c r="E60" s="145"/>
      <c r="F60" s="145"/>
      <c r="G60" s="145"/>
      <c r="H60" s="145"/>
      <c r="I60" s="146"/>
      <c r="J60" s="147">
        <f>J89</f>
        <v>0</v>
      </c>
      <c r="K60" s="143"/>
      <c r="L60" s="148"/>
    </row>
    <row r="61" spans="1:47" s="10" customFormat="1" ht="19.899999999999999" customHeight="1" x14ac:dyDescent="0.2">
      <c r="B61" s="149"/>
      <c r="C61" s="150"/>
      <c r="D61" s="151" t="s">
        <v>88</v>
      </c>
      <c r="E61" s="152"/>
      <c r="F61" s="152"/>
      <c r="G61" s="152"/>
      <c r="H61" s="152"/>
      <c r="I61" s="153"/>
      <c r="J61" s="154">
        <f>J90</f>
        <v>0</v>
      </c>
      <c r="K61" s="150"/>
      <c r="L61" s="155"/>
    </row>
    <row r="62" spans="1:47" s="10" customFormat="1" ht="19.899999999999999" customHeight="1" x14ac:dyDescent="0.2">
      <c r="B62" s="149"/>
      <c r="C62" s="150"/>
      <c r="D62" s="151" t="s">
        <v>89</v>
      </c>
      <c r="E62" s="152"/>
      <c r="F62" s="152"/>
      <c r="G62" s="152"/>
      <c r="H62" s="152"/>
      <c r="I62" s="153"/>
      <c r="J62" s="154">
        <f>J121</f>
        <v>0</v>
      </c>
      <c r="K62" s="150"/>
      <c r="L62" s="155"/>
    </row>
    <row r="63" spans="1:47" s="10" customFormat="1" ht="19.899999999999999" customHeight="1" x14ac:dyDescent="0.2">
      <c r="B63" s="149"/>
      <c r="C63" s="150"/>
      <c r="D63" s="151" t="s">
        <v>90</v>
      </c>
      <c r="E63" s="152"/>
      <c r="F63" s="152"/>
      <c r="G63" s="152"/>
      <c r="H63" s="152"/>
      <c r="I63" s="153"/>
      <c r="J63" s="154">
        <f>J126</f>
        <v>0</v>
      </c>
      <c r="K63" s="150"/>
      <c r="L63" s="155"/>
    </row>
    <row r="64" spans="1:47" s="10" customFormat="1" ht="19.899999999999999" customHeight="1" x14ac:dyDescent="0.2">
      <c r="B64" s="149"/>
      <c r="C64" s="150"/>
      <c r="D64" s="151" t="s">
        <v>91</v>
      </c>
      <c r="E64" s="152"/>
      <c r="F64" s="152"/>
      <c r="G64" s="152"/>
      <c r="H64" s="152"/>
      <c r="I64" s="153"/>
      <c r="J64" s="154">
        <f>J134</f>
        <v>0</v>
      </c>
      <c r="K64" s="150"/>
      <c r="L64" s="155"/>
    </row>
    <row r="65" spans="1:31" s="10" customFormat="1" ht="19.899999999999999" customHeight="1" x14ac:dyDescent="0.2">
      <c r="B65" s="149"/>
      <c r="C65" s="150"/>
      <c r="D65" s="151" t="s">
        <v>92</v>
      </c>
      <c r="E65" s="152"/>
      <c r="F65" s="152"/>
      <c r="G65" s="152"/>
      <c r="H65" s="152"/>
      <c r="I65" s="153"/>
      <c r="J65" s="154">
        <f>J152</f>
        <v>0</v>
      </c>
      <c r="K65" s="150"/>
      <c r="L65" s="155"/>
    </row>
    <row r="66" spans="1:31" s="10" customFormat="1" ht="19.899999999999999" customHeight="1" x14ac:dyDescent="0.2">
      <c r="B66" s="149"/>
      <c r="C66" s="150"/>
      <c r="D66" s="151" t="s">
        <v>93</v>
      </c>
      <c r="E66" s="152"/>
      <c r="F66" s="152"/>
      <c r="G66" s="152"/>
      <c r="H66" s="152"/>
      <c r="I66" s="153"/>
      <c r="J66" s="154">
        <f>J196</f>
        <v>0</v>
      </c>
      <c r="K66" s="150"/>
      <c r="L66" s="155"/>
    </row>
    <row r="67" spans="1:31" s="9" customFormat="1" ht="24.95" customHeight="1" x14ac:dyDescent="0.2">
      <c r="B67" s="142"/>
      <c r="C67" s="143"/>
      <c r="D67" s="144" t="s">
        <v>94</v>
      </c>
      <c r="E67" s="145"/>
      <c r="F67" s="145"/>
      <c r="G67" s="145"/>
      <c r="H67" s="145"/>
      <c r="I67" s="146"/>
      <c r="J67" s="147">
        <f>J221</f>
        <v>0</v>
      </c>
      <c r="K67" s="143"/>
      <c r="L67" s="148"/>
    </row>
    <row r="68" spans="1:31" s="10" customFormat="1" ht="19.899999999999999" customHeight="1" x14ac:dyDescent="0.2">
      <c r="B68" s="149"/>
      <c r="C68" s="150"/>
      <c r="D68" s="151" t="s">
        <v>95</v>
      </c>
      <c r="E68" s="152"/>
      <c r="F68" s="152"/>
      <c r="G68" s="152"/>
      <c r="H68" s="152"/>
      <c r="I68" s="153"/>
      <c r="J68" s="154">
        <f>J222</f>
        <v>0</v>
      </c>
      <c r="K68" s="150"/>
      <c r="L68" s="155"/>
    </row>
    <row r="69" spans="1:31" s="2" customFormat="1" ht="21.75" customHeight="1" x14ac:dyDescent="0.2">
      <c r="A69" s="35"/>
      <c r="B69" s="36"/>
      <c r="C69" s="37"/>
      <c r="D69" s="37"/>
      <c r="E69" s="37"/>
      <c r="F69" s="37"/>
      <c r="G69" s="37"/>
      <c r="H69" s="37"/>
      <c r="I69" s="105"/>
      <c r="J69" s="37"/>
      <c r="K69" s="37"/>
      <c r="L69" s="106"/>
      <c r="S69" s="35"/>
      <c r="T69" s="35"/>
      <c r="U69" s="35"/>
      <c r="V69" s="35"/>
      <c r="W69" s="35"/>
      <c r="X69" s="35"/>
      <c r="Y69" s="35"/>
      <c r="Z69" s="35"/>
      <c r="AA69" s="35"/>
      <c r="AB69" s="35"/>
      <c r="AC69" s="35"/>
      <c r="AD69" s="35"/>
      <c r="AE69" s="35"/>
    </row>
    <row r="70" spans="1:31" s="2" customFormat="1" ht="6.95" customHeight="1" x14ac:dyDescent="0.2">
      <c r="A70" s="35"/>
      <c r="B70" s="48"/>
      <c r="C70" s="49"/>
      <c r="D70" s="49"/>
      <c r="E70" s="49"/>
      <c r="F70" s="49"/>
      <c r="G70" s="49"/>
      <c r="H70" s="49"/>
      <c r="I70" s="133"/>
      <c r="J70" s="49"/>
      <c r="K70" s="49"/>
      <c r="L70" s="106"/>
      <c r="S70" s="35"/>
      <c r="T70" s="35"/>
      <c r="U70" s="35"/>
      <c r="V70" s="35"/>
      <c r="W70" s="35"/>
      <c r="X70" s="35"/>
      <c r="Y70" s="35"/>
      <c r="Z70" s="35"/>
      <c r="AA70" s="35"/>
      <c r="AB70" s="35"/>
      <c r="AC70" s="35"/>
      <c r="AD70" s="35"/>
      <c r="AE70" s="35"/>
    </row>
    <row r="74" spans="1:31" s="2" customFormat="1" ht="6.95" customHeight="1" x14ac:dyDescent="0.2">
      <c r="A74" s="35"/>
      <c r="B74" s="50"/>
      <c r="C74" s="51"/>
      <c r="D74" s="51"/>
      <c r="E74" s="51"/>
      <c r="F74" s="51"/>
      <c r="G74" s="51"/>
      <c r="H74" s="51"/>
      <c r="I74" s="136"/>
      <c r="J74" s="51"/>
      <c r="K74" s="51"/>
      <c r="L74" s="106"/>
      <c r="S74" s="35"/>
      <c r="T74" s="35"/>
      <c r="U74" s="35"/>
      <c r="V74" s="35"/>
      <c r="W74" s="35"/>
      <c r="X74" s="35"/>
      <c r="Y74" s="35"/>
      <c r="Z74" s="35"/>
      <c r="AA74" s="35"/>
      <c r="AB74" s="35"/>
      <c r="AC74" s="35"/>
      <c r="AD74" s="35"/>
      <c r="AE74" s="35"/>
    </row>
    <row r="75" spans="1:31" s="2" customFormat="1" ht="24.95" customHeight="1" x14ac:dyDescent="0.2">
      <c r="A75" s="35"/>
      <c r="B75" s="36"/>
      <c r="C75" s="24" t="s">
        <v>96</v>
      </c>
      <c r="D75" s="37"/>
      <c r="E75" s="37"/>
      <c r="F75" s="37"/>
      <c r="G75" s="37"/>
      <c r="H75" s="37"/>
      <c r="I75" s="105"/>
      <c r="J75" s="37"/>
      <c r="K75" s="37"/>
      <c r="L75" s="106"/>
      <c r="S75" s="35"/>
      <c r="T75" s="35"/>
      <c r="U75" s="35"/>
      <c r="V75" s="35"/>
      <c r="W75" s="35"/>
      <c r="X75" s="35"/>
      <c r="Y75" s="35"/>
      <c r="Z75" s="35"/>
      <c r="AA75" s="35"/>
      <c r="AB75" s="35"/>
      <c r="AC75" s="35"/>
      <c r="AD75" s="35"/>
      <c r="AE75" s="35"/>
    </row>
    <row r="76" spans="1:31" s="2" customFormat="1" ht="6.95" customHeight="1" x14ac:dyDescent="0.2">
      <c r="A76" s="35"/>
      <c r="B76" s="36"/>
      <c r="C76" s="37"/>
      <c r="D76" s="37"/>
      <c r="E76" s="37"/>
      <c r="F76" s="37"/>
      <c r="G76" s="37"/>
      <c r="H76" s="37"/>
      <c r="I76" s="105"/>
      <c r="J76" s="37"/>
      <c r="K76" s="37"/>
      <c r="L76" s="10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pans="1:31" s="2" customFormat="1" ht="12" customHeight="1" x14ac:dyDescent="0.2">
      <c r="A77" s="35"/>
      <c r="B77" s="36"/>
      <c r="C77" s="30" t="s">
        <v>16</v>
      </c>
      <c r="D77" s="37"/>
      <c r="E77" s="37"/>
      <c r="F77" s="37"/>
      <c r="G77" s="37"/>
      <c r="H77" s="37"/>
      <c r="I77" s="105"/>
      <c r="J77" s="37"/>
      <c r="K77" s="37"/>
      <c r="L77" s="10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spans="1:31" s="2" customFormat="1" ht="16.5" customHeight="1" x14ac:dyDescent="0.2">
      <c r="A78" s="35"/>
      <c r="B78" s="36"/>
      <c r="C78" s="37"/>
      <c r="D78" s="37"/>
      <c r="E78" s="366" t="str">
        <f>E7</f>
        <v>III/1808 Gerská ul., zastávka MHD Severka</v>
      </c>
      <c r="F78" s="367"/>
      <c r="G78" s="367"/>
      <c r="H78" s="367"/>
      <c r="I78" s="105"/>
      <c r="J78" s="37"/>
      <c r="K78" s="37"/>
      <c r="L78" s="106"/>
      <c r="S78" s="35"/>
      <c r="T78" s="35"/>
      <c r="U78" s="35"/>
      <c r="V78" s="35"/>
      <c r="W78" s="35"/>
      <c r="X78" s="35"/>
      <c r="Y78" s="35"/>
      <c r="Z78" s="35"/>
      <c r="AA78" s="35"/>
      <c r="AB78" s="35"/>
      <c r="AC78" s="35"/>
      <c r="AD78" s="35"/>
      <c r="AE78" s="35"/>
    </row>
    <row r="79" spans="1:31" s="2" customFormat="1" ht="12" customHeight="1" x14ac:dyDescent="0.2">
      <c r="A79" s="35"/>
      <c r="B79" s="36"/>
      <c r="C79" s="30" t="s">
        <v>81</v>
      </c>
      <c r="D79" s="37"/>
      <c r="E79" s="37"/>
      <c r="F79" s="37"/>
      <c r="G79" s="37"/>
      <c r="H79" s="37"/>
      <c r="I79" s="105"/>
      <c r="J79" s="37"/>
      <c r="K79" s="37"/>
      <c r="L79" s="106"/>
      <c r="S79" s="35"/>
      <c r="T79" s="35"/>
      <c r="U79" s="35"/>
      <c r="V79" s="35"/>
      <c r="W79" s="35"/>
      <c r="X79" s="35"/>
      <c r="Y79" s="35"/>
      <c r="Z79" s="35"/>
      <c r="AA79" s="35"/>
      <c r="AB79" s="35"/>
      <c r="AC79" s="35"/>
      <c r="AD79" s="35"/>
      <c r="AE79" s="35"/>
    </row>
    <row r="80" spans="1:31" s="2" customFormat="1" ht="16.5" customHeight="1" x14ac:dyDescent="0.2">
      <c r="A80" s="35"/>
      <c r="B80" s="36"/>
      <c r="C80" s="37"/>
      <c r="D80" s="37"/>
      <c r="E80" s="335" t="str">
        <f>E9</f>
        <v>101 - KOMUNIKACE</v>
      </c>
      <c r="F80" s="365"/>
      <c r="G80" s="365"/>
      <c r="H80" s="365"/>
      <c r="I80" s="105"/>
      <c r="J80" s="37"/>
      <c r="K80" s="37"/>
      <c r="L80" s="106"/>
      <c r="S80" s="35"/>
      <c r="T80" s="35"/>
      <c r="U80" s="35"/>
      <c r="V80" s="35"/>
      <c r="W80" s="35"/>
      <c r="X80" s="35"/>
      <c r="Y80" s="35"/>
      <c r="Z80" s="35"/>
      <c r="AA80" s="35"/>
      <c r="AB80" s="35"/>
      <c r="AC80" s="35"/>
      <c r="AD80" s="35"/>
      <c r="AE80" s="35"/>
    </row>
    <row r="81" spans="1:65" s="2" customFormat="1" ht="6.95" customHeight="1" x14ac:dyDescent="0.2">
      <c r="A81" s="35"/>
      <c r="B81" s="36"/>
      <c r="C81" s="37"/>
      <c r="D81" s="37"/>
      <c r="E81" s="37"/>
      <c r="F81" s="37"/>
      <c r="G81" s="37"/>
      <c r="H81" s="37"/>
      <c r="I81" s="105"/>
      <c r="J81" s="37"/>
      <c r="K81" s="37"/>
      <c r="L81" s="10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pans="1:65" s="2" customFormat="1" ht="12" customHeight="1" x14ac:dyDescent="0.2">
      <c r="A82" s="35"/>
      <c r="B82" s="36"/>
      <c r="C82" s="30" t="s">
        <v>21</v>
      </c>
      <c r="D82" s="37"/>
      <c r="E82" s="37"/>
      <c r="F82" s="28" t="str">
        <f>F12</f>
        <v xml:space="preserve"> </v>
      </c>
      <c r="G82" s="37"/>
      <c r="H82" s="37"/>
      <c r="I82" s="108" t="s">
        <v>23</v>
      </c>
      <c r="J82" s="60" t="str">
        <f>IF(J12="","",J12)</f>
        <v>26. 11. 2019</v>
      </c>
      <c r="K82" s="37"/>
      <c r="L82" s="10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pans="1:65" s="2" customFormat="1" ht="6.95" customHeight="1" x14ac:dyDescent="0.2">
      <c r="A83" s="35"/>
      <c r="B83" s="36"/>
      <c r="C83" s="37"/>
      <c r="D83" s="37"/>
      <c r="E83" s="37"/>
      <c r="F83" s="37"/>
      <c r="G83" s="37"/>
      <c r="H83" s="37"/>
      <c r="I83" s="105"/>
      <c r="J83" s="37"/>
      <c r="K83" s="37"/>
      <c r="L83" s="10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pans="1:65" s="2" customFormat="1" ht="15.2" customHeight="1" x14ac:dyDescent="0.2">
      <c r="A84" s="35"/>
      <c r="B84" s="36"/>
      <c r="C84" s="30" t="s">
        <v>25</v>
      </c>
      <c r="D84" s="37"/>
      <c r="E84" s="37"/>
      <c r="F84" s="28" t="str">
        <f>E15</f>
        <v xml:space="preserve"> </v>
      </c>
      <c r="G84" s="37"/>
      <c r="H84" s="37"/>
      <c r="I84" s="108" t="s">
        <v>30</v>
      </c>
      <c r="J84" s="33" t="str">
        <f>E21</f>
        <v xml:space="preserve"> </v>
      </c>
      <c r="K84" s="37"/>
      <c r="L84" s="10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pans="1:65" s="2" customFormat="1" ht="15.2" customHeight="1" x14ac:dyDescent="0.2">
      <c r="A85" s="35"/>
      <c r="B85" s="36"/>
      <c r="C85" s="30" t="s">
        <v>28</v>
      </c>
      <c r="D85" s="37"/>
      <c r="E85" s="37"/>
      <c r="F85" s="28" t="str">
        <f>IF(E18="","",E18)</f>
        <v>Vyplň údaj</v>
      </c>
      <c r="G85" s="37"/>
      <c r="H85" s="37"/>
      <c r="I85" s="108" t="s">
        <v>32</v>
      </c>
      <c r="J85" s="33" t="str">
        <f>E24</f>
        <v xml:space="preserve"> </v>
      </c>
      <c r="K85" s="37"/>
      <c r="L85" s="10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pans="1:65" s="2" customFormat="1" ht="10.35" customHeight="1" x14ac:dyDescent="0.2">
      <c r="A86" s="35"/>
      <c r="B86" s="36"/>
      <c r="C86" s="37"/>
      <c r="D86" s="37"/>
      <c r="E86" s="37"/>
      <c r="F86" s="37"/>
      <c r="G86" s="37"/>
      <c r="H86" s="37"/>
      <c r="I86" s="105"/>
      <c r="J86" s="37"/>
      <c r="K86" s="37"/>
      <c r="L86" s="10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pans="1:65" s="11" customFormat="1" ht="29.25" customHeight="1" x14ac:dyDescent="0.2">
      <c r="A87" s="156"/>
      <c r="B87" s="157"/>
      <c r="C87" s="158" t="s">
        <v>97</v>
      </c>
      <c r="D87" s="159" t="s">
        <v>54</v>
      </c>
      <c r="E87" s="159" t="s">
        <v>50</v>
      </c>
      <c r="F87" s="159" t="s">
        <v>51</v>
      </c>
      <c r="G87" s="159" t="s">
        <v>98</v>
      </c>
      <c r="H87" s="159" t="s">
        <v>99</v>
      </c>
      <c r="I87" s="160" t="s">
        <v>100</v>
      </c>
      <c r="J87" s="159" t="s">
        <v>85</v>
      </c>
      <c r="K87" s="161" t="s">
        <v>101</v>
      </c>
      <c r="L87" s="162"/>
      <c r="M87" s="69" t="s">
        <v>19</v>
      </c>
      <c r="N87" s="70" t="s">
        <v>39</v>
      </c>
      <c r="O87" s="70" t="s">
        <v>102</v>
      </c>
      <c r="P87" s="70" t="s">
        <v>103</v>
      </c>
      <c r="Q87" s="70" t="s">
        <v>104</v>
      </c>
      <c r="R87" s="70" t="s">
        <v>105</v>
      </c>
      <c r="S87" s="70" t="s">
        <v>106</v>
      </c>
      <c r="T87" s="71" t="s">
        <v>107</v>
      </c>
      <c r="U87" s="156"/>
      <c r="V87" s="156"/>
      <c r="W87" s="156"/>
      <c r="X87" s="156"/>
      <c r="Y87" s="156"/>
      <c r="Z87" s="156"/>
      <c r="AA87" s="156"/>
      <c r="AB87" s="156"/>
      <c r="AC87" s="156"/>
      <c r="AD87" s="156"/>
      <c r="AE87" s="156"/>
    </row>
    <row r="88" spans="1:65" s="2" customFormat="1" ht="22.9" customHeight="1" x14ac:dyDescent="0.25">
      <c r="A88" s="35"/>
      <c r="B88" s="36"/>
      <c r="C88" s="76" t="s">
        <v>108</v>
      </c>
      <c r="D88" s="37"/>
      <c r="E88" s="37"/>
      <c r="F88" s="37"/>
      <c r="G88" s="37"/>
      <c r="H88" s="37"/>
      <c r="I88" s="105"/>
      <c r="J88" s="163">
        <f>BK88</f>
        <v>0</v>
      </c>
      <c r="K88" s="37"/>
      <c r="L88" s="40"/>
      <c r="M88" s="72"/>
      <c r="N88" s="164"/>
      <c r="O88" s="73"/>
      <c r="P88" s="165">
        <f>P89+P221</f>
        <v>0</v>
      </c>
      <c r="Q88" s="73"/>
      <c r="R88" s="165">
        <f>R89+R221</f>
        <v>14.648575800000001</v>
      </c>
      <c r="S88" s="73"/>
      <c r="T88" s="166">
        <f>T89+T221</f>
        <v>193.89499999999998</v>
      </c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  <c r="AT88" s="18" t="s">
        <v>68</v>
      </c>
      <c r="AU88" s="18" t="s">
        <v>86</v>
      </c>
      <c r="BK88" s="167">
        <f>BK89+BK221</f>
        <v>0</v>
      </c>
    </row>
    <row r="89" spans="1:65" s="12" customFormat="1" ht="25.9" customHeight="1" x14ac:dyDescent="0.2">
      <c r="B89" s="168"/>
      <c r="C89" s="169"/>
      <c r="D89" s="170" t="s">
        <v>68</v>
      </c>
      <c r="E89" s="171" t="s">
        <v>109</v>
      </c>
      <c r="F89" s="171" t="s">
        <v>110</v>
      </c>
      <c r="G89" s="169"/>
      <c r="H89" s="169"/>
      <c r="I89" s="172"/>
      <c r="J89" s="173">
        <f>BK89</f>
        <v>0</v>
      </c>
      <c r="K89" s="169"/>
      <c r="L89" s="174"/>
      <c r="M89" s="175"/>
      <c r="N89" s="176"/>
      <c r="O89" s="176"/>
      <c r="P89" s="177">
        <f>P90+P121+P126+P134+P152+P196</f>
        <v>0</v>
      </c>
      <c r="Q89" s="176"/>
      <c r="R89" s="177">
        <f>R90+R121+R126+R134+R152+R196</f>
        <v>14.648575800000001</v>
      </c>
      <c r="S89" s="176"/>
      <c r="T89" s="178">
        <f>T90+T121+T126+T134+T152+T196</f>
        <v>193.89499999999998</v>
      </c>
      <c r="AR89" s="179" t="s">
        <v>77</v>
      </c>
      <c r="AT89" s="180" t="s">
        <v>68</v>
      </c>
      <c r="AU89" s="180" t="s">
        <v>69</v>
      </c>
      <c r="AY89" s="179" t="s">
        <v>111</v>
      </c>
      <c r="BK89" s="181">
        <f>BK90+BK121+BK126+BK134+BK152+BK196</f>
        <v>0</v>
      </c>
    </row>
    <row r="90" spans="1:65" s="12" customFormat="1" ht="22.9" customHeight="1" x14ac:dyDescent="0.2">
      <c r="B90" s="168"/>
      <c r="C90" s="169"/>
      <c r="D90" s="170" t="s">
        <v>68</v>
      </c>
      <c r="E90" s="182" t="s">
        <v>77</v>
      </c>
      <c r="F90" s="182" t="s">
        <v>112</v>
      </c>
      <c r="G90" s="169"/>
      <c r="H90" s="169"/>
      <c r="I90" s="172"/>
      <c r="J90" s="183">
        <f>BK90</f>
        <v>0</v>
      </c>
      <c r="K90" s="169"/>
      <c r="L90" s="174"/>
      <c r="M90" s="175"/>
      <c r="N90" s="176"/>
      <c r="O90" s="176"/>
      <c r="P90" s="177">
        <f>SUM(P91:P120)</f>
        <v>0</v>
      </c>
      <c r="Q90" s="176"/>
      <c r="R90" s="177">
        <f>SUM(R91:R120)</f>
        <v>0</v>
      </c>
      <c r="S90" s="176"/>
      <c r="T90" s="178">
        <f>SUM(T91:T120)</f>
        <v>193.69499999999999</v>
      </c>
      <c r="AR90" s="179" t="s">
        <v>77</v>
      </c>
      <c r="AT90" s="180" t="s">
        <v>68</v>
      </c>
      <c r="AU90" s="180" t="s">
        <v>77</v>
      </c>
      <c r="AY90" s="179" t="s">
        <v>111</v>
      </c>
      <c r="BK90" s="181">
        <f>SUM(BK91:BK120)</f>
        <v>0</v>
      </c>
    </row>
    <row r="91" spans="1:65" s="2" customFormat="1" ht="33" customHeight="1" x14ac:dyDescent="0.2">
      <c r="A91" s="35"/>
      <c r="B91" s="36"/>
      <c r="C91" s="184" t="s">
        <v>77</v>
      </c>
      <c r="D91" s="184" t="s">
        <v>113</v>
      </c>
      <c r="E91" s="185" t="s">
        <v>114</v>
      </c>
      <c r="F91" s="186" t="s">
        <v>115</v>
      </c>
      <c r="G91" s="187" t="s">
        <v>116</v>
      </c>
      <c r="H91" s="188">
        <v>185</v>
      </c>
      <c r="I91" s="189"/>
      <c r="J91" s="190">
        <f>ROUND(I91*H91,2)</f>
        <v>0</v>
      </c>
      <c r="K91" s="186" t="s">
        <v>117</v>
      </c>
      <c r="L91" s="40"/>
      <c r="M91" s="191" t="s">
        <v>19</v>
      </c>
      <c r="N91" s="192" t="s">
        <v>40</v>
      </c>
      <c r="O91" s="65"/>
      <c r="P91" s="193">
        <f>O91*H91</f>
        <v>0</v>
      </c>
      <c r="Q91" s="193">
        <v>0</v>
      </c>
      <c r="R91" s="193">
        <f>Q91*H91</f>
        <v>0</v>
      </c>
      <c r="S91" s="193">
        <v>0.41699999999999998</v>
      </c>
      <c r="T91" s="194">
        <f>S91*H91</f>
        <v>77.144999999999996</v>
      </c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R91" s="195" t="s">
        <v>118</v>
      </c>
      <c r="AT91" s="195" t="s">
        <v>113</v>
      </c>
      <c r="AU91" s="195" t="s">
        <v>79</v>
      </c>
      <c r="AY91" s="18" t="s">
        <v>111</v>
      </c>
      <c r="BE91" s="196">
        <f>IF(N91="základní",J91,0)</f>
        <v>0</v>
      </c>
      <c r="BF91" s="196">
        <f>IF(N91="snížená",J91,0)</f>
        <v>0</v>
      </c>
      <c r="BG91" s="196">
        <f>IF(N91="zákl. přenesená",J91,0)</f>
        <v>0</v>
      </c>
      <c r="BH91" s="196">
        <f>IF(N91="sníž. přenesená",J91,0)</f>
        <v>0</v>
      </c>
      <c r="BI91" s="196">
        <f>IF(N91="nulová",J91,0)</f>
        <v>0</v>
      </c>
      <c r="BJ91" s="18" t="s">
        <v>77</v>
      </c>
      <c r="BK91" s="196">
        <f>ROUND(I91*H91,2)</f>
        <v>0</v>
      </c>
      <c r="BL91" s="18" t="s">
        <v>118</v>
      </c>
      <c r="BM91" s="195" t="s">
        <v>119</v>
      </c>
    </row>
    <row r="92" spans="1:65" s="2" customFormat="1" ht="117" x14ac:dyDescent="0.2">
      <c r="A92" s="35"/>
      <c r="B92" s="36"/>
      <c r="C92" s="37"/>
      <c r="D92" s="197" t="s">
        <v>120</v>
      </c>
      <c r="E92" s="37"/>
      <c r="F92" s="198" t="s">
        <v>121</v>
      </c>
      <c r="G92" s="37"/>
      <c r="H92" s="37"/>
      <c r="I92" s="105"/>
      <c r="J92" s="37"/>
      <c r="K92" s="37"/>
      <c r="L92" s="40"/>
      <c r="M92" s="199"/>
      <c r="N92" s="200"/>
      <c r="O92" s="65"/>
      <c r="P92" s="65"/>
      <c r="Q92" s="65"/>
      <c r="R92" s="65"/>
      <c r="S92" s="65"/>
      <c r="T92" s="66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  <c r="AT92" s="18" t="s">
        <v>120</v>
      </c>
      <c r="AU92" s="18" t="s">
        <v>79</v>
      </c>
    </row>
    <row r="93" spans="1:65" s="2" customFormat="1" ht="39" x14ac:dyDescent="0.2">
      <c r="A93" s="35"/>
      <c r="B93" s="36"/>
      <c r="C93" s="37"/>
      <c r="D93" s="197" t="s">
        <v>122</v>
      </c>
      <c r="E93" s="37"/>
      <c r="F93" s="198" t="s">
        <v>123</v>
      </c>
      <c r="G93" s="37"/>
      <c r="H93" s="37"/>
      <c r="I93" s="105"/>
      <c r="J93" s="37"/>
      <c r="K93" s="37"/>
      <c r="L93" s="40"/>
      <c r="M93" s="199"/>
      <c r="N93" s="200"/>
      <c r="O93" s="65"/>
      <c r="P93" s="65"/>
      <c r="Q93" s="65"/>
      <c r="R93" s="65"/>
      <c r="S93" s="65"/>
      <c r="T93" s="66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  <c r="AT93" s="18" t="s">
        <v>122</v>
      </c>
      <c r="AU93" s="18" t="s">
        <v>79</v>
      </c>
    </row>
    <row r="94" spans="1:65" s="2" customFormat="1" ht="33" customHeight="1" x14ac:dyDescent="0.2">
      <c r="A94" s="35"/>
      <c r="B94" s="36"/>
      <c r="C94" s="184" t="s">
        <v>79</v>
      </c>
      <c r="D94" s="184" t="s">
        <v>113</v>
      </c>
      <c r="E94" s="185" t="s">
        <v>124</v>
      </c>
      <c r="F94" s="186" t="s">
        <v>125</v>
      </c>
      <c r="G94" s="187" t="s">
        <v>116</v>
      </c>
      <c r="H94" s="188">
        <v>185</v>
      </c>
      <c r="I94" s="189"/>
      <c r="J94" s="190">
        <f>ROUND(I94*H94,2)</f>
        <v>0</v>
      </c>
      <c r="K94" s="186" t="s">
        <v>117</v>
      </c>
      <c r="L94" s="40"/>
      <c r="M94" s="191" t="s">
        <v>19</v>
      </c>
      <c r="N94" s="192" t="s">
        <v>40</v>
      </c>
      <c r="O94" s="65"/>
      <c r="P94" s="193">
        <f>O94*H94</f>
        <v>0</v>
      </c>
      <c r="Q94" s="193">
        <v>0</v>
      </c>
      <c r="R94" s="193">
        <f>Q94*H94</f>
        <v>0</v>
      </c>
      <c r="S94" s="193">
        <v>0.63</v>
      </c>
      <c r="T94" s="194">
        <f>S94*H94</f>
        <v>116.55</v>
      </c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  <c r="AR94" s="195" t="s">
        <v>118</v>
      </c>
      <c r="AT94" s="195" t="s">
        <v>113</v>
      </c>
      <c r="AU94" s="195" t="s">
        <v>79</v>
      </c>
      <c r="AY94" s="18" t="s">
        <v>111</v>
      </c>
      <c r="BE94" s="196">
        <f>IF(N94="základní",J94,0)</f>
        <v>0</v>
      </c>
      <c r="BF94" s="196">
        <f>IF(N94="snížená",J94,0)</f>
        <v>0</v>
      </c>
      <c r="BG94" s="196">
        <f>IF(N94="zákl. přenesená",J94,0)</f>
        <v>0</v>
      </c>
      <c r="BH94" s="196">
        <f>IF(N94="sníž. přenesená",J94,0)</f>
        <v>0</v>
      </c>
      <c r="BI94" s="196">
        <f>IF(N94="nulová",J94,0)</f>
        <v>0</v>
      </c>
      <c r="BJ94" s="18" t="s">
        <v>77</v>
      </c>
      <c r="BK94" s="196">
        <f>ROUND(I94*H94,2)</f>
        <v>0</v>
      </c>
      <c r="BL94" s="18" t="s">
        <v>118</v>
      </c>
      <c r="BM94" s="195" t="s">
        <v>126</v>
      </c>
    </row>
    <row r="95" spans="1:65" s="2" customFormat="1" ht="175.5" x14ac:dyDescent="0.2">
      <c r="A95" s="35"/>
      <c r="B95" s="36"/>
      <c r="C95" s="37"/>
      <c r="D95" s="197" t="s">
        <v>120</v>
      </c>
      <c r="E95" s="37"/>
      <c r="F95" s="198" t="s">
        <v>127</v>
      </c>
      <c r="G95" s="37"/>
      <c r="H95" s="37"/>
      <c r="I95" s="105"/>
      <c r="J95" s="37"/>
      <c r="K95" s="37"/>
      <c r="L95" s="40"/>
      <c r="M95" s="199"/>
      <c r="N95" s="200"/>
      <c r="O95" s="65"/>
      <c r="P95" s="65"/>
      <c r="Q95" s="65"/>
      <c r="R95" s="65"/>
      <c r="S95" s="65"/>
      <c r="T95" s="66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  <c r="AT95" s="18" t="s">
        <v>120</v>
      </c>
      <c r="AU95" s="18" t="s">
        <v>79</v>
      </c>
    </row>
    <row r="96" spans="1:65" s="2" customFormat="1" ht="21.75" customHeight="1" x14ac:dyDescent="0.2">
      <c r="A96" s="35"/>
      <c r="B96" s="36"/>
      <c r="C96" s="184" t="s">
        <v>128</v>
      </c>
      <c r="D96" s="184" t="s">
        <v>113</v>
      </c>
      <c r="E96" s="185" t="s">
        <v>129</v>
      </c>
      <c r="F96" s="186" t="s">
        <v>130</v>
      </c>
      <c r="G96" s="187" t="s">
        <v>131</v>
      </c>
      <c r="H96" s="188">
        <v>57.35</v>
      </c>
      <c r="I96" s="189"/>
      <c r="J96" s="190">
        <f>ROUND(I96*H96,2)</f>
        <v>0</v>
      </c>
      <c r="K96" s="186" t="s">
        <v>117</v>
      </c>
      <c r="L96" s="40"/>
      <c r="M96" s="191" t="s">
        <v>19</v>
      </c>
      <c r="N96" s="192" t="s">
        <v>40</v>
      </c>
      <c r="O96" s="65"/>
      <c r="P96" s="193">
        <f>O96*H96</f>
        <v>0</v>
      </c>
      <c r="Q96" s="193">
        <v>0</v>
      </c>
      <c r="R96" s="193">
        <f>Q96*H96</f>
        <v>0</v>
      </c>
      <c r="S96" s="193">
        <v>0</v>
      </c>
      <c r="T96" s="194">
        <f>S96*H96</f>
        <v>0</v>
      </c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R96" s="195" t="s">
        <v>118</v>
      </c>
      <c r="AT96" s="195" t="s">
        <v>113</v>
      </c>
      <c r="AU96" s="195" t="s">
        <v>79</v>
      </c>
      <c r="AY96" s="18" t="s">
        <v>111</v>
      </c>
      <c r="BE96" s="196">
        <f>IF(N96="základní",J96,0)</f>
        <v>0</v>
      </c>
      <c r="BF96" s="196">
        <f>IF(N96="snížená",J96,0)</f>
        <v>0</v>
      </c>
      <c r="BG96" s="196">
        <f>IF(N96="zákl. přenesená",J96,0)</f>
        <v>0</v>
      </c>
      <c r="BH96" s="196">
        <f>IF(N96="sníž. přenesená",J96,0)</f>
        <v>0</v>
      </c>
      <c r="BI96" s="196">
        <f>IF(N96="nulová",J96,0)</f>
        <v>0</v>
      </c>
      <c r="BJ96" s="18" t="s">
        <v>77</v>
      </c>
      <c r="BK96" s="196">
        <f>ROUND(I96*H96,2)</f>
        <v>0</v>
      </c>
      <c r="BL96" s="18" t="s">
        <v>118</v>
      </c>
      <c r="BM96" s="195" t="s">
        <v>132</v>
      </c>
    </row>
    <row r="97" spans="1:65" s="2" customFormat="1" ht="204.75" x14ac:dyDescent="0.2">
      <c r="A97" s="35"/>
      <c r="B97" s="36"/>
      <c r="C97" s="37"/>
      <c r="D97" s="197" t="s">
        <v>120</v>
      </c>
      <c r="E97" s="37"/>
      <c r="F97" s="198" t="s">
        <v>133</v>
      </c>
      <c r="G97" s="37"/>
      <c r="H97" s="37"/>
      <c r="I97" s="105"/>
      <c r="J97" s="37"/>
      <c r="K97" s="37"/>
      <c r="L97" s="40"/>
      <c r="M97" s="199"/>
      <c r="N97" s="200"/>
      <c r="O97" s="65"/>
      <c r="P97" s="65"/>
      <c r="Q97" s="65"/>
      <c r="R97" s="65"/>
      <c r="S97" s="65"/>
      <c r="T97" s="66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  <c r="AT97" s="18" t="s">
        <v>120</v>
      </c>
      <c r="AU97" s="18" t="s">
        <v>79</v>
      </c>
    </row>
    <row r="98" spans="1:65" s="2" customFormat="1" ht="29.25" x14ac:dyDescent="0.2">
      <c r="A98" s="35"/>
      <c r="B98" s="36"/>
      <c r="C98" s="37"/>
      <c r="D98" s="197" t="s">
        <v>122</v>
      </c>
      <c r="E98" s="37"/>
      <c r="F98" s="198" t="s">
        <v>134</v>
      </c>
      <c r="G98" s="37"/>
      <c r="H98" s="37"/>
      <c r="I98" s="105"/>
      <c r="J98" s="37"/>
      <c r="K98" s="37"/>
      <c r="L98" s="40"/>
      <c r="M98" s="199"/>
      <c r="N98" s="200"/>
      <c r="O98" s="65"/>
      <c r="P98" s="65"/>
      <c r="Q98" s="65"/>
      <c r="R98" s="65"/>
      <c r="S98" s="65"/>
      <c r="T98" s="66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T98" s="18" t="s">
        <v>122</v>
      </c>
      <c r="AU98" s="18" t="s">
        <v>79</v>
      </c>
    </row>
    <row r="99" spans="1:65" s="13" customFormat="1" x14ac:dyDescent="0.2">
      <c r="B99" s="201"/>
      <c r="C99" s="202"/>
      <c r="D99" s="197" t="s">
        <v>135</v>
      </c>
      <c r="E99" s="203" t="s">
        <v>19</v>
      </c>
      <c r="F99" s="204" t="s">
        <v>136</v>
      </c>
      <c r="G99" s="202"/>
      <c r="H99" s="203" t="s">
        <v>19</v>
      </c>
      <c r="I99" s="205"/>
      <c r="J99" s="202"/>
      <c r="K99" s="202"/>
      <c r="L99" s="206"/>
      <c r="M99" s="207"/>
      <c r="N99" s="208"/>
      <c r="O99" s="208"/>
      <c r="P99" s="208"/>
      <c r="Q99" s="208"/>
      <c r="R99" s="208"/>
      <c r="S99" s="208"/>
      <c r="T99" s="209"/>
      <c r="AT99" s="210" t="s">
        <v>135</v>
      </c>
      <c r="AU99" s="210" t="s">
        <v>79</v>
      </c>
      <c r="AV99" s="13" t="s">
        <v>77</v>
      </c>
      <c r="AW99" s="13" t="s">
        <v>31</v>
      </c>
      <c r="AX99" s="13" t="s">
        <v>69</v>
      </c>
      <c r="AY99" s="210" t="s">
        <v>111</v>
      </c>
    </row>
    <row r="100" spans="1:65" s="14" customFormat="1" x14ac:dyDescent="0.2">
      <c r="B100" s="211"/>
      <c r="C100" s="212"/>
      <c r="D100" s="197" t="s">
        <v>135</v>
      </c>
      <c r="E100" s="213" t="s">
        <v>19</v>
      </c>
      <c r="F100" s="214" t="s">
        <v>137</v>
      </c>
      <c r="G100" s="212"/>
      <c r="H100" s="215">
        <v>57.35</v>
      </c>
      <c r="I100" s="216"/>
      <c r="J100" s="212"/>
      <c r="K100" s="212"/>
      <c r="L100" s="217"/>
      <c r="M100" s="218"/>
      <c r="N100" s="219"/>
      <c r="O100" s="219"/>
      <c r="P100" s="219"/>
      <c r="Q100" s="219"/>
      <c r="R100" s="219"/>
      <c r="S100" s="219"/>
      <c r="T100" s="220"/>
      <c r="AT100" s="221" t="s">
        <v>135</v>
      </c>
      <c r="AU100" s="221" t="s">
        <v>79</v>
      </c>
      <c r="AV100" s="14" t="s">
        <v>79</v>
      </c>
      <c r="AW100" s="14" t="s">
        <v>31</v>
      </c>
      <c r="AX100" s="14" t="s">
        <v>69</v>
      </c>
      <c r="AY100" s="221" t="s">
        <v>111</v>
      </c>
    </row>
    <row r="101" spans="1:65" s="15" customFormat="1" x14ac:dyDescent="0.2">
      <c r="B101" s="222"/>
      <c r="C101" s="223"/>
      <c r="D101" s="197" t="s">
        <v>135</v>
      </c>
      <c r="E101" s="224" t="s">
        <v>19</v>
      </c>
      <c r="F101" s="225" t="s">
        <v>138</v>
      </c>
      <c r="G101" s="223"/>
      <c r="H101" s="226">
        <v>57.35</v>
      </c>
      <c r="I101" s="227"/>
      <c r="J101" s="223"/>
      <c r="K101" s="223"/>
      <c r="L101" s="228"/>
      <c r="M101" s="229"/>
      <c r="N101" s="230"/>
      <c r="O101" s="230"/>
      <c r="P101" s="230"/>
      <c r="Q101" s="230"/>
      <c r="R101" s="230"/>
      <c r="S101" s="230"/>
      <c r="T101" s="231"/>
      <c r="AT101" s="232" t="s">
        <v>135</v>
      </c>
      <c r="AU101" s="232" t="s">
        <v>79</v>
      </c>
      <c r="AV101" s="15" t="s">
        <v>118</v>
      </c>
      <c r="AW101" s="15" t="s">
        <v>31</v>
      </c>
      <c r="AX101" s="15" t="s">
        <v>77</v>
      </c>
      <c r="AY101" s="232" t="s">
        <v>111</v>
      </c>
    </row>
    <row r="102" spans="1:65" s="2" customFormat="1" ht="21.75" customHeight="1" x14ac:dyDescent="0.2">
      <c r="A102" s="35"/>
      <c r="B102" s="36"/>
      <c r="C102" s="184" t="s">
        <v>118</v>
      </c>
      <c r="D102" s="184" t="s">
        <v>113</v>
      </c>
      <c r="E102" s="185" t="s">
        <v>139</v>
      </c>
      <c r="F102" s="186" t="s">
        <v>140</v>
      </c>
      <c r="G102" s="187" t="s">
        <v>131</v>
      </c>
      <c r="H102" s="188">
        <v>17.204999999999998</v>
      </c>
      <c r="I102" s="189"/>
      <c r="J102" s="190">
        <f>ROUND(I102*H102,2)</f>
        <v>0</v>
      </c>
      <c r="K102" s="186" t="s">
        <v>117</v>
      </c>
      <c r="L102" s="40"/>
      <c r="M102" s="191" t="s">
        <v>19</v>
      </c>
      <c r="N102" s="192" t="s">
        <v>40</v>
      </c>
      <c r="O102" s="65"/>
      <c r="P102" s="193">
        <f>O102*H102</f>
        <v>0</v>
      </c>
      <c r="Q102" s="193">
        <v>0</v>
      </c>
      <c r="R102" s="193">
        <f>Q102*H102</f>
        <v>0</v>
      </c>
      <c r="S102" s="193">
        <v>0</v>
      </c>
      <c r="T102" s="194">
        <f>S102*H102</f>
        <v>0</v>
      </c>
      <c r="U102" s="35"/>
      <c r="V102" s="35"/>
      <c r="W102" s="35"/>
      <c r="X102" s="35"/>
      <c r="Y102" s="35"/>
      <c r="Z102" s="35"/>
      <c r="AA102" s="35"/>
      <c r="AB102" s="35"/>
      <c r="AC102" s="35"/>
      <c r="AD102" s="35"/>
      <c r="AE102" s="35"/>
      <c r="AR102" s="195" t="s">
        <v>118</v>
      </c>
      <c r="AT102" s="195" t="s">
        <v>113</v>
      </c>
      <c r="AU102" s="195" t="s">
        <v>79</v>
      </c>
      <c r="AY102" s="18" t="s">
        <v>111</v>
      </c>
      <c r="BE102" s="196">
        <f>IF(N102="základní",J102,0)</f>
        <v>0</v>
      </c>
      <c r="BF102" s="196">
        <f>IF(N102="snížená",J102,0)</f>
        <v>0</v>
      </c>
      <c r="BG102" s="196">
        <f>IF(N102="zákl. přenesená",J102,0)</f>
        <v>0</v>
      </c>
      <c r="BH102" s="196">
        <f>IF(N102="sníž. přenesená",J102,0)</f>
        <v>0</v>
      </c>
      <c r="BI102" s="196">
        <f>IF(N102="nulová",J102,0)</f>
        <v>0</v>
      </c>
      <c r="BJ102" s="18" t="s">
        <v>77</v>
      </c>
      <c r="BK102" s="196">
        <f>ROUND(I102*H102,2)</f>
        <v>0</v>
      </c>
      <c r="BL102" s="18" t="s">
        <v>118</v>
      </c>
      <c r="BM102" s="195" t="s">
        <v>141</v>
      </c>
    </row>
    <row r="103" spans="1:65" s="2" customFormat="1" ht="204.75" x14ac:dyDescent="0.2">
      <c r="A103" s="35"/>
      <c r="B103" s="36"/>
      <c r="C103" s="37"/>
      <c r="D103" s="197" t="s">
        <v>120</v>
      </c>
      <c r="E103" s="37"/>
      <c r="F103" s="198" t="s">
        <v>133</v>
      </c>
      <c r="G103" s="37"/>
      <c r="H103" s="37"/>
      <c r="I103" s="105"/>
      <c r="J103" s="37"/>
      <c r="K103" s="37"/>
      <c r="L103" s="40"/>
      <c r="M103" s="199"/>
      <c r="N103" s="200"/>
      <c r="O103" s="65"/>
      <c r="P103" s="65"/>
      <c r="Q103" s="65"/>
      <c r="R103" s="65"/>
      <c r="S103" s="65"/>
      <c r="T103" s="66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  <c r="AT103" s="18" t="s">
        <v>120</v>
      </c>
      <c r="AU103" s="18" t="s">
        <v>79</v>
      </c>
    </row>
    <row r="104" spans="1:65" s="14" customFormat="1" x14ac:dyDescent="0.2">
      <c r="B104" s="211"/>
      <c r="C104" s="212"/>
      <c r="D104" s="197" t="s">
        <v>135</v>
      </c>
      <c r="E104" s="213" t="s">
        <v>19</v>
      </c>
      <c r="F104" s="214" t="s">
        <v>142</v>
      </c>
      <c r="G104" s="212"/>
      <c r="H104" s="215">
        <v>57.35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20"/>
      <c r="AT104" s="221" t="s">
        <v>135</v>
      </c>
      <c r="AU104" s="221" t="s">
        <v>79</v>
      </c>
      <c r="AV104" s="14" t="s">
        <v>79</v>
      </c>
      <c r="AW104" s="14" t="s">
        <v>31</v>
      </c>
      <c r="AX104" s="14" t="s">
        <v>77</v>
      </c>
      <c r="AY104" s="221" t="s">
        <v>111</v>
      </c>
    </row>
    <row r="105" spans="1:65" s="14" customFormat="1" x14ac:dyDescent="0.2">
      <c r="B105" s="211"/>
      <c r="C105" s="212"/>
      <c r="D105" s="197" t="s">
        <v>135</v>
      </c>
      <c r="E105" s="212"/>
      <c r="F105" s="214" t="s">
        <v>143</v>
      </c>
      <c r="G105" s="212"/>
      <c r="H105" s="215">
        <v>17.204999999999998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135</v>
      </c>
      <c r="AU105" s="221" t="s">
        <v>79</v>
      </c>
      <c r="AV105" s="14" t="s">
        <v>79</v>
      </c>
      <c r="AW105" s="14" t="s">
        <v>4</v>
      </c>
      <c r="AX105" s="14" t="s">
        <v>77</v>
      </c>
      <c r="AY105" s="221" t="s">
        <v>111</v>
      </c>
    </row>
    <row r="106" spans="1:65" s="2" customFormat="1" ht="21.75" customHeight="1" x14ac:dyDescent="0.2">
      <c r="A106" s="35"/>
      <c r="B106" s="36"/>
      <c r="C106" s="184" t="s">
        <v>144</v>
      </c>
      <c r="D106" s="184" t="s">
        <v>113</v>
      </c>
      <c r="E106" s="185" t="s">
        <v>145</v>
      </c>
      <c r="F106" s="186" t="s">
        <v>146</v>
      </c>
      <c r="G106" s="187" t="s">
        <v>131</v>
      </c>
      <c r="H106" s="188">
        <v>57.35</v>
      </c>
      <c r="I106" s="189"/>
      <c r="J106" s="190">
        <f>ROUND(I106*H106,2)</f>
        <v>0</v>
      </c>
      <c r="K106" s="186" t="s">
        <v>117</v>
      </c>
      <c r="L106" s="40"/>
      <c r="M106" s="191" t="s">
        <v>19</v>
      </c>
      <c r="N106" s="192" t="s">
        <v>40</v>
      </c>
      <c r="O106" s="65"/>
      <c r="P106" s="193">
        <f>O106*H106</f>
        <v>0</v>
      </c>
      <c r="Q106" s="193">
        <v>0</v>
      </c>
      <c r="R106" s="193">
        <f>Q106*H106</f>
        <v>0</v>
      </c>
      <c r="S106" s="193">
        <v>0</v>
      </c>
      <c r="T106" s="194">
        <f>S106*H106</f>
        <v>0</v>
      </c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  <c r="AR106" s="195" t="s">
        <v>118</v>
      </c>
      <c r="AT106" s="195" t="s">
        <v>113</v>
      </c>
      <c r="AU106" s="195" t="s">
        <v>79</v>
      </c>
      <c r="AY106" s="18" t="s">
        <v>111</v>
      </c>
      <c r="BE106" s="196">
        <f>IF(N106="základní",J106,0)</f>
        <v>0</v>
      </c>
      <c r="BF106" s="196">
        <f>IF(N106="snížená",J106,0)</f>
        <v>0</v>
      </c>
      <c r="BG106" s="196">
        <f>IF(N106="zákl. přenesená",J106,0)</f>
        <v>0</v>
      </c>
      <c r="BH106" s="196">
        <f>IF(N106="sníž. přenesená",J106,0)</f>
        <v>0</v>
      </c>
      <c r="BI106" s="196">
        <f>IF(N106="nulová",J106,0)</f>
        <v>0</v>
      </c>
      <c r="BJ106" s="18" t="s">
        <v>77</v>
      </c>
      <c r="BK106" s="196">
        <f>ROUND(I106*H106,2)</f>
        <v>0</v>
      </c>
      <c r="BL106" s="18" t="s">
        <v>118</v>
      </c>
      <c r="BM106" s="195" t="s">
        <v>147</v>
      </c>
    </row>
    <row r="107" spans="1:65" s="2" customFormat="1" ht="136.5" x14ac:dyDescent="0.2">
      <c r="A107" s="35"/>
      <c r="B107" s="36"/>
      <c r="C107" s="37"/>
      <c r="D107" s="197" t="s">
        <v>120</v>
      </c>
      <c r="E107" s="37"/>
      <c r="F107" s="198" t="s">
        <v>148</v>
      </c>
      <c r="G107" s="37"/>
      <c r="H107" s="37"/>
      <c r="I107" s="105"/>
      <c r="J107" s="37"/>
      <c r="K107" s="37"/>
      <c r="L107" s="40"/>
      <c r="M107" s="199"/>
      <c r="N107" s="200"/>
      <c r="O107" s="65"/>
      <c r="P107" s="65"/>
      <c r="Q107" s="65"/>
      <c r="R107" s="65"/>
      <c r="S107" s="65"/>
      <c r="T107" s="66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  <c r="AT107" s="18" t="s">
        <v>120</v>
      </c>
      <c r="AU107" s="18" t="s">
        <v>79</v>
      </c>
    </row>
    <row r="108" spans="1:65" s="2" customFormat="1" ht="33" customHeight="1" x14ac:dyDescent="0.2">
      <c r="A108" s="35"/>
      <c r="B108" s="36"/>
      <c r="C108" s="184" t="s">
        <v>149</v>
      </c>
      <c r="D108" s="184" t="s">
        <v>113</v>
      </c>
      <c r="E108" s="185" t="s">
        <v>150</v>
      </c>
      <c r="F108" s="186" t="s">
        <v>151</v>
      </c>
      <c r="G108" s="187" t="s">
        <v>131</v>
      </c>
      <c r="H108" s="188">
        <v>229.4</v>
      </c>
      <c r="I108" s="189"/>
      <c r="J108" s="190">
        <f>ROUND(I108*H108,2)</f>
        <v>0</v>
      </c>
      <c r="K108" s="186" t="s">
        <v>117</v>
      </c>
      <c r="L108" s="40"/>
      <c r="M108" s="191" t="s">
        <v>19</v>
      </c>
      <c r="N108" s="192" t="s">
        <v>40</v>
      </c>
      <c r="O108" s="65"/>
      <c r="P108" s="193">
        <f>O108*H108</f>
        <v>0</v>
      </c>
      <c r="Q108" s="193">
        <v>0</v>
      </c>
      <c r="R108" s="193">
        <f>Q108*H108</f>
        <v>0</v>
      </c>
      <c r="S108" s="193">
        <v>0</v>
      </c>
      <c r="T108" s="194">
        <f>S108*H108</f>
        <v>0</v>
      </c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  <c r="AR108" s="195" t="s">
        <v>118</v>
      </c>
      <c r="AT108" s="195" t="s">
        <v>113</v>
      </c>
      <c r="AU108" s="195" t="s">
        <v>79</v>
      </c>
      <c r="AY108" s="18" t="s">
        <v>111</v>
      </c>
      <c r="BE108" s="196">
        <f>IF(N108="základní",J108,0)</f>
        <v>0</v>
      </c>
      <c r="BF108" s="196">
        <f>IF(N108="snížená",J108,0)</f>
        <v>0</v>
      </c>
      <c r="BG108" s="196">
        <f>IF(N108="zákl. přenesená",J108,0)</f>
        <v>0</v>
      </c>
      <c r="BH108" s="196">
        <f>IF(N108="sníž. přenesená",J108,0)</f>
        <v>0</v>
      </c>
      <c r="BI108" s="196">
        <f>IF(N108="nulová",J108,0)</f>
        <v>0</v>
      </c>
      <c r="BJ108" s="18" t="s">
        <v>77</v>
      </c>
      <c r="BK108" s="196">
        <f>ROUND(I108*H108,2)</f>
        <v>0</v>
      </c>
      <c r="BL108" s="18" t="s">
        <v>118</v>
      </c>
      <c r="BM108" s="195" t="s">
        <v>152</v>
      </c>
    </row>
    <row r="109" spans="1:65" s="2" customFormat="1" ht="136.5" x14ac:dyDescent="0.2">
      <c r="A109" s="35"/>
      <c r="B109" s="36"/>
      <c r="C109" s="37"/>
      <c r="D109" s="197" t="s">
        <v>120</v>
      </c>
      <c r="E109" s="37"/>
      <c r="F109" s="198" t="s">
        <v>148</v>
      </c>
      <c r="G109" s="37"/>
      <c r="H109" s="37"/>
      <c r="I109" s="105"/>
      <c r="J109" s="37"/>
      <c r="K109" s="37"/>
      <c r="L109" s="40"/>
      <c r="M109" s="199"/>
      <c r="N109" s="200"/>
      <c r="O109" s="65"/>
      <c r="P109" s="65"/>
      <c r="Q109" s="65"/>
      <c r="R109" s="65"/>
      <c r="S109" s="65"/>
      <c r="T109" s="66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  <c r="AT109" s="18" t="s">
        <v>120</v>
      </c>
      <c r="AU109" s="18" t="s">
        <v>79</v>
      </c>
    </row>
    <row r="110" spans="1:65" s="2" customFormat="1" ht="19.5" x14ac:dyDescent="0.2">
      <c r="A110" s="35"/>
      <c r="B110" s="36"/>
      <c r="C110" s="37"/>
      <c r="D110" s="197" t="s">
        <v>122</v>
      </c>
      <c r="E110" s="37"/>
      <c r="F110" s="198" t="s">
        <v>153</v>
      </c>
      <c r="G110" s="37"/>
      <c r="H110" s="37"/>
      <c r="I110" s="105"/>
      <c r="J110" s="37"/>
      <c r="K110" s="37"/>
      <c r="L110" s="40"/>
      <c r="M110" s="199"/>
      <c r="N110" s="200"/>
      <c r="O110" s="65"/>
      <c r="P110" s="65"/>
      <c r="Q110" s="65"/>
      <c r="R110" s="65"/>
      <c r="S110" s="65"/>
      <c r="T110" s="66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  <c r="AT110" s="18" t="s">
        <v>122</v>
      </c>
      <c r="AU110" s="18" t="s">
        <v>79</v>
      </c>
    </row>
    <row r="111" spans="1:65" s="14" customFormat="1" x14ac:dyDescent="0.2">
      <c r="B111" s="211"/>
      <c r="C111" s="212"/>
      <c r="D111" s="197" t="s">
        <v>135</v>
      </c>
      <c r="E111" s="212"/>
      <c r="F111" s="214" t="s">
        <v>154</v>
      </c>
      <c r="G111" s="212"/>
      <c r="H111" s="215">
        <v>229.4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135</v>
      </c>
      <c r="AU111" s="221" t="s">
        <v>79</v>
      </c>
      <c r="AV111" s="14" t="s">
        <v>79</v>
      </c>
      <c r="AW111" s="14" t="s">
        <v>4</v>
      </c>
      <c r="AX111" s="14" t="s">
        <v>77</v>
      </c>
      <c r="AY111" s="221" t="s">
        <v>111</v>
      </c>
    </row>
    <row r="112" spans="1:65" s="2" customFormat="1" ht="21.75" customHeight="1" x14ac:dyDescent="0.2">
      <c r="A112" s="35"/>
      <c r="B112" s="36"/>
      <c r="C112" s="233" t="s">
        <v>155</v>
      </c>
      <c r="D112" s="233" t="s">
        <v>156</v>
      </c>
      <c r="E112" s="234" t="s">
        <v>157</v>
      </c>
      <c r="F112" s="235" t="s">
        <v>158</v>
      </c>
      <c r="G112" s="236" t="s">
        <v>131</v>
      </c>
      <c r="H112" s="237">
        <v>56.1</v>
      </c>
      <c r="I112" s="238"/>
      <c r="J112" s="239">
        <f>ROUND(I112*H112,2)</f>
        <v>0</v>
      </c>
      <c r="K112" s="235" t="s">
        <v>117</v>
      </c>
      <c r="L112" s="240"/>
      <c r="M112" s="241" t="s">
        <v>19</v>
      </c>
      <c r="N112" s="242" t="s">
        <v>40</v>
      </c>
      <c r="O112" s="65"/>
      <c r="P112" s="193">
        <f>O112*H112</f>
        <v>0</v>
      </c>
      <c r="Q112" s="193">
        <v>0</v>
      </c>
      <c r="R112" s="193">
        <f>Q112*H112</f>
        <v>0</v>
      </c>
      <c r="S112" s="193">
        <v>0</v>
      </c>
      <c r="T112" s="194">
        <f>S112*H112</f>
        <v>0</v>
      </c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  <c r="AR112" s="195" t="s">
        <v>159</v>
      </c>
      <c r="AT112" s="195" t="s">
        <v>156</v>
      </c>
      <c r="AU112" s="195" t="s">
        <v>79</v>
      </c>
      <c r="AY112" s="18" t="s">
        <v>111</v>
      </c>
      <c r="BE112" s="196">
        <f>IF(N112="základní",J112,0)</f>
        <v>0</v>
      </c>
      <c r="BF112" s="196">
        <f>IF(N112="snížená",J112,0)</f>
        <v>0</v>
      </c>
      <c r="BG112" s="196">
        <f>IF(N112="zákl. přenesená",J112,0)</f>
        <v>0</v>
      </c>
      <c r="BH112" s="196">
        <f>IF(N112="sníž. přenesená",J112,0)</f>
        <v>0</v>
      </c>
      <c r="BI112" s="196">
        <f>IF(N112="nulová",J112,0)</f>
        <v>0</v>
      </c>
      <c r="BJ112" s="18" t="s">
        <v>77</v>
      </c>
      <c r="BK112" s="196">
        <f>ROUND(I112*H112,2)</f>
        <v>0</v>
      </c>
      <c r="BL112" s="18" t="s">
        <v>118</v>
      </c>
      <c r="BM112" s="195" t="s">
        <v>160</v>
      </c>
    </row>
    <row r="113" spans="1:65" s="2" customFormat="1" ht="19.5" x14ac:dyDescent="0.2">
      <c r="A113" s="35"/>
      <c r="B113" s="36"/>
      <c r="C113" s="37"/>
      <c r="D113" s="197" t="s">
        <v>122</v>
      </c>
      <c r="E113" s="37"/>
      <c r="F113" s="198" t="s">
        <v>161</v>
      </c>
      <c r="G113" s="37"/>
      <c r="H113" s="37"/>
      <c r="I113" s="105"/>
      <c r="J113" s="37"/>
      <c r="K113" s="37"/>
      <c r="L113" s="40"/>
      <c r="M113" s="199"/>
      <c r="N113" s="200"/>
      <c r="O113" s="65"/>
      <c r="P113" s="65"/>
      <c r="Q113" s="65"/>
      <c r="R113" s="65"/>
      <c r="S113" s="65"/>
      <c r="T113" s="66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  <c r="AT113" s="18" t="s">
        <v>122</v>
      </c>
      <c r="AU113" s="18" t="s">
        <v>79</v>
      </c>
    </row>
    <row r="114" spans="1:65" s="14" customFormat="1" x14ac:dyDescent="0.2">
      <c r="B114" s="211"/>
      <c r="C114" s="212"/>
      <c r="D114" s="197" t="s">
        <v>135</v>
      </c>
      <c r="E114" s="213" t="s">
        <v>19</v>
      </c>
      <c r="F114" s="214" t="s">
        <v>162</v>
      </c>
      <c r="G114" s="212"/>
      <c r="H114" s="215">
        <v>56.1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135</v>
      </c>
      <c r="AU114" s="221" t="s">
        <v>79</v>
      </c>
      <c r="AV114" s="14" t="s">
        <v>79</v>
      </c>
      <c r="AW114" s="14" t="s">
        <v>31</v>
      </c>
      <c r="AX114" s="14" t="s">
        <v>77</v>
      </c>
      <c r="AY114" s="221" t="s">
        <v>111</v>
      </c>
    </row>
    <row r="115" spans="1:65" s="2" customFormat="1" ht="16.5" customHeight="1" x14ac:dyDescent="0.2">
      <c r="A115" s="35"/>
      <c r="B115" s="36"/>
      <c r="C115" s="184" t="s">
        <v>159</v>
      </c>
      <c r="D115" s="184" t="s">
        <v>113</v>
      </c>
      <c r="E115" s="185" t="s">
        <v>163</v>
      </c>
      <c r="F115" s="186" t="s">
        <v>164</v>
      </c>
      <c r="G115" s="187" t="s">
        <v>116</v>
      </c>
      <c r="H115" s="188">
        <v>187</v>
      </c>
      <c r="I115" s="189"/>
      <c r="J115" s="190">
        <f>ROUND(I115*H115,2)</f>
        <v>0</v>
      </c>
      <c r="K115" s="186" t="s">
        <v>117</v>
      </c>
      <c r="L115" s="40"/>
      <c r="M115" s="191" t="s">
        <v>19</v>
      </c>
      <c r="N115" s="192" t="s">
        <v>40</v>
      </c>
      <c r="O115" s="65"/>
      <c r="P115" s="193">
        <f>O115*H115</f>
        <v>0</v>
      </c>
      <c r="Q115" s="193">
        <v>0</v>
      </c>
      <c r="R115" s="193">
        <f>Q115*H115</f>
        <v>0</v>
      </c>
      <c r="S115" s="193">
        <v>0</v>
      </c>
      <c r="T115" s="194">
        <f>S115*H115</f>
        <v>0</v>
      </c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  <c r="AR115" s="195" t="s">
        <v>118</v>
      </c>
      <c r="AT115" s="195" t="s">
        <v>113</v>
      </c>
      <c r="AU115" s="195" t="s">
        <v>79</v>
      </c>
      <c r="AY115" s="18" t="s">
        <v>111</v>
      </c>
      <c r="BE115" s="196">
        <f>IF(N115="základní",J115,0)</f>
        <v>0</v>
      </c>
      <c r="BF115" s="196">
        <f>IF(N115="snížená",J115,0)</f>
        <v>0</v>
      </c>
      <c r="BG115" s="196">
        <f>IF(N115="zákl. přenesená",J115,0)</f>
        <v>0</v>
      </c>
      <c r="BH115" s="196">
        <f>IF(N115="sníž. přenesená",J115,0)</f>
        <v>0</v>
      </c>
      <c r="BI115" s="196">
        <f>IF(N115="nulová",J115,0)</f>
        <v>0</v>
      </c>
      <c r="BJ115" s="18" t="s">
        <v>77</v>
      </c>
      <c r="BK115" s="196">
        <f>ROUND(I115*H115,2)</f>
        <v>0</v>
      </c>
      <c r="BL115" s="18" t="s">
        <v>118</v>
      </c>
      <c r="BM115" s="195" t="s">
        <v>165</v>
      </c>
    </row>
    <row r="116" spans="1:65" s="2" customFormat="1" ht="107.25" x14ac:dyDescent="0.2">
      <c r="A116" s="35"/>
      <c r="B116" s="36"/>
      <c r="C116" s="37"/>
      <c r="D116" s="197" t="s">
        <v>120</v>
      </c>
      <c r="E116" s="37"/>
      <c r="F116" s="198" t="s">
        <v>166</v>
      </c>
      <c r="G116" s="37"/>
      <c r="H116" s="37"/>
      <c r="I116" s="105"/>
      <c r="J116" s="37"/>
      <c r="K116" s="37"/>
      <c r="L116" s="40"/>
      <c r="M116" s="199"/>
      <c r="N116" s="200"/>
      <c r="O116" s="65"/>
      <c r="P116" s="65"/>
      <c r="Q116" s="65"/>
      <c r="R116" s="65"/>
      <c r="S116" s="65"/>
      <c r="T116" s="66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  <c r="AT116" s="18" t="s">
        <v>120</v>
      </c>
      <c r="AU116" s="18" t="s">
        <v>79</v>
      </c>
    </row>
    <row r="117" spans="1:65" s="2" customFormat="1" ht="19.5" x14ac:dyDescent="0.2">
      <c r="A117" s="35"/>
      <c r="B117" s="36"/>
      <c r="C117" s="37"/>
      <c r="D117" s="197" t="s">
        <v>122</v>
      </c>
      <c r="E117" s="37"/>
      <c r="F117" s="198" t="s">
        <v>167</v>
      </c>
      <c r="G117" s="37"/>
      <c r="H117" s="37"/>
      <c r="I117" s="105"/>
      <c r="J117" s="37"/>
      <c r="K117" s="37"/>
      <c r="L117" s="40"/>
      <c r="M117" s="199"/>
      <c r="N117" s="200"/>
      <c r="O117" s="65"/>
      <c r="P117" s="65"/>
      <c r="Q117" s="65"/>
      <c r="R117" s="65"/>
      <c r="S117" s="65"/>
      <c r="T117" s="66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  <c r="AT117" s="18" t="s">
        <v>122</v>
      </c>
      <c r="AU117" s="18" t="s">
        <v>79</v>
      </c>
    </row>
    <row r="118" spans="1:65" s="13" customFormat="1" x14ac:dyDescent="0.2">
      <c r="B118" s="201"/>
      <c r="C118" s="202"/>
      <c r="D118" s="197" t="s">
        <v>135</v>
      </c>
      <c r="E118" s="203" t="s">
        <v>19</v>
      </c>
      <c r="F118" s="204" t="s">
        <v>136</v>
      </c>
      <c r="G118" s="202"/>
      <c r="H118" s="203" t="s">
        <v>19</v>
      </c>
      <c r="I118" s="205"/>
      <c r="J118" s="202"/>
      <c r="K118" s="202"/>
      <c r="L118" s="206"/>
      <c r="M118" s="207"/>
      <c r="N118" s="208"/>
      <c r="O118" s="208"/>
      <c r="P118" s="208"/>
      <c r="Q118" s="208"/>
      <c r="R118" s="208"/>
      <c r="S118" s="208"/>
      <c r="T118" s="209"/>
      <c r="AT118" s="210" t="s">
        <v>135</v>
      </c>
      <c r="AU118" s="210" t="s">
        <v>79</v>
      </c>
      <c r="AV118" s="13" t="s">
        <v>77</v>
      </c>
      <c r="AW118" s="13" t="s">
        <v>31</v>
      </c>
      <c r="AX118" s="13" t="s">
        <v>69</v>
      </c>
      <c r="AY118" s="210" t="s">
        <v>111</v>
      </c>
    </row>
    <row r="119" spans="1:65" s="14" customFormat="1" x14ac:dyDescent="0.2">
      <c r="B119" s="211"/>
      <c r="C119" s="212"/>
      <c r="D119" s="197" t="s">
        <v>135</v>
      </c>
      <c r="E119" s="213" t="s">
        <v>19</v>
      </c>
      <c r="F119" s="214" t="s">
        <v>168</v>
      </c>
      <c r="G119" s="212"/>
      <c r="H119" s="215">
        <v>187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135</v>
      </c>
      <c r="AU119" s="221" t="s">
        <v>79</v>
      </c>
      <c r="AV119" s="14" t="s">
        <v>79</v>
      </c>
      <c r="AW119" s="14" t="s">
        <v>31</v>
      </c>
      <c r="AX119" s="14" t="s">
        <v>69</v>
      </c>
      <c r="AY119" s="221" t="s">
        <v>111</v>
      </c>
    </row>
    <row r="120" spans="1:65" s="15" customFormat="1" x14ac:dyDescent="0.2">
      <c r="B120" s="222"/>
      <c r="C120" s="223"/>
      <c r="D120" s="197" t="s">
        <v>135</v>
      </c>
      <c r="E120" s="224" t="s">
        <v>19</v>
      </c>
      <c r="F120" s="225" t="s">
        <v>138</v>
      </c>
      <c r="G120" s="223"/>
      <c r="H120" s="226">
        <v>187</v>
      </c>
      <c r="I120" s="227"/>
      <c r="J120" s="223"/>
      <c r="K120" s="223"/>
      <c r="L120" s="228"/>
      <c r="M120" s="229"/>
      <c r="N120" s="230"/>
      <c r="O120" s="230"/>
      <c r="P120" s="230"/>
      <c r="Q120" s="230"/>
      <c r="R120" s="230"/>
      <c r="S120" s="230"/>
      <c r="T120" s="231"/>
      <c r="AT120" s="232" t="s">
        <v>135</v>
      </c>
      <c r="AU120" s="232" t="s">
        <v>79</v>
      </c>
      <c r="AV120" s="15" t="s">
        <v>118</v>
      </c>
      <c r="AW120" s="15" t="s">
        <v>31</v>
      </c>
      <c r="AX120" s="15" t="s">
        <v>77</v>
      </c>
      <c r="AY120" s="232" t="s">
        <v>111</v>
      </c>
    </row>
    <row r="121" spans="1:65" s="12" customFormat="1" ht="22.9" customHeight="1" x14ac:dyDescent="0.2">
      <c r="B121" s="168"/>
      <c r="C121" s="169"/>
      <c r="D121" s="170" t="s">
        <v>68</v>
      </c>
      <c r="E121" s="182" t="s">
        <v>79</v>
      </c>
      <c r="F121" s="182" t="s">
        <v>169</v>
      </c>
      <c r="G121" s="169"/>
      <c r="H121" s="169"/>
      <c r="I121" s="172"/>
      <c r="J121" s="183">
        <f>BK121</f>
        <v>0</v>
      </c>
      <c r="K121" s="169"/>
      <c r="L121" s="174"/>
      <c r="M121" s="175"/>
      <c r="N121" s="176"/>
      <c r="O121" s="176"/>
      <c r="P121" s="177">
        <f>SUM(P122:P125)</f>
        <v>0</v>
      </c>
      <c r="Q121" s="176"/>
      <c r="R121" s="177">
        <f>SUM(R122:R125)</f>
        <v>9.4621999999999998E-2</v>
      </c>
      <c r="S121" s="176"/>
      <c r="T121" s="178">
        <f>SUM(T122:T125)</f>
        <v>0</v>
      </c>
      <c r="AR121" s="179" t="s">
        <v>77</v>
      </c>
      <c r="AT121" s="180" t="s">
        <v>68</v>
      </c>
      <c r="AU121" s="180" t="s">
        <v>77</v>
      </c>
      <c r="AY121" s="179" t="s">
        <v>111</v>
      </c>
      <c r="BK121" s="181">
        <f>SUM(BK122:BK125)</f>
        <v>0</v>
      </c>
    </row>
    <row r="122" spans="1:65" s="2" customFormat="1" ht="21.75" customHeight="1" x14ac:dyDescent="0.2">
      <c r="A122" s="35"/>
      <c r="B122" s="36"/>
      <c r="C122" s="184" t="s">
        <v>170</v>
      </c>
      <c r="D122" s="184" t="s">
        <v>113</v>
      </c>
      <c r="E122" s="185" t="s">
        <v>171</v>
      </c>
      <c r="F122" s="186" t="s">
        <v>172</v>
      </c>
      <c r="G122" s="187" t="s">
        <v>116</v>
      </c>
      <c r="H122" s="188">
        <v>215.05</v>
      </c>
      <c r="I122" s="189"/>
      <c r="J122" s="190">
        <f>ROUND(I122*H122,2)</f>
        <v>0</v>
      </c>
      <c r="K122" s="186" t="s">
        <v>117</v>
      </c>
      <c r="L122" s="40"/>
      <c r="M122" s="191" t="s">
        <v>19</v>
      </c>
      <c r="N122" s="192" t="s">
        <v>40</v>
      </c>
      <c r="O122" s="65"/>
      <c r="P122" s="193">
        <f>O122*H122</f>
        <v>0</v>
      </c>
      <c r="Q122" s="193">
        <v>1.3999999999999999E-4</v>
      </c>
      <c r="R122" s="193">
        <f>Q122*H122</f>
        <v>3.0106999999999998E-2</v>
      </c>
      <c r="S122" s="193">
        <v>0</v>
      </c>
      <c r="T122" s="194">
        <f>S122*H122</f>
        <v>0</v>
      </c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R122" s="195" t="s">
        <v>118</v>
      </c>
      <c r="AT122" s="195" t="s">
        <v>113</v>
      </c>
      <c r="AU122" s="195" t="s">
        <v>79</v>
      </c>
      <c r="AY122" s="18" t="s">
        <v>111</v>
      </c>
      <c r="BE122" s="196">
        <f>IF(N122="základní",J122,0)</f>
        <v>0</v>
      </c>
      <c r="BF122" s="196">
        <f>IF(N122="snížená",J122,0)</f>
        <v>0</v>
      </c>
      <c r="BG122" s="196">
        <f>IF(N122="zákl. přenesená",J122,0)</f>
        <v>0</v>
      </c>
      <c r="BH122" s="196">
        <f>IF(N122="sníž. přenesená",J122,0)</f>
        <v>0</v>
      </c>
      <c r="BI122" s="196">
        <f>IF(N122="nulová",J122,0)</f>
        <v>0</v>
      </c>
      <c r="BJ122" s="18" t="s">
        <v>77</v>
      </c>
      <c r="BK122" s="196">
        <f>ROUND(I122*H122,2)</f>
        <v>0</v>
      </c>
      <c r="BL122" s="18" t="s">
        <v>118</v>
      </c>
      <c r="BM122" s="195" t="s">
        <v>173</v>
      </c>
    </row>
    <row r="123" spans="1:65" s="2" customFormat="1" ht="68.25" x14ac:dyDescent="0.2">
      <c r="A123" s="35"/>
      <c r="B123" s="36"/>
      <c r="C123" s="37"/>
      <c r="D123" s="197" t="s">
        <v>120</v>
      </c>
      <c r="E123" s="37"/>
      <c r="F123" s="198" t="s">
        <v>174</v>
      </c>
      <c r="G123" s="37"/>
      <c r="H123" s="37"/>
      <c r="I123" s="105"/>
      <c r="J123" s="37"/>
      <c r="K123" s="37"/>
      <c r="L123" s="40"/>
      <c r="M123" s="199"/>
      <c r="N123" s="200"/>
      <c r="O123" s="65"/>
      <c r="P123" s="65"/>
      <c r="Q123" s="65"/>
      <c r="R123" s="65"/>
      <c r="S123" s="65"/>
      <c r="T123" s="66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T123" s="18" t="s">
        <v>120</v>
      </c>
      <c r="AU123" s="18" t="s">
        <v>79</v>
      </c>
    </row>
    <row r="124" spans="1:65" s="14" customFormat="1" x14ac:dyDescent="0.2">
      <c r="B124" s="211"/>
      <c r="C124" s="212"/>
      <c r="D124" s="197" t="s">
        <v>135</v>
      </c>
      <c r="E124" s="213" t="s">
        <v>19</v>
      </c>
      <c r="F124" s="214" t="s">
        <v>175</v>
      </c>
      <c r="G124" s="212"/>
      <c r="H124" s="215">
        <v>215.05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135</v>
      </c>
      <c r="AU124" s="221" t="s">
        <v>79</v>
      </c>
      <c r="AV124" s="14" t="s">
        <v>79</v>
      </c>
      <c r="AW124" s="14" t="s">
        <v>31</v>
      </c>
      <c r="AX124" s="14" t="s">
        <v>77</v>
      </c>
      <c r="AY124" s="221" t="s">
        <v>111</v>
      </c>
    </row>
    <row r="125" spans="1:65" s="2" customFormat="1" ht="16.5" customHeight="1" x14ac:dyDescent="0.2">
      <c r="A125" s="35"/>
      <c r="B125" s="36"/>
      <c r="C125" s="233" t="s">
        <v>176</v>
      </c>
      <c r="D125" s="233" t="s">
        <v>156</v>
      </c>
      <c r="E125" s="234" t="s">
        <v>177</v>
      </c>
      <c r="F125" s="235" t="s">
        <v>178</v>
      </c>
      <c r="G125" s="236" t="s">
        <v>116</v>
      </c>
      <c r="H125" s="237">
        <v>215.05</v>
      </c>
      <c r="I125" s="238"/>
      <c r="J125" s="239">
        <f>ROUND(I125*H125,2)</f>
        <v>0</v>
      </c>
      <c r="K125" s="235" t="s">
        <v>117</v>
      </c>
      <c r="L125" s="240"/>
      <c r="M125" s="241" t="s">
        <v>19</v>
      </c>
      <c r="N125" s="242" t="s">
        <v>40</v>
      </c>
      <c r="O125" s="65"/>
      <c r="P125" s="193">
        <f>O125*H125</f>
        <v>0</v>
      </c>
      <c r="Q125" s="193">
        <v>2.9999999999999997E-4</v>
      </c>
      <c r="R125" s="193">
        <f>Q125*H125</f>
        <v>6.4515000000000003E-2</v>
      </c>
      <c r="S125" s="193">
        <v>0</v>
      </c>
      <c r="T125" s="194">
        <f>S125*H125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R125" s="195" t="s">
        <v>159</v>
      </c>
      <c r="AT125" s="195" t="s">
        <v>156</v>
      </c>
      <c r="AU125" s="195" t="s">
        <v>79</v>
      </c>
      <c r="AY125" s="18" t="s">
        <v>111</v>
      </c>
      <c r="BE125" s="196">
        <f>IF(N125="základní",J125,0)</f>
        <v>0</v>
      </c>
      <c r="BF125" s="196">
        <f>IF(N125="snížená",J125,0)</f>
        <v>0</v>
      </c>
      <c r="BG125" s="196">
        <f>IF(N125="zákl. přenesená",J125,0)</f>
        <v>0</v>
      </c>
      <c r="BH125" s="196">
        <f>IF(N125="sníž. přenesená",J125,0)</f>
        <v>0</v>
      </c>
      <c r="BI125" s="196">
        <f>IF(N125="nulová",J125,0)</f>
        <v>0</v>
      </c>
      <c r="BJ125" s="18" t="s">
        <v>77</v>
      </c>
      <c r="BK125" s="196">
        <f>ROUND(I125*H125,2)</f>
        <v>0</v>
      </c>
      <c r="BL125" s="18" t="s">
        <v>118</v>
      </c>
      <c r="BM125" s="195" t="s">
        <v>179</v>
      </c>
    </row>
    <row r="126" spans="1:65" s="12" customFormat="1" ht="22.9" customHeight="1" x14ac:dyDescent="0.2">
      <c r="B126" s="168"/>
      <c r="C126" s="169"/>
      <c r="D126" s="170" t="s">
        <v>68</v>
      </c>
      <c r="E126" s="182" t="s">
        <v>144</v>
      </c>
      <c r="F126" s="182" t="s">
        <v>180</v>
      </c>
      <c r="G126" s="169"/>
      <c r="H126" s="169"/>
      <c r="I126" s="172"/>
      <c r="J126" s="183">
        <f>BK126</f>
        <v>0</v>
      </c>
      <c r="K126" s="169"/>
      <c r="L126" s="174"/>
      <c r="M126" s="175"/>
      <c r="N126" s="176"/>
      <c r="O126" s="176"/>
      <c r="P126" s="177">
        <f>SUM(P127:P133)</f>
        <v>0</v>
      </c>
      <c r="Q126" s="176"/>
      <c r="R126" s="177">
        <f>SUM(R127:R133)</f>
        <v>0</v>
      </c>
      <c r="S126" s="176"/>
      <c r="T126" s="178">
        <f>SUM(T127:T133)</f>
        <v>0</v>
      </c>
      <c r="AR126" s="179" t="s">
        <v>77</v>
      </c>
      <c r="AT126" s="180" t="s">
        <v>68</v>
      </c>
      <c r="AU126" s="180" t="s">
        <v>77</v>
      </c>
      <c r="AY126" s="179" t="s">
        <v>111</v>
      </c>
      <c r="BK126" s="181">
        <f>SUM(BK127:BK133)</f>
        <v>0</v>
      </c>
    </row>
    <row r="127" spans="1:65" s="2" customFormat="1" ht="16.5" customHeight="1" x14ac:dyDescent="0.2">
      <c r="A127" s="35"/>
      <c r="B127" s="36"/>
      <c r="C127" s="184" t="s">
        <v>181</v>
      </c>
      <c r="D127" s="184" t="s">
        <v>113</v>
      </c>
      <c r="E127" s="185" t="s">
        <v>182</v>
      </c>
      <c r="F127" s="186" t="s">
        <v>183</v>
      </c>
      <c r="G127" s="187" t="s">
        <v>116</v>
      </c>
      <c r="H127" s="188">
        <v>187</v>
      </c>
      <c r="I127" s="189"/>
      <c r="J127" s="190">
        <f>ROUND(I127*H127,2)</f>
        <v>0</v>
      </c>
      <c r="K127" s="186" t="s">
        <v>117</v>
      </c>
      <c r="L127" s="40"/>
      <c r="M127" s="191" t="s">
        <v>19</v>
      </c>
      <c r="N127" s="192" t="s">
        <v>40</v>
      </c>
      <c r="O127" s="65"/>
      <c r="P127" s="193">
        <f>O127*H127</f>
        <v>0</v>
      </c>
      <c r="Q127" s="193">
        <v>0</v>
      </c>
      <c r="R127" s="193">
        <f>Q127*H127</f>
        <v>0</v>
      </c>
      <c r="S127" s="193">
        <v>0</v>
      </c>
      <c r="T127" s="194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195" t="s">
        <v>118</v>
      </c>
      <c r="AT127" s="195" t="s">
        <v>113</v>
      </c>
      <c r="AU127" s="195" t="s">
        <v>79</v>
      </c>
      <c r="AY127" s="18" t="s">
        <v>111</v>
      </c>
      <c r="BE127" s="196">
        <f>IF(N127="základní",J127,0)</f>
        <v>0</v>
      </c>
      <c r="BF127" s="196">
        <f>IF(N127="snížená",J127,0)</f>
        <v>0</v>
      </c>
      <c r="BG127" s="196">
        <f>IF(N127="zákl. přenesená",J127,0)</f>
        <v>0</v>
      </c>
      <c r="BH127" s="196">
        <f>IF(N127="sníž. přenesená",J127,0)</f>
        <v>0</v>
      </c>
      <c r="BI127" s="196">
        <f>IF(N127="nulová",J127,0)</f>
        <v>0</v>
      </c>
      <c r="BJ127" s="18" t="s">
        <v>77</v>
      </c>
      <c r="BK127" s="196">
        <f>ROUND(I127*H127,2)</f>
        <v>0</v>
      </c>
      <c r="BL127" s="18" t="s">
        <v>118</v>
      </c>
      <c r="BM127" s="195" t="s">
        <v>184</v>
      </c>
    </row>
    <row r="128" spans="1:65" s="2" customFormat="1" ht="19.5" x14ac:dyDescent="0.2">
      <c r="A128" s="35"/>
      <c r="B128" s="36"/>
      <c r="C128" s="37"/>
      <c r="D128" s="197" t="s">
        <v>122</v>
      </c>
      <c r="E128" s="37"/>
      <c r="F128" s="198" t="s">
        <v>167</v>
      </c>
      <c r="G128" s="37"/>
      <c r="H128" s="37"/>
      <c r="I128" s="105"/>
      <c r="J128" s="37"/>
      <c r="K128" s="37"/>
      <c r="L128" s="40"/>
      <c r="M128" s="199"/>
      <c r="N128" s="200"/>
      <c r="O128" s="65"/>
      <c r="P128" s="65"/>
      <c r="Q128" s="65"/>
      <c r="R128" s="65"/>
      <c r="S128" s="65"/>
      <c r="T128" s="66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8" t="s">
        <v>122</v>
      </c>
      <c r="AU128" s="18" t="s">
        <v>79</v>
      </c>
    </row>
    <row r="129" spans="1:65" s="2" customFormat="1" ht="21.75" customHeight="1" x14ac:dyDescent="0.2">
      <c r="A129" s="35"/>
      <c r="B129" s="36"/>
      <c r="C129" s="184" t="s">
        <v>185</v>
      </c>
      <c r="D129" s="184" t="s">
        <v>113</v>
      </c>
      <c r="E129" s="185" t="s">
        <v>186</v>
      </c>
      <c r="F129" s="186" t="s">
        <v>187</v>
      </c>
      <c r="G129" s="187" t="s">
        <v>116</v>
      </c>
      <c r="H129" s="188">
        <v>187</v>
      </c>
      <c r="I129" s="189"/>
      <c r="J129" s="190">
        <f>ROUND(I129*H129,2)</f>
        <v>0</v>
      </c>
      <c r="K129" s="186" t="s">
        <v>117</v>
      </c>
      <c r="L129" s="40"/>
      <c r="M129" s="191" t="s">
        <v>19</v>
      </c>
      <c r="N129" s="192" t="s">
        <v>40</v>
      </c>
      <c r="O129" s="65"/>
      <c r="P129" s="193">
        <f>O129*H129</f>
        <v>0</v>
      </c>
      <c r="Q129" s="193">
        <v>0</v>
      </c>
      <c r="R129" s="193">
        <f>Q129*H129</f>
        <v>0</v>
      </c>
      <c r="S129" s="193">
        <v>0</v>
      </c>
      <c r="T129" s="194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195" t="s">
        <v>118</v>
      </c>
      <c r="AT129" s="195" t="s">
        <v>113</v>
      </c>
      <c r="AU129" s="195" t="s">
        <v>79</v>
      </c>
      <c r="AY129" s="18" t="s">
        <v>111</v>
      </c>
      <c r="BE129" s="196">
        <f>IF(N129="základní",J129,0)</f>
        <v>0</v>
      </c>
      <c r="BF129" s="196">
        <f>IF(N129="snížená",J129,0)</f>
        <v>0</v>
      </c>
      <c r="BG129" s="196">
        <f>IF(N129="zákl. přenesená",J129,0)</f>
        <v>0</v>
      </c>
      <c r="BH129" s="196">
        <f>IF(N129="sníž. přenesená",J129,0)</f>
        <v>0</v>
      </c>
      <c r="BI129" s="196">
        <f>IF(N129="nulová",J129,0)</f>
        <v>0</v>
      </c>
      <c r="BJ129" s="18" t="s">
        <v>77</v>
      </c>
      <c r="BK129" s="196">
        <f>ROUND(I129*H129,2)</f>
        <v>0</v>
      </c>
      <c r="BL129" s="18" t="s">
        <v>118</v>
      </c>
      <c r="BM129" s="195" t="s">
        <v>188</v>
      </c>
    </row>
    <row r="130" spans="1:65" s="2" customFormat="1" ht="87.75" x14ac:dyDescent="0.2">
      <c r="A130" s="35"/>
      <c r="B130" s="36"/>
      <c r="C130" s="37"/>
      <c r="D130" s="197" t="s">
        <v>120</v>
      </c>
      <c r="E130" s="37"/>
      <c r="F130" s="198" t="s">
        <v>189</v>
      </c>
      <c r="G130" s="37"/>
      <c r="H130" s="37"/>
      <c r="I130" s="105"/>
      <c r="J130" s="37"/>
      <c r="K130" s="37"/>
      <c r="L130" s="40"/>
      <c r="M130" s="199"/>
      <c r="N130" s="200"/>
      <c r="O130" s="65"/>
      <c r="P130" s="65"/>
      <c r="Q130" s="65"/>
      <c r="R130" s="65"/>
      <c r="S130" s="65"/>
      <c r="T130" s="66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T130" s="18" t="s">
        <v>120</v>
      </c>
      <c r="AU130" s="18" t="s">
        <v>79</v>
      </c>
    </row>
    <row r="131" spans="1:65" s="2" customFormat="1" ht="16.5" customHeight="1" x14ac:dyDescent="0.2">
      <c r="A131" s="35"/>
      <c r="B131" s="36"/>
      <c r="C131" s="184" t="s">
        <v>190</v>
      </c>
      <c r="D131" s="184" t="s">
        <v>113</v>
      </c>
      <c r="E131" s="185" t="s">
        <v>191</v>
      </c>
      <c r="F131" s="186" t="s">
        <v>192</v>
      </c>
      <c r="G131" s="187" t="s">
        <v>116</v>
      </c>
      <c r="H131" s="188">
        <v>187</v>
      </c>
      <c r="I131" s="189"/>
      <c r="J131" s="190">
        <f>ROUND(I131*H131,2)</f>
        <v>0</v>
      </c>
      <c r="K131" s="186" t="s">
        <v>117</v>
      </c>
      <c r="L131" s="40"/>
      <c r="M131" s="191" t="s">
        <v>19</v>
      </c>
      <c r="N131" s="192" t="s">
        <v>40</v>
      </c>
      <c r="O131" s="65"/>
      <c r="P131" s="193">
        <f>O131*H131</f>
        <v>0</v>
      </c>
      <c r="Q131" s="193">
        <v>0</v>
      </c>
      <c r="R131" s="193">
        <f>Q131*H131</f>
        <v>0</v>
      </c>
      <c r="S131" s="193">
        <v>0</v>
      </c>
      <c r="T131" s="194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195" t="s">
        <v>118</v>
      </c>
      <c r="AT131" s="195" t="s">
        <v>113</v>
      </c>
      <c r="AU131" s="195" t="s">
        <v>79</v>
      </c>
      <c r="AY131" s="18" t="s">
        <v>111</v>
      </c>
      <c r="BE131" s="196">
        <f>IF(N131="základní",J131,0)</f>
        <v>0</v>
      </c>
      <c r="BF131" s="196">
        <f>IF(N131="snížená",J131,0)</f>
        <v>0</v>
      </c>
      <c r="BG131" s="196">
        <f>IF(N131="zákl. přenesená",J131,0)</f>
        <v>0</v>
      </c>
      <c r="BH131" s="196">
        <f>IF(N131="sníž. přenesená",J131,0)</f>
        <v>0</v>
      </c>
      <c r="BI131" s="196">
        <f>IF(N131="nulová",J131,0)</f>
        <v>0</v>
      </c>
      <c r="BJ131" s="18" t="s">
        <v>77</v>
      </c>
      <c r="BK131" s="196">
        <f>ROUND(I131*H131,2)</f>
        <v>0</v>
      </c>
      <c r="BL131" s="18" t="s">
        <v>118</v>
      </c>
      <c r="BM131" s="195" t="s">
        <v>193</v>
      </c>
    </row>
    <row r="132" spans="1:65" s="2" customFormat="1" ht="185.25" x14ac:dyDescent="0.2">
      <c r="A132" s="35"/>
      <c r="B132" s="36"/>
      <c r="C132" s="37"/>
      <c r="D132" s="197" t="s">
        <v>120</v>
      </c>
      <c r="E132" s="37"/>
      <c r="F132" s="198" t="s">
        <v>194</v>
      </c>
      <c r="G132" s="37"/>
      <c r="H132" s="37"/>
      <c r="I132" s="105"/>
      <c r="J132" s="37"/>
      <c r="K132" s="37"/>
      <c r="L132" s="40"/>
      <c r="M132" s="199"/>
      <c r="N132" s="200"/>
      <c r="O132" s="65"/>
      <c r="P132" s="65"/>
      <c r="Q132" s="65"/>
      <c r="R132" s="65"/>
      <c r="S132" s="65"/>
      <c r="T132" s="66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T132" s="18" t="s">
        <v>120</v>
      </c>
      <c r="AU132" s="18" t="s">
        <v>79</v>
      </c>
    </row>
    <row r="133" spans="1:65" s="2" customFormat="1" ht="19.5" x14ac:dyDescent="0.2">
      <c r="A133" s="35"/>
      <c r="B133" s="36"/>
      <c r="C133" s="37"/>
      <c r="D133" s="197" t="s">
        <v>122</v>
      </c>
      <c r="E133" s="37"/>
      <c r="F133" s="198" t="s">
        <v>195</v>
      </c>
      <c r="G133" s="37"/>
      <c r="H133" s="37"/>
      <c r="I133" s="105"/>
      <c r="J133" s="37"/>
      <c r="K133" s="37"/>
      <c r="L133" s="40"/>
      <c r="M133" s="199"/>
      <c r="N133" s="200"/>
      <c r="O133" s="65"/>
      <c r="P133" s="65"/>
      <c r="Q133" s="65"/>
      <c r="R133" s="65"/>
      <c r="S133" s="65"/>
      <c r="T133" s="66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T133" s="18" t="s">
        <v>122</v>
      </c>
      <c r="AU133" s="18" t="s">
        <v>79</v>
      </c>
    </row>
    <row r="134" spans="1:65" s="12" customFormat="1" ht="22.9" customHeight="1" x14ac:dyDescent="0.2">
      <c r="B134" s="168"/>
      <c r="C134" s="169"/>
      <c r="D134" s="170" t="s">
        <v>68</v>
      </c>
      <c r="E134" s="182" t="s">
        <v>159</v>
      </c>
      <c r="F134" s="182" t="s">
        <v>196</v>
      </c>
      <c r="G134" s="169"/>
      <c r="H134" s="169"/>
      <c r="I134" s="172"/>
      <c r="J134" s="183">
        <f>BK134</f>
        <v>0</v>
      </c>
      <c r="K134" s="169"/>
      <c r="L134" s="174"/>
      <c r="M134" s="175"/>
      <c r="N134" s="176"/>
      <c r="O134" s="176"/>
      <c r="P134" s="177">
        <f>SUM(P135:P151)</f>
        <v>0</v>
      </c>
      <c r="Q134" s="176"/>
      <c r="R134" s="177">
        <f>SUM(R135:R151)</f>
        <v>3.2423199999999999</v>
      </c>
      <c r="S134" s="176"/>
      <c r="T134" s="178">
        <f>SUM(T135:T151)</f>
        <v>0.2</v>
      </c>
      <c r="AR134" s="179" t="s">
        <v>77</v>
      </c>
      <c r="AT134" s="180" t="s">
        <v>68</v>
      </c>
      <c r="AU134" s="180" t="s">
        <v>77</v>
      </c>
      <c r="AY134" s="179" t="s">
        <v>111</v>
      </c>
      <c r="BK134" s="181">
        <f>SUM(BK135:BK151)</f>
        <v>0</v>
      </c>
    </row>
    <row r="135" spans="1:65" s="2" customFormat="1" ht="16.5" customHeight="1" x14ac:dyDescent="0.2">
      <c r="A135" s="35"/>
      <c r="B135" s="36"/>
      <c r="C135" s="184" t="s">
        <v>197</v>
      </c>
      <c r="D135" s="184" t="s">
        <v>113</v>
      </c>
      <c r="E135" s="185" t="s">
        <v>198</v>
      </c>
      <c r="F135" s="186" t="s">
        <v>199</v>
      </c>
      <c r="G135" s="187" t="s">
        <v>200</v>
      </c>
      <c r="H135" s="188">
        <v>4</v>
      </c>
      <c r="I135" s="189"/>
      <c r="J135" s="190">
        <f>ROUND(I135*H135,2)</f>
        <v>0</v>
      </c>
      <c r="K135" s="186" t="s">
        <v>117</v>
      </c>
      <c r="L135" s="40"/>
      <c r="M135" s="191" t="s">
        <v>19</v>
      </c>
      <c r="N135" s="192" t="s">
        <v>40</v>
      </c>
      <c r="O135" s="65"/>
      <c r="P135" s="193">
        <f>O135*H135</f>
        <v>0</v>
      </c>
      <c r="Q135" s="193">
        <v>0.34089999999999998</v>
      </c>
      <c r="R135" s="193">
        <f>Q135*H135</f>
        <v>1.3635999999999999</v>
      </c>
      <c r="S135" s="193">
        <v>0</v>
      </c>
      <c r="T135" s="194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195" t="s">
        <v>118</v>
      </c>
      <c r="AT135" s="195" t="s">
        <v>113</v>
      </c>
      <c r="AU135" s="195" t="s">
        <v>79</v>
      </c>
      <c r="AY135" s="18" t="s">
        <v>111</v>
      </c>
      <c r="BE135" s="196">
        <f>IF(N135="základní",J135,0)</f>
        <v>0</v>
      </c>
      <c r="BF135" s="196">
        <f>IF(N135="snížená",J135,0)</f>
        <v>0</v>
      </c>
      <c r="BG135" s="196">
        <f>IF(N135="zákl. přenesená",J135,0)</f>
        <v>0</v>
      </c>
      <c r="BH135" s="196">
        <f>IF(N135="sníž. přenesená",J135,0)</f>
        <v>0</v>
      </c>
      <c r="BI135" s="196">
        <f>IF(N135="nulová",J135,0)</f>
        <v>0</v>
      </c>
      <c r="BJ135" s="18" t="s">
        <v>77</v>
      </c>
      <c r="BK135" s="196">
        <f>ROUND(I135*H135,2)</f>
        <v>0</v>
      </c>
      <c r="BL135" s="18" t="s">
        <v>118</v>
      </c>
      <c r="BM135" s="195" t="s">
        <v>201</v>
      </c>
    </row>
    <row r="136" spans="1:65" s="13" customFormat="1" x14ac:dyDescent="0.2">
      <c r="B136" s="201"/>
      <c r="C136" s="202"/>
      <c r="D136" s="197" t="s">
        <v>135</v>
      </c>
      <c r="E136" s="203" t="s">
        <v>19</v>
      </c>
      <c r="F136" s="204" t="s">
        <v>202</v>
      </c>
      <c r="G136" s="202"/>
      <c r="H136" s="203" t="s">
        <v>19</v>
      </c>
      <c r="I136" s="205"/>
      <c r="J136" s="202"/>
      <c r="K136" s="202"/>
      <c r="L136" s="206"/>
      <c r="M136" s="207"/>
      <c r="N136" s="208"/>
      <c r="O136" s="208"/>
      <c r="P136" s="208"/>
      <c r="Q136" s="208"/>
      <c r="R136" s="208"/>
      <c r="S136" s="208"/>
      <c r="T136" s="209"/>
      <c r="AT136" s="210" t="s">
        <v>135</v>
      </c>
      <c r="AU136" s="210" t="s">
        <v>79</v>
      </c>
      <c r="AV136" s="13" t="s">
        <v>77</v>
      </c>
      <c r="AW136" s="13" t="s">
        <v>31</v>
      </c>
      <c r="AX136" s="13" t="s">
        <v>69</v>
      </c>
      <c r="AY136" s="210" t="s">
        <v>111</v>
      </c>
    </row>
    <row r="137" spans="1:65" s="14" customFormat="1" x14ac:dyDescent="0.2">
      <c r="B137" s="211"/>
      <c r="C137" s="212"/>
      <c r="D137" s="197" t="s">
        <v>135</v>
      </c>
      <c r="E137" s="213" t="s">
        <v>19</v>
      </c>
      <c r="F137" s="214" t="s">
        <v>118</v>
      </c>
      <c r="G137" s="212"/>
      <c r="H137" s="215">
        <v>4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135</v>
      </c>
      <c r="AU137" s="221" t="s">
        <v>79</v>
      </c>
      <c r="AV137" s="14" t="s">
        <v>79</v>
      </c>
      <c r="AW137" s="14" t="s">
        <v>31</v>
      </c>
      <c r="AX137" s="14" t="s">
        <v>69</v>
      </c>
      <c r="AY137" s="221" t="s">
        <v>111</v>
      </c>
    </row>
    <row r="138" spans="1:65" s="15" customFormat="1" x14ac:dyDescent="0.2">
      <c r="B138" s="222"/>
      <c r="C138" s="223"/>
      <c r="D138" s="197" t="s">
        <v>135</v>
      </c>
      <c r="E138" s="224" t="s">
        <v>19</v>
      </c>
      <c r="F138" s="225" t="s">
        <v>138</v>
      </c>
      <c r="G138" s="223"/>
      <c r="H138" s="226">
        <v>4</v>
      </c>
      <c r="I138" s="227"/>
      <c r="J138" s="223"/>
      <c r="K138" s="223"/>
      <c r="L138" s="228"/>
      <c r="M138" s="229"/>
      <c r="N138" s="230"/>
      <c r="O138" s="230"/>
      <c r="P138" s="230"/>
      <c r="Q138" s="230"/>
      <c r="R138" s="230"/>
      <c r="S138" s="230"/>
      <c r="T138" s="231"/>
      <c r="AT138" s="232" t="s">
        <v>135</v>
      </c>
      <c r="AU138" s="232" t="s">
        <v>79</v>
      </c>
      <c r="AV138" s="15" t="s">
        <v>118</v>
      </c>
      <c r="AW138" s="15" t="s">
        <v>31</v>
      </c>
      <c r="AX138" s="15" t="s">
        <v>77</v>
      </c>
      <c r="AY138" s="232" t="s">
        <v>111</v>
      </c>
    </row>
    <row r="139" spans="1:65" s="2" customFormat="1" ht="16.5" customHeight="1" x14ac:dyDescent="0.2">
      <c r="A139" s="35"/>
      <c r="B139" s="36"/>
      <c r="C139" s="233" t="s">
        <v>8</v>
      </c>
      <c r="D139" s="233" t="s">
        <v>156</v>
      </c>
      <c r="E139" s="234" t="s">
        <v>203</v>
      </c>
      <c r="F139" s="235" t="s">
        <v>204</v>
      </c>
      <c r="G139" s="236" t="s">
        <v>200</v>
      </c>
      <c r="H139" s="237">
        <v>4</v>
      </c>
      <c r="I139" s="238"/>
      <c r="J139" s="239">
        <f t="shared" ref="J139:J144" si="0">ROUND(I139*H139,2)</f>
        <v>0</v>
      </c>
      <c r="K139" s="235" t="s">
        <v>117</v>
      </c>
      <c r="L139" s="240"/>
      <c r="M139" s="241" t="s">
        <v>19</v>
      </c>
      <c r="N139" s="242" t="s">
        <v>40</v>
      </c>
      <c r="O139" s="65"/>
      <c r="P139" s="193">
        <f t="shared" ref="P139:P144" si="1">O139*H139</f>
        <v>0</v>
      </c>
      <c r="Q139" s="193">
        <v>2.7E-2</v>
      </c>
      <c r="R139" s="193">
        <f t="shared" ref="R139:R144" si="2">Q139*H139</f>
        <v>0.108</v>
      </c>
      <c r="S139" s="193">
        <v>0</v>
      </c>
      <c r="T139" s="194">
        <f t="shared" ref="T139:T144" si="3"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195" t="s">
        <v>159</v>
      </c>
      <c r="AT139" s="195" t="s">
        <v>156</v>
      </c>
      <c r="AU139" s="195" t="s">
        <v>79</v>
      </c>
      <c r="AY139" s="18" t="s">
        <v>111</v>
      </c>
      <c r="BE139" s="196">
        <f t="shared" ref="BE139:BE144" si="4">IF(N139="základní",J139,0)</f>
        <v>0</v>
      </c>
      <c r="BF139" s="196">
        <f t="shared" ref="BF139:BF144" si="5">IF(N139="snížená",J139,0)</f>
        <v>0</v>
      </c>
      <c r="BG139" s="196">
        <f t="shared" ref="BG139:BG144" si="6">IF(N139="zákl. přenesená",J139,0)</f>
        <v>0</v>
      </c>
      <c r="BH139" s="196">
        <f t="shared" ref="BH139:BH144" si="7">IF(N139="sníž. přenesená",J139,0)</f>
        <v>0</v>
      </c>
      <c r="BI139" s="196">
        <f t="shared" ref="BI139:BI144" si="8">IF(N139="nulová",J139,0)</f>
        <v>0</v>
      </c>
      <c r="BJ139" s="18" t="s">
        <v>77</v>
      </c>
      <c r="BK139" s="196">
        <f t="shared" ref="BK139:BK144" si="9">ROUND(I139*H139,2)</f>
        <v>0</v>
      </c>
      <c r="BL139" s="18" t="s">
        <v>118</v>
      </c>
      <c r="BM139" s="195" t="s">
        <v>205</v>
      </c>
    </row>
    <row r="140" spans="1:65" s="2" customFormat="1" ht="16.5" customHeight="1" x14ac:dyDescent="0.2">
      <c r="A140" s="35"/>
      <c r="B140" s="36"/>
      <c r="C140" s="233" t="s">
        <v>206</v>
      </c>
      <c r="D140" s="233" t="s">
        <v>156</v>
      </c>
      <c r="E140" s="234" t="s">
        <v>207</v>
      </c>
      <c r="F140" s="235" t="s">
        <v>208</v>
      </c>
      <c r="G140" s="236" t="s">
        <v>200</v>
      </c>
      <c r="H140" s="237">
        <v>4</v>
      </c>
      <c r="I140" s="238"/>
      <c r="J140" s="239">
        <f t="shared" si="0"/>
        <v>0</v>
      </c>
      <c r="K140" s="235" t="s">
        <v>117</v>
      </c>
      <c r="L140" s="240"/>
      <c r="M140" s="241" t="s">
        <v>19</v>
      </c>
      <c r="N140" s="242" t="s">
        <v>40</v>
      </c>
      <c r="O140" s="65"/>
      <c r="P140" s="193">
        <f t="shared" si="1"/>
        <v>0</v>
      </c>
      <c r="Q140" s="193">
        <v>0.111</v>
      </c>
      <c r="R140" s="193">
        <f t="shared" si="2"/>
        <v>0.44400000000000001</v>
      </c>
      <c r="S140" s="193">
        <v>0</v>
      </c>
      <c r="T140" s="194">
        <f t="shared" si="3"/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195" t="s">
        <v>159</v>
      </c>
      <c r="AT140" s="195" t="s">
        <v>156</v>
      </c>
      <c r="AU140" s="195" t="s">
        <v>79</v>
      </c>
      <c r="AY140" s="18" t="s">
        <v>111</v>
      </c>
      <c r="BE140" s="196">
        <f t="shared" si="4"/>
        <v>0</v>
      </c>
      <c r="BF140" s="196">
        <f t="shared" si="5"/>
        <v>0</v>
      </c>
      <c r="BG140" s="196">
        <f t="shared" si="6"/>
        <v>0</v>
      </c>
      <c r="BH140" s="196">
        <f t="shared" si="7"/>
        <v>0</v>
      </c>
      <c r="BI140" s="196">
        <f t="shared" si="8"/>
        <v>0</v>
      </c>
      <c r="BJ140" s="18" t="s">
        <v>77</v>
      </c>
      <c r="BK140" s="196">
        <f t="shared" si="9"/>
        <v>0</v>
      </c>
      <c r="BL140" s="18" t="s">
        <v>118</v>
      </c>
      <c r="BM140" s="195" t="s">
        <v>209</v>
      </c>
    </row>
    <row r="141" spans="1:65" s="2" customFormat="1" ht="16.5" customHeight="1" x14ac:dyDescent="0.2">
      <c r="A141" s="35"/>
      <c r="B141" s="36"/>
      <c r="C141" s="233" t="s">
        <v>210</v>
      </c>
      <c r="D141" s="233" t="s">
        <v>156</v>
      </c>
      <c r="E141" s="234" t="s">
        <v>211</v>
      </c>
      <c r="F141" s="235" t="s">
        <v>212</v>
      </c>
      <c r="G141" s="236" t="s">
        <v>200</v>
      </c>
      <c r="H141" s="237">
        <v>4</v>
      </c>
      <c r="I141" s="238"/>
      <c r="J141" s="239">
        <f t="shared" si="0"/>
        <v>0</v>
      </c>
      <c r="K141" s="235" t="s">
        <v>117</v>
      </c>
      <c r="L141" s="240"/>
      <c r="M141" s="241" t="s">
        <v>19</v>
      </c>
      <c r="N141" s="242" t="s">
        <v>40</v>
      </c>
      <c r="O141" s="65"/>
      <c r="P141" s="193">
        <f t="shared" si="1"/>
        <v>0</v>
      </c>
      <c r="Q141" s="193">
        <v>0.08</v>
      </c>
      <c r="R141" s="193">
        <f t="shared" si="2"/>
        <v>0.32</v>
      </c>
      <c r="S141" s="193">
        <v>0</v>
      </c>
      <c r="T141" s="194">
        <f t="shared" si="3"/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195" t="s">
        <v>159</v>
      </c>
      <c r="AT141" s="195" t="s">
        <v>156</v>
      </c>
      <c r="AU141" s="195" t="s">
        <v>79</v>
      </c>
      <c r="AY141" s="18" t="s">
        <v>111</v>
      </c>
      <c r="BE141" s="196">
        <f t="shared" si="4"/>
        <v>0</v>
      </c>
      <c r="BF141" s="196">
        <f t="shared" si="5"/>
        <v>0</v>
      </c>
      <c r="BG141" s="196">
        <f t="shared" si="6"/>
        <v>0</v>
      </c>
      <c r="BH141" s="196">
        <f t="shared" si="7"/>
        <v>0</v>
      </c>
      <c r="BI141" s="196">
        <f t="shared" si="8"/>
        <v>0</v>
      </c>
      <c r="BJ141" s="18" t="s">
        <v>77</v>
      </c>
      <c r="BK141" s="196">
        <f t="shared" si="9"/>
        <v>0</v>
      </c>
      <c r="BL141" s="18" t="s">
        <v>118</v>
      </c>
      <c r="BM141" s="195" t="s">
        <v>213</v>
      </c>
    </row>
    <row r="142" spans="1:65" s="2" customFormat="1" ht="16.5" customHeight="1" x14ac:dyDescent="0.2">
      <c r="A142" s="35"/>
      <c r="B142" s="36"/>
      <c r="C142" s="233" t="s">
        <v>214</v>
      </c>
      <c r="D142" s="233" t="s">
        <v>156</v>
      </c>
      <c r="E142" s="234" t="s">
        <v>215</v>
      </c>
      <c r="F142" s="235" t="s">
        <v>216</v>
      </c>
      <c r="G142" s="236" t="s">
        <v>200</v>
      </c>
      <c r="H142" s="237">
        <v>4</v>
      </c>
      <c r="I142" s="238"/>
      <c r="J142" s="239">
        <f t="shared" si="0"/>
        <v>0</v>
      </c>
      <c r="K142" s="235" t="s">
        <v>117</v>
      </c>
      <c r="L142" s="240"/>
      <c r="M142" s="241" t="s">
        <v>19</v>
      </c>
      <c r="N142" s="242" t="s">
        <v>40</v>
      </c>
      <c r="O142" s="65"/>
      <c r="P142" s="193">
        <f t="shared" si="1"/>
        <v>0</v>
      </c>
      <c r="Q142" s="193">
        <v>0.111</v>
      </c>
      <c r="R142" s="193">
        <f t="shared" si="2"/>
        <v>0.44400000000000001</v>
      </c>
      <c r="S142" s="193">
        <v>0</v>
      </c>
      <c r="T142" s="194">
        <f t="shared" si="3"/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195" t="s">
        <v>159</v>
      </c>
      <c r="AT142" s="195" t="s">
        <v>156</v>
      </c>
      <c r="AU142" s="195" t="s">
        <v>79</v>
      </c>
      <c r="AY142" s="18" t="s">
        <v>111</v>
      </c>
      <c r="BE142" s="196">
        <f t="shared" si="4"/>
        <v>0</v>
      </c>
      <c r="BF142" s="196">
        <f t="shared" si="5"/>
        <v>0</v>
      </c>
      <c r="BG142" s="196">
        <f t="shared" si="6"/>
        <v>0</v>
      </c>
      <c r="BH142" s="196">
        <f t="shared" si="7"/>
        <v>0</v>
      </c>
      <c r="BI142" s="196">
        <f t="shared" si="8"/>
        <v>0</v>
      </c>
      <c r="BJ142" s="18" t="s">
        <v>77</v>
      </c>
      <c r="BK142" s="196">
        <f t="shared" si="9"/>
        <v>0</v>
      </c>
      <c r="BL142" s="18" t="s">
        <v>118</v>
      </c>
      <c r="BM142" s="195" t="s">
        <v>217</v>
      </c>
    </row>
    <row r="143" spans="1:65" s="2" customFormat="1" ht="16.5" customHeight="1" x14ac:dyDescent="0.2">
      <c r="A143" s="35"/>
      <c r="B143" s="36"/>
      <c r="C143" s="233" t="s">
        <v>218</v>
      </c>
      <c r="D143" s="233" t="s">
        <v>156</v>
      </c>
      <c r="E143" s="234" t="s">
        <v>219</v>
      </c>
      <c r="F143" s="235" t="s">
        <v>220</v>
      </c>
      <c r="G143" s="236" t="s">
        <v>200</v>
      </c>
      <c r="H143" s="237">
        <v>4</v>
      </c>
      <c r="I143" s="238"/>
      <c r="J143" s="239">
        <f t="shared" si="0"/>
        <v>0</v>
      </c>
      <c r="K143" s="235" t="s">
        <v>117</v>
      </c>
      <c r="L143" s="240"/>
      <c r="M143" s="241" t="s">
        <v>19</v>
      </c>
      <c r="N143" s="242" t="s">
        <v>40</v>
      </c>
      <c r="O143" s="65"/>
      <c r="P143" s="193">
        <f t="shared" si="1"/>
        <v>0</v>
      </c>
      <c r="Q143" s="193">
        <v>7.1999999999999995E-2</v>
      </c>
      <c r="R143" s="193">
        <f t="shared" si="2"/>
        <v>0.28799999999999998</v>
      </c>
      <c r="S143" s="193">
        <v>0</v>
      </c>
      <c r="T143" s="194">
        <f t="shared" si="3"/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195" t="s">
        <v>159</v>
      </c>
      <c r="AT143" s="195" t="s">
        <v>156</v>
      </c>
      <c r="AU143" s="195" t="s">
        <v>79</v>
      </c>
      <c r="AY143" s="18" t="s">
        <v>111</v>
      </c>
      <c r="BE143" s="196">
        <f t="shared" si="4"/>
        <v>0</v>
      </c>
      <c r="BF143" s="196">
        <f t="shared" si="5"/>
        <v>0</v>
      </c>
      <c r="BG143" s="196">
        <f t="shared" si="6"/>
        <v>0</v>
      </c>
      <c r="BH143" s="196">
        <f t="shared" si="7"/>
        <v>0</v>
      </c>
      <c r="BI143" s="196">
        <f t="shared" si="8"/>
        <v>0</v>
      </c>
      <c r="BJ143" s="18" t="s">
        <v>77</v>
      </c>
      <c r="BK143" s="196">
        <f t="shared" si="9"/>
        <v>0</v>
      </c>
      <c r="BL143" s="18" t="s">
        <v>118</v>
      </c>
      <c r="BM143" s="195" t="s">
        <v>221</v>
      </c>
    </row>
    <row r="144" spans="1:65" s="2" customFormat="1" ht="16.5" customHeight="1" x14ac:dyDescent="0.2">
      <c r="A144" s="35"/>
      <c r="B144" s="36"/>
      <c r="C144" s="184" t="s">
        <v>222</v>
      </c>
      <c r="D144" s="184" t="s">
        <v>113</v>
      </c>
      <c r="E144" s="185" t="s">
        <v>223</v>
      </c>
      <c r="F144" s="186" t="s">
        <v>224</v>
      </c>
      <c r="G144" s="187" t="s">
        <v>200</v>
      </c>
      <c r="H144" s="188">
        <v>4</v>
      </c>
      <c r="I144" s="189"/>
      <c r="J144" s="190">
        <f t="shared" si="0"/>
        <v>0</v>
      </c>
      <c r="K144" s="186" t="s">
        <v>117</v>
      </c>
      <c r="L144" s="40"/>
      <c r="M144" s="191" t="s">
        <v>19</v>
      </c>
      <c r="N144" s="192" t="s">
        <v>40</v>
      </c>
      <c r="O144" s="65"/>
      <c r="P144" s="193">
        <f t="shared" si="1"/>
        <v>0</v>
      </c>
      <c r="Q144" s="193">
        <v>4.6800000000000001E-3</v>
      </c>
      <c r="R144" s="193">
        <f t="shared" si="2"/>
        <v>1.8720000000000001E-2</v>
      </c>
      <c r="S144" s="193">
        <v>0</v>
      </c>
      <c r="T144" s="194">
        <f t="shared" si="3"/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195" t="s">
        <v>118</v>
      </c>
      <c r="AT144" s="195" t="s">
        <v>113</v>
      </c>
      <c r="AU144" s="195" t="s">
        <v>79</v>
      </c>
      <c r="AY144" s="18" t="s">
        <v>111</v>
      </c>
      <c r="BE144" s="196">
        <f t="shared" si="4"/>
        <v>0</v>
      </c>
      <c r="BF144" s="196">
        <f t="shared" si="5"/>
        <v>0</v>
      </c>
      <c r="BG144" s="196">
        <f t="shared" si="6"/>
        <v>0</v>
      </c>
      <c r="BH144" s="196">
        <f t="shared" si="7"/>
        <v>0</v>
      </c>
      <c r="BI144" s="196">
        <f t="shared" si="8"/>
        <v>0</v>
      </c>
      <c r="BJ144" s="18" t="s">
        <v>77</v>
      </c>
      <c r="BK144" s="196">
        <f t="shared" si="9"/>
        <v>0</v>
      </c>
      <c r="BL144" s="18" t="s">
        <v>118</v>
      </c>
      <c r="BM144" s="195" t="s">
        <v>225</v>
      </c>
    </row>
    <row r="145" spans="1:65" s="14" customFormat="1" x14ac:dyDescent="0.2">
      <c r="B145" s="211"/>
      <c r="C145" s="212"/>
      <c r="D145" s="197" t="s">
        <v>135</v>
      </c>
      <c r="E145" s="213" t="s">
        <v>19</v>
      </c>
      <c r="F145" s="214" t="s">
        <v>118</v>
      </c>
      <c r="G145" s="212"/>
      <c r="H145" s="215">
        <v>4</v>
      </c>
      <c r="I145" s="216"/>
      <c r="J145" s="212"/>
      <c r="K145" s="212"/>
      <c r="L145" s="217"/>
      <c r="M145" s="218"/>
      <c r="N145" s="219"/>
      <c r="O145" s="219"/>
      <c r="P145" s="219"/>
      <c r="Q145" s="219"/>
      <c r="R145" s="219"/>
      <c r="S145" s="219"/>
      <c r="T145" s="220"/>
      <c r="AT145" s="221" t="s">
        <v>135</v>
      </c>
      <c r="AU145" s="221" t="s">
        <v>79</v>
      </c>
      <c r="AV145" s="14" t="s">
        <v>79</v>
      </c>
      <c r="AW145" s="14" t="s">
        <v>31</v>
      </c>
      <c r="AX145" s="14" t="s">
        <v>77</v>
      </c>
      <c r="AY145" s="221" t="s">
        <v>111</v>
      </c>
    </row>
    <row r="146" spans="1:65" s="2" customFormat="1" ht="16.5" customHeight="1" x14ac:dyDescent="0.2">
      <c r="A146" s="35"/>
      <c r="B146" s="36"/>
      <c r="C146" s="233" t="s">
        <v>7</v>
      </c>
      <c r="D146" s="233" t="s">
        <v>156</v>
      </c>
      <c r="E146" s="234" t="s">
        <v>226</v>
      </c>
      <c r="F146" s="235" t="s">
        <v>227</v>
      </c>
      <c r="G146" s="236" t="s">
        <v>200</v>
      </c>
      <c r="H146" s="237">
        <v>4</v>
      </c>
      <c r="I146" s="238"/>
      <c r="J146" s="239">
        <f>ROUND(I146*H146,2)</f>
        <v>0</v>
      </c>
      <c r="K146" s="235" t="s">
        <v>117</v>
      </c>
      <c r="L146" s="240"/>
      <c r="M146" s="241" t="s">
        <v>19</v>
      </c>
      <c r="N146" s="242" t="s">
        <v>40</v>
      </c>
      <c r="O146" s="65"/>
      <c r="P146" s="193">
        <f>O146*H146</f>
        <v>0</v>
      </c>
      <c r="Q146" s="193">
        <v>6.0000000000000001E-3</v>
      </c>
      <c r="R146" s="193">
        <f>Q146*H146</f>
        <v>2.4E-2</v>
      </c>
      <c r="S146" s="193">
        <v>0</v>
      </c>
      <c r="T146" s="194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195" t="s">
        <v>159</v>
      </c>
      <c r="AT146" s="195" t="s">
        <v>156</v>
      </c>
      <c r="AU146" s="195" t="s">
        <v>79</v>
      </c>
      <c r="AY146" s="18" t="s">
        <v>111</v>
      </c>
      <c r="BE146" s="196">
        <f>IF(N146="základní",J146,0)</f>
        <v>0</v>
      </c>
      <c r="BF146" s="196">
        <f>IF(N146="snížená",J146,0)</f>
        <v>0</v>
      </c>
      <c r="BG146" s="196">
        <f>IF(N146="zákl. přenesená",J146,0)</f>
        <v>0</v>
      </c>
      <c r="BH146" s="196">
        <f>IF(N146="sníž. přenesená",J146,0)</f>
        <v>0</v>
      </c>
      <c r="BI146" s="196">
        <f>IF(N146="nulová",J146,0)</f>
        <v>0</v>
      </c>
      <c r="BJ146" s="18" t="s">
        <v>77</v>
      </c>
      <c r="BK146" s="196">
        <f>ROUND(I146*H146,2)</f>
        <v>0</v>
      </c>
      <c r="BL146" s="18" t="s">
        <v>118</v>
      </c>
      <c r="BM146" s="195" t="s">
        <v>228</v>
      </c>
    </row>
    <row r="147" spans="1:65" s="2" customFormat="1" ht="16.5" customHeight="1" x14ac:dyDescent="0.2">
      <c r="A147" s="35"/>
      <c r="B147" s="36"/>
      <c r="C147" s="233" t="s">
        <v>229</v>
      </c>
      <c r="D147" s="233" t="s">
        <v>156</v>
      </c>
      <c r="E147" s="234" t="s">
        <v>230</v>
      </c>
      <c r="F147" s="235" t="s">
        <v>231</v>
      </c>
      <c r="G147" s="236" t="s">
        <v>200</v>
      </c>
      <c r="H147" s="237">
        <v>4</v>
      </c>
      <c r="I147" s="238"/>
      <c r="J147" s="239">
        <f>ROUND(I147*H147,2)</f>
        <v>0</v>
      </c>
      <c r="K147" s="235" t="s">
        <v>117</v>
      </c>
      <c r="L147" s="240"/>
      <c r="M147" s="241" t="s">
        <v>19</v>
      </c>
      <c r="N147" s="242" t="s">
        <v>40</v>
      </c>
      <c r="O147" s="65"/>
      <c r="P147" s="193">
        <f>O147*H147</f>
        <v>0</v>
      </c>
      <c r="Q147" s="193">
        <v>5.8000000000000003E-2</v>
      </c>
      <c r="R147" s="193">
        <f>Q147*H147</f>
        <v>0.23200000000000001</v>
      </c>
      <c r="S147" s="193">
        <v>0</v>
      </c>
      <c r="T147" s="194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195" t="s">
        <v>159</v>
      </c>
      <c r="AT147" s="195" t="s">
        <v>156</v>
      </c>
      <c r="AU147" s="195" t="s">
        <v>79</v>
      </c>
      <c r="AY147" s="18" t="s">
        <v>111</v>
      </c>
      <c r="BE147" s="196">
        <f>IF(N147="základní",J147,0)</f>
        <v>0</v>
      </c>
      <c r="BF147" s="196">
        <f>IF(N147="snížená",J147,0)</f>
        <v>0</v>
      </c>
      <c r="BG147" s="196">
        <f>IF(N147="zákl. přenesená",J147,0)</f>
        <v>0</v>
      </c>
      <c r="BH147" s="196">
        <f>IF(N147="sníž. přenesená",J147,0)</f>
        <v>0</v>
      </c>
      <c r="BI147" s="196">
        <f>IF(N147="nulová",J147,0)</f>
        <v>0</v>
      </c>
      <c r="BJ147" s="18" t="s">
        <v>77</v>
      </c>
      <c r="BK147" s="196">
        <f>ROUND(I147*H147,2)</f>
        <v>0</v>
      </c>
      <c r="BL147" s="18" t="s">
        <v>118</v>
      </c>
      <c r="BM147" s="195" t="s">
        <v>232</v>
      </c>
    </row>
    <row r="148" spans="1:65" s="2" customFormat="1" ht="16.5" customHeight="1" x14ac:dyDescent="0.2">
      <c r="A148" s="35"/>
      <c r="B148" s="36"/>
      <c r="C148" s="184" t="s">
        <v>233</v>
      </c>
      <c r="D148" s="184" t="s">
        <v>113</v>
      </c>
      <c r="E148" s="185" t="s">
        <v>234</v>
      </c>
      <c r="F148" s="186" t="s">
        <v>235</v>
      </c>
      <c r="G148" s="187" t="s">
        <v>200</v>
      </c>
      <c r="H148" s="188">
        <v>4</v>
      </c>
      <c r="I148" s="189"/>
      <c r="J148" s="190">
        <f>ROUND(I148*H148,2)</f>
        <v>0</v>
      </c>
      <c r="K148" s="186" t="s">
        <v>117</v>
      </c>
      <c r="L148" s="40"/>
      <c r="M148" s="191" t="s">
        <v>19</v>
      </c>
      <c r="N148" s="192" t="s">
        <v>40</v>
      </c>
      <c r="O148" s="65"/>
      <c r="P148" s="193">
        <f>O148*H148</f>
        <v>0</v>
      </c>
      <c r="Q148" s="193">
        <v>0</v>
      </c>
      <c r="R148" s="193">
        <f>Q148*H148</f>
        <v>0</v>
      </c>
      <c r="S148" s="193">
        <v>0.05</v>
      </c>
      <c r="T148" s="194">
        <f>S148*H148</f>
        <v>0.2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195" t="s">
        <v>118</v>
      </c>
      <c r="AT148" s="195" t="s">
        <v>113</v>
      </c>
      <c r="AU148" s="195" t="s">
        <v>79</v>
      </c>
      <c r="AY148" s="18" t="s">
        <v>111</v>
      </c>
      <c r="BE148" s="196">
        <f>IF(N148="základní",J148,0)</f>
        <v>0</v>
      </c>
      <c r="BF148" s="196">
        <f>IF(N148="snížená",J148,0)</f>
        <v>0</v>
      </c>
      <c r="BG148" s="196">
        <f>IF(N148="zákl. přenesená",J148,0)</f>
        <v>0</v>
      </c>
      <c r="BH148" s="196">
        <f>IF(N148="sníž. přenesená",J148,0)</f>
        <v>0</v>
      </c>
      <c r="BI148" s="196">
        <f>IF(N148="nulová",J148,0)</f>
        <v>0</v>
      </c>
      <c r="BJ148" s="18" t="s">
        <v>77</v>
      </c>
      <c r="BK148" s="196">
        <f>ROUND(I148*H148,2)</f>
        <v>0</v>
      </c>
      <c r="BL148" s="18" t="s">
        <v>118</v>
      </c>
      <c r="BM148" s="195" t="s">
        <v>236</v>
      </c>
    </row>
    <row r="149" spans="1:65" s="13" customFormat="1" x14ac:dyDescent="0.2">
      <c r="B149" s="201"/>
      <c r="C149" s="202"/>
      <c r="D149" s="197" t="s">
        <v>135</v>
      </c>
      <c r="E149" s="203" t="s">
        <v>19</v>
      </c>
      <c r="F149" s="204" t="s">
        <v>237</v>
      </c>
      <c r="G149" s="202"/>
      <c r="H149" s="203" t="s">
        <v>19</v>
      </c>
      <c r="I149" s="205"/>
      <c r="J149" s="202"/>
      <c r="K149" s="202"/>
      <c r="L149" s="206"/>
      <c r="M149" s="207"/>
      <c r="N149" s="208"/>
      <c r="O149" s="208"/>
      <c r="P149" s="208"/>
      <c r="Q149" s="208"/>
      <c r="R149" s="208"/>
      <c r="S149" s="208"/>
      <c r="T149" s="209"/>
      <c r="AT149" s="210" t="s">
        <v>135</v>
      </c>
      <c r="AU149" s="210" t="s">
        <v>79</v>
      </c>
      <c r="AV149" s="13" t="s">
        <v>77</v>
      </c>
      <c r="AW149" s="13" t="s">
        <v>31</v>
      </c>
      <c r="AX149" s="13" t="s">
        <v>69</v>
      </c>
      <c r="AY149" s="210" t="s">
        <v>111</v>
      </c>
    </row>
    <row r="150" spans="1:65" s="14" customFormat="1" x14ac:dyDescent="0.2">
      <c r="B150" s="211"/>
      <c r="C150" s="212"/>
      <c r="D150" s="197" t="s">
        <v>135</v>
      </c>
      <c r="E150" s="213" t="s">
        <v>19</v>
      </c>
      <c r="F150" s="214" t="s">
        <v>118</v>
      </c>
      <c r="G150" s="212"/>
      <c r="H150" s="215">
        <v>4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135</v>
      </c>
      <c r="AU150" s="221" t="s">
        <v>79</v>
      </c>
      <c r="AV150" s="14" t="s">
        <v>79</v>
      </c>
      <c r="AW150" s="14" t="s">
        <v>31</v>
      </c>
      <c r="AX150" s="14" t="s">
        <v>69</v>
      </c>
      <c r="AY150" s="221" t="s">
        <v>111</v>
      </c>
    </row>
    <row r="151" spans="1:65" s="15" customFormat="1" x14ac:dyDescent="0.2">
      <c r="B151" s="222"/>
      <c r="C151" s="223"/>
      <c r="D151" s="197" t="s">
        <v>135</v>
      </c>
      <c r="E151" s="224" t="s">
        <v>19</v>
      </c>
      <c r="F151" s="225" t="s">
        <v>138</v>
      </c>
      <c r="G151" s="223"/>
      <c r="H151" s="226">
        <v>4</v>
      </c>
      <c r="I151" s="227"/>
      <c r="J151" s="223"/>
      <c r="K151" s="223"/>
      <c r="L151" s="228"/>
      <c r="M151" s="229"/>
      <c r="N151" s="230"/>
      <c r="O151" s="230"/>
      <c r="P151" s="230"/>
      <c r="Q151" s="230"/>
      <c r="R151" s="230"/>
      <c r="S151" s="230"/>
      <c r="T151" s="231"/>
      <c r="AT151" s="232" t="s">
        <v>135</v>
      </c>
      <c r="AU151" s="232" t="s">
        <v>79</v>
      </c>
      <c r="AV151" s="15" t="s">
        <v>118</v>
      </c>
      <c r="AW151" s="15" t="s">
        <v>31</v>
      </c>
      <c r="AX151" s="15" t="s">
        <v>77</v>
      </c>
      <c r="AY151" s="232" t="s">
        <v>111</v>
      </c>
    </row>
    <row r="152" spans="1:65" s="12" customFormat="1" ht="22.9" customHeight="1" x14ac:dyDescent="0.2">
      <c r="B152" s="168"/>
      <c r="C152" s="169"/>
      <c r="D152" s="170" t="s">
        <v>68</v>
      </c>
      <c r="E152" s="182" t="s">
        <v>170</v>
      </c>
      <c r="F152" s="182" t="s">
        <v>238</v>
      </c>
      <c r="G152" s="169"/>
      <c r="H152" s="169"/>
      <c r="I152" s="172"/>
      <c r="J152" s="183">
        <f>BK152</f>
        <v>0</v>
      </c>
      <c r="K152" s="169"/>
      <c r="L152" s="174"/>
      <c r="M152" s="175"/>
      <c r="N152" s="176"/>
      <c r="O152" s="176"/>
      <c r="P152" s="177">
        <f>SUM(P153:P195)</f>
        <v>0</v>
      </c>
      <c r="Q152" s="176"/>
      <c r="R152" s="177">
        <f>SUM(R153:R195)</f>
        <v>11.311633800000001</v>
      </c>
      <c r="S152" s="176"/>
      <c r="T152" s="178">
        <f>SUM(T153:T195)</f>
        <v>0</v>
      </c>
      <c r="AR152" s="179" t="s">
        <v>77</v>
      </c>
      <c r="AT152" s="180" t="s">
        <v>68</v>
      </c>
      <c r="AU152" s="180" t="s">
        <v>77</v>
      </c>
      <c r="AY152" s="179" t="s">
        <v>111</v>
      </c>
      <c r="BK152" s="181">
        <f>SUM(BK153:BK195)</f>
        <v>0</v>
      </c>
    </row>
    <row r="153" spans="1:65" s="2" customFormat="1" ht="16.5" customHeight="1" x14ac:dyDescent="0.2">
      <c r="A153" s="35"/>
      <c r="B153" s="36"/>
      <c r="C153" s="184" t="s">
        <v>239</v>
      </c>
      <c r="D153" s="184" t="s">
        <v>113</v>
      </c>
      <c r="E153" s="185" t="s">
        <v>240</v>
      </c>
      <c r="F153" s="186" t="s">
        <v>241</v>
      </c>
      <c r="G153" s="187" t="s">
        <v>242</v>
      </c>
      <c r="H153" s="188">
        <v>44</v>
      </c>
      <c r="I153" s="189"/>
      <c r="J153" s="190">
        <f>ROUND(I153*H153,2)</f>
        <v>0</v>
      </c>
      <c r="K153" s="186" t="s">
        <v>117</v>
      </c>
      <c r="L153" s="40"/>
      <c r="M153" s="191" t="s">
        <v>19</v>
      </c>
      <c r="N153" s="192" t="s">
        <v>40</v>
      </c>
      <c r="O153" s="65"/>
      <c r="P153" s="193">
        <f>O153*H153</f>
        <v>0</v>
      </c>
      <c r="Q153" s="193">
        <v>6.4999999999999997E-4</v>
      </c>
      <c r="R153" s="193">
        <f>Q153*H153</f>
        <v>2.86E-2</v>
      </c>
      <c r="S153" s="193">
        <v>0</v>
      </c>
      <c r="T153" s="194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195" t="s">
        <v>118</v>
      </c>
      <c r="AT153" s="195" t="s">
        <v>113</v>
      </c>
      <c r="AU153" s="195" t="s">
        <v>79</v>
      </c>
      <c r="AY153" s="18" t="s">
        <v>111</v>
      </c>
      <c r="BE153" s="196">
        <f>IF(N153="základní",J153,0)</f>
        <v>0</v>
      </c>
      <c r="BF153" s="196">
        <f>IF(N153="snížená",J153,0)</f>
        <v>0</v>
      </c>
      <c r="BG153" s="196">
        <f>IF(N153="zákl. přenesená",J153,0)</f>
        <v>0</v>
      </c>
      <c r="BH153" s="196">
        <f>IF(N153="sníž. přenesená",J153,0)</f>
        <v>0</v>
      </c>
      <c r="BI153" s="196">
        <f>IF(N153="nulová",J153,0)</f>
        <v>0</v>
      </c>
      <c r="BJ153" s="18" t="s">
        <v>77</v>
      </c>
      <c r="BK153" s="196">
        <f>ROUND(I153*H153,2)</f>
        <v>0</v>
      </c>
      <c r="BL153" s="18" t="s">
        <v>118</v>
      </c>
      <c r="BM153" s="195" t="s">
        <v>243</v>
      </c>
    </row>
    <row r="154" spans="1:65" s="13" customFormat="1" x14ac:dyDescent="0.2">
      <c r="B154" s="201"/>
      <c r="C154" s="202"/>
      <c r="D154" s="197" t="s">
        <v>135</v>
      </c>
      <c r="E154" s="203" t="s">
        <v>19</v>
      </c>
      <c r="F154" s="204" t="s">
        <v>244</v>
      </c>
      <c r="G154" s="202"/>
      <c r="H154" s="203" t="s">
        <v>19</v>
      </c>
      <c r="I154" s="205"/>
      <c r="J154" s="202"/>
      <c r="K154" s="202"/>
      <c r="L154" s="206"/>
      <c r="M154" s="207"/>
      <c r="N154" s="208"/>
      <c r="O154" s="208"/>
      <c r="P154" s="208"/>
      <c r="Q154" s="208"/>
      <c r="R154" s="208"/>
      <c r="S154" s="208"/>
      <c r="T154" s="209"/>
      <c r="AT154" s="210" t="s">
        <v>135</v>
      </c>
      <c r="AU154" s="210" t="s">
        <v>79</v>
      </c>
      <c r="AV154" s="13" t="s">
        <v>77</v>
      </c>
      <c r="AW154" s="13" t="s">
        <v>31</v>
      </c>
      <c r="AX154" s="13" t="s">
        <v>69</v>
      </c>
      <c r="AY154" s="210" t="s">
        <v>111</v>
      </c>
    </row>
    <row r="155" spans="1:65" s="14" customFormat="1" x14ac:dyDescent="0.2">
      <c r="B155" s="211"/>
      <c r="C155" s="212"/>
      <c r="D155" s="197" t="s">
        <v>135</v>
      </c>
      <c r="E155" s="213" t="s">
        <v>19</v>
      </c>
      <c r="F155" s="214" t="s">
        <v>245</v>
      </c>
      <c r="G155" s="212"/>
      <c r="H155" s="215">
        <v>44</v>
      </c>
      <c r="I155" s="216"/>
      <c r="J155" s="212"/>
      <c r="K155" s="212"/>
      <c r="L155" s="217"/>
      <c r="M155" s="218"/>
      <c r="N155" s="219"/>
      <c r="O155" s="219"/>
      <c r="P155" s="219"/>
      <c r="Q155" s="219"/>
      <c r="R155" s="219"/>
      <c r="S155" s="219"/>
      <c r="T155" s="220"/>
      <c r="AT155" s="221" t="s">
        <v>135</v>
      </c>
      <c r="AU155" s="221" t="s">
        <v>79</v>
      </c>
      <c r="AV155" s="14" t="s">
        <v>79</v>
      </c>
      <c r="AW155" s="14" t="s">
        <v>31</v>
      </c>
      <c r="AX155" s="14" t="s">
        <v>69</v>
      </c>
      <c r="AY155" s="221" t="s">
        <v>111</v>
      </c>
    </row>
    <row r="156" spans="1:65" s="15" customFormat="1" x14ac:dyDescent="0.2">
      <c r="B156" s="222"/>
      <c r="C156" s="223"/>
      <c r="D156" s="197" t="s">
        <v>135</v>
      </c>
      <c r="E156" s="224" t="s">
        <v>19</v>
      </c>
      <c r="F156" s="225" t="s">
        <v>138</v>
      </c>
      <c r="G156" s="223"/>
      <c r="H156" s="226">
        <v>44</v>
      </c>
      <c r="I156" s="227"/>
      <c r="J156" s="223"/>
      <c r="K156" s="223"/>
      <c r="L156" s="228"/>
      <c r="M156" s="229"/>
      <c r="N156" s="230"/>
      <c r="O156" s="230"/>
      <c r="P156" s="230"/>
      <c r="Q156" s="230"/>
      <c r="R156" s="230"/>
      <c r="S156" s="230"/>
      <c r="T156" s="231"/>
      <c r="AT156" s="232" t="s">
        <v>135</v>
      </c>
      <c r="AU156" s="232" t="s">
        <v>79</v>
      </c>
      <c r="AV156" s="15" t="s">
        <v>118</v>
      </c>
      <c r="AW156" s="15" t="s">
        <v>31</v>
      </c>
      <c r="AX156" s="15" t="s">
        <v>77</v>
      </c>
      <c r="AY156" s="232" t="s">
        <v>111</v>
      </c>
    </row>
    <row r="157" spans="1:65" s="2" customFormat="1" ht="16.5" customHeight="1" x14ac:dyDescent="0.2">
      <c r="A157" s="35"/>
      <c r="B157" s="36"/>
      <c r="C157" s="184" t="s">
        <v>246</v>
      </c>
      <c r="D157" s="184" t="s">
        <v>113</v>
      </c>
      <c r="E157" s="185" t="s">
        <v>247</v>
      </c>
      <c r="F157" s="186" t="s">
        <v>248</v>
      </c>
      <c r="G157" s="187" t="s">
        <v>242</v>
      </c>
      <c r="H157" s="188">
        <v>28</v>
      </c>
      <c r="I157" s="189"/>
      <c r="J157" s="190">
        <f>ROUND(I157*H157,2)</f>
        <v>0</v>
      </c>
      <c r="K157" s="186" t="s">
        <v>117</v>
      </c>
      <c r="L157" s="40"/>
      <c r="M157" s="191" t="s">
        <v>19</v>
      </c>
      <c r="N157" s="192" t="s">
        <v>40</v>
      </c>
      <c r="O157" s="65"/>
      <c r="P157" s="193">
        <f>O157*H157</f>
        <v>0</v>
      </c>
      <c r="Q157" s="193">
        <v>3.8000000000000002E-4</v>
      </c>
      <c r="R157" s="193">
        <f>Q157*H157</f>
        <v>1.064E-2</v>
      </c>
      <c r="S157" s="193">
        <v>0</v>
      </c>
      <c r="T157" s="194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195" t="s">
        <v>118</v>
      </c>
      <c r="AT157" s="195" t="s">
        <v>113</v>
      </c>
      <c r="AU157" s="195" t="s">
        <v>79</v>
      </c>
      <c r="AY157" s="18" t="s">
        <v>111</v>
      </c>
      <c r="BE157" s="196">
        <f>IF(N157="základní",J157,0)</f>
        <v>0</v>
      </c>
      <c r="BF157" s="196">
        <f>IF(N157="snížená",J157,0)</f>
        <v>0</v>
      </c>
      <c r="BG157" s="196">
        <f>IF(N157="zákl. přenesená",J157,0)</f>
        <v>0</v>
      </c>
      <c r="BH157" s="196">
        <f>IF(N157="sníž. přenesená",J157,0)</f>
        <v>0</v>
      </c>
      <c r="BI157" s="196">
        <f>IF(N157="nulová",J157,0)</f>
        <v>0</v>
      </c>
      <c r="BJ157" s="18" t="s">
        <v>77</v>
      </c>
      <c r="BK157" s="196">
        <f>ROUND(I157*H157,2)</f>
        <v>0</v>
      </c>
      <c r="BL157" s="18" t="s">
        <v>118</v>
      </c>
      <c r="BM157" s="195" t="s">
        <v>249</v>
      </c>
    </row>
    <row r="158" spans="1:65" s="2" customFormat="1" ht="107.25" x14ac:dyDescent="0.2">
      <c r="A158" s="35"/>
      <c r="B158" s="36"/>
      <c r="C158" s="37"/>
      <c r="D158" s="197" t="s">
        <v>120</v>
      </c>
      <c r="E158" s="37"/>
      <c r="F158" s="198" t="s">
        <v>250</v>
      </c>
      <c r="G158" s="37"/>
      <c r="H158" s="37"/>
      <c r="I158" s="105"/>
      <c r="J158" s="37"/>
      <c r="K158" s="37"/>
      <c r="L158" s="40"/>
      <c r="M158" s="199"/>
      <c r="N158" s="200"/>
      <c r="O158" s="65"/>
      <c r="P158" s="65"/>
      <c r="Q158" s="65"/>
      <c r="R158" s="65"/>
      <c r="S158" s="65"/>
      <c r="T158" s="66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T158" s="18" t="s">
        <v>120</v>
      </c>
      <c r="AU158" s="18" t="s">
        <v>79</v>
      </c>
    </row>
    <row r="159" spans="1:65" s="13" customFormat="1" x14ac:dyDescent="0.2">
      <c r="B159" s="201"/>
      <c r="C159" s="202"/>
      <c r="D159" s="197" t="s">
        <v>135</v>
      </c>
      <c r="E159" s="203" t="s">
        <v>19</v>
      </c>
      <c r="F159" s="204" t="s">
        <v>251</v>
      </c>
      <c r="G159" s="202"/>
      <c r="H159" s="203" t="s">
        <v>19</v>
      </c>
      <c r="I159" s="205"/>
      <c r="J159" s="202"/>
      <c r="K159" s="202"/>
      <c r="L159" s="206"/>
      <c r="M159" s="207"/>
      <c r="N159" s="208"/>
      <c r="O159" s="208"/>
      <c r="P159" s="208"/>
      <c r="Q159" s="208"/>
      <c r="R159" s="208"/>
      <c r="S159" s="208"/>
      <c r="T159" s="209"/>
      <c r="AT159" s="210" t="s">
        <v>135</v>
      </c>
      <c r="AU159" s="210" t="s">
        <v>79</v>
      </c>
      <c r="AV159" s="13" t="s">
        <v>77</v>
      </c>
      <c r="AW159" s="13" t="s">
        <v>31</v>
      </c>
      <c r="AX159" s="13" t="s">
        <v>69</v>
      </c>
      <c r="AY159" s="210" t="s">
        <v>111</v>
      </c>
    </row>
    <row r="160" spans="1:65" s="14" customFormat="1" x14ac:dyDescent="0.2">
      <c r="B160" s="211"/>
      <c r="C160" s="212"/>
      <c r="D160" s="197" t="s">
        <v>135</v>
      </c>
      <c r="E160" s="213" t="s">
        <v>19</v>
      </c>
      <c r="F160" s="214" t="s">
        <v>252</v>
      </c>
      <c r="G160" s="212"/>
      <c r="H160" s="215">
        <v>28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135</v>
      </c>
      <c r="AU160" s="221" t="s">
        <v>79</v>
      </c>
      <c r="AV160" s="14" t="s">
        <v>79</v>
      </c>
      <c r="AW160" s="14" t="s">
        <v>31</v>
      </c>
      <c r="AX160" s="14" t="s">
        <v>69</v>
      </c>
      <c r="AY160" s="221" t="s">
        <v>111</v>
      </c>
    </row>
    <row r="161" spans="1:65" s="15" customFormat="1" x14ac:dyDescent="0.2">
      <c r="B161" s="222"/>
      <c r="C161" s="223"/>
      <c r="D161" s="197" t="s">
        <v>135</v>
      </c>
      <c r="E161" s="224" t="s">
        <v>19</v>
      </c>
      <c r="F161" s="225" t="s">
        <v>138</v>
      </c>
      <c r="G161" s="223"/>
      <c r="H161" s="226">
        <v>28</v>
      </c>
      <c r="I161" s="227"/>
      <c r="J161" s="223"/>
      <c r="K161" s="223"/>
      <c r="L161" s="228"/>
      <c r="M161" s="229"/>
      <c r="N161" s="230"/>
      <c r="O161" s="230"/>
      <c r="P161" s="230"/>
      <c r="Q161" s="230"/>
      <c r="R161" s="230"/>
      <c r="S161" s="230"/>
      <c r="T161" s="231"/>
      <c r="AT161" s="232" t="s">
        <v>135</v>
      </c>
      <c r="AU161" s="232" t="s">
        <v>79</v>
      </c>
      <c r="AV161" s="15" t="s">
        <v>118</v>
      </c>
      <c r="AW161" s="15" t="s">
        <v>31</v>
      </c>
      <c r="AX161" s="15" t="s">
        <v>77</v>
      </c>
      <c r="AY161" s="232" t="s">
        <v>111</v>
      </c>
    </row>
    <row r="162" spans="1:65" s="2" customFormat="1" ht="21.75" customHeight="1" x14ac:dyDescent="0.2">
      <c r="A162" s="35"/>
      <c r="B162" s="36"/>
      <c r="C162" s="184" t="s">
        <v>253</v>
      </c>
      <c r="D162" s="184" t="s">
        <v>113</v>
      </c>
      <c r="E162" s="185" t="s">
        <v>254</v>
      </c>
      <c r="F162" s="186" t="s">
        <v>255</v>
      </c>
      <c r="G162" s="187" t="s">
        <v>242</v>
      </c>
      <c r="H162" s="188">
        <v>72</v>
      </c>
      <c r="I162" s="189"/>
      <c r="J162" s="190">
        <f>ROUND(I162*H162,2)</f>
        <v>0</v>
      </c>
      <c r="K162" s="186" t="s">
        <v>117</v>
      </c>
      <c r="L162" s="40"/>
      <c r="M162" s="191" t="s">
        <v>19</v>
      </c>
      <c r="N162" s="192" t="s">
        <v>40</v>
      </c>
      <c r="O162" s="65"/>
      <c r="P162" s="193">
        <f>O162*H162</f>
        <v>0</v>
      </c>
      <c r="Q162" s="193">
        <v>0</v>
      </c>
      <c r="R162" s="193">
        <f>Q162*H162</f>
        <v>0</v>
      </c>
      <c r="S162" s="193">
        <v>0</v>
      </c>
      <c r="T162" s="194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195" t="s">
        <v>118</v>
      </c>
      <c r="AT162" s="195" t="s">
        <v>113</v>
      </c>
      <c r="AU162" s="195" t="s">
        <v>79</v>
      </c>
      <c r="AY162" s="18" t="s">
        <v>111</v>
      </c>
      <c r="BE162" s="196">
        <f>IF(N162="základní",J162,0)</f>
        <v>0</v>
      </c>
      <c r="BF162" s="196">
        <f>IF(N162="snížená",J162,0)</f>
        <v>0</v>
      </c>
      <c r="BG162" s="196">
        <f>IF(N162="zákl. přenesená",J162,0)</f>
        <v>0</v>
      </c>
      <c r="BH162" s="196">
        <f>IF(N162="sníž. přenesená",J162,0)</f>
        <v>0</v>
      </c>
      <c r="BI162" s="196">
        <f>IF(N162="nulová",J162,0)</f>
        <v>0</v>
      </c>
      <c r="BJ162" s="18" t="s">
        <v>77</v>
      </c>
      <c r="BK162" s="196">
        <f>ROUND(I162*H162,2)</f>
        <v>0</v>
      </c>
      <c r="BL162" s="18" t="s">
        <v>118</v>
      </c>
      <c r="BM162" s="195" t="s">
        <v>256</v>
      </c>
    </row>
    <row r="163" spans="1:65" s="2" customFormat="1" ht="48.75" x14ac:dyDescent="0.2">
      <c r="A163" s="35"/>
      <c r="B163" s="36"/>
      <c r="C163" s="37"/>
      <c r="D163" s="197" t="s">
        <v>120</v>
      </c>
      <c r="E163" s="37"/>
      <c r="F163" s="198" t="s">
        <v>257</v>
      </c>
      <c r="G163" s="37"/>
      <c r="H163" s="37"/>
      <c r="I163" s="105"/>
      <c r="J163" s="37"/>
      <c r="K163" s="37"/>
      <c r="L163" s="40"/>
      <c r="M163" s="199"/>
      <c r="N163" s="200"/>
      <c r="O163" s="65"/>
      <c r="P163" s="65"/>
      <c r="Q163" s="65"/>
      <c r="R163" s="65"/>
      <c r="S163" s="65"/>
      <c r="T163" s="66"/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T163" s="18" t="s">
        <v>120</v>
      </c>
      <c r="AU163" s="18" t="s">
        <v>79</v>
      </c>
    </row>
    <row r="164" spans="1:65" s="2" customFormat="1" ht="29.25" x14ac:dyDescent="0.2">
      <c r="A164" s="35"/>
      <c r="B164" s="36"/>
      <c r="C164" s="37"/>
      <c r="D164" s="197" t="s">
        <v>122</v>
      </c>
      <c r="E164" s="37"/>
      <c r="F164" s="198" t="s">
        <v>258</v>
      </c>
      <c r="G164" s="37"/>
      <c r="H164" s="37"/>
      <c r="I164" s="105"/>
      <c r="J164" s="37"/>
      <c r="K164" s="37"/>
      <c r="L164" s="40"/>
      <c r="M164" s="199"/>
      <c r="N164" s="200"/>
      <c r="O164" s="65"/>
      <c r="P164" s="65"/>
      <c r="Q164" s="65"/>
      <c r="R164" s="65"/>
      <c r="S164" s="65"/>
      <c r="T164" s="66"/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T164" s="18" t="s">
        <v>122</v>
      </c>
      <c r="AU164" s="18" t="s">
        <v>79</v>
      </c>
    </row>
    <row r="165" spans="1:65" s="13" customFormat="1" x14ac:dyDescent="0.2">
      <c r="B165" s="201"/>
      <c r="C165" s="202"/>
      <c r="D165" s="197" t="s">
        <v>135</v>
      </c>
      <c r="E165" s="203" t="s">
        <v>19</v>
      </c>
      <c r="F165" s="204" t="s">
        <v>259</v>
      </c>
      <c r="G165" s="202"/>
      <c r="H165" s="203" t="s">
        <v>19</v>
      </c>
      <c r="I165" s="205"/>
      <c r="J165" s="202"/>
      <c r="K165" s="202"/>
      <c r="L165" s="206"/>
      <c r="M165" s="207"/>
      <c r="N165" s="208"/>
      <c r="O165" s="208"/>
      <c r="P165" s="208"/>
      <c r="Q165" s="208"/>
      <c r="R165" s="208"/>
      <c r="S165" s="208"/>
      <c r="T165" s="209"/>
      <c r="AT165" s="210" t="s">
        <v>135</v>
      </c>
      <c r="AU165" s="210" t="s">
        <v>79</v>
      </c>
      <c r="AV165" s="13" t="s">
        <v>77</v>
      </c>
      <c r="AW165" s="13" t="s">
        <v>31</v>
      </c>
      <c r="AX165" s="13" t="s">
        <v>69</v>
      </c>
      <c r="AY165" s="210" t="s">
        <v>111</v>
      </c>
    </row>
    <row r="166" spans="1:65" s="14" customFormat="1" x14ac:dyDescent="0.2">
      <c r="B166" s="211"/>
      <c r="C166" s="212"/>
      <c r="D166" s="197" t="s">
        <v>135</v>
      </c>
      <c r="E166" s="213" t="s">
        <v>19</v>
      </c>
      <c r="F166" s="214" t="s">
        <v>245</v>
      </c>
      <c r="G166" s="212"/>
      <c r="H166" s="215">
        <v>44</v>
      </c>
      <c r="I166" s="216"/>
      <c r="J166" s="212"/>
      <c r="K166" s="212"/>
      <c r="L166" s="217"/>
      <c r="M166" s="218"/>
      <c r="N166" s="219"/>
      <c r="O166" s="219"/>
      <c r="P166" s="219"/>
      <c r="Q166" s="219"/>
      <c r="R166" s="219"/>
      <c r="S166" s="219"/>
      <c r="T166" s="220"/>
      <c r="AT166" s="221" t="s">
        <v>135</v>
      </c>
      <c r="AU166" s="221" t="s">
        <v>79</v>
      </c>
      <c r="AV166" s="14" t="s">
        <v>79</v>
      </c>
      <c r="AW166" s="14" t="s">
        <v>31</v>
      </c>
      <c r="AX166" s="14" t="s">
        <v>69</v>
      </c>
      <c r="AY166" s="221" t="s">
        <v>111</v>
      </c>
    </row>
    <row r="167" spans="1:65" s="13" customFormat="1" x14ac:dyDescent="0.2">
      <c r="B167" s="201"/>
      <c r="C167" s="202"/>
      <c r="D167" s="197" t="s">
        <v>135</v>
      </c>
      <c r="E167" s="203" t="s">
        <v>19</v>
      </c>
      <c r="F167" s="204" t="s">
        <v>251</v>
      </c>
      <c r="G167" s="202"/>
      <c r="H167" s="203" t="s">
        <v>19</v>
      </c>
      <c r="I167" s="205"/>
      <c r="J167" s="202"/>
      <c r="K167" s="202"/>
      <c r="L167" s="206"/>
      <c r="M167" s="207"/>
      <c r="N167" s="208"/>
      <c r="O167" s="208"/>
      <c r="P167" s="208"/>
      <c r="Q167" s="208"/>
      <c r="R167" s="208"/>
      <c r="S167" s="208"/>
      <c r="T167" s="209"/>
      <c r="AT167" s="210" t="s">
        <v>135</v>
      </c>
      <c r="AU167" s="210" t="s">
        <v>79</v>
      </c>
      <c r="AV167" s="13" t="s">
        <v>77</v>
      </c>
      <c r="AW167" s="13" t="s">
        <v>31</v>
      </c>
      <c r="AX167" s="13" t="s">
        <v>69</v>
      </c>
      <c r="AY167" s="210" t="s">
        <v>111</v>
      </c>
    </row>
    <row r="168" spans="1:65" s="14" customFormat="1" x14ac:dyDescent="0.2">
      <c r="B168" s="211"/>
      <c r="C168" s="212"/>
      <c r="D168" s="197" t="s">
        <v>135</v>
      </c>
      <c r="E168" s="213" t="s">
        <v>19</v>
      </c>
      <c r="F168" s="214" t="s">
        <v>252</v>
      </c>
      <c r="G168" s="212"/>
      <c r="H168" s="215">
        <v>28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135</v>
      </c>
      <c r="AU168" s="221" t="s">
        <v>79</v>
      </c>
      <c r="AV168" s="14" t="s">
        <v>79</v>
      </c>
      <c r="AW168" s="14" t="s">
        <v>31</v>
      </c>
      <c r="AX168" s="14" t="s">
        <v>69</v>
      </c>
      <c r="AY168" s="221" t="s">
        <v>111</v>
      </c>
    </row>
    <row r="169" spans="1:65" s="15" customFormat="1" x14ac:dyDescent="0.2">
      <c r="B169" s="222"/>
      <c r="C169" s="223"/>
      <c r="D169" s="197" t="s">
        <v>135</v>
      </c>
      <c r="E169" s="224" t="s">
        <v>19</v>
      </c>
      <c r="F169" s="225" t="s">
        <v>138</v>
      </c>
      <c r="G169" s="223"/>
      <c r="H169" s="226">
        <v>72</v>
      </c>
      <c r="I169" s="227"/>
      <c r="J169" s="223"/>
      <c r="K169" s="223"/>
      <c r="L169" s="228"/>
      <c r="M169" s="229"/>
      <c r="N169" s="230"/>
      <c r="O169" s="230"/>
      <c r="P169" s="230"/>
      <c r="Q169" s="230"/>
      <c r="R169" s="230"/>
      <c r="S169" s="230"/>
      <c r="T169" s="231"/>
      <c r="AT169" s="232" t="s">
        <v>135</v>
      </c>
      <c r="AU169" s="232" t="s">
        <v>79</v>
      </c>
      <c r="AV169" s="15" t="s">
        <v>118</v>
      </c>
      <c r="AW169" s="15" t="s">
        <v>31</v>
      </c>
      <c r="AX169" s="15" t="s">
        <v>77</v>
      </c>
      <c r="AY169" s="232" t="s">
        <v>111</v>
      </c>
    </row>
    <row r="170" spans="1:65" s="2" customFormat="1" ht="21.75" customHeight="1" x14ac:dyDescent="0.2">
      <c r="A170" s="35"/>
      <c r="B170" s="36"/>
      <c r="C170" s="184" t="s">
        <v>260</v>
      </c>
      <c r="D170" s="184" t="s">
        <v>113</v>
      </c>
      <c r="E170" s="185" t="s">
        <v>261</v>
      </c>
      <c r="F170" s="186" t="s">
        <v>262</v>
      </c>
      <c r="G170" s="187" t="s">
        <v>242</v>
      </c>
      <c r="H170" s="188">
        <v>72</v>
      </c>
      <c r="I170" s="189"/>
      <c r="J170" s="190">
        <f>ROUND(I170*H170,2)</f>
        <v>0</v>
      </c>
      <c r="K170" s="186" t="s">
        <v>117</v>
      </c>
      <c r="L170" s="40"/>
      <c r="M170" s="191" t="s">
        <v>19</v>
      </c>
      <c r="N170" s="192" t="s">
        <v>40</v>
      </c>
      <c r="O170" s="65"/>
      <c r="P170" s="193">
        <f>O170*H170</f>
        <v>0</v>
      </c>
      <c r="Q170" s="193">
        <v>0.14066999999999999</v>
      </c>
      <c r="R170" s="193">
        <f>Q170*H170</f>
        <v>10.12824</v>
      </c>
      <c r="S170" s="193">
        <v>0</v>
      </c>
      <c r="T170" s="194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195" t="s">
        <v>118</v>
      </c>
      <c r="AT170" s="195" t="s">
        <v>113</v>
      </c>
      <c r="AU170" s="195" t="s">
        <v>79</v>
      </c>
      <c r="AY170" s="18" t="s">
        <v>111</v>
      </c>
      <c r="BE170" s="196">
        <f>IF(N170="základní",J170,0)</f>
        <v>0</v>
      </c>
      <c r="BF170" s="196">
        <f>IF(N170="snížená",J170,0)</f>
        <v>0</v>
      </c>
      <c r="BG170" s="196">
        <f>IF(N170="zákl. přenesená",J170,0)</f>
        <v>0</v>
      </c>
      <c r="BH170" s="196">
        <f>IF(N170="sníž. přenesená",J170,0)</f>
        <v>0</v>
      </c>
      <c r="BI170" s="196">
        <f>IF(N170="nulová",J170,0)</f>
        <v>0</v>
      </c>
      <c r="BJ170" s="18" t="s">
        <v>77</v>
      </c>
      <c r="BK170" s="196">
        <f>ROUND(I170*H170,2)</f>
        <v>0</v>
      </c>
      <c r="BL170" s="18" t="s">
        <v>118</v>
      </c>
      <c r="BM170" s="195" t="s">
        <v>263</v>
      </c>
    </row>
    <row r="171" spans="1:65" s="2" customFormat="1" ht="97.5" x14ac:dyDescent="0.2">
      <c r="A171" s="35"/>
      <c r="B171" s="36"/>
      <c r="C171" s="37"/>
      <c r="D171" s="197" t="s">
        <v>120</v>
      </c>
      <c r="E171" s="37"/>
      <c r="F171" s="198" t="s">
        <v>264</v>
      </c>
      <c r="G171" s="37"/>
      <c r="H171" s="37"/>
      <c r="I171" s="105"/>
      <c r="J171" s="37"/>
      <c r="K171" s="37"/>
      <c r="L171" s="40"/>
      <c r="M171" s="199"/>
      <c r="N171" s="200"/>
      <c r="O171" s="65"/>
      <c r="P171" s="65"/>
      <c r="Q171" s="65"/>
      <c r="R171" s="65"/>
      <c r="S171" s="65"/>
      <c r="T171" s="66"/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T171" s="18" t="s">
        <v>120</v>
      </c>
      <c r="AU171" s="18" t="s">
        <v>79</v>
      </c>
    </row>
    <row r="172" spans="1:65" s="2" customFormat="1" ht="19.5" x14ac:dyDescent="0.2">
      <c r="A172" s="35"/>
      <c r="B172" s="36"/>
      <c r="C172" s="37"/>
      <c r="D172" s="197" t="s">
        <v>122</v>
      </c>
      <c r="E172" s="37"/>
      <c r="F172" s="198" t="s">
        <v>265</v>
      </c>
      <c r="G172" s="37"/>
      <c r="H172" s="37"/>
      <c r="I172" s="105"/>
      <c r="J172" s="37"/>
      <c r="K172" s="37"/>
      <c r="L172" s="40"/>
      <c r="M172" s="199"/>
      <c r="N172" s="200"/>
      <c r="O172" s="65"/>
      <c r="P172" s="65"/>
      <c r="Q172" s="65"/>
      <c r="R172" s="65"/>
      <c r="S172" s="65"/>
      <c r="T172" s="66"/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T172" s="18" t="s">
        <v>122</v>
      </c>
      <c r="AU172" s="18" t="s">
        <v>79</v>
      </c>
    </row>
    <row r="173" spans="1:65" s="2" customFormat="1" ht="21.75" customHeight="1" x14ac:dyDescent="0.2">
      <c r="A173" s="35"/>
      <c r="B173" s="36"/>
      <c r="C173" s="184" t="s">
        <v>252</v>
      </c>
      <c r="D173" s="184" t="s">
        <v>113</v>
      </c>
      <c r="E173" s="185" t="s">
        <v>266</v>
      </c>
      <c r="F173" s="186" t="s">
        <v>267</v>
      </c>
      <c r="G173" s="187" t="s">
        <v>242</v>
      </c>
      <c r="H173" s="188">
        <v>37.5</v>
      </c>
      <c r="I173" s="189"/>
      <c r="J173" s="190">
        <f>ROUND(I173*H173,2)</f>
        <v>0</v>
      </c>
      <c r="K173" s="186" t="s">
        <v>117</v>
      </c>
      <c r="L173" s="40"/>
      <c r="M173" s="191" t="s">
        <v>19</v>
      </c>
      <c r="N173" s="192" t="s">
        <v>40</v>
      </c>
      <c r="O173" s="65"/>
      <c r="P173" s="193">
        <f>O173*H173</f>
        <v>0</v>
      </c>
      <c r="Q173" s="193">
        <v>1.0000000000000001E-5</v>
      </c>
      <c r="R173" s="193">
        <f>Q173*H173</f>
        <v>3.7500000000000001E-4</v>
      </c>
      <c r="S173" s="193">
        <v>0</v>
      </c>
      <c r="T173" s="194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195" t="s">
        <v>118</v>
      </c>
      <c r="AT173" s="195" t="s">
        <v>113</v>
      </c>
      <c r="AU173" s="195" t="s">
        <v>79</v>
      </c>
      <c r="AY173" s="18" t="s">
        <v>111</v>
      </c>
      <c r="BE173" s="196">
        <f>IF(N173="základní",J173,0)</f>
        <v>0</v>
      </c>
      <c r="BF173" s="196">
        <f>IF(N173="snížená",J173,0)</f>
        <v>0</v>
      </c>
      <c r="BG173" s="196">
        <f>IF(N173="zákl. přenesená",J173,0)</f>
        <v>0</v>
      </c>
      <c r="BH173" s="196">
        <f>IF(N173="sníž. přenesená",J173,0)</f>
        <v>0</v>
      </c>
      <c r="BI173" s="196">
        <f>IF(N173="nulová",J173,0)</f>
        <v>0</v>
      </c>
      <c r="BJ173" s="18" t="s">
        <v>77</v>
      </c>
      <c r="BK173" s="196">
        <f>ROUND(I173*H173,2)</f>
        <v>0</v>
      </c>
      <c r="BL173" s="18" t="s">
        <v>118</v>
      </c>
      <c r="BM173" s="195" t="s">
        <v>268</v>
      </c>
    </row>
    <row r="174" spans="1:65" s="2" customFormat="1" ht="29.25" x14ac:dyDescent="0.2">
      <c r="A174" s="35"/>
      <c r="B174" s="36"/>
      <c r="C174" s="37"/>
      <c r="D174" s="197" t="s">
        <v>120</v>
      </c>
      <c r="E174" s="37"/>
      <c r="F174" s="198" t="s">
        <v>269</v>
      </c>
      <c r="G174" s="37"/>
      <c r="H174" s="37"/>
      <c r="I174" s="105"/>
      <c r="J174" s="37"/>
      <c r="K174" s="37"/>
      <c r="L174" s="40"/>
      <c r="M174" s="199"/>
      <c r="N174" s="200"/>
      <c r="O174" s="65"/>
      <c r="P174" s="65"/>
      <c r="Q174" s="65"/>
      <c r="R174" s="65"/>
      <c r="S174" s="65"/>
      <c r="T174" s="66"/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T174" s="18" t="s">
        <v>120</v>
      </c>
      <c r="AU174" s="18" t="s">
        <v>79</v>
      </c>
    </row>
    <row r="175" spans="1:65" s="2" customFormat="1" ht="19.5" x14ac:dyDescent="0.2">
      <c r="A175" s="35"/>
      <c r="B175" s="36"/>
      <c r="C175" s="37"/>
      <c r="D175" s="197" t="s">
        <v>122</v>
      </c>
      <c r="E175" s="37"/>
      <c r="F175" s="198" t="s">
        <v>167</v>
      </c>
      <c r="G175" s="37"/>
      <c r="H175" s="37"/>
      <c r="I175" s="105"/>
      <c r="J175" s="37"/>
      <c r="K175" s="37"/>
      <c r="L175" s="40"/>
      <c r="M175" s="199"/>
      <c r="N175" s="200"/>
      <c r="O175" s="65"/>
      <c r="P175" s="65"/>
      <c r="Q175" s="65"/>
      <c r="R175" s="65"/>
      <c r="S175" s="65"/>
      <c r="T175" s="66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T175" s="18" t="s">
        <v>122</v>
      </c>
      <c r="AU175" s="18" t="s">
        <v>79</v>
      </c>
    </row>
    <row r="176" spans="1:65" s="2" customFormat="1" ht="21.75" customHeight="1" x14ac:dyDescent="0.2">
      <c r="A176" s="35"/>
      <c r="B176" s="36"/>
      <c r="C176" s="184" t="s">
        <v>270</v>
      </c>
      <c r="D176" s="184" t="s">
        <v>113</v>
      </c>
      <c r="E176" s="185" t="s">
        <v>271</v>
      </c>
      <c r="F176" s="186" t="s">
        <v>272</v>
      </c>
      <c r="G176" s="187" t="s">
        <v>242</v>
      </c>
      <c r="H176" s="188">
        <v>110</v>
      </c>
      <c r="I176" s="189"/>
      <c r="J176" s="190">
        <f>ROUND(I176*H176,2)</f>
        <v>0</v>
      </c>
      <c r="K176" s="186" t="s">
        <v>117</v>
      </c>
      <c r="L176" s="40"/>
      <c r="M176" s="191" t="s">
        <v>19</v>
      </c>
      <c r="N176" s="192" t="s">
        <v>40</v>
      </c>
      <c r="O176" s="65"/>
      <c r="P176" s="193">
        <f>O176*H176</f>
        <v>0</v>
      </c>
      <c r="Q176" s="193">
        <v>1.1E-4</v>
      </c>
      <c r="R176" s="193">
        <f>Q176*H176</f>
        <v>1.21E-2</v>
      </c>
      <c r="S176" s="193">
        <v>0</v>
      </c>
      <c r="T176" s="194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195" t="s">
        <v>118</v>
      </c>
      <c r="AT176" s="195" t="s">
        <v>113</v>
      </c>
      <c r="AU176" s="195" t="s">
        <v>79</v>
      </c>
      <c r="AY176" s="18" t="s">
        <v>111</v>
      </c>
      <c r="BE176" s="196">
        <f>IF(N176="základní",J176,0)</f>
        <v>0</v>
      </c>
      <c r="BF176" s="196">
        <f>IF(N176="snížená",J176,0)</f>
        <v>0</v>
      </c>
      <c r="BG176" s="196">
        <f>IF(N176="zákl. přenesená",J176,0)</f>
        <v>0</v>
      </c>
      <c r="BH176" s="196">
        <f>IF(N176="sníž. přenesená",J176,0)</f>
        <v>0</v>
      </c>
      <c r="BI176" s="196">
        <f>IF(N176="nulová",J176,0)</f>
        <v>0</v>
      </c>
      <c r="BJ176" s="18" t="s">
        <v>77</v>
      </c>
      <c r="BK176" s="196">
        <f>ROUND(I176*H176,2)</f>
        <v>0</v>
      </c>
      <c r="BL176" s="18" t="s">
        <v>118</v>
      </c>
      <c r="BM176" s="195" t="s">
        <v>273</v>
      </c>
    </row>
    <row r="177" spans="1:65" s="2" customFormat="1" ht="39" x14ac:dyDescent="0.2">
      <c r="A177" s="35"/>
      <c r="B177" s="36"/>
      <c r="C177" s="37"/>
      <c r="D177" s="197" t="s">
        <v>120</v>
      </c>
      <c r="E177" s="37"/>
      <c r="F177" s="198" t="s">
        <v>274</v>
      </c>
      <c r="G177" s="37"/>
      <c r="H177" s="37"/>
      <c r="I177" s="105"/>
      <c r="J177" s="37"/>
      <c r="K177" s="37"/>
      <c r="L177" s="40"/>
      <c r="M177" s="199"/>
      <c r="N177" s="200"/>
      <c r="O177" s="65"/>
      <c r="P177" s="65"/>
      <c r="Q177" s="65"/>
      <c r="R177" s="65"/>
      <c r="S177" s="65"/>
      <c r="T177" s="66"/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T177" s="18" t="s">
        <v>120</v>
      </c>
      <c r="AU177" s="18" t="s">
        <v>79</v>
      </c>
    </row>
    <row r="178" spans="1:65" s="2" customFormat="1" ht="19.5" x14ac:dyDescent="0.2">
      <c r="A178" s="35"/>
      <c r="B178" s="36"/>
      <c r="C178" s="37"/>
      <c r="D178" s="197" t="s">
        <v>122</v>
      </c>
      <c r="E178" s="37"/>
      <c r="F178" s="198" t="s">
        <v>167</v>
      </c>
      <c r="G178" s="37"/>
      <c r="H178" s="37"/>
      <c r="I178" s="105"/>
      <c r="J178" s="37"/>
      <c r="K178" s="37"/>
      <c r="L178" s="40"/>
      <c r="M178" s="199"/>
      <c r="N178" s="200"/>
      <c r="O178" s="65"/>
      <c r="P178" s="65"/>
      <c r="Q178" s="65"/>
      <c r="R178" s="65"/>
      <c r="S178" s="65"/>
      <c r="T178" s="66"/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T178" s="18" t="s">
        <v>122</v>
      </c>
      <c r="AU178" s="18" t="s">
        <v>79</v>
      </c>
    </row>
    <row r="179" spans="1:65" s="13" customFormat="1" x14ac:dyDescent="0.2">
      <c r="B179" s="201"/>
      <c r="C179" s="202"/>
      <c r="D179" s="197" t="s">
        <v>135</v>
      </c>
      <c r="E179" s="203" t="s">
        <v>19</v>
      </c>
      <c r="F179" s="204" t="s">
        <v>275</v>
      </c>
      <c r="G179" s="202"/>
      <c r="H179" s="203" t="s">
        <v>19</v>
      </c>
      <c r="I179" s="205"/>
      <c r="J179" s="202"/>
      <c r="K179" s="202"/>
      <c r="L179" s="206"/>
      <c r="M179" s="207"/>
      <c r="N179" s="208"/>
      <c r="O179" s="208"/>
      <c r="P179" s="208"/>
      <c r="Q179" s="208"/>
      <c r="R179" s="208"/>
      <c r="S179" s="208"/>
      <c r="T179" s="209"/>
      <c r="AT179" s="210" t="s">
        <v>135</v>
      </c>
      <c r="AU179" s="210" t="s">
        <v>79</v>
      </c>
      <c r="AV179" s="13" t="s">
        <v>77</v>
      </c>
      <c r="AW179" s="13" t="s">
        <v>31</v>
      </c>
      <c r="AX179" s="13" t="s">
        <v>69</v>
      </c>
      <c r="AY179" s="210" t="s">
        <v>111</v>
      </c>
    </row>
    <row r="180" spans="1:65" s="14" customFormat="1" x14ac:dyDescent="0.2">
      <c r="B180" s="211"/>
      <c r="C180" s="212"/>
      <c r="D180" s="197" t="s">
        <v>135</v>
      </c>
      <c r="E180" s="213" t="s">
        <v>19</v>
      </c>
      <c r="F180" s="214" t="s">
        <v>276</v>
      </c>
      <c r="G180" s="212"/>
      <c r="H180" s="215">
        <v>37.5</v>
      </c>
      <c r="I180" s="216"/>
      <c r="J180" s="212"/>
      <c r="K180" s="212"/>
      <c r="L180" s="217"/>
      <c r="M180" s="218"/>
      <c r="N180" s="219"/>
      <c r="O180" s="219"/>
      <c r="P180" s="219"/>
      <c r="Q180" s="219"/>
      <c r="R180" s="219"/>
      <c r="S180" s="219"/>
      <c r="T180" s="220"/>
      <c r="AT180" s="221" t="s">
        <v>135</v>
      </c>
      <c r="AU180" s="221" t="s">
        <v>79</v>
      </c>
      <c r="AV180" s="14" t="s">
        <v>79</v>
      </c>
      <c r="AW180" s="14" t="s">
        <v>31</v>
      </c>
      <c r="AX180" s="14" t="s">
        <v>69</v>
      </c>
      <c r="AY180" s="221" t="s">
        <v>111</v>
      </c>
    </row>
    <row r="181" spans="1:65" s="13" customFormat="1" x14ac:dyDescent="0.2">
      <c r="B181" s="201"/>
      <c r="C181" s="202"/>
      <c r="D181" s="197" t="s">
        <v>135</v>
      </c>
      <c r="E181" s="203" t="s">
        <v>19</v>
      </c>
      <c r="F181" s="204" t="s">
        <v>277</v>
      </c>
      <c r="G181" s="202"/>
      <c r="H181" s="203" t="s">
        <v>19</v>
      </c>
      <c r="I181" s="205"/>
      <c r="J181" s="202"/>
      <c r="K181" s="202"/>
      <c r="L181" s="206"/>
      <c r="M181" s="207"/>
      <c r="N181" s="208"/>
      <c r="O181" s="208"/>
      <c r="P181" s="208"/>
      <c r="Q181" s="208"/>
      <c r="R181" s="208"/>
      <c r="S181" s="208"/>
      <c r="T181" s="209"/>
      <c r="AT181" s="210" t="s">
        <v>135</v>
      </c>
      <c r="AU181" s="210" t="s">
        <v>79</v>
      </c>
      <c r="AV181" s="13" t="s">
        <v>77</v>
      </c>
      <c r="AW181" s="13" t="s">
        <v>31</v>
      </c>
      <c r="AX181" s="13" t="s">
        <v>69</v>
      </c>
      <c r="AY181" s="210" t="s">
        <v>111</v>
      </c>
    </row>
    <row r="182" spans="1:65" s="14" customFormat="1" x14ac:dyDescent="0.2">
      <c r="B182" s="211"/>
      <c r="C182" s="212"/>
      <c r="D182" s="197" t="s">
        <v>135</v>
      </c>
      <c r="E182" s="213" t="s">
        <v>19</v>
      </c>
      <c r="F182" s="214" t="s">
        <v>278</v>
      </c>
      <c r="G182" s="212"/>
      <c r="H182" s="215">
        <v>72.5</v>
      </c>
      <c r="I182" s="216"/>
      <c r="J182" s="212"/>
      <c r="K182" s="212"/>
      <c r="L182" s="217"/>
      <c r="M182" s="218"/>
      <c r="N182" s="219"/>
      <c r="O182" s="219"/>
      <c r="P182" s="219"/>
      <c r="Q182" s="219"/>
      <c r="R182" s="219"/>
      <c r="S182" s="219"/>
      <c r="T182" s="220"/>
      <c r="AT182" s="221" t="s">
        <v>135</v>
      </c>
      <c r="AU182" s="221" t="s">
        <v>79</v>
      </c>
      <c r="AV182" s="14" t="s">
        <v>79</v>
      </c>
      <c r="AW182" s="14" t="s">
        <v>31</v>
      </c>
      <c r="AX182" s="14" t="s">
        <v>69</v>
      </c>
      <c r="AY182" s="221" t="s">
        <v>111</v>
      </c>
    </row>
    <row r="183" spans="1:65" s="15" customFormat="1" x14ac:dyDescent="0.2">
      <c r="B183" s="222"/>
      <c r="C183" s="223"/>
      <c r="D183" s="197" t="s">
        <v>135</v>
      </c>
      <c r="E183" s="224" t="s">
        <v>19</v>
      </c>
      <c r="F183" s="225" t="s">
        <v>138</v>
      </c>
      <c r="G183" s="223"/>
      <c r="H183" s="226">
        <v>110</v>
      </c>
      <c r="I183" s="227"/>
      <c r="J183" s="223"/>
      <c r="K183" s="223"/>
      <c r="L183" s="228"/>
      <c r="M183" s="229"/>
      <c r="N183" s="230"/>
      <c r="O183" s="230"/>
      <c r="P183" s="230"/>
      <c r="Q183" s="230"/>
      <c r="R183" s="230"/>
      <c r="S183" s="230"/>
      <c r="T183" s="231"/>
      <c r="AT183" s="232" t="s">
        <v>135</v>
      </c>
      <c r="AU183" s="232" t="s">
        <v>79</v>
      </c>
      <c r="AV183" s="15" t="s">
        <v>118</v>
      </c>
      <c r="AW183" s="15" t="s">
        <v>31</v>
      </c>
      <c r="AX183" s="15" t="s">
        <v>77</v>
      </c>
      <c r="AY183" s="232" t="s">
        <v>111</v>
      </c>
    </row>
    <row r="184" spans="1:65" s="2" customFormat="1" ht="21.75" customHeight="1" x14ac:dyDescent="0.2">
      <c r="A184" s="35"/>
      <c r="B184" s="36"/>
      <c r="C184" s="184" t="s">
        <v>279</v>
      </c>
      <c r="D184" s="184" t="s">
        <v>113</v>
      </c>
      <c r="E184" s="185" t="s">
        <v>280</v>
      </c>
      <c r="F184" s="186" t="s">
        <v>281</v>
      </c>
      <c r="G184" s="187" t="s">
        <v>242</v>
      </c>
      <c r="H184" s="188">
        <v>72.5</v>
      </c>
      <c r="I184" s="189"/>
      <c r="J184" s="190">
        <f>ROUND(I184*H184,2)</f>
        <v>0</v>
      </c>
      <c r="K184" s="186" t="s">
        <v>117</v>
      </c>
      <c r="L184" s="40"/>
      <c r="M184" s="191" t="s">
        <v>19</v>
      </c>
      <c r="N184" s="192" t="s">
        <v>40</v>
      </c>
      <c r="O184" s="65"/>
      <c r="P184" s="193">
        <f>O184*H184</f>
        <v>0</v>
      </c>
      <c r="Q184" s="193">
        <v>4.3E-3</v>
      </c>
      <c r="R184" s="193">
        <f>Q184*H184</f>
        <v>0.31175000000000003</v>
      </c>
      <c r="S184" s="193">
        <v>0</v>
      </c>
      <c r="T184" s="194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195" t="s">
        <v>118</v>
      </c>
      <c r="AT184" s="195" t="s">
        <v>113</v>
      </c>
      <c r="AU184" s="195" t="s">
        <v>79</v>
      </c>
      <c r="AY184" s="18" t="s">
        <v>111</v>
      </c>
      <c r="BE184" s="196">
        <f>IF(N184="základní",J184,0)</f>
        <v>0</v>
      </c>
      <c r="BF184" s="196">
        <f>IF(N184="snížená",J184,0)</f>
        <v>0</v>
      </c>
      <c r="BG184" s="196">
        <f>IF(N184="zákl. přenesená",J184,0)</f>
        <v>0</v>
      </c>
      <c r="BH184" s="196">
        <f>IF(N184="sníž. přenesená",J184,0)</f>
        <v>0</v>
      </c>
      <c r="BI184" s="196">
        <f>IF(N184="nulová",J184,0)</f>
        <v>0</v>
      </c>
      <c r="BJ184" s="18" t="s">
        <v>77</v>
      </c>
      <c r="BK184" s="196">
        <f>ROUND(I184*H184,2)</f>
        <v>0</v>
      </c>
      <c r="BL184" s="18" t="s">
        <v>118</v>
      </c>
      <c r="BM184" s="195" t="s">
        <v>282</v>
      </c>
    </row>
    <row r="185" spans="1:65" s="2" customFormat="1" ht="29.25" x14ac:dyDescent="0.2">
      <c r="A185" s="35"/>
      <c r="B185" s="36"/>
      <c r="C185" s="37"/>
      <c r="D185" s="197" t="s">
        <v>120</v>
      </c>
      <c r="E185" s="37"/>
      <c r="F185" s="198" t="s">
        <v>283</v>
      </c>
      <c r="G185" s="37"/>
      <c r="H185" s="37"/>
      <c r="I185" s="105"/>
      <c r="J185" s="37"/>
      <c r="K185" s="37"/>
      <c r="L185" s="40"/>
      <c r="M185" s="199"/>
      <c r="N185" s="200"/>
      <c r="O185" s="65"/>
      <c r="P185" s="65"/>
      <c r="Q185" s="65"/>
      <c r="R185" s="65"/>
      <c r="S185" s="65"/>
      <c r="T185" s="66"/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T185" s="18" t="s">
        <v>120</v>
      </c>
      <c r="AU185" s="18" t="s">
        <v>79</v>
      </c>
    </row>
    <row r="186" spans="1:65" s="2" customFormat="1" ht="19.5" x14ac:dyDescent="0.2">
      <c r="A186" s="35"/>
      <c r="B186" s="36"/>
      <c r="C186" s="37"/>
      <c r="D186" s="197" t="s">
        <v>122</v>
      </c>
      <c r="E186" s="37"/>
      <c r="F186" s="198" t="s">
        <v>284</v>
      </c>
      <c r="G186" s="37"/>
      <c r="H186" s="37"/>
      <c r="I186" s="105"/>
      <c r="J186" s="37"/>
      <c r="K186" s="37"/>
      <c r="L186" s="40"/>
      <c r="M186" s="199"/>
      <c r="N186" s="200"/>
      <c r="O186" s="65"/>
      <c r="P186" s="65"/>
      <c r="Q186" s="65"/>
      <c r="R186" s="65"/>
      <c r="S186" s="65"/>
      <c r="T186" s="66"/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T186" s="18" t="s">
        <v>122</v>
      </c>
      <c r="AU186" s="18" t="s">
        <v>79</v>
      </c>
    </row>
    <row r="187" spans="1:65" s="14" customFormat="1" x14ac:dyDescent="0.2">
      <c r="B187" s="211"/>
      <c r="C187" s="212"/>
      <c r="D187" s="197" t="s">
        <v>135</v>
      </c>
      <c r="E187" s="213" t="s">
        <v>19</v>
      </c>
      <c r="F187" s="214" t="s">
        <v>278</v>
      </c>
      <c r="G187" s="212"/>
      <c r="H187" s="215">
        <v>72.5</v>
      </c>
      <c r="I187" s="216"/>
      <c r="J187" s="212"/>
      <c r="K187" s="212"/>
      <c r="L187" s="217"/>
      <c r="M187" s="218"/>
      <c r="N187" s="219"/>
      <c r="O187" s="219"/>
      <c r="P187" s="219"/>
      <c r="Q187" s="219"/>
      <c r="R187" s="219"/>
      <c r="S187" s="219"/>
      <c r="T187" s="220"/>
      <c r="AT187" s="221" t="s">
        <v>135</v>
      </c>
      <c r="AU187" s="221" t="s">
        <v>79</v>
      </c>
      <c r="AV187" s="14" t="s">
        <v>79</v>
      </c>
      <c r="AW187" s="14" t="s">
        <v>31</v>
      </c>
      <c r="AX187" s="14" t="s">
        <v>77</v>
      </c>
      <c r="AY187" s="221" t="s">
        <v>111</v>
      </c>
    </row>
    <row r="188" spans="1:65" s="2" customFormat="1" ht="16.5" customHeight="1" x14ac:dyDescent="0.2">
      <c r="A188" s="35"/>
      <c r="B188" s="36"/>
      <c r="C188" s="184" t="s">
        <v>285</v>
      </c>
      <c r="D188" s="184" t="s">
        <v>113</v>
      </c>
      <c r="E188" s="185" t="s">
        <v>286</v>
      </c>
      <c r="F188" s="186" t="s">
        <v>287</v>
      </c>
      <c r="G188" s="187" t="s">
        <v>200</v>
      </c>
      <c r="H188" s="188">
        <v>150</v>
      </c>
      <c r="I188" s="189"/>
      <c r="J188" s="190">
        <f>ROUND(I188*H188,2)</f>
        <v>0</v>
      </c>
      <c r="K188" s="186" t="s">
        <v>117</v>
      </c>
      <c r="L188" s="40"/>
      <c r="M188" s="191" t="s">
        <v>19</v>
      </c>
      <c r="N188" s="192" t="s">
        <v>40</v>
      </c>
      <c r="O188" s="65"/>
      <c r="P188" s="193">
        <f>O188*H188</f>
        <v>0</v>
      </c>
      <c r="Q188" s="193">
        <v>2.0200000000000001E-3</v>
      </c>
      <c r="R188" s="193">
        <f>Q188*H188</f>
        <v>0.30299999999999999</v>
      </c>
      <c r="S188" s="193">
        <v>0</v>
      </c>
      <c r="T188" s="194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195" t="s">
        <v>118</v>
      </c>
      <c r="AT188" s="195" t="s">
        <v>113</v>
      </c>
      <c r="AU188" s="195" t="s">
        <v>79</v>
      </c>
      <c r="AY188" s="18" t="s">
        <v>111</v>
      </c>
      <c r="BE188" s="196">
        <f>IF(N188="základní",J188,0)</f>
        <v>0</v>
      </c>
      <c r="BF188" s="196">
        <f>IF(N188="snížená",J188,0)</f>
        <v>0</v>
      </c>
      <c r="BG188" s="196">
        <f>IF(N188="zákl. přenesená",J188,0)</f>
        <v>0</v>
      </c>
      <c r="BH188" s="196">
        <f>IF(N188="sníž. přenesená",J188,0)</f>
        <v>0</v>
      </c>
      <c r="BI188" s="196">
        <f>IF(N188="nulová",J188,0)</f>
        <v>0</v>
      </c>
      <c r="BJ188" s="18" t="s">
        <v>77</v>
      </c>
      <c r="BK188" s="196">
        <f>ROUND(I188*H188,2)</f>
        <v>0</v>
      </c>
      <c r="BL188" s="18" t="s">
        <v>118</v>
      </c>
      <c r="BM188" s="195" t="s">
        <v>288</v>
      </c>
    </row>
    <row r="189" spans="1:65" s="2" customFormat="1" ht="39" x14ac:dyDescent="0.2">
      <c r="A189" s="35"/>
      <c r="B189" s="36"/>
      <c r="C189" s="37"/>
      <c r="D189" s="197" t="s">
        <v>120</v>
      </c>
      <c r="E189" s="37"/>
      <c r="F189" s="198" t="s">
        <v>289</v>
      </c>
      <c r="G189" s="37"/>
      <c r="H189" s="37"/>
      <c r="I189" s="105"/>
      <c r="J189" s="37"/>
      <c r="K189" s="37"/>
      <c r="L189" s="40"/>
      <c r="M189" s="199"/>
      <c r="N189" s="200"/>
      <c r="O189" s="65"/>
      <c r="P189" s="65"/>
      <c r="Q189" s="65"/>
      <c r="R189" s="65"/>
      <c r="S189" s="65"/>
      <c r="T189" s="66"/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T189" s="18" t="s">
        <v>120</v>
      </c>
      <c r="AU189" s="18" t="s">
        <v>79</v>
      </c>
    </row>
    <row r="190" spans="1:65" s="2" customFormat="1" ht="19.5" x14ac:dyDescent="0.2">
      <c r="A190" s="35"/>
      <c r="B190" s="36"/>
      <c r="C190" s="37"/>
      <c r="D190" s="197" t="s">
        <v>122</v>
      </c>
      <c r="E190" s="37"/>
      <c r="F190" s="198" t="s">
        <v>167</v>
      </c>
      <c r="G190" s="37"/>
      <c r="H190" s="37"/>
      <c r="I190" s="105"/>
      <c r="J190" s="37"/>
      <c r="K190" s="37"/>
      <c r="L190" s="40"/>
      <c r="M190" s="199"/>
      <c r="N190" s="200"/>
      <c r="O190" s="65"/>
      <c r="P190" s="65"/>
      <c r="Q190" s="65"/>
      <c r="R190" s="65"/>
      <c r="S190" s="65"/>
      <c r="T190" s="66"/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T190" s="18" t="s">
        <v>122</v>
      </c>
      <c r="AU190" s="18" t="s">
        <v>79</v>
      </c>
    </row>
    <row r="191" spans="1:65" s="14" customFormat="1" x14ac:dyDescent="0.2">
      <c r="B191" s="211"/>
      <c r="C191" s="212"/>
      <c r="D191" s="197" t="s">
        <v>135</v>
      </c>
      <c r="E191" s="213" t="s">
        <v>19</v>
      </c>
      <c r="F191" s="214" t="s">
        <v>290</v>
      </c>
      <c r="G191" s="212"/>
      <c r="H191" s="215">
        <v>150</v>
      </c>
      <c r="I191" s="216"/>
      <c r="J191" s="212"/>
      <c r="K191" s="212"/>
      <c r="L191" s="217"/>
      <c r="M191" s="218"/>
      <c r="N191" s="219"/>
      <c r="O191" s="219"/>
      <c r="P191" s="219"/>
      <c r="Q191" s="219"/>
      <c r="R191" s="219"/>
      <c r="S191" s="219"/>
      <c r="T191" s="220"/>
      <c r="AT191" s="221" t="s">
        <v>135</v>
      </c>
      <c r="AU191" s="221" t="s">
        <v>79</v>
      </c>
      <c r="AV191" s="14" t="s">
        <v>79</v>
      </c>
      <c r="AW191" s="14" t="s">
        <v>31</v>
      </c>
      <c r="AX191" s="14" t="s">
        <v>77</v>
      </c>
      <c r="AY191" s="221" t="s">
        <v>111</v>
      </c>
    </row>
    <row r="192" spans="1:65" s="2" customFormat="1" ht="16.5" customHeight="1" x14ac:dyDescent="0.2">
      <c r="A192" s="35"/>
      <c r="B192" s="36"/>
      <c r="C192" s="184" t="s">
        <v>291</v>
      </c>
      <c r="D192" s="184" t="s">
        <v>113</v>
      </c>
      <c r="E192" s="185" t="s">
        <v>292</v>
      </c>
      <c r="F192" s="186" t="s">
        <v>293</v>
      </c>
      <c r="G192" s="187" t="s">
        <v>242</v>
      </c>
      <c r="H192" s="188">
        <v>25</v>
      </c>
      <c r="I192" s="189"/>
      <c r="J192" s="190">
        <f>ROUND(I192*H192,2)</f>
        <v>0</v>
      </c>
      <c r="K192" s="186" t="s">
        <v>117</v>
      </c>
      <c r="L192" s="40"/>
      <c r="M192" s="191" t="s">
        <v>19</v>
      </c>
      <c r="N192" s="192" t="s">
        <v>40</v>
      </c>
      <c r="O192" s="65"/>
      <c r="P192" s="193">
        <f>O192*H192</f>
        <v>0</v>
      </c>
      <c r="Q192" s="193">
        <v>6.0600000000000003E-3</v>
      </c>
      <c r="R192" s="193">
        <f>Q192*H192</f>
        <v>0.1515</v>
      </c>
      <c r="S192" s="193">
        <v>0</v>
      </c>
      <c r="T192" s="19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195" t="s">
        <v>118</v>
      </c>
      <c r="AT192" s="195" t="s">
        <v>113</v>
      </c>
      <c r="AU192" s="195" t="s">
        <v>79</v>
      </c>
      <c r="AY192" s="18" t="s">
        <v>111</v>
      </c>
      <c r="BE192" s="196">
        <f>IF(N192="základní",J192,0)</f>
        <v>0</v>
      </c>
      <c r="BF192" s="196">
        <f>IF(N192="snížená",J192,0)</f>
        <v>0</v>
      </c>
      <c r="BG192" s="196">
        <f>IF(N192="zákl. přenesená",J192,0)</f>
        <v>0</v>
      </c>
      <c r="BH192" s="196">
        <f>IF(N192="sníž. přenesená",J192,0)</f>
        <v>0</v>
      </c>
      <c r="BI192" s="196">
        <f>IF(N192="nulová",J192,0)</f>
        <v>0</v>
      </c>
      <c r="BJ192" s="18" t="s">
        <v>77</v>
      </c>
      <c r="BK192" s="196">
        <f>ROUND(I192*H192,2)</f>
        <v>0</v>
      </c>
      <c r="BL192" s="18" t="s">
        <v>118</v>
      </c>
      <c r="BM192" s="195" t="s">
        <v>294</v>
      </c>
    </row>
    <row r="193" spans="1:65" s="2" customFormat="1" ht="39" x14ac:dyDescent="0.2">
      <c r="A193" s="35"/>
      <c r="B193" s="36"/>
      <c r="C193" s="37"/>
      <c r="D193" s="197" t="s">
        <v>120</v>
      </c>
      <c r="E193" s="37"/>
      <c r="F193" s="198" t="s">
        <v>289</v>
      </c>
      <c r="G193" s="37"/>
      <c r="H193" s="37"/>
      <c r="I193" s="105"/>
      <c r="J193" s="37"/>
      <c r="K193" s="37"/>
      <c r="L193" s="40"/>
      <c r="M193" s="199"/>
      <c r="N193" s="200"/>
      <c r="O193" s="65"/>
      <c r="P193" s="65"/>
      <c r="Q193" s="65"/>
      <c r="R193" s="65"/>
      <c r="S193" s="65"/>
      <c r="T193" s="66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T193" s="18" t="s">
        <v>120</v>
      </c>
      <c r="AU193" s="18" t="s">
        <v>79</v>
      </c>
    </row>
    <row r="194" spans="1:65" s="2" customFormat="1" ht="16.5" customHeight="1" x14ac:dyDescent="0.2">
      <c r="A194" s="35"/>
      <c r="B194" s="36"/>
      <c r="C194" s="184" t="s">
        <v>295</v>
      </c>
      <c r="D194" s="184" t="s">
        <v>113</v>
      </c>
      <c r="E194" s="185" t="s">
        <v>296</v>
      </c>
      <c r="F194" s="186" t="s">
        <v>297</v>
      </c>
      <c r="G194" s="187" t="s">
        <v>298</v>
      </c>
      <c r="H194" s="188">
        <v>0.36</v>
      </c>
      <c r="I194" s="189"/>
      <c r="J194" s="190">
        <f>ROUND(I194*H194,2)</f>
        <v>0</v>
      </c>
      <c r="K194" s="186" t="s">
        <v>117</v>
      </c>
      <c r="L194" s="40"/>
      <c r="M194" s="191" t="s">
        <v>19</v>
      </c>
      <c r="N194" s="192" t="s">
        <v>40</v>
      </c>
      <c r="O194" s="65"/>
      <c r="P194" s="193">
        <f>O194*H194</f>
        <v>0</v>
      </c>
      <c r="Q194" s="193">
        <v>1.01508</v>
      </c>
      <c r="R194" s="193">
        <f>Q194*H194</f>
        <v>0.3654288</v>
      </c>
      <c r="S194" s="193">
        <v>0</v>
      </c>
      <c r="T194" s="194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195" t="s">
        <v>118</v>
      </c>
      <c r="AT194" s="195" t="s">
        <v>113</v>
      </c>
      <c r="AU194" s="195" t="s">
        <v>79</v>
      </c>
      <c r="AY194" s="18" t="s">
        <v>111</v>
      </c>
      <c r="BE194" s="196">
        <f>IF(N194="základní",J194,0)</f>
        <v>0</v>
      </c>
      <c r="BF194" s="196">
        <f>IF(N194="snížená",J194,0)</f>
        <v>0</v>
      </c>
      <c r="BG194" s="196">
        <f>IF(N194="zákl. přenesená",J194,0)</f>
        <v>0</v>
      </c>
      <c r="BH194" s="196">
        <f>IF(N194="sníž. přenesená",J194,0)</f>
        <v>0</v>
      </c>
      <c r="BI194" s="196">
        <f>IF(N194="nulová",J194,0)</f>
        <v>0</v>
      </c>
      <c r="BJ194" s="18" t="s">
        <v>77</v>
      </c>
      <c r="BK194" s="196">
        <f>ROUND(I194*H194,2)</f>
        <v>0</v>
      </c>
      <c r="BL194" s="18" t="s">
        <v>118</v>
      </c>
      <c r="BM194" s="195" t="s">
        <v>299</v>
      </c>
    </row>
    <row r="195" spans="1:65" s="2" customFormat="1" ht="48.75" x14ac:dyDescent="0.2">
      <c r="A195" s="35"/>
      <c r="B195" s="36"/>
      <c r="C195" s="37"/>
      <c r="D195" s="197" t="s">
        <v>122</v>
      </c>
      <c r="E195" s="37"/>
      <c r="F195" s="198" t="s">
        <v>300</v>
      </c>
      <c r="G195" s="37"/>
      <c r="H195" s="37"/>
      <c r="I195" s="105"/>
      <c r="J195" s="37"/>
      <c r="K195" s="37"/>
      <c r="L195" s="40"/>
      <c r="M195" s="199"/>
      <c r="N195" s="200"/>
      <c r="O195" s="65"/>
      <c r="P195" s="65"/>
      <c r="Q195" s="65"/>
      <c r="R195" s="65"/>
      <c r="S195" s="65"/>
      <c r="T195" s="66"/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T195" s="18" t="s">
        <v>122</v>
      </c>
      <c r="AU195" s="18" t="s">
        <v>79</v>
      </c>
    </row>
    <row r="196" spans="1:65" s="12" customFormat="1" ht="22.9" customHeight="1" x14ac:dyDescent="0.2">
      <c r="B196" s="168"/>
      <c r="C196" s="169"/>
      <c r="D196" s="170" t="s">
        <v>68</v>
      </c>
      <c r="E196" s="182" t="s">
        <v>301</v>
      </c>
      <c r="F196" s="182" t="s">
        <v>302</v>
      </c>
      <c r="G196" s="169"/>
      <c r="H196" s="169"/>
      <c r="I196" s="172"/>
      <c r="J196" s="183">
        <f>BK196</f>
        <v>0</v>
      </c>
      <c r="K196" s="169"/>
      <c r="L196" s="174"/>
      <c r="M196" s="175"/>
      <c r="N196" s="176"/>
      <c r="O196" s="176"/>
      <c r="P196" s="177">
        <f>SUM(P197:P220)</f>
        <v>0</v>
      </c>
      <c r="Q196" s="176"/>
      <c r="R196" s="177">
        <f>SUM(R197:R220)</f>
        <v>0</v>
      </c>
      <c r="S196" s="176"/>
      <c r="T196" s="178">
        <f>SUM(T197:T220)</f>
        <v>0</v>
      </c>
      <c r="AR196" s="179" t="s">
        <v>77</v>
      </c>
      <c r="AT196" s="180" t="s">
        <v>68</v>
      </c>
      <c r="AU196" s="180" t="s">
        <v>77</v>
      </c>
      <c r="AY196" s="179" t="s">
        <v>111</v>
      </c>
      <c r="BK196" s="181">
        <f>SUM(BK197:BK220)</f>
        <v>0</v>
      </c>
    </row>
    <row r="197" spans="1:65" s="2" customFormat="1" ht="21.75" customHeight="1" x14ac:dyDescent="0.2">
      <c r="A197" s="35"/>
      <c r="B197" s="36"/>
      <c r="C197" s="184" t="s">
        <v>303</v>
      </c>
      <c r="D197" s="184" t="s">
        <v>113</v>
      </c>
      <c r="E197" s="185" t="s">
        <v>304</v>
      </c>
      <c r="F197" s="186" t="s">
        <v>305</v>
      </c>
      <c r="G197" s="187" t="s">
        <v>298</v>
      </c>
      <c r="H197" s="188">
        <v>193.7</v>
      </c>
      <c r="I197" s="189"/>
      <c r="J197" s="190">
        <f>ROUND(I197*H197,2)</f>
        <v>0</v>
      </c>
      <c r="K197" s="186" t="s">
        <v>117</v>
      </c>
      <c r="L197" s="40"/>
      <c r="M197" s="191" t="s">
        <v>19</v>
      </c>
      <c r="N197" s="192" t="s">
        <v>40</v>
      </c>
      <c r="O197" s="65"/>
      <c r="P197" s="193">
        <f>O197*H197</f>
        <v>0</v>
      </c>
      <c r="Q197" s="193">
        <v>0</v>
      </c>
      <c r="R197" s="193">
        <f>Q197*H197</f>
        <v>0</v>
      </c>
      <c r="S197" s="193">
        <v>0</v>
      </c>
      <c r="T197" s="194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195" t="s">
        <v>118</v>
      </c>
      <c r="AT197" s="195" t="s">
        <v>113</v>
      </c>
      <c r="AU197" s="195" t="s">
        <v>79</v>
      </c>
      <c r="AY197" s="18" t="s">
        <v>111</v>
      </c>
      <c r="BE197" s="196">
        <f>IF(N197="základní",J197,0)</f>
        <v>0</v>
      </c>
      <c r="BF197" s="196">
        <f>IF(N197="snížená",J197,0)</f>
        <v>0</v>
      </c>
      <c r="BG197" s="196">
        <f>IF(N197="zákl. přenesená",J197,0)</f>
        <v>0</v>
      </c>
      <c r="BH197" s="196">
        <f>IF(N197="sníž. přenesená",J197,0)</f>
        <v>0</v>
      </c>
      <c r="BI197" s="196">
        <f>IF(N197="nulová",J197,0)</f>
        <v>0</v>
      </c>
      <c r="BJ197" s="18" t="s">
        <v>77</v>
      </c>
      <c r="BK197" s="196">
        <f>ROUND(I197*H197,2)</f>
        <v>0</v>
      </c>
      <c r="BL197" s="18" t="s">
        <v>118</v>
      </c>
      <c r="BM197" s="195" t="s">
        <v>306</v>
      </c>
    </row>
    <row r="198" spans="1:65" s="2" customFormat="1" ht="48.75" x14ac:dyDescent="0.2">
      <c r="A198" s="35"/>
      <c r="B198" s="36"/>
      <c r="C198" s="37"/>
      <c r="D198" s="197" t="s">
        <v>120</v>
      </c>
      <c r="E198" s="37"/>
      <c r="F198" s="198" t="s">
        <v>307</v>
      </c>
      <c r="G198" s="37"/>
      <c r="H198" s="37"/>
      <c r="I198" s="105"/>
      <c r="J198" s="37"/>
      <c r="K198" s="37"/>
      <c r="L198" s="40"/>
      <c r="M198" s="199"/>
      <c r="N198" s="200"/>
      <c r="O198" s="65"/>
      <c r="P198" s="65"/>
      <c r="Q198" s="65"/>
      <c r="R198" s="65"/>
      <c r="S198" s="65"/>
      <c r="T198" s="66"/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T198" s="18" t="s">
        <v>120</v>
      </c>
      <c r="AU198" s="18" t="s">
        <v>79</v>
      </c>
    </row>
    <row r="199" spans="1:65" s="2" customFormat="1" ht="19.5" x14ac:dyDescent="0.2">
      <c r="A199" s="35"/>
      <c r="B199" s="36"/>
      <c r="C199" s="37"/>
      <c r="D199" s="197" t="s">
        <v>122</v>
      </c>
      <c r="E199" s="37"/>
      <c r="F199" s="198" t="s">
        <v>308</v>
      </c>
      <c r="G199" s="37"/>
      <c r="H199" s="37"/>
      <c r="I199" s="105"/>
      <c r="J199" s="37"/>
      <c r="K199" s="37"/>
      <c r="L199" s="40"/>
      <c r="M199" s="199"/>
      <c r="N199" s="200"/>
      <c r="O199" s="65"/>
      <c r="P199" s="65"/>
      <c r="Q199" s="65"/>
      <c r="R199" s="65"/>
      <c r="S199" s="65"/>
      <c r="T199" s="66"/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T199" s="18" t="s">
        <v>122</v>
      </c>
      <c r="AU199" s="18" t="s">
        <v>79</v>
      </c>
    </row>
    <row r="200" spans="1:65" s="13" customFormat="1" x14ac:dyDescent="0.2">
      <c r="B200" s="201"/>
      <c r="C200" s="202"/>
      <c r="D200" s="197" t="s">
        <v>135</v>
      </c>
      <c r="E200" s="203" t="s">
        <v>19</v>
      </c>
      <c r="F200" s="204" t="s">
        <v>309</v>
      </c>
      <c r="G200" s="202"/>
      <c r="H200" s="203" t="s">
        <v>19</v>
      </c>
      <c r="I200" s="205"/>
      <c r="J200" s="202"/>
      <c r="K200" s="202"/>
      <c r="L200" s="206"/>
      <c r="M200" s="207"/>
      <c r="N200" s="208"/>
      <c r="O200" s="208"/>
      <c r="P200" s="208"/>
      <c r="Q200" s="208"/>
      <c r="R200" s="208"/>
      <c r="S200" s="208"/>
      <c r="T200" s="209"/>
      <c r="AT200" s="210" t="s">
        <v>135</v>
      </c>
      <c r="AU200" s="210" t="s">
        <v>79</v>
      </c>
      <c r="AV200" s="13" t="s">
        <v>77</v>
      </c>
      <c r="AW200" s="13" t="s">
        <v>31</v>
      </c>
      <c r="AX200" s="13" t="s">
        <v>69</v>
      </c>
      <c r="AY200" s="210" t="s">
        <v>111</v>
      </c>
    </row>
    <row r="201" spans="1:65" s="14" customFormat="1" x14ac:dyDescent="0.2">
      <c r="B201" s="211"/>
      <c r="C201" s="212"/>
      <c r="D201" s="197" t="s">
        <v>135</v>
      </c>
      <c r="E201" s="213" t="s">
        <v>19</v>
      </c>
      <c r="F201" s="214" t="s">
        <v>310</v>
      </c>
      <c r="G201" s="212"/>
      <c r="H201" s="215">
        <v>77.150000000000006</v>
      </c>
      <c r="I201" s="216"/>
      <c r="J201" s="212"/>
      <c r="K201" s="212"/>
      <c r="L201" s="217"/>
      <c r="M201" s="218"/>
      <c r="N201" s="219"/>
      <c r="O201" s="219"/>
      <c r="P201" s="219"/>
      <c r="Q201" s="219"/>
      <c r="R201" s="219"/>
      <c r="S201" s="219"/>
      <c r="T201" s="220"/>
      <c r="AT201" s="221" t="s">
        <v>135</v>
      </c>
      <c r="AU201" s="221" t="s">
        <v>79</v>
      </c>
      <c r="AV201" s="14" t="s">
        <v>79</v>
      </c>
      <c r="AW201" s="14" t="s">
        <v>31</v>
      </c>
      <c r="AX201" s="14" t="s">
        <v>69</v>
      </c>
      <c r="AY201" s="221" t="s">
        <v>111</v>
      </c>
    </row>
    <row r="202" spans="1:65" s="13" customFormat="1" x14ac:dyDescent="0.2">
      <c r="B202" s="201"/>
      <c r="C202" s="202"/>
      <c r="D202" s="197" t="s">
        <v>135</v>
      </c>
      <c r="E202" s="203" t="s">
        <v>19</v>
      </c>
      <c r="F202" s="204" t="s">
        <v>311</v>
      </c>
      <c r="G202" s="202"/>
      <c r="H202" s="203" t="s">
        <v>19</v>
      </c>
      <c r="I202" s="205"/>
      <c r="J202" s="202"/>
      <c r="K202" s="202"/>
      <c r="L202" s="206"/>
      <c r="M202" s="207"/>
      <c r="N202" s="208"/>
      <c r="O202" s="208"/>
      <c r="P202" s="208"/>
      <c r="Q202" s="208"/>
      <c r="R202" s="208"/>
      <c r="S202" s="208"/>
      <c r="T202" s="209"/>
      <c r="AT202" s="210" t="s">
        <v>135</v>
      </c>
      <c r="AU202" s="210" t="s">
        <v>79</v>
      </c>
      <c r="AV202" s="13" t="s">
        <v>77</v>
      </c>
      <c r="AW202" s="13" t="s">
        <v>31</v>
      </c>
      <c r="AX202" s="13" t="s">
        <v>69</v>
      </c>
      <c r="AY202" s="210" t="s">
        <v>111</v>
      </c>
    </row>
    <row r="203" spans="1:65" s="14" customFormat="1" x14ac:dyDescent="0.2">
      <c r="B203" s="211"/>
      <c r="C203" s="212"/>
      <c r="D203" s="197" t="s">
        <v>135</v>
      </c>
      <c r="E203" s="213" t="s">
        <v>19</v>
      </c>
      <c r="F203" s="214" t="s">
        <v>312</v>
      </c>
      <c r="G203" s="212"/>
      <c r="H203" s="215">
        <v>116.55</v>
      </c>
      <c r="I203" s="216"/>
      <c r="J203" s="212"/>
      <c r="K203" s="212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135</v>
      </c>
      <c r="AU203" s="221" t="s">
        <v>79</v>
      </c>
      <c r="AV203" s="14" t="s">
        <v>79</v>
      </c>
      <c r="AW203" s="14" t="s">
        <v>31</v>
      </c>
      <c r="AX203" s="14" t="s">
        <v>69</v>
      </c>
      <c r="AY203" s="221" t="s">
        <v>111</v>
      </c>
    </row>
    <row r="204" spans="1:65" s="15" customFormat="1" x14ac:dyDescent="0.2">
      <c r="B204" s="222"/>
      <c r="C204" s="223"/>
      <c r="D204" s="197" t="s">
        <v>135</v>
      </c>
      <c r="E204" s="224" t="s">
        <v>19</v>
      </c>
      <c r="F204" s="225" t="s">
        <v>138</v>
      </c>
      <c r="G204" s="223"/>
      <c r="H204" s="226">
        <v>193.7</v>
      </c>
      <c r="I204" s="227"/>
      <c r="J204" s="223"/>
      <c r="K204" s="223"/>
      <c r="L204" s="228"/>
      <c r="M204" s="229"/>
      <c r="N204" s="230"/>
      <c r="O204" s="230"/>
      <c r="P204" s="230"/>
      <c r="Q204" s="230"/>
      <c r="R204" s="230"/>
      <c r="S204" s="230"/>
      <c r="T204" s="231"/>
      <c r="AT204" s="232" t="s">
        <v>135</v>
      </c>
      <c r="AU204" s="232" t="s">
        <v>79</v>
      </c>
      <c r="AV204" s="15" t="s">
        <v>118</v>
      </c>
      <c r="AW204" s="15" t="s">
        <v>31</v>
      </c>
      <c r="AX204" s="15" t="s">
        <v>77</v>
      </c>
      <c r="AY204" s="232" t="s">
        <v>111</v>
      </c>
    </row>
    <row r="205" spans="1:65" s="2" customFormat="1" ht="21.75" customHeight="1" x14ac:dyDescent="0.2">
      <c r="A205" s="35"/>
      <c r="B205" s="36"/>
      <c r="C205" s="184" t="s">
        <v>313</v>
      </c>
      <c r="D205" s="184" t="s">
        <v>113</v>
      </c>
      <c r="E205" s="185" t="s">
        <v>314</v>
      </c>
      <c r="F205" s="186" t="s">
        <v>315</v>
      </c>
      <c r="G205" s="187" t="s">
        <v>298</v>
      </c>
      <c r="H205" s="188">
        <v>1469.15</v>
      </c>
      <c r="I205" s="189"/>
      <c r="J205" s="190">
        <f>ROUND(I205*H205,2)</f>
        <v>0</v>
      </c>
      <c r="K205" s="186" t="s">
        <v>117</v>
      </c>
      <c r="L205" s="40"/>
      <c r="M205" s="191" t="s">
        <v>19</v>
      </c>
      <c r="N205" s="192" t="s">
        <v>40</v>
      </c>
      <c r="O205" s="65"/>
      <c r="P205" s="193">
        <f>O205*H205</f>
        <v>0</v>
      </c>
      <c r="Q205" s="193">
        <v>0</v>
      </c>
      <c r="R205" s="193">
        <f>Q205*H205</f>
        <v>0</v>
      </c>
      <c r="S205" s="193">
        <v>0</v>
      </c>
      <c r="T205" s="194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195" t="s">
        <v>118</v>
      </c>
      <c r="AT205" s="195" t="s">
        <v>113</v>
      </c>
      <c r="AU205" s="195" t="s">
        <v>79</v>
      </c>
      <c r="AY205" s="18" t="s">
        <v>111</v>
      </c>
      <c r="BE205" s="196">
        <f>IF(N205="základní",J205,0)</f>
        <v>0</v>
      </c>
      <c r="BF205" s="196">
        <f>IF(N205="snížená",J205,0)</f>
        <v>0</v>
      </c>
      <c r="BG205" s="196">
        <f>IF(N205="zákl. přenesená",J205,0)</f>
        <v>0</v>
      </c>
      <c r="BH205" s="196">
        <f>IF(N205="sníž. přenesená",J205,0)</f>
        <v>0</v>
      </c>
      <c r="BI205" s="196">
        <f>IF(N205="nulová",J205,0)</f>
        <v>0</v>
      </c>
      <c r="BJ205" s="18" t="s">
        <v>77</v>
      </c>
      <c r="BK205" s="196">
        <f>ROUND(I205*H205,2)</f>
        <v>0</v>
      </c>
      <c r="BL205" s="18" t="s">
        <v>118</v>
      </c>
      <c r="BM205" s="195" t="s">
        <v>316</v>
      </c>
    </row>
    <row r="206" spans="1:65" s="2" customFormat="1" ht="48.75" x14ac:dyDescent="0.2">
      <c r="A206" s="35"/>
      <c r="B206" s="36"/>
      <c r="C206" s="37"/>
      <c r="D206" s="197" t="s">
        <v>120</v>
      </c>
      <c r="E206" s="37"/>
      <c r="F206" s="198" t="s">
        <v>307</v>
      </c>
      <c r="G206" s="37"/>
      <c r="H206" s="37"/>
      <c r="I206" s="105"/>
      <c r="J206" s="37"/>
      <c r="K206" s="37"/>
      <c r="L206" s="40"/>
      <c r="M206" s="199"/>
      <c r="N206" s="200"/>
      <c r="O206" s="65"/>
      <c r="P206" s="65"/>
      <c r="Q206" s="65"/>
      <c r="R206" s="65"/>
      <c r="S206" s="65"/>
      <c r="T206" s="66"/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T206" s="18" t="s">
        <v>120</v>
      </c>
      <c r="AU206" s="18" t="s">
        <v>79</v>
      </c>
    </row>
    <row r="207" spans="1:65" s="2" customFormat="1" ht="29.25" x14ac:dyDescent="0.2">
      <c r="A207" s="35"/>
      <c r="B207" s="36"/>
      <c r="C207" s="37"/>
      <c r="D207" s="197" t="s">
        <v>122</v>
      </c>
      <c r="E207" s="37"/>
      <c r="F207" s="198" t="s">
        <v>317</v>
      </c>
      <c r="G207" s="37"/>
      <c r="H207" s="37"/>
      <c r="I207" s="105"/>
      <c r="J207" s="37"/>
      <c r="K207" s="37"/>
      <c r="L207" s="40"/>
      <c r="M207" s="199"/>
      <c r="N207" s="200"/>
      <c r="O207" s="65"/>
      <c r="P207" s="65"/>
      <c r="Q207" s="65"/>
      <c r="R207" s="65"/>
      <c r="S207" s="65"/>
      <c r="T207" s="66"/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T207" s="18" t="s">
        <v>122</v>
      </c>
      <c r="AU207" s="18" t="s">
        <v>79</v>
      </c>
    </row>
    <row r="208" spans="1:65" s="13" customFormat="1" x14ac:dyDescent="0.2">
      <c r="B208" s="201"/>
      <c r="C208" s="202"/>
      <c r="D208" s="197" t="s">
        <v>135</v>
      </c>
      <c r="E208" s="203" t="s">
        <v>19</v>
      </c>
      <c r="F208" s="204" t="s">
        <v>318</v>
      </c>
      <c r="G208" s="202"/>
      <c r="H208" s="203" t="s">
        <v>19</v>
      </c>
      <c r="I208" s="205"/>
      <c r="J208" s="202"/>
      <c r="K208" s="202"/>
      <c r="L208" s="206"/>
      <c r="M208" s="207"/>
      <c r="N208" s="208"/>
      <c r="O208" s="208"/>
      <c r="P208" s="208"/>
      <c r="Q208" s="208"/>
      <c r="R208" s="208"/>
      <c r="S208" s="208"/>
      <c r="T208" s="209"/>
      <c r="AT208" s="210" t="s">
        <v>135</v>
      </c>
      <c r="AU208" s="210" t="s">
        <v>79</v>
      </c>
      <c r="AV208" s="13" t="s">
        <v>77</v>
      </c>
      <c r="AW208" s="13" t="s">
        <v>31</v>
      </c>
      <c r="AX208" s="13" t="s">
        <v>69</v>
      </c>
      <c r="AY208" s="210" t="s">
        <v>111</v>
      </c>
    </row>
    <row r="209" spans="1:65" s="14" customFormat="1" x14ac:dyDescent="0.2">
      <c r="B209" s="211"/>
      <c r="C209" s="212"/>
      <c r="D209" s="197" t="s">
        <v>135</v>
      </c>
      <c r="E209" s="213" t="s">
        <v>19</v>
      </c>
      <c r="F209" s="214" t="s">
        <v>319</v>
      </c>
      <c r="G209" s="212"/>
      <c r="H209" s="215">
        <v>1002.95</v>
      </c>
      <c r="I209" s="216"/>
      <c r="J209" s="212"/>
      <c r="K209" s="212"/>
      <c r="L209" s="217"/>
      <c r="M209" s="218"/>
      <c r="N209" s="219"/>
      <c r="O209" s="219"/>
      <c r="P209" s="219"/>
      <c r="Q209" s="219"/>
      <c r="R209" s="219"/>
      <c r="S209" s="219"/>
      <c r="T209" s="220"/>
      <c r="AT209" s="221" t="s">
        <v>135</v>
      </c>
      <c r="AU209" s="221" t="s">
        <v>79</v>
      </c>
      <c r="AV209" s="14" t="s">
        <v>79</v>
      </c>
      <c r="AW209" s="14" t="s">
        <v>31</v>
      </c>
      <c r="AX209" s="14" t="s">
        <v>69</v>
      </c>
      <c r="AY209" s="221" t="s">
        <v>111</v>
      </c>
    </row>
    <row r="210" spans="1:65" s="13" customFormat="1" x14ac:dyDescent="0.2">
      <c r="B210" s="201"/>
      <c r="C210" s="202"/>
      <c r="D210" s="197" t="s">
        <v>135</v>
      </c>
      <c r="E210" s="203" t="s">
        <v>19</v>
      </c>
      <c r="F210" s="204" t="s">
        <v>320</v>
      </c>
      <c r="G210" s="202"/>
      <c r="H210" s="203" t="s">
        <v>19</v>
      </c>
      <c r="I210" s="205"/>
      <c r="J210" s="202"/>
      <c r="K210" s="202"/>
      <c r="L210" s="206"/>
      <c r="M210" s="207"/>
      <c r="N210" s="208"/>
      <c r="O210" s="208"/>
      <c r="P210" s="208"/>
      <c r="Q210" s="208"/>
      <c r="R210" s="208"/>
      <c r="S210" s="208"/>
      <c r="T210" s="209"/>
      <c r="AT210" s="210" t="s">
        <v>135</v>
      </c>
      <c r="AU210" s="210" t="s">
        <v>79</v>
      </c>
      <c r="AV210" s="13" t="s">
        <v>77</v>
      </c>
      <c r="AW210" s="13" t="s">
        <v>31</v>
      </c>
      <c r="AX210" s="13" t="s">
        <v>69</v>
      </c>
      <c r="AY210" s="210" t="s">
        <v>111</v>
      </c>
    </row>
    <row r="211" spans="1:65" s="14" customFormat="1" x14ac:dyDescent="0.2">
      <c r="B211" s="211"/>
      <c r="C211" s="212"/>
      <c r="D211" s="197" t="s">
        <v>135</v>
      </c>
      <c r="E211" s="213" t="s">
        <v>19</v>
      </c>
      <c r="F211" s="214" t="s">
        <v>321</v>
      </c>
      <c r="G211" s="212"/>
      <c r="H211" s="215">
        <v>466.2</v>
      </c>
      <c r="I211" s="216"/>
      <c r="J211" s="212"/>
      <c r="K211" s="212"/>
      <c r="L211" s="217"/>
      <c r="M211" s="218"/>
      <c r="N211" s="219"/>
      <c r="O211" s="219"/>
      <c r="P211" s="219"/>
      <c r="Q211" s="219"/>
      <c r="R211" s="219"/>
      <c r="S211" s="219"/>
      <c r="T211" s="220"/>
      <c r="AT211" s="221" t="s">
        <v>135</v>
      </c>
      <c r="AU211" s="221" t="s">
        <v>79</v>
      </c>
      <c r="AV211" s="14" t="s">
        <v>79</v>
      </c>
      <c r="AW211" s="14" t="s">
        <v>31</v>
      </c>
      <c r="AX211" s="14" t="s">
        <v>69</v>
      </c>
      <c r="AY211" s="221" t="s">
        <v>111</v>
      </c>
    </row>
    <row r="212" spans="1:65" s="15" customFormat="1" x14ac:dyDescent="0.2">
      <c r="B212" s="222"/>
      <c r="C212" s="223"/>
      <c r="D212" s="197" t="s">
        <v>135</v>
      </c>
      <c r="E212" s="224" t="s">
        <v>19</v>
      </c>
      <c r="F212" s="225" t="s">
        <v>138</v>
      </c>
      <c r="G212" s="223"/>
      <c r="H212" s="226">
        <v>1469.15</v>
      </c>
      <c r="I212" s="227"/>
      <c r="J212" s="223"/>
      <c r="K212" s="223"/>
      <c r="L212" s="228"/>
      <c r="M212" s="229"/>
      <c r="N212" s="230"/>
      <c r="O212" s="230"/>
      <c r="P212" s="230"/>
      <c r="Q212" s="230"/>
      <c r="R212" s="230"/>
      <c r="S212" s="230"/>
      <c r="T212" s="231"/>
      <c r="AT212" s="232" t="s">
        <v>135</v>
      </c>
      <c r="AU212" s="232" t="s">
        <v>79</v>
      </c>
      <c r="AV212" s="15" t="s">
        <v>118</v>
      </c>
      <c r="AW212" s="15" t="s">
        <v>31</v>
      </c>
      <c r="AX212" s="15" t="s">
        <v>77</v>
      </c>
      <c r="AY212" s="232" t="s">
        <v>111</v>
      </c>
    </row>
    <row r="213" spans="1:65" s="2" customFormat="1" ht="21.75" customHeight="1" x14ac:dyDescent="0.2">
      <c r="A213" s="35"/>
      <c r="B213" s="36"/>
      <c r="C213" s="184" t="s">
        <v>322</v>
      </c>
      <c r="D213" s="184" t="s">
        <v>113</v>
      </c>
      <c r="E213" s="185" t="s">
        <v>323</v>
      </c>
      <c r="F213" s="186" t="s">
        <v>324</v>
      </c>
      <c r="G213" s="187" t="s">
        <v>298</v>
      </c>
      <c r="H213" s="188">
        <v>116.55</v>
      </c>
      <c r="I213" s="189"/>
      <c r="J213" s="190">
        <f>ROUND(I213*H213,2)</f>
        <v>0</v>
      </c>
      <c r="K213" s="186" t="s">
        <v>117</v>
      </c>
      <c r="L213" s="40"/>
      <c r="M213" s="191" t="s">
        <v>19</v>
      </c>
      <c r="N213" s="192" t="s">
        <v>40</v>
      </c>
      <c r="O213" s="65"/>
      <c r="P213" s="193">
        <f>O213*H213</f>
        <v>0</v>
      </c>
      <c r="Q213" s="193">
        <v>0</v>
      </c>
      <c r="R213" s="193">
        <f>Q213*H213</f>
        <v>0</v>
      </c>
      <c r="S213" s="193">
        <v>0</v>
      </c>
      <c r="T213" s="194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195" t="s">
        <v>118</v>
      </c>
      <c r="AT213" s="195" t="s">
        <v>113</v>
      </c>
      <c r="AU213" s="195" t="s">
        <v>79</v>
      </c>
      <c r="AY213" s="18" t="s">
        <v>111</v>
      </c>
      <c r="BE213" s="196">
        <f>IF(N213="základní",J213,0)</f>
        <v>0</v>
      </c>
      <c r="BF213" s="196">
        <f>IF(N213="snížená",J213,0)</f>
        <v>0</v>
      </c>
      <c r="BG213" s="196">
        <f>IF(N213="zákl. přenesená",J213,0)</f>
        <v>0</v>
      </c>
      <c r="BH213" s="196">
        <f>IF(N213="sníž. přenesená",J213,0)</f>
        <v>0</v>
      </c>
      <c r="BI213" s="196">
        <f>IF(N213="nulová",J213,0)</f>
        <v>0</v>
      </c>
      <c r="BJ213" s="18" t="s">
        <v>77</v>
      </c>
      <c r="BK213" s="196">
        <f>ROUND(I213*H213,2)</f>
        <v>0</v>
      </c>
      <c r="BL213" s="18" t="s">
        <v>118</v>
      </c>
      <c r="BM213" s="195" t="s">
        <v>325</v>
      </c>
    </row>
    <row r="214" spans="1:65" s="2" customFormat="1" ht="68.25" x14ac:dyDescent="0.2">
      <c r="A214" s="35"/>
      <c r="B214" s="36"/>
      <c r="C214" s="37"/>
      <c r="D214" s="197" t="s">
        <v>120</v>
      </c>
      <c r="E214" s="37"/>
      <c r="F214" s="198" t="s">
        <v>326</v>
      </c>
      <c r="G214" s="37"/>
      <c r="H214" s="37"/>
      <c r="I214" s="105"/>
      <c r="J214" s="37"/>
      <c r="K214" s="37"/>
      <c r="L214" s="40"/>
      <c r="M214" s="199"/>
      <c r="N214" s="200"/>
      <c r="O214" s="65"/>
      <c r="P214" s="65"/>
      <c r="Q214" s="65"/>
      <c r="R214" s="65"/>
      <c r="S214" s="65"/>
      <c r="T214" s="66"/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T214" s="18" t="s">
        <v>120</v>
      </c>
      <c r="AU214" s="18" t="s">
        <v>79</v>
      </c>
    </row>
    <row r="215" spans="1:65" s="2" customFormat="1" ht="21.75" customHeight="1" x14ac:dyDescent="0.2">
      <c r="A215" s="35"/>
      <c r="B215" s="36"/>
      <c r="C215" s="184" t="s">
        <v>327</v>
      </c>
      <c r="D215" s="184" t="s">
        <v>113</v>
      </c>
      <c r="E215" s="185" t="s">
        <v>328</v>
      </c>
      <c r="F215" s="186" t="s">
        <v>329</v>
      </c>
      <c r="G215" s="187" t="s">
        <v>298</v>
      </c>
      <c r="H215" s="188">
        <v>103.23</v>
      </c>
      <c r="I215" s="189"/>
      <c r="J215" s="190">
        <f>ROUND(I215*H215,2)</f>
        <v>0</v>
      </c>
      <c r="K215" s="186" t="s">
        <v>117</v>
      </c>
      <c r="L215" s="40"/>
      <c r="M215" s="191" t="s">
        <v>19</v>
      </c>
      <c r="N215" s="192" t="s">
        <v>40</v>
      </c>
      <c r="O215" s="65"/>
      <c r="P215" s="193">
        <f>O215*H215</f>
        <v>0</v>
      </c>
      <c r="Q215" s="193">
        <v>0</v>
      </c>
      <c r="R215" s="193">
        <f>Q215*H215</f>
        <v>0</v>
      </c>
      <c r="S215" s="193">
        <v>0</v>
      </c>
      <c r="T215" s="194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195" t="s">
        <v>118</v>
      </c>
      <c r="AT215" s="195" t="s">
        <v>113</v>
      </c>
      <c r="AU215" s="195" t="s">
        <v>79</v>
      </c>
      <c r="AY215" s="18" t="s">
        <v>111</v>
      </c>
      <c r="BE215" s="196">
        <f>IF(N215="základní",J215,0)</f>
        <v>0</v>
      </c>
      <c r="BF215" s="196">
        <f>IF(N215="snížená",J215,0)</f>
        <v>0</v>
      </c>
      <c r="BG215" s="196">
        <f>IF(N215="zákl. přenesená",J215,0)</f>
        <v>0</v>
      </c>
      <c r="BH215" s="196">
        <f>IF(N215="sníž. přenesená",J215,0)</f>
        <v>0</v>
      </c>
      <c r="BI215" s="196">
        <f>IF(N215="nulová",J215,0)</f>
        <v>0</v>
      </c>
      <c r="BJ215" s="18" t="s">
        <v>77</v>
      </c>
      <c r="BK215" s="196">
        <f>ROUND(I215*H215,2)</f>
        <v>0</v>
      </c>
      <c r="BL215" s="18" t="s">
        <v>118</v>
      </c>
      <c r="BM215" s="195" t="s">
        <v>330</v>
      </c>
    </row>
    <row r="216" spans="1:65" s="2" customFormat="1" ht="68.25" x14ac:dyDescent="0.2">
      <c r="A216" s="35"/>
      <c r="B216" s="36"/>
      <c r="C216" s="37"/>
      <c r="D216" s="197" t="s">
        <v>120</v>
      </c>
      <c r="E216" s="37"/>
      <c r="F216" s="198" t="s">
        <v>326</v>
      </c>
      <c r="G216" s="37"/>
      <c r="H216" s="37"/>
      <c r="I216" s="105"/>
      <c r="J216" s="37"/>
      <c r="K216" s="37"/>
      <c r="L216" s="40"/>
      <c r="M216" s="199"/>
      <c r="N216" s="200"/>
      <c r="O216" s="65"/>
      <c r="P216" s="65"/>
      <c r="Q216" s="65"/>
      <c r="R216" s="65"/>
      <c r="S216" s="65"/>
      <c r="T216" s="66"/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T216" s="18" t="s">
        <v>120</v>
      </c>
      <c r="AU216" s="18" t="s">
        <v>79</v>
      </c>
    </row>
    <row r="217" spans="1:65" s="13" customFormat="1" x14ac:dyDescent="0.2">
      <c r="B217" s="201"/>
      <c r="C217" s="202"/>
      <c r="D217" s="197" t="s">
        <v>135</v>
      </c>
      <c r="E217" s="203" t="s">
        <v>19</v>
      </c>
      <c r="F217" s="204" t="s">
        <v>136</v>
      </c>
      <c r="G217" s="202"/>
      <c r="H217" s="203" t="s">
        <v>19</v>
      </c>
      <c r="I217" s="205"/>
      <c r="J217" s="202"/>
      <c r="K217" s="202"/>
      <c r="L217" s="206"/>
      <c r="M217" s="207"/>
      <c r="N217" s="208"/>
      <c r="O217" s="208"/>
      <c r="P217" s="208"/>
      <c r="Q217" s="208"/>
      <c r="R217" s="208"/>
      <c r="S217" s="208"/>
      <c r="T217" s="209"/>
      <c r="AT217" s="210" t="s">
        <v>135</v>
      </c>
      <c r="AU217" s="210" t="s">
        <v>79</v>
      </c>
      <c r="AV217" s="13" t="s">
        <v>77</v>
      </c>
      <c r="AW217" s="13" t="s">
        <v>31</v>
      </c>
      <c r="AX217" s="13" t="s">
        <v>69</v>
      </c>
      <c r="AY217" s="210" t="s">
        <v>111</v>
      </c>
    </row>
    <row r="218" spans="1:65" s="14" customFormat="1" x14ac:dyDescent="0.2">
      <c r="B218" s="211"/>
      <c r="C218" s="212"/>
      <c r="D218" s="197" t="s">
        <v>135</v>
      </c>
      <c r="E218" s="213" t="s">
        <v>19</v>
      </c>
      <c r="F218" s="214" t="s">
        <v>137</v>
      </c>
      <c r="G218" s="212"/>
      <c r="H218" s="215">
        <v>57.35</v>
      </c>
      <c r="I218" s="216"/>
      <c r="J218" s="212"/>
      <c r="K218" s="212"/>
      <c r="L218" s="217"/>
      <c r="M218" s="218"/>
      <c r="N218" s="219"/>
      <c r="O218" s="219"/>
      <c r="P218" s="219"/>
      <c r="Q218" s="219"/>
      <c r="R218" s="219"/>
      <c r="S218" s="219"/>
      <c r="T218" s="220"/>
      <c r="AT218" s="221" t="s">
        <v>135</v>
      </c>
      <c r="AU218" s="221" t="s">
        <v>79</v>
      </c>
      <c r="AV218" s="14" t="s">
        <v>79</v>
      </c>
      <c r="AW218" s="14" t="s">
        <v>31</v>
      </c>
      <c r="AX218" s="14" t="s">
        <v>69</v>
      </c>
      <c r="AY218" s="221" t="s">
        <v>111</v>
      </c>
    </row>
    <row r="219" spans="1:65" s="15" customFormat="1" x14ac:dyDescent="0.2">
      <c r="B219" s="222"/>
      <c r="C219" s="223"/>
      <c r="D219" s="197" t="s">
        <v>135</v>
      </c>
      <c r="E219" s="224" t="s">
        <v>19</v>
      </c>
      <c r="F219" s="225" t="s">
        <v>138</v>
      </c>
      <c r="G219" s="223"/>
      <c r="H219" s="226">
        <v>57.35</v>
      </c>
      <c r="I219" s="227"/>
      <c r="J219" s="223"/>
      <c r="K219" s="223"/>
      <c r="L219" s="228"/>
      <c r="M219" s="229"/>
      <c r="N219" s="230"/>
      <c r="O219" s="230"/>
      <c r="P219" s="230"/>
      <c r="Q219" s="230"/>
      <c r="R219" s="230"/>
      <c r="S219" s="230"/>
      <c r="T219" s="231"/>
      <c r="AT219" s="232" t="s">
        <v>135</v>
      </c>
      <c r="AU219" s="232" t="s">
        <v>79</v>
      </c>
      <c r="AV219" s="15" t="s">
        <v>118</v>
      </c>
      <c r="AW219" s="15" t="s">
        <v>31</v>
      </c>
      <c r="AX219" s="15" t="s">
        <v>77</v>
      </c>
      <c r="AY219" s="232" t="s">
        <v>111</v>
      </c>
    </row>
    <row r="220" spans="1:65" s="14" customFormat="1" x14ac:dyDescent="0.2">
      <c r="B220" s="211"/>
      <c r="C220" s="212"/>
      <c r="D220" s="197" t="s">
        <v>135</v>
      </c>
      <c r="E220" s="212"/>
      <c r="F220" s="214" t="s">
        <v>331</v>
      </c>
      <c r="G220" s="212"/>
      <c r="H220" s="215">
        <v>103.23</v>
      </c>
      <c r="I220" s="216"/>
      <c r="J220" s="212"/>
      <c r="K220" s="212"/>
      <c r="L220" s="217"/>
      <c r="M220" s="218"/>
      <c r="N220" s="219"/>
      <c r="O220" s="219"/>
      <c r="P220" s="219"/>
      <c r="Q220" s="219"/>
      <c r="R220" s="219"/>
      <c r="S220" s="219"/>
      <c r="T220" s="220"/>
      <c r="AT220" s="221" t="s">
        <v>135</v>
      </c>
      <c r="AU220" s="221" t="s">
        <v>79</v>
      </c>
      <c r="AV220" s="14" t="s">
        <v>79</v>
      </c>
      <c r="AW220" s="14" t="s">
        <v>4</v>
      </c>
      <c r="AX220" s="14" t="s">
        <v>77</v>
      </c>
      <c r="AY220" s="221" t="s">
        <v>111</v>
      </c>
    </row>
    <row r="221" spans="1:65" s="12" customFormat="1" ht="25.9" customHeight="1" x14ac:dyDescent="0.2">
      <c r="B221" s="168"/>
      <c r="C221" s="169"/>
      <c r="D221" s="170" t="s">
        <v>68</v>
      </c>
      <c r="E221" s="171" t="s">
        <v>332</v>
      </c>
      <c r="F221" s="171" t="s">
        <v>333</v>
      </c>
      <c r="G221" s="169"/>
      <c r="H221" s="169"/>
      <c r="I221" s="172"/>
      <c r="J221" s="173">
        <f>BK221</f>
        <v>0</v>
      </c>
      <c r="K221" s="169"/>
      <c r="L221" s="174"/>
      <c r="M221" s="175"/>
      <c r="N221" s="176"/>
      <c r="O221" s="176"/>
      <c r="P221" s="177">
        <f>P222</f>
        <v>0</v>
      </c>
      <c r="Q221" s="176"/>
      <c r="R221" s="177">
        <f>R222</f>
        <v>0</v>
      </c>
      <c r="S221" s="176"/>
      <c r="T221" s="178">
        <f>T222</f>
        <v>0</v>
      </c>
      <c r="AR221" s="179" t="s">
        <v>144</v>
      </c>
      <c r="AT221" s="180" t="s">
        <v>68</v>
      </c>
      <c r="AU221" s="180" t="s">
        <v>69</v>
      </c>
      <c r="AY221" s="179" t="s">
        <v>111</v>
      </c>
      <c r="BK221" s="181">
        <f>BK222</f>
        <v>0</v>
      </c>
    </row>
    <row r="222" spans="1:65" s="12" customFormat="1" ht="22.9" customHeight="1" x14ac:dyDescent="0.2">
      <c r="B222" s="168"/>
      <c r="C222" s="169"/>
      <c r="D222" s="170" t="s">
        <v>68</v>
      </c>
      <c r="E222" s="182" t="s">
        <v>334</v>
      </c>
      <c r="F222" s="182" t="s">
        <v>335</v>
      </c>
      <c r="G222" s="169"/>
      <c r="H222" s="169"/>
      <c r="I222" s="172"/>
      <c r="J222" s="183">
        <f>BK222</f>
        <v>0</v>
      </c>
      <c r="K222" s="169"/>
      <c r="L222" s="174"/>
      <c r="M222" s="175"/>
      <c r="N222" s="176"/>
      <c r="O222" s="176"/>
      <c r="P222" s="177">
        <f>SUM(P223:P231)</f>
        <v>0</v>
      </c>
      <c r="Q222" s="176"/>
      <c r="R222" s="177">
        <f>SUM(R223:R231)</f>
        <v>0</v>
      </c>
      <c r="S222" s="176"/>
      <c r="T222" s="178">
        <f>SUM(T223:T231)</f>
        <v>0</v>
      </c>
      <c r="AR222" s="179" t="s">
        <v>144</v>
      </c>
      <c r="AT222" s="180" t="s">
        <v>68</v>
      </c>
      <c r="AU222" s="180" t="s">
        <v>77</v>
      </c>
      <c r="AY222" s="179" t="s">
        <v>111</v>
      </c>
      <c r="BK222" s="181">
        <f>SUM(BK223:BK231)</f>
        <v>0</v>
      </c>
    </row>
    <row r="223" spans="1:65" s="2" customFormat="1" ht="16.5" customHeight="1" x14ac:dyDescent="0.2">
      <c r="A223" s="35"/>
      <c r="B223" s="36"/>
      <c r="C223" s="184" t="s">
        <v>336</v>
      </c>
      <c r="D223" s="184" t="s">
        <v>113</v>
      </c>
      <c r="E223" s="185" t="s">
        <v>337</v>
      </c>
      <c r="F223" s="186" t="s">
        <v>338</v>
      </c>
      <c r="G223" s="187" t="s">
        <v>339</v>
      </c>
      <c r="H223" s="188">
        <v>1</v>
      </c>
      <c r="I223" s="189"/>
      <c r="J223" s="190">
        <f>ROUND(I223*H223,2)</f>
        <v>0</v>
      </c>
      <c r="K223" s="186" t="s">
        <v>117</v>
      </c>
      <c r="L223" s="40"/>
      <c r="M223" s="191" t="s">
        <v>19</v>
      </c>
      <c r="N223" s="192" t="s">
        <v>40</v>
      </c>
      <c r="O223" s="65"/>
      <c r="P223" s="193">
        <f>O223*H223</f>
        <v>0</v>
      </c>
      <c r="Q223" s="193">
        <v>0</v>
      </c>
      <c r="R223" s="193">
        <f>Q223*H223</f>
        <v>0</v>
      </c>
      <c r="S223" s="193">
        <v>0</v>
      </c>
      <c r="T223" s="194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195" t="s">
        <v>340</v>
      </c>
      <c r="AT223" s="195" t="s">
        <v>113</v>
      </c>
      <c r="AU223" s="195" t="s">
        <v>79</v>
      </c>
      <c r="AY223" s="18" t="s">
        <v>111</v>
      </c>
      <c r="BE223" s="196">
        <f>IF(N223="základní",J223,0)</f>
        <v>0</v>
      </c>
      <c r="BF223" s="196">
        <f>IF(N223="snížená",J223,0)</f>
        <v>0</v>
      </c>
      <c r="BG223" s="196">
        <f>IF(N223="zákl. přenesená",J223,0)</f>
        <v>0</v>
      </c>
      <c r="BH223" s="196">
        <f>IF(N223="sníž. přenesená",J223,0)</f>
        <v>0</v>
      </c>
      <c r="BI223" s="196">
        <f>IF(N223="nulová",J223,0)</f>
        <v>0</v>
      </c>
      <c r="BJ223" s="18" t="s">
        <v>77</v>
      </c>
      <c r="BK223" s="196">
        <f>ROUND(I223*H223,2)</f>
        <v>0</v>
      </c>
      <c r="BL223" s="18" t="s">
        <v>340</v>
      </c>
      <c r="BM223" s="195" t="s">
        <v>341</v>
      </c>
    </row>
    <row r="224" spans="1:65" s="13" customFormat="1" x14ac:dyDescent="0.2">
      <c r="B224" s="201"/>
      <c r="C224" s="202"/>
      <c r="D224" s="197" t="s">
        <v>135</v>
      </c>
      <c r="E224" s="203" t="s">
        <v>19</v>
      </c>
      <c r="F224" s="204" t="s">
        <v>342</v>
      </c>
      <c r="G224" s="202"/>
      <c r="H224" s="203" t="s">
        <v>19</v>
      </c>
      <c r="I224" s="205"/>
      <c r="J224" s="202"/>
      <c r="K224" s="202"/>
      <c r="L224" s="206"/>
      <c r="M224" s="207"/>
      <c r="N224" s="208"/>
      <c r="O224" s="208"/>
      <c r="P224" s="208"/>
      <c r="Q224" s="208"/>
      <c r="R224" s="208"/>
      <c r="S224" s="208"/>
      <c r="T224" s="209"/>
      <c r="AT224" s="210" t="s">
        <v>135</v>
      </c>
      <c r="AU224" s="210" t="s">
        <v>79</v>
      </c>
      <c r="AV224" s="13" t="s">
        <v>77</v>
      </c>
      <c r="AW224" s="13" t="s">
        <v>31</v>
      </c>
      <c r="AX224" s="13" t="s">
        <v>69</v>
      </c>
      <c r="AY224" s="210" t="s">
        <v>111</v>
      </c>
    </row>
    <row r="225" spans="1:65" s="13" customFormat="1" x14ac:dyDescent="0.2">
      <c r="B225" s="201"/>
      <c r="C225" s="202"/>
      <c r="D225" s="197" t="s">
        <v>135</v>
      </c>
      <c r="E225" s="203" t="s">
        <v>19</v>
      </c>
      <c r="F225" s="204" t="s">
        <v>343</v>
      </c>
      <c r="G225" s="202"/>
      <c r="H225" s="203" t="s">
        <v>19</v>
      </c>
      <c r="I225" s="205"/>
      <c r="J225" s="202"/>
      <c r="K225" s="202"/>
      <c r="L225" s="206"/>
      <c r="M225" s="207"/>
      <c r="N225" s="208"/>
      <c r="O225" s="208"/>
      <c r="P225" s="208"/>
      <c r="Q225" s="208"/>
      <c r="R225" s="208"/>
      <c r="S225" s="208"/>
      <c r="T225" s="209"/>
      <c r="AT225" s="210" t="s">
        <v>135</v>
      </c>
      <c r="AU225" s="210" t="s">
        <v>79</v>
      </c>
      <c r="AV225" s="13" t="s">
        <v>77</v>
      </c>
      <c r="AW225" s="13" t="s">
        <v>31</v>
      </c>
      <c r="AX225" s="13" t="s">
        <v>69</v>
      </c>
      <c r="AY225" s="210" t="s">
        <v>111</v>
      </c>
    </row>
    <row r="226" spans="1:65" s="13" customFormat="1" x14ac:dyDescent="0.2">
      <c r="B226" s="201"/>
      <c r="C226" s="202"/>
      <c r="D226" s="197" t="s">
        <v>135</v>
      </c>
      <c r="E226" s="203" t="s">
        <v>19</v>
      </c>
      <c r="F226" s="204" t="s">
        <v>344</v>
      </c>
      <c r="G226" s="202"/>
      <c r="H226" s="203" t="s">
        <v>19</v>
      </c>
      <c r="I226" s="205"/>
      <c r="J226" s="202"/>
      <c r="K226" s="202"/>
      <c r="L226" s="206"/>
      <c r="M226" s="207"/>
      <c r="N226" s="208"/>
      <c r="O226" s="208"/>
      <c r="P226" s="208"/>
      <c r="Q226" s="208"/>
      <c r="R226" s="208"/>
      <c r="S226" s="208"/>
      <c r="T226" s="209"/>
      <c r="AT226" s="210" t="s">
        <v>135</v>
      </c>
      <c r="AU226" s="210" t="s">
        <v>79</v>
      </c>
      <c r="AV226" s="13" t="s">
        <v>77</v>
      </c>
      <c r="AW226" s="13" t="s">
        <v>31</v>
      </c>
      <c r="AX226" s="13" t="s">
        <v>69</v>
      </c>
      <c r="AY226" s="210" t="s">
        <v>111</v>
      </c>
    </row>
    <row r="227" spans="1:65" s="13" customFormat="1" x14ac:dyDescent="0.2">
      <c r="B227" s="201"/>
      <c r="C227" s="202"/>
      <c r="D227" s="197" t="s">
        <v>135</v>
      </c>
      <c r="E227" s="203" t="s">
        <v>19</v>
      </c>
      <c r="F227" s="204" t="s">
        <v>345</v>
      </c>
      <c r="G227" s="202"/>
      <c r="H227" s="203" t="s">
        <v>19</v>
      </c>
      <c r="I227" s="205"/>
      <c r="J227" s="202"/>
      <c r="K227" s="202"/>
      <c r="L227" s="206"/>
      <c r="M227" s="207"/>
      <c r="N227" s="208"/>
      <c r="O227" s="208"/>
      <c r="P227" s="208"/>
      <c r="Q227" s="208"/>
      <c r="R227" s="208"/>
      <c r="S227" s="208"/>
      <c r="T227" s="209"/>
      <c r="AT227" s="210" t="s">
        <v>135</v>
      </c>
      <c r="AU227" s="210" t="s">
        <v>79</v>
      </c>
      <c r="AV227" s="13" t="s">
        <v>77</v>
      </c>
      <c r="AW227" s="13" t="s">
        <v>31</v>
      </c>
      <c r="AX227" s="13" t="s">
        <v>69</v>
      </c>
      <c r="AY227" s="210" t="s">
        <v>111</v>
      </c>
    </row>
    <row r="228" spans="1:65" s="13" customFormat="1" x14ac:dyDescent="0.2">
      <c r="B228" s="201"/>
      <c r="C228" s="202"/>
      <c r="D228" s="197" t="s">
        <v>135</v>
      </c>
      <c r="E228" s="203" t="s">
        <v>19</v>
      </c>
      <c r="F228" s="204" t="s">
        <v>346</v>
      </c>
      <c r="G228" s="202"/>
      <c r="H228" s="203" t="s">
        <v>19</v>
      </c>
      <c r="I228" s="205"/>
      <c r="J228" s="202"/>
      <c r="K228" s="202"/>
      <c r="L228" s="206"/>
      <c r="M228" s="207"/>
      <c r="N228" s="208"/>
      <c r="O228" s="208"/>
      <c r="P228" s="208"/>
      <c r="Q228" s="208"/>
      <c r="R228" s="208"/>
      <c r="S228" s="208"/>
      <c r="T228" s="209"/>
      <c r="AT228" s="210" t="s">
        <v>135</v>
      </c>
      <c r="AU228" s="210" t="s">
        <v>79</v>
      </c>
      <c r="AV228" s="13" t="s">
        <v>77</v>
      </c>
      <c r="AW228" s="13" t="s">
        <v>31</v>
      </c>
      <c r="AX228" s="13" t="s">
        <v>69</v>
      </c>
      <c r="AY228" s="210" t="s">
        <v>111</v>
      </c>
    </row>
    <row r="229" spans="1:65" s="14" customFormat="1" x14ac:dyDescent="0.2">
      <c r="B229" s="211"/>
      <c r="C229" s="212"/>
      <c r="D229" s="197" t="s">
        <v>135</v>
      </c>
      <c r="E229" s="213" t="s">
        <v>19</v>
      </c>
      <c r="F229" s="214" t="s">
        <v>77</v>
      </c>
      <c r="G229" s="212"/>
      <c r="H229" s="215">
        <v>1</v>
      </c>
      <c r="I229" s="216"/>
      <c r="J229" s="212"/>
      <c r="K229" s="212"/>
      <c r="L229" s="217"/>
      <c r="M229" s="218"/>
      <c r="N229" s="219"/>
      <c r="O229" s="219"/>
      <c r="P229" s="219"/>
      <c r="Q229" s="219"/>
      <c r="R229" s="219"/>
      <c r="S229" s="219"/>
      <c r="T229" s="220"/>
      <c r="AT229" s="221" t="s">
        <v>135</v>
      </c>
      <c r="AU229" s="221" t="s">
        <v>79</v>
      </c>
      <c r="AV229" s="14" t="s">
        <v>79</v>
      </c>
      <c r="AW229" s="14" t="s">
        <v>31</v>
      </c>
      <c r="AX229" s="14" t="s">
        <v>77</v>
      </c>
      <c r="AY229" s="221" t="s">
        <v>111</v>
      </c>
    </row>
    <row r="230" spans="1:65" s="2" customFormat="1" ht="16.5" customHeight="1" x14ac:dyDescent="0.2">
      <c r="A230" s="35"/>
      <c r="B230" s="36"/>
      <c r="C230" s="184" t="s">
        <v>347</v>
      </c>
      <c r="D230" s="184" t="s">
        <v>113</v>
      </c>
      <c r="E230" s="185" t="s">
        <v>348</v>
      </c>
      <c r="F230" s="186" t="s">
        <v>349</v>
      </c>
      <c r="G230" s="187" t="s">
        <v>339</v>
      </c>
      <c r="H230" s="188">
        <v>1</v>
      </c>
      <c r="I230" s="189"/>
      <c r="J230" s="190">
        <f>ROUND(I230*H230,2)</f>
        <v>0</v>
      </c>
      <c r="K230" s="186" t="s">
        <v>117</v>
      </c>
      <c r="L230" s="40"/>
      <c r="M230" s="191" t="s">
        <v>19</v>
      </c>
      <c r="N230" s="192" t="s">
        <v>40</v>
      </c>
      <c r="O230" s="65"/>
      <c r="P230" s="193">
        <f>O230*H230</f>
        <v>0</v>
      </c>
      <c r="Q230" s="193">
        <v>0</v>
      </c>
      <c r="R230" s="193">
        <f>Q230*H230</f>
        <v>0</v>
      </c>
      <c r="S230" s="193">
        <v>0</v>
      </c>
      <c r="T230" s="194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195" t="s">
        <v>340</v>
      </c>
      <c r="AT230" s="195" t="s">
        <v>113</v>
      </c>
      <c r="AU230" s="195" t="s">
        <v>79</v>
      </c>
      <c r="AY230" s="18" t="s">
        <v>111</v>
      </c>
      <c r="BE230" s="196">
        <f>IF(N230="základní",J230,0)</f>
        <v>0</v>
      </c>
      <c r="BF230" s="196">
        <f>IF(N230="snížená",J230,0)</f>
        <v>0</v>
      </c>
      <c r="BG230" s="196">
        <f>IF(N230="zákl. přenesená",J230,0)</f>
        <v>0</v>
      </c>
      <c r="BH230" s="196">
        <f>IF(N230="sníž. přenesená",J230,0)</f>
        <v>0</v>
      </c>
      <c r="BI230" s="196">
        <f>IF(N230="nulová",J230,0)</f>
        <v>0</v>
      </c>
      <c r="BJ230" s="18" t="s">
        <v>77</v>
      </c>
      <c r="BK230" s="196">
        <f>ROUND(I230*H230,2)</f>
        <v>0</v>
      </c>
      <c r="BL230" s="18" t="s">
        <v>340</v>
      </c>
      <c r="BM230" s="195" t="s">
        <v>350</v>
      </c>
    </row>
    <row r="231" spans="1:65" s="2" customFormat="1" ht="29.25" x14ac:dyDescent="0.2">
      <c r="A231" s="35"/>
      <c r="B231" s="36"/>
      <c r="C231" s="37"/>
      <c r="D231" s="197" t="s">
        <v>122</v>
      </c>
      <c r="E231" s="37"/>
      <c r="F231" s="198" t="s">
        <v>351</v>
      </c>
      <c r="G231" s="37"/>
      <c r="H231" s="37"/>
      <c r="I231" s="105"/>
      <c r="J231" s="37"/>
      <c r="K231" s="37"/>
      <c r="L231" s="40"/>
      <c r="M231" s="243"/>
      <c r="N231" s="244"/>
      <c r="O231" s="245"/>
      <c r="P231" s="245"/>
      <c r="Q231" s="245"/>
      <c r="R231" s="245"/>
      <c r="S231" s="245"/>
      <c r="T231" s="246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8" t="s">
        <v>122</v>
      </c>
      <c r="AU231" s="18" t="s">
        <v>79</v>
      </c>
    </row>
    <row r="232" spans="1:65" s="2" customFormat="1" ht="6.95" customHeight="1" x14ac:dyDescent="0.2">
      <c r="A232" s="35"/>
      <c r="B232" s="48"/>
      <c r="C232" s="49"/>
      <c r="D232" s="49"/>
      <c r="E232" s="49"/>
      <c r="F232" s="49"/>
      <c r="G232" s="49"/>
      <c r="H232" s="49"/>
      <c r="I232" s="133"/>
      <c r="J232" s="49"/>
      <c r="K232" s="49"/>
      <c r="L232" s="40"/>
      <c r="M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</row>
  </sheetData>
  <sheetProtection algorithmName="SHA-512" hashValue="BIAc2oqSYbJNIudE60vmbCKAMpEMjNn6dTLu9XRj158EOhvvGAiJdeAMxf85M8RErDQgZxHhxsRVBc82quUCpA==" saltValue="DaLWuP/kDlHOr4q7OkDXvJP2aFiKyt/L/aqw9x+6J4Fs8fLpamzch51ASqgLX2bJ1PXRE3gYpCaexiOBxObbXw==" spinCount="100000" sheet="1" objects="1" scenarios="1" formatColumns="0" formatRows="0" autoFilter="0"/>
  <autoFilter ref="C87:K231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1.25" x14ac:dyDescent="0.2"/>
  <cols>
    <col min="1" max="1" width="8.33203125" style="247" customWidth="1"/>
    <col min="2" max="2" width="1.6640625" style="247" customWidth="1"/>
    <col min="3" max="4" width="5" style="247" customWidth="1"/>
    <col min="5" max="5" width="11.6640625" style="247" customWidth="1"/>
    <col min="6" max="6" width="9.1640625" style="247" customWidth="1"/>
    <col min="7" max="7" width="5" style="247" customWidth="1"/>
    <col min="8" max="8" width="77.83203125" style="247" customWidth="1"/>
    <col min="9" max="10" width="20" style="247" customWidth="1"/>
    <col min="11" max="11" width="1.6640625" style="247" customWidth="1"/>
  </cols>
  <sheetData>
    <row r="1" spans="2:11" s="1" customFormat="1" ht="37.5" customHeight="1" x14ac:dyDescent="0.2"/>
    <row r="2" spans="2:11" s="1" customFormat="1" ht="7.5" customHeight="1" x14ac:dyDescent="0.2">
      <c r="B2" s="248"/>
      <c r="C2" s="249"/>
      <c r="D2" s="249"/>
      <c r="E2" s="249"/>
      <c r="F2" s="249"/>
      <c r="G2" s="249"/>
      <c r="H2" s="249"/>
      <c r="I2" s="249"/>
      <c r="J2" s="249"/>
      <c r="K2" s="250"/>
    </row>
    <row r="3" spans="2:11" s="16" customFormat="1" ht="45" customHeight="1" x14ac:dyDescent="0.2">
      <c r="B3" s="251"/>
      <c r="C3" s="376" t="s">
        <v>352</v>
      </c>
      <c r="D3" s="376"/>
      <c r="E3" s="376"/>
      <c r="F3" s="376"/>
      <c r="G3" s="376"/>
      <c r="H3" s="376"/>
      <c r="I3" s="376"/>
      <c r="J3" s="376"/>
      <c r="K3" s="252"/>
    </row>
    <row r="4" spans="2:11" s="1" customFormat="1" ht="25.5" customHeight="1" x14ac:dyDescent="0.3">
      <c r="B4" s="253"/>
      <c r="C4" s="377" t="s">
        <v>353</v>
      </c>
      <c r="D4" s="377"/>
      <c r="E4" s="377"/>
      <c r="F4" s="377"/>
      <c r="G4" s="377"/>
      <c r="H4" s="377"/>
      <c r="I4" s="377"/>
      <c r="J4" s="377"/>
      <c r="K4" s="254"/>
    </row>
    <row r="5" spans="2:11" s="1" customFormat="1" ht="5.25" customHeight="1" x14ac:dyDescent="0.2">
      <c r="B5" s="253"/>
      <c r="C5" s="255"/>
      <c r="D5" s="255"/>
      <c r="E5" s="255"/>
      <c r="F5" s="255"/>
      <c r="G5" s="255"/>
      <c r="H5" s="255"/>
      <c r="I5" s="255"/>
      <c r="J5" s="255"/>
      <c r="K5" s="254"/>
    </row>
    <row r="6" spans="2:11" s="1" customFormat="1" ht="15" customHeight="1" x14ac:dyDescent="0.2">
      <c r="B6" s="253"/>
      <c r="C6" s="375" t="s">
        <v>354</v>
      </c>
      <c r="D6" s="375"/>
      <c r="E6" s="375"/>
      <c r="F6" s="375"/>
      <c r="G6" s="375"/>
      <c r="H6" s="375"/>
      <c r="I6" s="375"/>
      <c r="J6" s="375"/>
      <c r="K6" s="254"/>
    </row>
    <row r="7" spans="2:11" s="1" customFormat="1" ht="15" customHeight="1" x14ac:dyDescent="0.2">
      <c r="B7" s="257"/>
      <c r="C7" s="375" t="s">
        <v>355</v>
      </c>
      <c r="D7" s="375"/>
      <c r="E7" s="375"/>
      <c r="F7" s="375"/>
      <c r="G7" s="375"/>
      <c r="H7" s="375"/>
      <c r="I7" s="375"/>
      <c r="J7" s="375"/>
      <c r="K7" s="254"/>
    </row>
    <row r="8" spans="2:11" s="1" customFormat="1" ht="12.75" customHeight="1" x14ac:dyDescent="0.2">
      <c r="B8" s="257"/>
      <c r="C8" s="256"/>
      <c r="D8" s="256"/>
      <c r="E8" s="256"/>
      <c r="F8" s="256"/>
      <c r="G8" s="256"/>
      <c r="H8" s="256"/>
      <c r="I8" s="256"/>
      <c r="J8" s="256"/>
      <c r="K8" s="254"/>
    </row>
    <row r="9" spans="2:11" s="1" customFormat="1" ht="15" customHeight="1" x14ac:dyDescent="0.2">
      <c r="B9" s="257"/>
      <c r="C9" s="375" t="s">
        <v>356</v>
      </c>
      <c r="D9" s="375"/>
      <c r="E9" s="375"/>
      <c r="F9" s="375"/>
      <c r="G9" s="375"/>
      <c r="H9" s="375"/>
      <c r="I9" s="375"/>
      <c r="J9" s="375"/>
      <c r="K9" s="254"/>
    </row>
    <row r="10" spans="2:11" s="1" customFormat="1" ht="15" customHeight="1" x14ac:dyDescent="0.2">
      <c r="B10" s="257"/>
      <c r="C10" s="256"/>
      <c r="D10" s="375" t="s">
        <v>357</v>
      </c>
      <c r="E10" s="375"/>
      <c r="F10" s="375"/>
      <c r="G10" s="375"/>
      <c r="H10" s="375"/>
      <c r="I10" s="375"/>
      <c r="J10" s="375"/>
      <c r="K10" s="254"/>
    </row>
    <row r="11" spans="2:11" s="1" customFormat="1" ht="15" customHeight="1" x14ac:dyDescent="0.2">
      <c r="B11" s="257"/>
      <c r="C11" s="258"/>
      <c r="D11" s="375" t="s">
        <v>358</v>
      </c>
      <c r="E11" s="375"/>
      <c r="F11" s="375"/>
      <c r="G11" s="375"/>
      <c r="H11" s="375"/>
      <c r="I11" s="375"/>
      <c r="J11" s="375"/>
      <c r="K11" s="254"/>
    </row>
    <row r="12" spans="2:11" s="1" customFormat="1" ht="15" customHeight="1" x14ac:dyDescent="0.2">
      <c r="B12" s="257"/>
      <c r="C12" s="258"/>
      <c r="D12" s="256"/>
      <c r="E12" s="256"/>
      <c r="F12" s="256"/>
      <c r="G12" s="256"/>
      <c r="H12" s="256"/>
      <c r="I12" s="256"/>
      <c r="J12" s="256"/>
      <c r="K12" s="254"/>
    </row>
    <row r="13" spans="2:11" s="1" customFormat="1" ht="15" customHeight="1" x14ac:dyDescent="0.2">
      <c r="B13" s="257"/>
      <c r="C13" s="258"/>
      <c r="D13" s="259" t="s">
        <v>359</v>
      </c>
      <c r="E13" s="256"/>
      <c r="F13" s="256"/>
      <c r="G13" s="256"/>
      <c r="H13" s="256"/>
      <c r="I13" s="256"/>
      <c r="J13" s="256"/>
      <c r="K13" s="254"/>
    </row>
    <row r="14" spans="2:11" s="1" customFormat="1" ht="12.75" customHeight="1" x14ac:dyDescent="0.2">
      <c r="B14" s="257"/>
      <c r="C14" s="258"/>
      <c r="D14" s="258"/>
      <c r="E14" s="258"/>
      <c r="F14" s="258"/>
      <c r="G14" s="258"/>
      <c r="H14" s="258"/>
      <c r="I14" s="258"/>
      <c r="J14" s="258"/>
      <c r="K14" s="254"/>
    </row>
    <row r="15" spans="2:11" s="1" customFormat="1" ht="15" customHeight="1" x14ac:dyDescent="0.2">
      <c r="B15" s="257"/>
      <c r="C15" s="258"/>
      <c r="D15" s="375" t="s">
        <v>360</v>
      </c>
      <c r="E15" s="375"/>
      <c r="F15" s="375"/>
      <c r="G15" s="375"/>
      <c r="H15" s="375"/>
      <c r="I15" s="375"/>
      <c r="J15" s="375"/>
      <c r="K15" s="254"/>
    </row>
    <row r="16" spans="2:11" s="1" customFormat="1" ht="15" customHeight="1" x14ac:dyDescent="0.2">
      <c r="B16" s="257"/>
      <c r="C16" s="258"/>
      <c r="D16" s="375" t="s">
        <v>361</v>
      </c>
      <c r="E16" s="375"/>
      <c r="F16" s="375"/>
      <c r="G16" s="375"/>
      <c r="H16" s="375"/>
      <c r="I16" s="375"/>
      <c r="J16" s="375"/>
      <c r="K16" s="254"/>
    </row>
    <row r="17" spans="2:11" s="1" customFormat="1" ht="15" customHeight="1" x14ac:dyDescent="0.2">
      <c r="B17" s="257"/>
      <c r="C17" s="258"/>
      <c r="D17" s="375" t="s">
        <v>362</v>
      </c>
      <c r="E17" s="375"/>
      <c r="F17" s="375"/>
      <c r="G17" s="375"/>
      <c r="H17" s="375"/>
      <c r="I17" s="375"/>
      <c r="J17" s="375"/>
      <c r="K17" s="254"/>
    </row>
    <row r="18" spans="2:11" s="1" customFormat="1" ht="15" customHeight="1" x14ac:dyDescent="0.2">
      <c r="B18" s="257"/>
      <c r="C18" s="258"/>
      <c r="D18" s="258"/>
      <c r="E18" s="260" t="s">
        <v>76</v>
      </c>
      <c r="F18" s="375" t="s">
        <v>363</v>
      </c>
      <c r="G18" s="375"/>
      <c r="H18" s="375"/>
      <c r="I18" s="375"/>
      <c r="J18" s="375"/>
      <c r="K18" s="254"/>
    </row>
    <row r="19" spans="2:11" s="1" customFormat="1" ht="15" customHeight="1" x14ac:dyDescent="0.2">
      <c r="B19" s="257"/>
      <c r="C19" s="258"/>
      <c r="D19" s="258"/>
      <c r="E19" s="260" t="s">
        <v>364</v>
      </c>
      <c r="F19" s="375" t="s">
        <v>365</v>
      </c>
      <c r="G19" s="375"/>
      <c r="H19" s="375"/>
      <c r="I19" s="375"/>
      <c r="J19" s="375"/>
      <c r="K19" s="254"/>
    </row>
    <row r="20" spans="2:11" s="1" customFormat="1" ht="15" customHeight="1" x14ac:dyDescent="0.2">
      <c r="B20" s="257"/>
      <c r="C20" s="258"/>
      <c r="D20" s="258"/>
      <c r="E20" s="260" t="s">
        <v>366</v>
      </c>
      <c r="F20" s="375" t="s">
        <v>367</v>
      </c>
      <c r="G20" s="375"/>
      <c r="H20" s="375"/>
      <c r="I20" s="375"/>
      <c r="J20" s="375"/>
      <c r="K20" s="254"/>
    </row>
    <row r="21" spans="2:11" s="1" customFormat="1" ht="15" customHeight="1" x14ac:dyDescent="0.2">
      <c r="B21" s="257"/>
      <c r="C21" s="258"/>
      <c r="D21" s="258"/>
      <c r="E21" s="260" t="s">
        <v>368</v>
      </c>
      <c r="F21" s="375" t="s">
        <v>369</v>
      </c>
      <c r="G21" s="375"/>
      <c r="H21" s="375"/>
      <c r="I21" s="375"/>
      <c r="J21" s="375"/>
      <c r="K21" s="254"/>
    </row>
    <row r="22" spans="2:11" s="1" customFormat="1" ht="15" customHeight="1" x14ac:dyDescent="0.2">
      <c r="B22" s="257"/>
      <c r="C22" s="258"/>
      <c r="D22" s="258"/>
      <c r="E22" s="260" t="s">
        <v>370</v>
      </c>
      <c r="F22" s="375" t="s">
        <v>371</v>
      </c>
      <c r="G22" s="375"/>
      <c r="H22" s="375"/>
      <c r="I22" s="375"/>
      <c r="J22" s="375"/>
      <c r="K22" s="254"/>
    </row>
    <row r="23" spans="2:11" s="1" customFormat="1" ht="15" customHeight="1" x14ac:dyDescent="0.2">
      <c r="B23" s="257"/>
      <c r="C23" s="258"/>
      <c r="D23" s="258"/>
      <c r="E23" s="260" t="s">
        <v>372</v>
      </c>
      <c r="F23" s="375" t="s">
        <v>373</v>
      </c>
      <c r="G23" s="375"/>
      <c r="H23" s="375"/>
      <c r="I23" s="375"/>
      <c r="J23" s="375"/>
      <c r="K23" s="254"/>
    </row>
    <row r="24" spans="2:11" s="1" customFormat="1" ht="12.75" customHeight="1" x14ac:dyDescent="0.2">
      <c r="B24" s="257"/>
      <c r="C24" s="258"/>
      <c r="D24" s="258"/>
      <c r="E24" s="258"/>
      <c r="F24" s="258"/>
      <c r="G24" s="258"/>
      <c r="H24" s="258"/>
      <c r="I24" s="258"/>
      <c r="J24" s="258"/>
      <c r="K24" s="254"/>
    </row>
    <row r="25" spans="2:11" s="1" customFormat="1" ht="15" customHeight="1" x14ac:dyDescent="0.2">
      <c r="B25" s="257"/>
      <c r="C25" s="375" t="s">
        <v>374</v>
      </c>
      <c r="D25" s="375"/>
      <c r="E25" s="375"/>
      <c r="F25" s="375"/>
      <c r="G25" s="375"/>
      <c r="H25" s="375"/>
      <c r="I25" s="375"/>
      <c r="J25" s="375"/>
      <c r="K25" s="254"/>
    </row>
    <row r="26" spans="2:11" s="1" customFormat="1" ht="15" customHeight="1" x14ac:dyDescent="0.2">
      <c r="B26" s="257"/>
      <c r="C26" s="375" t="s">
        <v>375</v>
      </c>
      <c r="D26" s="375"/>
      <c r="E26" s="375"/>
      <c r="F26" s="375"/>
      <c r="G26" s="375"/>
      <c r="H26" s="375"/>
      <c r="I26" s="375"/>
      <c r="J26" s="375"/>
      <c r="K26" s="254"/>
    </row>
    <row r="27" spans="2:11" s="1" customFormat="1" ht="15" customHeight="1" x14ac:dyDescent="0.2">
      <c r="B27" s="257"/>
      <c r="C27" s="256"/>
      <c r="D27" s="375" t="s">
        <v>376</v>
      </c>
      <c r="E27" s="375"/>
      <c r="F27" s="375"/>
      <c r="G27" s="375"/>
      <c r="H27" s="375"/>
      <c r="I27" s="375"/>
      <c r="J27" s="375"/>
      <c r="K27" s="254"/>
    </row>
    <row r="28" spans="2:11" s="1" customFormat="1" ht="15" customHeight="1" x14ac:dyDescent="0.2">
      <c r="B28" s="257"/>
      <c r="C28" s="258"/>
      <c r="D28" s="375" t="s">
        <v>377</v>
      </c>
      <c r="E28" s="375"/>
      <c r="F28" s="375"/>
      <c r="G28" s="375"/>
      <c r="H28" s="375"/>
      <c r="I28" s="375"/>
      <c r="J28" s="375"/>
      <c r="K28" s="254"/>
    </row>
    <row r="29" spans="2:11" s="1" customFormat="1" ht="12.75" customHeight="1" x14ac:dyDescent="0.2">
      <c r="B29" s="257"/>
      <c r="C29" s="258"/>
      <c r="D29" s="258"/>
      <c r="E29" s="258"/>
      <c r="F29" s="258"/>
      <c r="G29" s="258"/>
      <c r="H29" s="258"/>
      <c r="I29" s="258"/>
      <c r="J29" s="258"/>
      <c r="K29" s="254"/>
    </row>
    <row r="30" spans="2:11" s="1" customFormat="1" ht="15" customHeight="1" x14ac:dyDescent="0.2">
      <c r="B30" s="257"/>
      <c r="C30" s="258"/>
      <c r="D30" s="375" t="s">
        <v>378</v>
      </c>
      <c r="E30" s="375"/>
      <c r="F30" s="375"/>
      <c r="G30" s="375"/>
      <c r="H30" s="375"/>
      <c r="I30" s="375"/>
      <c r="J30" s="375"/>
      <c r="K30" s="254"/>
    </row>
    <row r="31" spans="2:11" s="1" customFormat="1" ht="15" customHeight="1" x14ac:dyDescent="0.2">
      <c r="B31" s="257"/>
      <c r="C31" s="258"/>
      <c r="D31" s="375" t="s">
        <v>379</v>
      </c>
      <c r="E31" s="375"/>
      <c r="F31" s="375"/>
      <c r="G31" s="375"/>
      <c r="H31" s="375"/>
      <c r="I31" s="375"/>
      <c r="J31" s="375"/>
      <c r="K31" s="254"/>
    </row>
    <row r="32" spans="2:11" s="1" customFormat="1" ht="12.75" customHeight="1" x14ac:dyDescent="0.2">
      <c r="B32" s="257"/>
      <c r="C32" s="258"/>
      <c r="D32" s="258"/>
      <c r="E32" s="258"/>
      <c r="F32" s="258"/>
      <c r="G32" s="258"/>
      <c r="H32" s="258"/>
      <c r="I32" s="258"/>
      <c r="J32" s="258"/>
      <c r="K32" s="254"/>
    </row>
    <row r="33" spans="2:11" s="1" customFormat="1" ht="15" customHeight="1" x14ac:dyDescent="0.2">
      <c r="B33" s="257"/>
      <c r="C33" s="258"/>
      <c r="D33" s="375" t="s">
        <v>380</v>
      </c>
      <c r="E33" s="375"/>
      <c r="F33" s="375"/>
      <c r="G33" s="375"/>
      <c r="H33" s="375"/>
      <c r="I33" s="375"/>
      <c r="J33" s="375"/>
      <c r="K33" s="254"/>
    </row>
    <row r="34" spans="2:11" s="1" customFormat="1" ht="15" customHeight="1" x14ac:dyDescent="0.2">
      <c r="B34" s="257"/>
      <c r="C34" s="258"/>
      <c r="D34" s="375" t="s">
        <v>381</v>
      </c>
      <c r="E34" s="375"/>
      <c r="F34" s="375"/>
      <c r="G34" s="375"/>
      <c r="H34" s="375"/>
      <c r="I34" s="375"/>
      <c r="J34" s="375"/>
      <c r="K34" s="254"/>
    </row>
    <row r="35" spans="2:11" s="1" customFormat="1" ht="15" customHeight="1" x14ac:dyDescent="0.2">
      <c r="B35" s="257"/>
      <c r="C35" s="258"/>
      <c r="D35" s="375" t="s">
        <v>382</v>
      </c>
      <c r="E35" s="375"/>
      <c r="F35" s="375"/>
      <c r="G35" s="375"/>
      <c r="H35" s="375"/>
      <c r="I35" s="375"/>
      <c r="J35" s="375"/>
      <c r="K35" s="254"/>
    </row>
    <row r="36" spans="2:11" s="1" customFormat="1" ht="15" customHeight="1" x14ac:dyDescent="0.2">
      <c r="B36" s="257"/>
      <c r="C36" s="258"/>
      <c r="D36" s="256"/>
      <c r="E36" s="259" t="s">
        <v>97</v>
      </c>
      <c r="F36" s="256"/>
      <c r="G36" s="375" t="s">
        <v>383</v>
      </c>
      <c r="H36" s="375"/>
      <c r="I36" s="375"/>
      <c r="J36" s="375"/>
      <c r="K36" s="254"/>
    </row>
    <row r="37" spans="2:11" s="1" customFormat="1" ht="30.75" customHeight="1" x14ac:dyDescent="0.2">
      <c r="B37" s="257"/>
      <c r="C37" s="258"/>
      <c r="D37" s="256"/>
      <c r="E37" s="259" t="s">
        <v>384</v>
      </c>
      <c r="F37" s="256"/>
      <c r="G37" s="375" t="s">
        <v>385</v>
      </c>
      <c r="H37" s="375"/>
      <c r="I37" s="375"/>
      <c r="J37" s="375"/>
      <c r="K37" s="254"/>
    </row>
    <row r="38" spans="2:11" s="1" customFormat="1" ht="15" customHeight="1" x14ac:dyDescent="0.2">
      <c r="B38" s="257"/>
      <c r="C38" s="258"/>
      <c r="D38" s="256"/>
      <c r="E38" s="259" t="s">
        <v>50</v>
      </c>
      <c r="F38" s="256"/>
      <c r="G38" s="375" t="s">
        <v>386</v>
      </c>
      <c r="H38" s="375"/>
      <c r="I38" s="375"/>
      <c r="J38" s="375"/>
      <c r="K38" s="254"/>
    </row>
    <row r="39" spans="2:11" s="1" customFormat="1" ht="15" customHeight="1" x14ac:dyDescent="0.2">
      <c r="B39" s="257"/>
      <c r="C39" s="258"/>
      <c r="D39" s="256"/>
      <c r="E39" s="259" t="s">
        <v>51</v>
      </c>
      <c r="F39" s="256"/>
      <c r="G39" s="375" t="s">
        <v>387</v>
      </c>
      <c r="H39" s="375"/>
      <c r="I39" s="375"/>
      <c r="J39" s="375"/>
      <c r="K39" s="254"/>
    </row>
    <row r="40" spans="2:11" s="1" customFormat="1" ht="15" customHeight="1" x14ac:dyDescent="0.2">
      <c r="B40" s="257"/>
      <c r="C40" s="258"/>
      <c r="D40" s="256"/>
      <c r="E40" s="259" t="s">
        <v>98</v>
      </c>
      <c r="F40" s="256"/>
      <c r="G40" s="375" t="s">
        <v>388</v>
      </c>
      <c r="H40" s="375"/>
      <c r="I40" s="375"/>
      <c r="J40" s="375"/>
      <c r="K40" s="254"/>
    </row>
    <row r="41" spans="2:11" s="1" customFormat="1" ht="15" customHeight="1" x14ac:dyDescent="0.2">
      <c r="B41" s="257"/>
      <c r="C41" s="258"/>
      <c r="D41" s="256"/>
      <c r="E41" s="259" t="s">
        <v>99</v>
      </c>
      <c r="F41" s="256"/>
      <c r="G41" s="375" t="s">
        <v>389</v>
      </c>
      <c r="H41" s="375"/>
      <c r="I41" s="375"/>
      <c r="J41" s="375"/>
      <c r="K41" s="254"/>
    </row>
    <row r="42" spans="2:11" s="1" customFormat="1" ht="15" customHeight="1" x14ac:dyDescent="0.2">
      <c r="B42" s="257"/>
      <c r="C42" s="258"/>
      <c r="D42" s="256"/>
      <c r="E42" s="259" t="s">
        <v>390</v>
      </c>
      <c r="F42" s="256"/>
      <c r="G42" s="375" t="s">
        <v>391</v>
      </c>
      <c r="H42" s="375"/>
      <c r="I42" s="375"/>
      <c r="J42" s="375"/>
      <c r="K42" s="254"/>
    </row>
    <row r="43" spans="2:11" s="1" customFormat="1" ht="15" customHeight="1" x14ac:dyDescent="0.2">
      <c r="B43" s="257"/>
      <c r="C43" s="258"/>
      <c r="D43" s="256"/>
      <c r="E43" s="259"/>
      <c r="F43" s="256"/>
      <c r="G43" s="375" t="s">
        <v>392</v>
      </c>
      <c r="H43" s="375"/>
      <c r="I43" s="375"/>
      <c r="J43" s="375"/>
      <c r="K43" s="254"/>
    </row>
    <row r="44" spans="2:11" s="1" customFormat="1" ht="15" customHeight="1" x14ac:dyDescent="0.2">
      <c r="B44" s="257"/>
      <c r="C44" s="258"/>
      <c r="D44" s="256"/>
      <c r="E44" s="259" t="s">
        <v>393</v>
      </c>
      <c r="F44" s="256"/>
      <c r="G44" s="375" t="s">
        <v>394</v>
      </c>
      <c r="H44" s="375"/>
      <c r="I44" s="375"/>
      <c r="J44" s="375"/>
      <c r="K44" s="254"/>
    </row>
    <row r="45" spans="2:11" s="1" customFormat="1" ht="15" customHeight="1" x14ac:dyDescent="0.2">
      <c r="B45" s="257"/>
      <c r="C45" s="258"/>
      <c r="D45" s="256"/>
      <c r="E45" s="259" t="s">
        <v>101</v>
      </c>
      <c r="F45" s="256"/>
      <c r="G45" s="375" t="s">
        <v>395</v>
      </c>
      <c r="H45" s="375"/>
      <c r="I45" s="375"/>
      <c r="J45" s="375"/>
      <c r="K45" s="254"/>
    </row>
    <row r="46" spans="2:11" s="1" customFormat="1" ht="12.75" customHeight="1" x14ac:dyDescent="0.2">
      <c r="B46" s="257"/>
      <c r="C46" s="258"/>
      <c r="D46" s="256"/>
      <c r="E46" s="256"/>
      <c r="F46" s="256"/>
      <c r="G46" s="256"/>
      <c r="H46" s="256"/>
      <c r="I46" s="256"/>
      <c r="J46" s="256"/>
      <c r="K46" s="254"/>
    </row>
    <row r="47" spans="2:11" s="1" customFormat="1" ht="15" customHeight="1" x14ac:dyDescent="0.2">
      <c r="B47" s="257"/>
      <c r="C47" s="258"/>
      <c r="D47" s="375" t="s">
        <v>396</v>
      </c>
      <c r="E47" s="375"/>
      <c r="F47" s="375"/>
      <c r="G47" s="375"/>
      <c r="H47" s="375"/>
      <c r="I47" s="375"/>
      <c r="J47" s="375"/>
      <c r="K47" s="254"/>
    </row>
    <row r="48" spans="2:11" s="1" customFormat="1" ht="15" customHeight="1" x14ac:dyDescent="0.2">
      <c r="B48" s="257"/>
      <c r="C48" s="258"/>
      <c r="D48" s="258"/>
      <c r="E48" s="375" t="s">
        <v>397</v>
      </c>
      <c r="F48" s="375"/>
      <c r="G48" s="375"/>
      <c r="H48" s="375"/>
      <c r="I48" s="375"/>
      <c r="J48" s="375"/>
      <c r="K48" s="254"/>
    </row>
    <row r="49" spans="2:11" s="1" customFormat="1" ht="15" customHeight="1" x14ac:dyDescent="0.2">
      <c r="B49" s="257"/>
      <c r="C49" s="258"/>
      <c r="D49" s="258"/>
      <c r="E49" s="375" t="s">
        <v>398</v>
      </c>
      <c r="F49" s="375"/>
      <c r="G49" s="375"/>
      <c r="H49" s="375"/>
      <c r="I49" s="375"/>
      <c r="J49" s="375"/>
      <c r="K49" s="254"/>
    </row>
    <row r="50" spans="2:11" s="1" customFormat="1" ht="15" customHeight="1" x14ac:dyDescent="0.2">
      <c r="B50" s="257"/>
      <c r="C50" s="258"/>
      <c r="D50" s="258"/>
      <c r="E50" s="375" t="s">
        <v>399</v>
      </c>
      <c r="F50" s="375"/>
      <c r="G50" s="375"/>
      <c r="H50" s="375"/>
      <c r="I50" s="375"/>
      <c r="J50" s="375"/>
      <c r="K50" s="254"/>
    </row>
    <row r="51" spans="2:11" s="1" customFormat="1" ht="15" customHeight="1" x14ac:dyDescent="0.2">
      <c r="B51" s="257"/>
      <c r="C51" s="258"/>
      <c r="D51" s="375" t="s">
        <v>400</v>
      </c>
      <c r="E51" s="375"/>
      <c r="F51" s="375"/>
      <c r="G51" s="375"/>
      <c r="H51" s="375"/>
      <c r="I51" s="375"/>
      <c r="J51" s="375"/>
      <c r="K51" s="254"/>
    </row>
    <row r="52" spans="2:11" s="1" customFormat="1" ht="25.5" customHeight="1" x14ac:dyDescent="0.3">
      <c r="B52" s="253"/>
      <c r="C52" s="377" t="s">
        <v>401</v>
      </c>
      <c r="D52" s="377"/>
      <c r="E52" s="377"/>
      <c r="F52" s="377"/>
      <c r="G52" s="377"/>
      <c r="H52" s="377"/>
      <c r="I52" s="377"/>
      <c r="J52" s="377"/>
      <c r="K52" s="254"/>
    </row>
    <row r="53" spans="2:11" s="1" customFormat="1" ht="5.25" customHeight="1" x14ac:dyDescent="0.2">
      <c r="B53" s="253"/>
      <c r="C53" s="255"/>
      <c r="D53" s="255"/>
      <c r="E53" s="255"/>
      <c r="F53" s="255"/>
      <c r="G53" s="255"/>
      <c r="H53" s="255"/>
      <c r="I53" s="255"/>
      <c r="J53" s="255"/>
      <c r="K53" s="254"/>
    </row>
    <row r="54" spans="2:11" s="1" customFormat="1" ht="15" customHeight="1" x14ac:dyDescent="0.2">
      <c r="B54" s="253"/>
      <c r="C54" s="375" t="s">
        <v>402</v>
      </c>
      <c r="D54" s="375"/>
      <c r="E54" s="375"/>
      <c r="F54" s="375"/>
      <c r="G54" s="375"/>
      <c r="H54" s="375"/>
      <c r="I54" s="375"/>
      <c r="J54" s="375"/>
      <c r="K54" s="254"/>
    </row>
    <row r="55" spans="2:11" s="1" customFormat="1" ht="15" customHeight="1" x14ac:dyDescent="0.2">
      <c r="B55" s="253"/>
      <c r="C55" s="375" t="s">
        <v>403</v>
      </c>
      <c r="D55" s="375"/>
      <c r="E55" s="375"/>
      <c r="F55" s="375"/>
      <c r="G55" s="375"/>
      <c r="H55" s="375"/>
      <c r="I55" s="375"/>
      <c r="J55" s="375"/>
      <c r="K55" s="254"/>
    </row>
    <row r="56" spans="2:11" s="1" customFormat="1" ht="12.75" customHeight="1" x14ac:dyDescent="0.2">
      <c r="B56" s="253"/>
      <c r="C56" s="256"/>
      <c r="D56" s="256"/>
      <c r="E56" s="256"/>
      <c r="F56" s="256"/>
      <c r="G56" s="256"/>
      <c r="H56" s="256"/>
      <c r="I56" s="256"/>
      <c r="J56" s="256"/>
      <c r="K56" s="254"/>
    </row>
    <row r="57" spans="2:11" s="1" customFormat="1" ht="15" customHeight="1" x14ac:dyDescent="0.2">
      <c r="B57" s="253"/>
      <c r="C57" s="375" t="s">
        <v>404</v>
      </c>
      <c r="D57" s="375"/>
      <c r="E57" s="375"/>
      <c r="F57" s="375"/>
      <c r="G57" s="375"/>
      <c r="H57" s="375"/>
      <c r="I57" s="375"/>
      <c r="J57" s="375"/>
      <c r="K57" s="254"/>
    </row>
    <row r="58" spans="2:11" s="1" customFormat="1" ht="15" customHeight="1" x14ac:dyDescent="0.2">
      <c r="B58" s="253"/>
      <c r="C58" s="258"/>
      <c r="D58" s="375" t="s">
        <v>405</v>
      </c>
      <c r="E58" s="375"/>
      <c r="F58" s="375"/>
      <c r="G58" s="375"/>
      <c r="H58" s="375"/>
      <c r="I58" s="375"/>
      <c r="J58" s="375"/>
      <c r="K58" s="254"/>
    </row>
    <row r="59" spans="2:11" s="1" customFormat="1" ht="15" customHeight="1" x14ac:dyDescent="0.2">
      <c r="B59" s="253"/>
      <c r="C59" s="258"/>
      <c r="D59" s="375" t="s">
        <v>406</v>
      </c>
      <c r="E59" s="375"/>
      <c r="F59" s="375"/>
      <c r="G59" s="375"/>
      <c r="H59" s="375"/>
      <c r="I59" s="375"/>
      <c r="J59" s="375"/>
      <c r="K59" s="254"/>
    </row>
    <row r="60" spans="2:11" s="1" customFormat="1" ht="15" customHeight="1" x14ac:dyDescent="0.2">
      <c r="B60" s="253"/>
      <c r="C60" s="258"/>
      <c r="D60" s="375" t="s">
        <v>407</v>
      </c>
      <c r="E60" s="375"/>
      <c r="F60" s="375"/>
      <c r="G60" s="375"/>
      <c r="H60" s="375"/>
      <c r="I60" s="375"/>
      <c r="J60" s="375"/>
      <c r="K60" s="254"/>
    </row>
    <row r="61" spans="2:11" s="1" customFormat="1" ht="15" customHeight="1" x14ac:dyDescent="0.2">
      <c r="B61" s="253"/>
      <c r="C61" s="258"/>
      <c r="D61" s="375" t="s">
        <v>408</v>
      </c>
      <c r="E61" s="375"/>
      <c r="F61" s="375"/>
      <c r="G61" s="375"/>
      <c r="H61" s="375"/>
      <c r="I61" s="375"/>
      <c r="J61" s="375"/>
      <c r="K61" s="254"/>
    </row>
    <row r="62" spans="2:11" s="1" customFormat="1" ht="15" customHeight="1" x14ac:dyDescent="0.2">
      <c r="B62" s="253"/>
      <c r="C62" s="258"/>
      <c r="D62" s="379" t="s">
        <v>409</v>
      </c>
      <c r="E62" s="379"/>
      <c r="F62" s="379"/>
      <c r="G62" s="379"/>
      <c r="H62" s="379"/>
      <c r="I62" s="379"/>
      <c r="J62" s="379"/>
      <c r="K62" s="254"/>
    </row>
    <row r="63" spans="2:11" s="1" customFormat="1" ht="15" customHeight="1" x14ac:dyDescent="0.2">
      <c r="B63" s="253"/>
      <c r="C63" s="258"/>
      <c r="D63" s="375" t="s">
        <v>410</v>
      </c>
      <c r="E63" s="375"/>
      <c r="F63" s="375"/>
      <c r="G63" s="375"/>
      <c r="H63" s="375"/>
      <c r="I63" s="375"/>
      <c r="J63" s="375"/>
      <c r="K63" s="254"/>
    </row>
    <row r="64" spans="2:11" s="1" customFormat="1" ht="12.75" customHeight="1" x14ac:dyDescent="0.2">
      <c r="B64" s="253"/>
      <c r="C64" s="258"/>
      <c r="D64" s="258"/>
      <c r="E64" s="261"/>
      <c r="F64" s="258"/>
      <c r="G64" s="258"/>
      <c r="H64" s="258"/>
      <c r="I64" s="258"/>
      <c r="J64" s="258"/>
      <c r="K64" s="254"/>
    </row>
    <row r="65" spans="2:11" s="1" customFormat="1" ht="15" customHeight="1" x14ac:dyDescent="0.2">
      <c r="B65" s="253"/>
      <c r="C65" s="258"/>
      <c r="D65" s="375" t="s">
        <v>411</v>
      </c>
      <c r="E65" s="375"/>
      <c r="F65" s="375"/>
      <c r="G65" s="375"/>
      <c r="H65" s="375"/>
      <c r="I65" s="375"/>
      <c r="J65" s="375"/>
      <c r="K65" s="254"/>
    </row>
    <row r="66" spans="2:11" s="1" customFormat="1" ht="15" customHeight="1" x14ac:dyDescent="0.2">
      <c r="B66" s="253"/>
      <c r="C66" s="258"/>
      <c r="D66" s="379" t="s">
        <v>412</v>
      </c>
      <c r="E66" s="379"/>
      <c r="F66" s="379"/>
      <c r="G66" s="379"/>
      <c r="H66" s="379"/>
      <c r="I66" s="379"/>
      <c r="J66" s="379"/>
      <c r="K66" s="254"/>
    </row>
    <row r="67" spans="2:11" s="1" customFormat="1" ht="15" customHeight="1" x14ac:dyDescent="0.2">
      <c r="B67" s="253"/>
      <c r="C67" s="258"/>
      <c r="D67" s="375" t="s">
        <v>413</v>
      </c>
      <c r="E67" s="375"/>
      <c r="F67" s="375"/>
      <c r="G67" s="375"/>
      <c r="H67" s="375"/>
      <c r="I67" s="375"/>
      <c r="J67" s="375"/>
      <c r="K67" s="254"/>
    </row>
    <row r="68" spans="2:11" s="1" customFormat="1" ht="15" customHeight="1" x14ac:dyDescent="0.2">
      <c r="B68" s="253"/>
      <c r="C68" s="258"/>
      <c r="D68" s="375" t="s">
        <v>414</v>
      </c>
      <c r="E68" s="375"/>
      <c r="F68" s="375"/>
      <c r="G68" s="375"/>
      <c r="H68" s="375"/>
      <c r="I68" s="375"/>
      <c r="J68" s="375"/>
      <c r="K68" s="254"/>
    </row>
    <row r="69" spans="2:11" s="1" customFormat="1" ht="15" customHeight="1" x14ac:dyDescent="0.2">
      <c r="B69" s="253"/>
      <c r="C69" s="258"/>
      <c r="D69" s="375" t="s">
        <v>415</v>
      </c>
      <c r="E69" s="375"/>
      <c r="F69" s="375"/>
      <c r="G69" s="375"/>
      <c r="H69" s="375"/>
      <c r="I69" s="375"/>
      <c r="J69" s="375"/>
      <c r="K69" s="254"/>
    </row>
    <row r="70" spans="2:11" s="1" customFormat="1" ht="15" customHeight="1" x14ac:dyDescent="0.2">
      <c r="B70" s="253"/>
      <c r="C70" s="258"/>
      <c r="D70" s="375" t="s">
        <v>416</v>
      </c>
      <c r="E70" s="375"/>
      <c r="F70" s="375"/>
      <c r="G70" s="375"/>
      <c r="H70" s="375"/>
      <c r="I70" s="375"/>
      <c r="J70" s="375"/>
      <c r="K70" s="254"/>
    </row>
    <row r="71" spans="2:11" s="1" customFormat="1" ht="12.75" customHeight="1" x14ac:dyDescent="0.2">
      <c r="B71" s="262"/>
      <c r="C71" s="263"/>
      <c r="D71" s="263"/>
      <c r="E71" s="263"/>
      <c r="F71" s="263"/>
      <c r="G71" s="263"/>
      <c r="H71" s="263"/>
      <c r="I71" s="263"/>
      <c r="J71" s="263"/>
      <c r="K71" s="264"/>
    </row>
    <row r="72" spans="2:11" s="1" customFormat="1" ht="18.75" customHeight="1" x14ac:dyDescent="0.2">
      <c r="B72" s="265"/>
      <c r="C72" s="265"/>
      <c r="D72" s="265"/>
      <c r="E72" s="265"/>
      <c r="F72" s="265"/>
      <c r="G72" s="265"/>
      <c r="H72" s="265"/>
      <c r="I72" s="265"/>
      <c r="J72" s="265"/>
      <c r="K72" s="266"/>
    </row>
    <row r="73" spans="2:11" s="1" customFormat="1" ht="18.75" customHeight="1" x14ac:dyDescent="0.2">
      <c r="B73" s="266"/>
      <c r="C73" s="266"/>
      <c r="D73" s="266"/>
      <c r="E73" s="266"/>
      <c r="F73" s="266"/>
      <c r="G73" s="266"/>
      <c r="H73" s="266"/>
      <c r="I73" s="266"/>
      <c r="J73" s="266"/>
      <c r="K73" s="266"/>
    </row>
    <row r="74" spans="2:11" s="1" customFormat="1" ht="7.5" customHeight="1" x14ac:dyDescent="0.2">
      <c r="B74" s="267"/>
      <c r="C74" s="268"/>
      <c r="D74" s="268"/>
      <c r="E74" s="268"/>
      <c r="F74" s="268"/>
      <c r="G74" s="268"/>
      <c r="H74" s="268"/>
      <c r="I74" s="268"/>
      <c r="J74" s="268"/>
      <c r="K74" s="269"/>
    </row>
    <row r="75" spans="2:11" s="1" customFormat="1" ht="45" customHeight="1" x14ac:dyDescent="0.2">
      <c r="B75" s="270"/>
      <c r="C75" s="378" t="s">
        <v>417</v>
      </c>
      <c r="D75" s="378"/>
      <c r="E75" s="378"/>
      <c r="F75" s="378"/>
      <c r="G75" s="378"/>
      <c r="H75" s="378"/>
      <c r="I75" s="378"/>
      <c r="J75" s="378"/>
      <c r="K75" s="271"/>
    </row>
    <row r="76" spans="2:11" s="1" customFormat="1" ht="17.25" customHeight="1" x14ac:dyDescent="0.2">
      <c r="B76" s="270"/>
      <c r="C76" s="272" t="s">
        <v>418</v>
      </c>
      <c r="D76" s="272"/>
      <c r="E76" s="272"/>
      <c r="F76" s="272" t="s">
        <v>419</v>
      </c>
      <c r="G76" s="273"/>
      <c r="H76" s="272" t="s">
        <v>51</v>
      </c>
      <c r="I76" s="272" t="s">
        <v>54</v>
      </c>
      <c r="J76" s="272" t="s">
        <v>420</v>
      </c>
      <c r="K76" s="271"/>
    </row>
    <row r="77" spans="2:11" s="1" customFormat="1" ht="17.25" customHeight="1" x14ac:dyDescent="0.2">
      <c r="B77" s="270"/>
      <c r="C77" s="274" t="s">
        <v>421</v>
      </c>
      <c r="D77" s="274"/>
      <c r="E77" s="274"/>
      <c r="F77" s="275" t="s">
        <v>422</v>
      </c>
      <c r="G77" s="276"/>
      <c r="H77" s="274"/>
      <c r="I77" s="274"/>
      <c r="J77" s="274" t="s">
        <v>423</v>
      </c>
      <c r="K77" s="271"/>
    </row>
    <row r="78" spans="2:11" s="1" customFormat="1" ht="5.25" customHeight="1" x14ac:dyDescent="0.2">
      <c r="B78" s="270"/>
      <c r="C78" s="277"/>
      <c r="D78" s="277"/>
      <c r="E78" s="277"/>
      <c r="F78" s="277"/>
      <c r="G78" s="278"/>
      <c r="H78" s="277"/>
      <c r="I78" s="277"/>
      <c r="J78" s="277"/>
      <c r="K78" s="271"/>
    </row>
    <row r="79" spans="2:11" s="1" customFormat="1" ht="15" customHeight="1" x14ac:dyDescent="0.2">
      <c r="B79" s="270"/>
      <c r="C79" s="259" t="s">
        <v>50</v>
      </c>
      <c r="D79" s="277"/>
      <c r="E79" s="277"/>
      <c r="F79" s="279" t="s">
        <v>424</v>
      </c>
      <c r="G79" s="278"/>
      <c r="H79" s="259" t="s">
        <v>425</v>
      </c>
      <c r="I79" s="259" t="s">
        <v>426</v>
      </c>
      <c r="J79" s="259">
        <v>20</v>
      </c>
      <c r="K79" s="271"/>
    </row>
    <row r="80" spans="2:11" s="1" customFormat="1" ht="15" customHeight="1" x14ac:dyDescent="0.2">
      <c r="B80" s="270"/>
      <c r="C80" s="259" t="s">
        <v>427</v>
      </c>
      <c r="D80" s="259"/>
      <c r="E80" s="259"/>
      <c r="F80" s="279" t="s">
        <v>424</v>
      </c>
      <c r="G80" s="278"/>
      <c r="H80" s="259" t="s">
        <v>428</v>
      </c>
      <c r="I80" s="259" t="s">
        <v>426</v>
      </c>
      <c r="J80" s="259">
        <v>120</v>
      </c>
      <c r="K80" s="271"/>
    </row>
    <row r="81" spans="2:11" s="1" customFormat="1" ht="15" customHeight="1" x14ac:dyDescent="0.2">
      <c r="B81" s="280"/>
      <c r="C81" s="259" t="s">
        <v>429</v>
      </c>
      <c r="D81" s="259"/>
      <c r="E81" s="259"/>
      <c r="F81" s="279" t="s">
        <v>430</v>
      </c>
      <c r="G81" s="278"/>
      <c r="H81" s="259" t="s">
        <v>431</v>
      </c>
      <c r="I81" s="259" t="s">
        <v>426</v>
      </c>
      <c r="J81" s="259">
        <v>50</v>
      </c>
      <c r="K81" s="271"/>
    </row>
    <row r="82" spans="2:11" s="1" customFormat="1" ht="15" customHeight="1" x14ac:dyDescent="0.2">
      <c r="B82" s="280"/>
      <c r="C82" s="259" t="s">
        <v>432</v>
      </c>
      <c r="D82" s="259"/>
      <c r="E82" s="259"/>
      <c r="F82" s="279" t="s">
        <v>424</v>
      </c>
      <c r="G82" s="278"/>
      <c r="H82" s="259" t="s">
        <v>433</v>
      </c>
      <c r="I82" s="259" t="s">
        <v>434</v>
      </c>
      <c r="J82" s="259"/>
      <c r="K82" s="271"/>
    </row>
    <row r="83" spans="2:11" s="1" customFormat="1" ht="15" customHeight="1" x14ac:dyDescent="0.2">
      <c r="B83" s="280"/>
      <c r="C83" s="281" t="s">
        <v>435</v>
      </c>
      <c r="D83" s="281"/>
      <c r="E83" s="281"/>
      <c r="F83" s="282" t="s">
        <v>430</v>
      </c>
      <c r="G83" s="281"/>
      <c r="H83" s="281" t="s">
        <v>436</v>
      </c>
      <c r="I83" s="281" t="s">
        <v>426</v>
      </c>
      <c r="J83" s="281">
        <v>15</v>
      </c>
      <c r="K83" s="271"/>
    </row>
    <row r="84" spans="2:11" s="1" customFormat="1" ht="15" customHeight="1" x14ac:dyDescent="0.2">
      <c r="B84" s="280"/>
      <c r="C84" s="281" t="s">
        <v>437</v>
      </c>
      <c r="D84" s="281"/>
      <c r="E84" s="281"/>
      <c r="F84" s="282" t="s">
        <v>430</v>
      </c>
      <c r="G84" s="281"/>
      <c r="H84" s="281" t="s">
        <v>438</v>
      </c>
      <c r="I84" s="281" t="s">
        <v>426</v>
      </c>
      <c r="J84" s="281">
        <v>15</v>
      </c>
      <c r="K84" s="271"/>
    </row>
    <row r="85" spans="2:11" s="1" customFormat="1" ht="15" customHeight="1" x14ac:dyDescent="0.2">
      <c r="B85" s="280"/>
      <c r="C85" s="281" t="s">
        <v>439</v>
      </c>
      <c r="D85" s="281"/>
      <c r="E85" s="281"/>
      <c r="F85" s="282" t="s">
        <v>430</v>
      </c>
      <c r="G85" s="281"/>
      <c r="H85" s="281" t="s">
        <v>440</v>
      </c>
      <c r="I85" s="281" t="s">
        <v>426</v>
      </c>
      <c r="J85" s="281">
        <v>20</v>
      </c>
      <c r="K85" s="271"/>
    </row>
    <row r="86" spans="2:11" s="1" customFormat="1" ht="15" customHeight="1" x14ac:dyDescent="0.2">
      <c r="B86" s="280"/>
      <c r="C86" s="281" t="s">
        <v>441</v>
      </c>
      <c r="D86" s="281"/>
      <c r="E86" s="281"/>
      <c r="F86" s="282" t="s">
        <v>430</v>
      </c>
      <c r="G86" s="281"/>
      <c r="H86" s="281" t="s">
        <v>442</v>
      </c>
      <c r="I86" s="281" t="s">
        <v>426</v>
      </c>
      <c r="J86" s="281">
        <v>20</v>
      </c>
      <c r="K86" s="271"/>
    </row>
    <row r="87" spans="2:11" s="1" customFormat="1" ht="15" customHeight="1" x14ac:dyDescent="0.2">
      <c r="B87" s="280"/>
      <c r="C87" s="259" t="s">
        <v>443</v>
      </c>
      <c r="D87" s="259"/>
      <c r="E87" s="259"/>
      <c r="F87" s="279" t="s">
        <v>430</v>
      </c>
      <c r="G87" s="278"/>
      <c r="H87" s="259" t="s">
        <v>444</v>
      </c>
      <c r="I87" s="259" t="s">
        <v>426</v>
      </c>
      <c r="J87" s="259">
        <v>50</v>
      </c>
      <c r="K87" s="271"/>
    </row>
    <row r="88" spans="2:11" s="1" customFormat="1" ht="15" customHeight="1" x14ac:dyDescent="0.2">
      <c r="B88" s="280"/>
      <c r="C88" s="259" t="s">
        <v>445</v>
      </c>
      <c r="D88" s="259"/>
      <c r="E88" s="259"/>
      <c r="F88" s="279" t="s">
        <v>430</v>
      </c>
      <c r="G88" s="278"/>
      <c r="H88" s="259" t="s">
        <v>446</v>
      </c>
      <c r="I88" s="259" t="s">
        <v>426</v>
      </c>
      <c r="J88" s="259">
        <v>20</v>
      </c>
      <c r="K88" s="271"/>
    </row>
    <row r="89" spans="2:11" s="1" customFormat="1" ht="15" customHeight="1" x14ac:dyDescent="0.2">
      <c r="B89" s="280"/>
      <c r="C89" s="259" t="s">
        <v>447</v>
      </c>
      <c r="D89" s="259"/>
      <c r="E89" s="259"/>
      <c r="F89" s="279" t="s">
        <v>430</v>
      </c>
      <c r="G89" s="278"/>
      <c r="H89" s="259" t="s">
        <v>448</v>
      </c>
      <c r="I89" s="259" t="s">
        <v>426</v>
      </c>
      <c r="J89" s="259">
        <v>20</v>
      </c>
      <c r="K89" s="271"/>
    </row>
    <row r="90" spans="2:11" s="1" customFormat="1" ht="15" customHeight="1" x14ac:dyDescent="0.2">
      <c r="B90" s="280"/>
      <c r="C90" s="259" t="s">
        <v>449</v>
      </c>
      <c r="D90" s="259"/>
      <c r="E90" s="259"/>
      <c r="F90" s="279" t="s">
        <v>430</v>
      </c>
      <c r="G90" s="278"/>
      <c r="H90" s="259" t="s">
        <v>450</v>
      </c>
      <c r="I90" s="259" t="s">
        <v>426</v>
      </c>
      <c r="J90" s="259">
        <v>50</v>
      </c>
      <c r="K90" s="271"/>
    </row>
    <row r="91" spans="2:11" s="1" customFormat="1" ht="15" customHeight="1" x14ac:dyDescent="0.2">
      <c r="B91" s="280"/>
      <c r="C91" s="259" t="s">
        <v>451</v>
      </c>
      <c r="D91" s="259"/>
      <c r="E91" s="259"/>
      <c r="F91" s="279" t="s">
        <v>430</v>
      </c>
      <c r="G91" s="278"/>
      <c r="H91" s="259" t="s">
        <v>451</v>
      </c>
      <c r="I91" s="259" t="s">
        <v>426</v>
      </c>
      <c r="J91" s="259">
        <v>50</v>
      </c>
      <c r="K91" s="271"/>
    </row>
    <row r="92" spans="2:11" s="1" customFormat="1" ht="15" customHeight="1" x14ac:dyDescent="0.2">
      <c r="B92" s="280"/>
      <c r="C92" s="259" t="s">
        <v>452</v>
      </c>
      <c r="D92" s="259"/>
      <c r="E92" s="259"/>
      <c r="F92" s="279" t="s">
        <v>430</v>
      </c>
      <c r="G92" s="278"/>
      <c r="H92" s="259" t="s">
        <v>453</v>
      </c>
      <c r="I92" s="259" t="s">
        <v>426</v>
      </c>
      <c r="J92" s="259">
        <v>255</v>
      </c>
      <c r="K92" s="271"/>
    </row>
    <row r="93" spans="2:11" s="1" customFormat="1" ht="15" customHeight="1" x14ac:dyDescent="0.2">
      <c r="B93" s="280"/>
      <c r="C93" s="259" t="s">
        <v>454</v>
      </c>
      <c r="D93" s="259"/>
      <c r="E93" s="259"/>
      <c r="F93" s="279" t="s">
        <v>424</v>
      </c>
      <c r="G93" s="278"/>
      <c r="H93" s="259" t="s">
        <v>455</v>
      </c>
      <c r="I93" s="259" t="s">
        <v>456</v>
      </c>
      <c r="J93" s="259"/>
      <c r="K93" s="271"/>
    </row>
    <row r="94" spans="2:11" s="1" customFormat="1" ht="15" customHeight="1" x14ac:dyDescent="0.2">
      <c r="B94" s="280"/>
      <c r="C94" s="259" t="s">
        <v>457</v>
      </c>
      <c r="D94" s="259"/>
      <c r="E94" s="259"/>
      <c r="F94" s="279" t="s">
        <v>424</v>
      </c>
      <c r="G94" s="278"/>
      <c r="H94" s="259" t="s">
        <v>458</v>
      </c>
      <c r="I94" s="259" t="s">
        <v>459</v>
      </c>
      <c r="J94" s="259"/>
      <c r="K94" s="271"/>
    </row>
    <row r="95" spans="2:11" s="1" customFormat="1" ht="15" customHeight="1" x14ac:dyDescent="0.2">
      <c r="B95" s="280"/>
      <c r="C95" s="259" t="s">
        <v>460</v>
      </c>
      <c r="D95" s="259"/>
      <c r="E95" s="259"/>
      <c r="F95" s="279" t="s">
        <v>424</v>
      </c>
      <c r="G95" s="278"/>
      <c r="H95" s="259" t="s">
        <v>460</v>
      </c>
      <c r="I95" s="259" t="s">
        <v>459</v>
      </c>
      <c r="J95" s="259"/>
      <c r="K95" s="271"/>
    </row>
    <row r="96" spans="2:11" s="1" customFormat="1" ht="15" customHeight="1" x14ac:dyDescent="0.2">
      <c r="B96" s="280"/>
      <c r="C96" s="259" t="s">
        <v>35</v>
      </c>
      <c r="D96" s="259"/>
      <c r="E96" s="259"/>
      <c r="F96" s="279" t="s">
        <v>424</v>
      </c>
      <c r="G96" s="278"/>
      <c r="H96" s="259" t="s">
        <v>461</v>
      </c>
      <c r="I96" s="259" t="s">
        <v>459</v>
      </c>
      <c r="J96" s="259"/>
      <c r="K96" s="271"/>
    </row>
    <row r="97" spans="2:11" s="1" customFormat="1" ht="15" customHeight="1" x14ac:dyDescent="0.2">
      <c r="B97" s="280"/>
      <c r="C97" s="259" t="s">
        <v>45</v>
      </c>
      <c r="D97" s="259"/>
      <c r="E97" s="259"/>
      <c r="F97" s="279" t="s">
        <v>424</v>
      </c>
      <c r="G97" s="278"/>
      <c r="H97" s="259" t="s">
        <v>462</v>
      </c>
      <c r="I97" s="259" t="s">
        <v>459</v>
      </c>
      <c r="J97" s="259"/>
      <c r="K97" s="271"/>
    </row>
    <row r="98" spans="2:11" s="1" customFormat="1" ht="15" customHeight="1" x14ac:dyDescent="0.2">
      <c r="B98" s="283"/>
      <c r="C98" s="284"/>
      <c r="D98" s="284"/>
      <c r="E98" s="284"/>
      <c r="F98" s="284"/>
      <c r="G98" s="284"/>
      <c r="H98" s="284"/>
      <c r="I98" s="284"/>
      <c r="J98" s="284"/>
      <c r="K98" s="285"/>
    </row>
    <row r="99" spans="2:11" s="1" customFormat="1" ht="18.75" customHeight="1" x14ac:dyDescent="0.2">
      <c r="B99" s="286"/>
      <c r="C99" s="287"/>
      <c r="D99" s="287"/>
      <c r="E99" s="287"/>
      <c r="F99" s="287"/>
      <c r="G99" s="287"/>
      <c r="H99" s="287"/>
      <c r="I99" s="287"/>
      <c r="J99" s="287"/>
      <c r="K99" s="286"/>
    </row>
    <row r="100" spans="2:11" s="1" customFormat="1" ht="18.75" customHeight="1" x14ac:dyDescent="0.2">
      <c r="B100" s="266"/>
      <c r="C100" s="266"/>
      <c r="D100" s="266"/>
      <c r="E100" s="266"/>
      <c r="F100" s="266"/>
      <c r="G100" s="266"/>
      <c r="H100" s="266"/>
      <c r="I100" s="266"/>
      <c r="J100" s="266"/>
      <c r="K100" s="266"/>
    </row>
    <row r="101" spans="2:11" s="1" customFormat="1" ht="7.5" customHeight="1" x14ac:dyDescent="0.2">
      <c r="B101" s="267"/>
      <c r="C101" s="268"/>
      <c r="D101" s="268"/>
      <c r="E101" s="268"/>
      <c r="F101" s="268"/>
      <c r="G101" s="268"/>
      <c r="H101" s="268"/>
      <c r="I101" s="268"/>
      <c r="J101" s="268"/>
      <c r="K101" s="269"/>
    </row>
    <row r="102" spans="2:11" s="1" customFormat="1" ht="45" customHeight="1" x14ac:dyDescent="0.2">
      <c r="B102" s="270"/>
      <c r="C102" s="378" t="s">
        <v>463</v>
      </c>
      <c r="D102" s="378"/>
      <c r="E102" s="378"/>
      <c r="F102" s="378"/>
      <c r="G102" s="378"/>
      <c r="H102" s="378"/>
      <c r="I102" s="378"/>
      <c r="J102" s="378"/>
      <c r="K102" s="271"/>
    </row>
    <row r="103" spans="2:11" s="1" customFormat="1" ht="17.25" customHeight="1" x14ac:dyDescent="0.2">
      <c r="B103" s="270"/>
      <c r="C103" s="272" t="s">
        <v>418</v>
      </c>
      <c r="D103" s="272"/>
      <c r="E103" s="272"/>
      <c r="F103" s="272" t="s">
        <v>419</v>
      </c>
      <c r="G103" s="273"/>
      <c r="H103" s="272" t="s">
        <v>51</v>
      </c>
      <c r="I103" s="272" t="s">
        <v>54</v>
      </c>
      <c r="J103" s="272" t="s">
        <v>420</v>
      </c>
      <c r="K103" s="271"/>
    </row>
    <row r="104" spans="2:11" s="1" customFormat="1" ht="17.25" customHeight="1" x14ac:dyDescent="0.2">
      <c r="B104" s="270"/>
      <c r="C104" s="274" t="s">
        <v>421</v>
      </c>
      <c r="D104" s="274"/>
      <c r="E104" s="274"/>
      <c r="F104" s="275" t="s">
        <v>422</v>
      </c>
      <c r="G104" s="276"/>
      <c r="H104" s="274"/>
      <c r="I104" s="274"/>
      <c r="J104" s="274" t="s">
        <v>423</v>
      </c>
      <c r="K104" s="271"/>
    </row>
    <row r="105" spans="2:11" s="1" customFormat="1" ht="5.25" customHeight="1" x14ac:dyDescent="0.2">
      <c r="B105" s="270"/>
      <c r="C105" s="272"/>
      <c r="D105" s="272"/>
      <c r="E105" s="272"/>
      <c r="F105" s="272"/>
      <c r="G105" s="288"/>
      <c r="H105" s="272"/>
      <c r="I105" s="272"/>
      <c r="J105" s="272"/>
      <c r="K105" s="271"/>
    </row>
    <row r="106" spans="2:11" s="1" customFormat="1" ht="15" customHeight="1" x14ac:dyDescent="0.2">
      <c r="B106" s="270"/>
      <c r="C106" s="259" t="s">
        <v>50</v>
      </c>
      <c r="D106" s="277"/>
      <c r="E106" s="277"/>
      <c r="F106" s="279" t="s">
        <v>424</v>
      </c>
      <c r="G106" s="288"/>
      <c r="H106" s="259" t="s">
        <v>464</v>
      </c>
      <c r="I106" s="259" t="s">
        <v>426</v>
      </c>
      <c r="J106" s="259">
        <v>20</v>
      </c>
      <c r="K106" s="271"/>
    </row>
    <row r="107" spans="2:11" s="1" customFormat="1" ht="15" customHeight="1" x14ac:dyDescent="0.2">
      <c r="B107" s="270"/>
      <c r="C107" s="259" t="s">
        <v>427</v>
      </c>
      <c r="D107" s="259"/>
      <c r="E107" s="259"/>
      <c r="F107" s="279" t="s">
        <v>424</v>
      </c>
      <c r="G107" s="259"/>
      <c r="H107" s="259" t="s">
        <v>464</v>
      </c>
      <c r="I107" s="259" t="s">
        <v>426</v>
      </c>
      <c r="J107" s="259">
        <v>120</v>
      </c>
      <c r="K107" s="271"/>
    </row>
    <row r="108" spans="2:11" s="1" customFormat="1" ht="15" customHeight="1" x14ac:dyDescent="0.2">
      <c r="B108" s="280"/>
      <c r="C108" s="259" t="s">
        <v>429</v>
      </c>
      <c r="D108" s="259"/>
      <c r="E108" s="259"/>
      <c r="F108" s="279" t="s">
        <v>430</v>
      </c>
      <c r="G108" s="259"/>
      <c r="H108" s="259" t="s">
        <v>464</v>
      </c>
      <c r="I108" s="259" t="s">
        <v>426</v>
      </c>
      <c r="J108" s="259">
        <v>50</v>
      </c>
      <c r="K108" s="271"/>
    </row>
    <row r="109" spans="2:11" s="1" customFormat="1" ht="15" customHeight="1" x14ac:dyDescent="0.2">
      <c r="B109" s="280"/>
      <c r="C109" s="259" t="s">
        <v>432</v>
      </c>
      <c r="D109" s="259"/>
      <c r="E109" s="259"/>
      <c r="F109" s="279" t="s">
        <v>424</v>
      </c>
      <c r="G109" s="259"/>
      <c r="H109" s="259" t="s">
        <v>464</v>
      </c>
      <c r="I109" s="259" t="s">
        <v>434</v>
      </c>
      <c r="J109" s="259"/>
      <c r="K109" s="271"/>
    </row>
    <row r="110" spans="2:11" s="1" customFormat="1" ht="15" customHeight="1" x14ac:dyDescent="0.2">
      <c r="B110" s="280"/>
      <c r="C110" s="259" t="s">
        <v>443</v>
      </c>
      <c r="D110" s="259"/>
      <c r="E110" s="259"/>
      <c r="F110" s="279" t="s">
        <v>430</v>
      </c>
      <c r="G110" s="259"/>
      <c r="H110" s="259" t="s">
        <v>464</v>
      </c>
      <c r="I110" s="259" t="s">
        <v>426</v>
      </c>
      <c r="J110" s="259">
        <v>50</v>
      </c>
      <c r="K110" s="271"/>
    </row>
    <row r="111" spans="2:11" s="1" customFormat="1" ht="15" customHeight="1" x14ac:dyDescent="0.2">
      <c r="B111" s="280"/>
      <c r="C111" s="259" t="s">
        <v>451</v>
      </c>
      <c r="D111" s="259"/>
      <c r="E111" s="259"/>
      <c r="F111" s="279" t="s">
        <v>430</v>
      </c>
      <c r="G111" s="259"/>
      <c r="H111" s="259" t="s">
        <v>464</v>
      </c>
      <c r="I111" s="259" t="s">
        <v>426</v>
      </c>
      <c r="J111" s="259">
        <v>50</v>
      </c>
      <c r="K111" s="271"/>
    </row>
    <row r="112" spans="2:11" s="1" customFormat="1" ht="15" customHeight="1" x14ac:dyDescent="0.2">
      <c r="B112" s="280"/>
      <c r="C112" s="259" t="s">
        <v>449</v>
      </c>
      <c r="D112" s="259"/>
      <c r="E112" s="259"/>
      <c r="F112" s="279" t="s">
        <v>430</v>
      </c>
      <c r="G112" s="259"/>
      <c r="H112" s="259" t="s">
        <v>464</v>
      </c>
      <c r="I112" s="259" t="s">
        <v>426</v>
      </c>
      <c r="J112" s="259">
        <v>50</v>
      </c>
      <c r="K112" s="271"/>
    </row>
    <row r="113" spans="2:11" s="1" customFormat="1" ht="15" customHeight="1" x14ac:dyDescent="0.2">
      <c r="B113" s="280"/>
      <c r="C113" s="259" t="s">
        <v>50</v>
      </c>
      <c r="D113" s="259"/>
      <c r="E113" s="259"/>
      <c r="F113" s="279" t="s">
        <v>424</v>
      </c>
      <c r="G113" s="259"/>
      <c r="H113" s="259" t="s">
        <v>465</v>
      </c>
      <c r="I113" s="259" t="s">
        <v>426</v>
      </c>
      <c r="J113" s="259">
        <v>20</v>
      </c>
      <c r="K113" s="271"/>
    </row>
    <row r="114" spans="2:11" s="1" customFormat="1" ht="15" customHeight="1" x14ac:dyDescent="0.2">
      <c r="B114" s="280"/>
      <c r="C114" s="259" t="s">
        <v>466</v>
      </c>
      <c r="D114" s="259"/>
      <c r="E114" s="259"/>
      <c r="F114" s="279" t="s">
        <v>424</v>
      </c>
      <c r="G114" s="259"/>
      <c r="H114" s="259" t="s">
        <v>467</v>
      </c>
      <c r="I114" s="259" t="s">
        <v>426</v>
      </c>
      <c r="J114" s="259">
        <v>120</v>
      </c>
      <c r="K114" s="271"/>
    </row>
    <row r="115" spans="2:11" s="1" customFormat="1" ht="15" customHeight="1" x14ac:dyDescent="0.2">
      <c r="B115" s="280"/>
      <c r="C115" s="259" t="s">
        <v>35</v>
      </c>
      <c r="D115" s="259"/>
      <c r="E115" s="259"/>
      <c r="F115" s="279" t="s">
        <v>424</v>
      </c>
      <c r="G115" s="259"/>
      <c r="H115" s="259" t="s">
        <v>468</v>
      </c>
      <c r="I115" s="259" t="s">
        <v>459</v>
      </c>
      <c r="J115" s="259"/>
      <c r="K115" s="271"/>
    </row>
    <row r="116" spans="2:11" s="1" customFormat="1" ht="15" customHeight="1" x14ac:dyDescent="0.2">
      <c r="B116" s="280"/>
      <c r="C116" s="259" t="s">
        <v>45</v>
      </c>
      <c r="D116" s="259"/>
      <c r="E116" s="259"/>
      <c r="F116" s="279" t="s">
        <v>424</v>
      </c>
      <c r="G116" s="259"/>
      <c r="H116" s="259" t="s">
        <v>469</v>
      </c>
      <c r="I116" s="259" t="s">
        <v>459</v>
      </c>
      <c r="J116" s="259"/>
      <c r="K116" s="271"/>
    </row>
    <row r="117" spans="2:11" s="1" customFormat="1" ht="15" customHeight="1" x14ac:dyDescent="0.2">
      <c r="B117" s="280"/>
      <c r="C117" s="259" t="s">
        <v>54</v>
      </c>
      <c r="D117" s="259"/>
      <c r="E117" s="259"/>
      <c r="F117" s="279" t="s">
        <v>424</v>
      </c>
      <c r="G117" s="259"/>
      <c r="H117" s="259" t="s">
        <v>470</v>
      </c>
      <c r="I117" s="259" t="s">
        <v>471</v>
      </c>
      <c r="J117" s="259"/>
      <c r="K117" s="271"/>
    </row>
    <row r="118" spans="2:11" s="1" customFormat="1" ht="15" customHeight="1" x14ac:dyDescent="0.2">
      <c r="B118" s="283"/>
      <c r="C118" s="289"/>
      <c r="D118" s="289"/>
      <c r="E118" s="289"/>
      <c r="F118" s="289"/>
      <c r="G118" s="289"/>
      <c r="H118" s="289"/>
      <c r="I118" s="289"/>
      <c r="J118" s="289"/>
      <c r="K118" s="285"/>
    </row>
    <row r="119" spans="2:11" s="1" customFormat="1" ht="18.75" customHeight="1" x14ac:dyDescent="0.2">
      <c r="B119" s="290"/>
      <c r="C119" s="256"/>
      <c r="D119" s="256"/>
      <c r="E119" s="256"/>
      <c r="F119" s="291"/>
      <c r="G119" s="256"/>
      <c r="H119" s="256"/>
      <c r="I119" s="256"/>
      <c r="J119" s="256"/>
      <c r="K119" s="290"/>
    </row>
    <row r="120" spans="2:11" s="1" customFormat="1" ht="18.75" customHeight="1" x14ac:dyDescent="0.2">
      <c r="B120" s="266"/>
      <c r="C120" s="266"/>
      <c r="D120" s="266"/>
      <c r="E120" s="266"/>
      <c r="F120" s="266"/>
      <c r="G120" s="266"/>
      <c r="H120" s="266"/>
      <c r="I120" s="266"/>
      <c r="J120" s="266"/>
      <c r="K120" s="266"/>
    </row>
    <row r="121" spans="2:11" s="1" customFormat="1" ht="7.5" customHeight="1" x14ac:dyDescent="0.2">
      <c r="B121" s="292"/>
      <c r="C121" s="293"/>
      <c r="D121" s="293"/>
      <c r="E121" s="293"/>
      <c r="F121" s="293"/>
      <c r="G121" s="293"/>
      <c r="H121" s="293"/>
      <c r="I121" s="293"/>
      <c r="J121" s="293"/>
      <c r="K121" s="294"/>
    </row>
    <row r="122" spans="2:11" s="1" customFormat="1" ht="45" customHeight="1" x14ac:dyDescent="0.2">
      <c r="B122" s="295"/>
      <c r="C122" s="376" t="s">
        <v>472</v>
      </c>
      <c r="D122" s="376"/>
      <c r="E122" s="376"/>
      <c r="F122" s="376"/>
      <c r="G122" s="376"/>
      <c r="H122" s="376"/>
      <c r="I122" s="376"/>
      <c r="J122" s="376"/>
      <c r="K122" s="296"/>
    </row>
    <row r="123" spans="2:11" s="1" customFormat="1" ht="17.25" customHeight="1" x14ac:dyDescent="0.2">
      <c r="B123" s="297"/>
      <c r="C123" s="272" t="s">
        <v>418</v>
      </c>
      <c r="D123" s="272"/>
      <c r="E123" s="272"/>
      <c r="F123" s="272" t="s">
        <v>419</v>
      </c>
      <c r="G123" s="273"/>
      <c r="H123" s="272" t="s">
        <v>51</v>
      </c>
      <c r="I123" s="272" t="s">
        <v>54</v>
      </c>
      <c r="J123" s="272" t="s">
        <v>420</v>
      </c>
      <c r="K123" s="298"/>
    </row>
    <row r="124" spans="2:11" s="1" customFormat="1" ht="17.25" customHeight="1" x14ac:dyDescent="0.2">
      <c r="B124" s="297"/>
      <c r="C124" s="274" t="s">
        <v>421</v>
      </c>
      <c r="D124" s="274"/>
      <c r="E124" s="274"/>
      <c r="F124" s="275" t="s">
        <v>422</v>
      </c>
      <c r="G124" s="276"/>
      <c r="H124" s="274"/>
      <c r="I124" s="274"/>
      <c r="J124" s="274" t="s">
        <v>423</v>
      </c>
      <c r="K124" s="298"/>
    </row>
    <row r="125" spans="2:11" s="1" customFormat="1" ht="5.25" customHeight="1" x14ac:dyDescent="0.2">
      <c r="B125" s="299"/>
      <c r="C125" s="277"/>
      <c r="D125" s="277"/>
      <c r="E125" s="277"/>
      <c r="F125" s="277"/>
      <c r="G125" s="259"/>
      <c r="H125" s="277"/>
      <c r="I125" s="277"/>
      <c r="J125" s="277"/>
      <c r="K125" s="300"/>
    </row>
    <row r="126" spans="2:11" s="1" customFormat="1" ht="15" customHeight="1" x14ac:dyDescent="0.2">
      <c r="B126" s="299"/>
      <c r="C126" s="259" t="s">
        <v>427</v>
      </c>
      <c r="D126" s="277"/>
      <c r="E126" s="277"/>
      <c r="F126" s="279" t="s">
        <v>424</v>
      </c>
      <c r="G126" s="259"/>
      <c r="H126" s="259" t="s">
        <v>464</v>
      </c>
      <c r="I126" s="259" t="s">
        <v>426</v>
      </c>
      <c r="J126" s="259">
        <v>120</v>
      </c>
      <c r="K126" s="301"/>
    </row>
    <row r="127" spans="2:11" s="1" customFormat="1" ht="15" customHeight="1" x14ac:dyDescent="0.2">
      <c r="B127" s="299"/>
      <c r="C127" s="259" t="s">
        <v>473</v>
      </c>
      <c r="D127" s="259"/>
      <c r="E127" s="259"/>
      <c r="F127" s="279" t="s">
        <v>424</v>
      </c>
      <c r="G127" s="259"/>
      <c r="H127" s="259" t="s">
        <v>474</v>
      </c>
      <c r="I127" s="259" t="s">
        <v>426</v>
      </c>
      <c r="J127" s="259" t="s">
        <v>475</v>
      </c>
      <c r="K127" s="301"/>
    </row>
    <row r="128" spans="2:11" s="1" customFormat="1" ht="15" customHeight="1" x14ac:dyDescent="0.2">
      <c r="B128" s="299"/>
      <c r="C128" s="259" t="s">
        <v>372</v>
      </c>
      <c r="D128" s="259"/>
      <c r="E128" s="259"/>
      <c r="F128" s="279" t="s">
        <v>424</v>
      </c>
      <c r="G128" s="259"/>
      <c r="H128" s="259" t="s">
        <v>476</v>
      </c>
      <c r="I128" s="259" t="s">
        <v>426</v>
      </c>
      <c r="J128" s="259" t="s">
        <v>475</v>
      </c>
      <c r="K128" s="301"/>
    </row>
    <row r="129" spans="2:11" s="1" customFormat="1" ht="15" customHeight="1" x14ac:dyDescent="0.2">
      <c r="B129" s="299"/>
      <c r="C129" s="259" t="s">
        <v>435</v>
      </c>
      <c r="D129" s="259"/>
      <c r="E129" s="259"/>
      <c r="F129" s="279" t="s">
        <v>430</v>
      </c>
      <c r="G129" s="259"/>
      <c r="H129" s="259" t="s">
        <v>436</v>
      </c>
      <c r="I129" s="259" t="s">
        <v>426</v>
      </c>
      <c r="J129" s="259">
        <v>15</v>
      </c>
      <c r="K129" s="301"/>
    </row>
    <row r="130" spans="2:11" s="1" customFormat="1" ht="15" customHeight="1" x14ac:dyDescent="0.2">
      <c r="B130" s="299"/>
      <c r="C130" s="281" t="s">
        <v>437</v>
      </c>
      <c r="D130" s="281"/>
      <c r="E130" s="281"/>
      <c r="F130" s="282" t="s">
        <v>430</v>
      </c>
      <c r="G130" s="281"/>
      <c r="H130" s="281" t="s">
        <v>438</v>
      </c>
      <c r="I130" s="281" t="s">
        <v>426</v>
      </c>
      <c r="J130" s="281">
        <v>15</v>
      </c>
      <c r="K130" s="301"/>
    </row>
    <row r="131" spans="2:11" s="1" customFormat="1" ht="15" customHeight="1" x14ac:dyDescent="0.2">
      <c r="B131" s="299"/>
      <c r="C131" s="281" t="s">
        <v>439</v>
      </c>
      <c r="D131" s="281"/>
      <c r="E131" s="281"/>
      <c r="F131" s="282" t="s">
        <v>430</v>
      </c>
      <c r="G131" s="281"/>
      <c r="H131" s="281" t="s">
        <v>440</v>
      </c>
      <c r="I131" s="281" t="s">
        <v>426</v>
      </c>
      <c r="J131" s="281">
        <v>20</v>
      </c>
      <c r="K131" s="301"/>
    </row>
    <row r="132" spans="2:11" s="1" customFormat="1" ht="15" customHeight="1" x14ac:dyDescent="0.2">
      <c r="B132" s="299"/>
      <c r="C132" s="281" t="s">
        <v>441</v>
      </c>
      <c r="D132" s="281"/>
      <c r="E132" s="281"/>
      <c r="F132" s="282" t="s">
        <v>430</v>
      </c>
      <c r="G132" s="281"/>
      <c r="H132" s="281" t="s">
        <v>442</v>
      </c>
      <c r="I132" s="281" t="s">
        <v>426</v>
      </c>
      <c r="J132" s="281">
        <v>20</v>
      </c>
      <c r="K132" s="301"/>
    </row>
    <row r="133" spans="2:11" s="1" customFormat="1" ht="15" customHeight="1" x14ac:dyDescent="0.2">
      <c r="B133" s="299"/>
      <c r="C133" s="259" t="s">
        <v>429</v>
      </c>
      <c r="D133" s="259"/>
      <c r="E133" s="259"/>
      <c r="F133" s="279" t="s">
        <v>430</v>
      </c>
      <c r="G133" s="259"/>
      <c r="H133" s="259" t="s">
        <v>464</v>
      </c>
      <c r="I133" s="259" t="s">
        <v>426</v>
      </c>
      <c r="J133" s="259">
        <v>50</v>
      </c>
      <c r="K133" s="301"/>
    </row>
    <row r="134" spans="2:11" s="1" customFormat="1" ht="15" customHeight="1" x14ac:dyDescent="0.2">
      <c r="B134" s="299"/>
      <c r="C134" s="259" t="s">
        <v>443</v>
      </c>
      <c r="D134" s="259"/>
      <c r="E134" s="259"/>
      <c r="F134" s="279" t="s">
        <v>430</v>
      </c>
      <c r="G134" s="259"/>
      <c r="H134" s="259" t="s">
        <v>464</v>
      </c>
      <c r="I134" s="259" t="s">
        <v>426</v>
      </c>
      <c r="J134" s="259">
        <v>50</v>
      </c>
      <c r="K134" s="301"/>
    </row>
    <row r="135" spans="2:11" s="1" customFormat="1" ht="15" customHeight="1" x14ac:dyDescent="0.2">
      <c r="B135" s="299"/>
      <c r="C135" s="259" t="s">
        <v>449</v>
      </c>
      <c r="D135" s="259"/>
      <c r="E135" s="259"/>
      <c r="F135" s="279" t="s">
        <v>430</v>
      </c>
      <c r="G135" s="259"/>
      <c r="H135" s="259" t="s">
        <v>464</v>
      </c>
      <c r="I135" s="259" t="s">
        <v>426</v>
      </c>
      <c r="J135" s="259">
        <v>50</v>
      </c>
      <c r="K135" s="301"/>
    </row>
    <row r="136" spans="2:11" s="1" customFormat="1" ht="15" customHeight="1" x14ac:dyDescent="0.2">
      <c r="B136" s="299"/>
      <c r="C136" s="259" t="s">
        <v>451</v>
      </c>
      <c r="D136" s="259"/>
      <c r="E136" s="259"/>
      <c r="F136" s="279" t="s">
        <v>430</v>
      </c>
      <c r="G136" s="259"/>
      <c r="H136" s="259" t="s">
        <v>464</v>
      </c>
      <c r="I136" s="259" t="s">
        <v>426</v>
      </c>
      <c r="J136" s="259">
        <v>50</v>
      </c>
      <c r="K136" s="301"/>
    </row>
    <row r="137" spans="2:11" s="1" customFormat="1" ht="15" customHeight="1" x14ac:dyDescent="0.2">
      <c r="B137" s="299"/>
      <c r="C137" s="259" t="s">
        <v>452</v>
      </c>
      <c r="D137" s="259"/>
      <c r="E137" s="259"/>
      <c r="F137" s="279" t="s">
        <v>430</v>
      </c>
      <c r="G137" s="259"/>
      <c r="H137" s="259" t="s">
        <v>477</v>
      </c>
      <c r="I137" s="259" t="s">
        <v>426</v>
      </c>
      <c r="J137" s="259">
        <v>255</v>
      </c>
      <c r="K137" s="301"/>
    </row>
    <row r="138" spans="2:11" s="1" customFormat="1" ht="15" customHeight="1" x14ac:dyDescent="0.2">
      <c r="B138" s="299"/>
      <c r="C138" s="259" t="s">
        <v>454</v>
      </c>
      <c r="D138" s="259"/>
      <c r="E138" s="259"/>
      <c r="F138" s="279" t="s">
        <v>424</v>
      </c>
      <c r="G138" s="259"/>
      <c r="H138" s="259" t="s">
        <v>478</v>
      </c>
      <c r="I138" s="259" t="s">
        <v>456</v>
      </c>
      <c r="J138" s="259"/>
      <c r="K138" s="301"/>
    </row>
    <row r="139" spans="2:11" s="1" customFormat="1" ht="15" customHeight="1" x14ac:dyDescent="0.2">
      <c r="B139" s="299"/>
      <c r="C139" s="259" t="s">
        <v>457</v>
      </c>
      <c r="D139" s="259"/>
      <c r="E139" s="259"/>
      <c r="F139" s="279" t="s">
        <v>424</v>
      </c>
      <c r="G139" s="259"/>
      <c r="H139" s="259" t="s">
        <v>479</v>
      </c>
      <c r="I139" s="259" t="s">
        <v>459</v>
      </c>
      <c r="J139" s="259"/>
      <c r="K139" s="301"/>
    </row>
    <row r="140" spans="2:11" s="1" customFormat="1" ht="15" customHeight="1" x14ac:dyDescent="0.2">
      <c r="B140" s="299"/>
      <c r="C140" s="259" t="s">
        <v>460</v>
      </c>
      <c r="D140" s="259"/>
      <c r="E140" s="259"/>
      <c r="F140" s="279" t="s">
        <v>424</v>
      </c>
      <c r="G140" s="259"/>
      <c r="H140" s="259" t="s">
        <v>460</v>
      </c>
      <c r="I140" s="259" t="s">
        <v>459</v>
      </c>
      <c r="J140" s="259"/>
      <c r="K140" s="301"/>
    </row>
    <row r="141" spans="2:11" s="1" customFormat="1" ht="15" customHeight="1" x14ac:dyDescent="0.2">
      <c r="B141" s="299"/>
      <c r="C141" s="259" t="s">
        <v>35</v>
      </c>
      <c r="D141" s="259"/>
      <c r="E141" s="259"/>
      <c r="F141" s="279" t="s">
        <v>424</v>
      </c>
      <c r="G141" s="259"/>
      <c r="H141" s="259" t="s">
        <v>480</v>
      </c>
      <c r="I141" s="259" t="s">
        <v>459</v>
      </c>
      <c r="J141" s="259"/>
      <c r="K141" s="301"/>
    </row>
    <row r="142" spans="2:11" s="1" customFormat="1" ht="15" customHeight="1" x14ac:dyDescent="0.2">
      <c r="B142" s="299"/>
      <c r="C142" s="259" t="s">
        <v>481</v>
      </c>
      <c r="D142" s="259"/>
      <c r="E142" s="259"/>
      <c r="F142" s="279" t="s">
        <v>424</v>
      </c>
      <c r="G142" s="259"/>
      <c r="H142" s="259" t="s">
        <v>482</v>
      </c>
      <c r="I142" s="259" t="s">
        <v>459</v>
      </c>
      <c r="J142" s="259"/>
      <c r="K142" s="301"/>
    </row>
    <row r="143" spans="2:11" s="1" customFormat="1" ht="15" customHeight="1" x14ac:dyDescent="0.2">
      <c r="B143" s="302"/>
      <c r="C143" s="303"/>
      <c r="D143" s="303"/>
      <c r="E143" s="303"/>
      <c r="F143" s="303"/>
      <c r="G143" s="303"/>
      <c r="H143" s="303"/>
      <c r="I143" s="303"/>
      <c r="J143" s="303"/>
      <c r="K143" s="304"/>
    </row>
    <row r="144" spans="2:11" s="1" customFormat="1" ht="18.75" customHeight="1" x14ac:dyDescent="0.2">
      <c r="B144" s="256"/>
      <c r="C144" s="256"/>
      <c r="D144" s="256"/>
      <c r="E144" s="256"/>
      <c r="F144" s="291"/>
      <c r="G144" s="256"/>
      <c r="H144" s="256"/>
      <c r="I144" s="256"/>
      <c r="J144" s="256"/>
      <c r="K144" s="256"/>
    </row>
    <row r="145" spans="2:11" s="1" customFormat="1" ht="18.75" customHeight="1" x14ac:dyDescent="0.2">
      <c r="B145" s="266"/>
      <c r="C145" s="266"/>
      <c r="D145" s="266"/>
      <c r="E145" s="266"/>
      <c r="F145" s="266"/>
      <c r="G145" s="266"/>
      <c r="H145" s="266"/>
      <c r="I145" s="266"/>
      <c r="J145" s="266"/>
      <c r="K145" s="266"/>
    </row>
    <row r="146" spans="2:11" s="1" customFormat="1" ht="7.5" customHeight="1" x14ac:dyDescent="0.2">
      <c r="B146" s="267"/>
      <c r="C146" s="268"/>
      <c r="D146" s="268"/>
      <c r="E146" s="268"/>
      <c r="F146" s="268"/>
      <c r="G146" s="268"/>
      <c r="H146" s="268"/>
      <c r="I146" s="268"/>
      <c r="J146" s="268"/>
      <c r="K146" s="269"/>
    </row>
    <row r="147" spans="2:11" s="1" customFormat="1" ht="45" customHeight="1" x14ac:dyDescent="0.2">
      <c r="B147" s="270"/>
      <c r="C147" s="378" t="s">
        <v>483</v>
      </c>
      <c r="D147" s="378"/>
      <c r="E147" s="378"/>
      <c r="F147" s="378"/>
      <c r="G147" s="378"/>
      <c r="H147" s="378"/>
      <c r="I147" s="378"/>
      <c r="J147" s="378"/>
      <c r="K147" s="271"/>
    </row>
    <row r="148" spans="2:11" s="1" customFormat="1" ht="17.25" customHeight="1" x14ac:dyDescent="0.2">
      <c r="B148" s="270"/>
      <c r="C148" s="272" t="s">
        <v>418</v>
      </c>
      <c r="D148" s="272"/>
      <c r="E148" s="272"/>
      <c r="F148" s="272" t="s">
        <v>419</v>
      </c>
      <c r="G148" s="273"/>
      <c r="H148" s="272" t="s">
        <v>51</v>
      </c>
      <c r="I148" s="272" t="s">
        <v>54</v>
      </c>
      <c r="J148" s="272" t="s">
        <v>420</v>
      </c>
      <c r="K148" s="271"/>
    </row>
    <row r="149" spans="2:11" s="1" customFormat="1" ht="17.25" customHeight="1" x14ac:dyDescent="0.2">
      <c r="B149" s="270"/>
      <c r="C149" s="274" t="s">
        <v>421</v>
      </c>
      <c r="D149" s="274"/>
      <c r="E149" s="274"/>
      <c r="F149" s="275" t="s">
        <v>422</v>
      </c>
      <c r="G149" s="276"/>
      <c r="H149" s="274"/>
      <c r="I149" s="274"/>
      <c r="J149" s="274" t="s">
        <v>423</v>
      </c>
      <c r="K149" s="271"/>
    </row>
    <row r="150" spans="2:11" s="1" customFormat="1" ht="5.25" customHeight="1" x14ac:dyDescent="0.2">
      <c r="B150" s="280"/>
      <c r="C150" s="277"/>
      <c r="D150" s="277"/>
      <c r="E150" s="277"/>
      <c r="F150" s="277"/>
      <c r="G150" s="278"/>
      <c r="H150" s="277"/>
      <c r="I150" s="277"/>
      <c r="J150" s="277"/>
      <c r="K150" s="301"/>
    </row>
    <row r="151" spans="2:11" s="1" customFormat="1" ht="15" customHeight="1" x14ac:dyDescent="0.2">
      <c r="B151" s="280"/>
      <c r="C151" s="305" t="s">
        <v>427</v>
      </c>
      <c r="D151" s="259"/>
      <c r="E151" s="259"/>
      <c r="F151" s="306" t="s">
        <v>424</v>
      </c>
      <c r="G151" s="259"/>
      <c r="H151" s="305" t="s">
        <v>464</v>
      </c>
      <c r="I151" s="305" t="s">
        <v>426</v>
      </c>
      <c r="J151" s="305">
        <v>120</v>
      </c>
      <c r="K151" s="301"/>
    </row>
    <row r="152" spans="2:11" s="1" customFormat="1" ht="15" customHeight="1" x14ac:dyDescent="0.2">
      <c r="B152" s="280"/>
      <c r="C152" s="305" t="s">
        <v>473</v>
      </c>
      <c r="D152" s="259"/>
      <c r="E152" s="259"/>
      <c r="F152" s="306" t="s">
        <v>424</v>
      </c>
      <c r="G152" s="259"/>
      <c r="H152" s="305" t="s">
        <v>484</v>
      </c>
      <c r="I152" s="305" t="s">
        <v>426</v>
      </c>
      <c r="J152" s="305" t="s">
        <v>475</v>
      </c>
      <c r="K152" s="301"/>
    </row>
    <row r="153" spans="2:11" s="1" customFormat="1" ht="15" customHeight="1" x14ac:dyDescent="0.2">
      <c r="B153" s="280"/>
      <c r="C153" s="305" t="s">
        <v>372</v>
      </c>
      <c r="D153" s="259"/>
      <c r="E153" s="259"/>
      <c r="F153" s="306" t="s">
        <v>424</v>
      </c>
      <c r="G153" s="259"/>
      <c r="H153" s="305" t="s">
        <v>485</v>
      </c>
      <c r="I153" s="305" t="s">
        <v>426</v>
      </c>
      <c r="J153" s="305" t="s">
        <v>475</v>
      </c>
      <c r="K153" s="301"/>
    </row>
    <row r="154" spans="2:11" s="1" customFormat="1" ht="15" customHeight="1" x14ac:dyDescent="0.2">
      <c r="B154" s="280"/>
      <c r="C154" s="305" t="s">
        <v>429</v>
      </c>
      <c r="D154" s="259"/>
      <c r="E154" s="259"/>
      <c r="F154" s="306" t="s">
        <v>430</v>
      </c>
      <c r="G154" s="259"/>
      <c r="H154" s="305" t="s">
        <v>464</v>
      </c>
      <c r="I154" s="305" t="s">
        <v>426</v>
      </c>
      <c r="J154" s="305">
        <v>50</v>
      </c>
      <c r="K154" s="301"/>
    </row>
    <row r="155" spans="2:11" s="1" customFormat="1" ht="15" customHeight="1" x14ac:dyDescent="0.2">
      <c r="B155" s="280"/>
      <c r="C155" s="305" t="s">
        <v>432</v>
      </c>
      <c r="D155" s="259"/>
      <c r="E155" s="259"/>
      <c r="F155" s="306" t="s">
        <v>424</v>
      </c>
      <c r="G155" s="259"/>
      <c r="H155" s="305" t="s">
        <v>464</v>
      </c>
      <c r="I155" s="305" t="s">
        <v>434</v>
      </c>
      <c r="J155" s="305"/>
      <c r="K155" s="301"/>
    </row>
    <row r="156" spans="2:11" s="1" customFormat="1" ht="15" customHeight="1" x14ac:dyDescent="0.2">
      <c r="B156" s="280"/>
      <c r="C156" s="305" t="s">
        <v>443</v>
      </c>
      <c r="D156" s="259"/>
      <c r="E156" s="259"/>
      <c r="F156" s="306" t="s">
        <v>430</v>
      </c>
      <c r="G156" s="259"/>
      <c r="H156" s="305" t="s">
        <v>464</v>
      </c>
      <c r="I156" s="305" t="s">
        <v>426</v>
      </c>
      <c r="J156" s="305">
        <v>50</v>
      </c>
      <c r="K156" s="301"/>
    </row>
    <row r="157" spans="2:11" s="1" customFormat="1" ht="15" customHeight="1" x14ac:dyDescent="0.2">
      <c r="B157" s="280"/>
      <c r="C157" s="305" t="s">
        <v>451</v>
      </c>
      <c r="D157" s="259"/>
      <c r="E157" s="259"/>
      <c r="F157" s="306" t="s">
        <v>430</v>
      </c>
      <c r="G157" s="259"/>
      <c r="H157" s="305" t="s">
        <v>464</v>
      </c>
      <c r="I157" s="305" t="s">
        <v>426</v>
      </c>
      <c r="J157" s="305">
        <v>50</v>
      </c>
      <c r="K157" s="301"/>
    </row>
    <row r="158" spans="2:11" s="1" customFormat="1" ht="15" customHeight="1" x14ac:dyDescent="0.2">
      <c r="B158" s="280"/>
      <c r="C158" s="305" t="s">
        <v>449</v>
      </c>
      <c r="D158" s="259"/>
      <c r="E158" s="259"/>
      <c r="F158" s="306" t="s">
        <v>430</v>
      </c>
      <c r="G158" s="259"/>
      <c r="H158" s="305" t="s">
        <v>464</v>
      </c>
      <c r="I158" s="305" t="s">
        <v>426</v>
      </c>
      <c r="J158" s="305">
        <v>50</v>
      </c>
      <c r="K158" s="301"/>
    </row>
    <row r="159" spans="2:11" s="1" customFormat="1" ht="15" customHeight="1" x14ac:dyDescent="0.2">
      <c r="B159" s="280"/>
      <c r="C159" s="305" t="s">
        <v>84</v>
      </c>
      <c r="D159" s="259"/>
      <c r="E159" s="259"/>
      <c r="F159" s="306" t="s">
        <v>424</v>
      </c>
      <c r="G159" s="259"/>
      <c r="H159" s="305" t="s">
        <v>486</v>
      </c>
      <c r="I159" s="305" t="s">
        <v>426</v>
      </c>
      <c r="J159" s="305" t="s">
        <v>487</v>
      </c>
      <c r="K159" s="301"/>
    </row>
    <row r="160" spans="2:11" s="1" customFormat="1" ht="15" customHeight="1" x14ac:dyDescent="0.2">
      <c r="B160" s="280"/>
      <c r="C160" s="305" t="s">
        <v>488</v>
      </c>
      <c r="D160" s="259"/>
      <c r="E160" s="259"/>
      <c r="F160" s="306" t="s">
        <v>424</v>
      </c>
      <c r="G160" s="259"/>
      <c r="H160" s="305" t="s">
        <v>489</v>
      </c>
      <c r="I160" s="305" t="s">
        <v>459</v>
      </c>
      <c r="J160" s="305"/>
      <c r="K160" s="301"/>
    </row>
    <row r="161" spans="2:11" s="1" customFormat="1" ht="15" customHeight="1" x14ac:dyDescent="0.2">
      <c r="B161" s="307"/>
      <c r="C161" s="289"/>
      <c r="D161" s="289"/>
      <c r="E161" s="289"/>
      <c r="F161" s="289"/>
      <c r="G161" s="289"/>
      <c r="H161" s="289"/>
      <c r="I161" s="289"/>
      <c r="J161" s="289"/>
      <c r="K161" s="308"/>
    </row>
    <row r="162" spans="2:11" s="1" customFormat="1" ht="18.75" customHeight="1" x14ac:dyDescent="0.2">
      <c r="B162" s="256"/>
      <c r="C162" s="259"/>
      <c r="D162" s="259"/>
      <c r="E162" s="259"/>
      <c r="F162" s="279"/>
      <c r="G162" s="259"/>
      <c r="H162" s="259"/>
      <c r="I162" s="259"/>
      <c r="J162" s="259"/>
      <c r="K162" s="256"/>
    </row>
    <row r="163" spans="2:11" s="1" customFormat="1" ht="18.75" customHeight="1" x14ac:dyDescent="0.2">
      <c r="B163" s="266"/>
      <c r="C163" s="266"/>
      <c r="D163" s="266"/>
      <c r="E163" s="266"/>
      <c r="F163" s="266"/>
      <c r="G163" s="266"/>
      <c r="H163" s="266"/>
      <c r="I163" s="266"/>
      <c r="J163" s="266"/>
      <c r="K163" s="266"/>
    </row>
    <row r="164" spans="2:11" s="1" customFormat="1" ht="7.5" customHeight="1" x14ac:dyDescent="0.2">
      <c r="B164" s="248"/>
      <c r="C164" s="249"/>
      <c r="D164" s="249"/>
      <c r="E164" s="249"/>
      <c r="F164" s="249"/>
      <c r="G164" s="249"/>
      <c r="H164" s="249"/>
      <c r="I164" s="249"/>
      <c r="J164" s="249"/>
      <c r="K164" s="250"/>
    </row>
    <row r="165" spans="2:11" s="1" customFormat="1" ht="45" customHeight="1" x14ac:dyDescent="0.2">
      <c r="B165" s="251"/>
      <c r="C165" s="376" t="s">
        <v>490</v>
      </c>
      <c r="D165" s="376"/>
      <c r="E165" s="376"/>
      <c r="F165" s="376"/>
      <c r="G165" s="376"/>
      <c r="H165" s="376"/>
      <c r="I165" s="376"/>
      <c r="J165" s="376"/>
      <c r="K165" s="252"/>
    </row>
    <row r="166" spans="2:11" s="1" customFormat="1" ht="17.25" customHeight="1" x14ac:dyDescent="0.2">
      <c r="B166" s="251"/>
      <c r="C166" s="272" t="s">
        <v>418</v>
      </c>
      <c r="D166" s="272"/>
      <c r="E166" s="272"/>
      <c r="F166" s="272" t="s">
        <v>419</v>
      </c>
      <c r="G166" s="309"/>
      <c r="H166" s="310" t="s">
        <v>51</v>
      </c>
      <c r="I166" s="310" t="s">
        <v>54</v>
      </c>
      <c r="J166" s="272" t="s">
        <v>420</v>
      </c>
      <c r="K166" s="252"/>
    </row>
    <row r="167" spans="2:11" s="1" customFormat="1" ht="17.25" customHeight="1" x14ac:dyDescent="0.2">
      <c r="B167" s="253"/>
      <c r="C167" s="274" t="s">
        <v>421</v>
      </c>
      <c r="D167" s="274"/>
      <c r="E167" s="274"/>
      <c r="F167" s="275" t="s">
        <v>422</v>
      </c>
      <c r="G167" s="311"/>
      <c r="H167" s="312"/>
      <c r="I167" s="312"/>
      <c r="J167" s="274" t="s">
        <v>423</v>
      </c>
      <c r="K167" s="254"/>
    </row>
    <row r="168" spans="2:11" s="1" customFormat="1" ht="5.25" customHeight="1" x14ac:dyDescent="0.2">
      <c r="B168" s="280"/>
      <c r="C168" s="277"/>
      <c r="D168" s="277"/>
      <c r="E168" s="277"/>
      <c r="F168" s="277"/>
      <c r="G168" s="278"/>
      <c r="H168" s="277"/>
      <c r="I168" s="277"/>
      <c r="J168" s="277"/>
      <c r="K168" s="301"/>
    </row>
    <row r="169" spans="2:11" s="1" customFormat="1" ht="15" customHeight="1" x14ac:dyDescent="0.2">
      <c r="B169" s="280"/>
      <c r="C169" s="259" t="s">
        <v>427</v>
      </c>
      <c r="D169" s="259"/>
      <c r="E169" s="259"/>
      <c r="F169" s="279" t="s">
        <v>424</v>
      </c>
      <c r="G169" s="259"/>
      <c r="H169" s="259" t="s">
        <v>464</v>
      </c>
      <c r="I169" s="259" t="s">
        <v>426</v>
      </c>
      <c r="J169" s="259">
        <v>120</v>
      </c>
      <c r="K169" s="301"/>
    </row>
    <row r="170" spans="2:11" s="1" customFormat="1" ht="15" customHeight="1" x14ac:dyDescent="0.2">
      <c r="B170" s="280"/>
      <c r="C170" s="259" t="s">
        <v>473</v>
      </c>
      <c r="D170" s="259"/>
      <c r="E170" s="259"/>
      <c r="F170" s="279" t="s">
        <v>424</v>
      </c>
      <c r="G170" s="259"/>
      <c r="H170" s="259" t="s">
        <v>474</v>
      </c>
      <c r="I170" s="259" t="s">
        <v>426</v>
      </c>
      <c r="J170" s="259" t="s">
        <v>475</v>
      </c>
      <c r="K170" s="301"/>
    </row>
    <row r="171" spans="2:11" s="1" customFormat="1" ht="15" customHeight="1" x14ac:dyDescent="0.2">
      <c r="B171" s="280"/>
      <c r="C171" s="259" t="s">
        <v>372</v>
      </c>
      <c r="D171" s="259"/>
      <c r="E171" s="259"/>
      <c r="F171" s="279" t="s">
        <v>424</v>
      </c>
      <c r="G171" s="259"/>
      <c r="H171" s="259" t="s">
        <v>491</v>
      </c>
      <c r="I171" s="259" t="s">
        <v>426</v>
      </c>
      <c r="J171" s="259" t="s">
        <v>475</v>
      </c>
      <c r="K171" s="301"/>
    </row>
    <row r="172" spans="2:11" s="1" customFormat="1" ht="15" customHeight="1" x14ac:dyDescent="0.2">
      <c r="B172" s="280"/>
      <c r="C172" s="259" t="s">
        <v>429</v>
      </c>
      <c r="D172" s="259"/>
      <c r="E172" s="259"/>
      <c r="F172" s="279" t="s">
        <v>430</v>
      </c>
      <c r="G172" s="259"/>
      <c r="H172" s="259" t="s">
        <v>491</v>
      </c>
      <c r="I172" s="259" t="s">
        <v>426</v>
      </c>
      <c r="J172" s="259">
        <v>50</v>
      </c>
      <c r="K172" s="301"/>
    </row>
    <row r="173" spans="2:11" s="1" customFormat="1" ht="15" customHeight="1" x14ac:dyDescent="0.2">
      <c r="B173" s="280"/>
      <c r="C173" s="259" t="s">
        <v>432</v>
      </c>
      <c r="D173" s="259"/>
      <c r="E173" s="259"/>
      <c r="F173" s="279" t="s">
        <v>424</v>
      </c>
      <c r="G173" s="259"/>
      <c r="H173" s="259" t="s">
        <v>491</v>
      </c>
      <c r="I173" s="259" t="s">
        <v>434</v>
      </c>
      <c r="J173" s="259"/>
      <c r="K173" s="301"/>
    </row>
    <row r="174" spans="2:11" s="1" customFormat="1" ht="15" customHeight="1" x14ac:dyDescent="0.2">
      <c r="B174" s="280"/>
      <c r="C174" s="259" t="s">
        <v>443</v>
      </c>
      <c r="D174" s="259"/>
      <c r="E174" s="259"/>
      <c r="F174" s="279" t="s">
        <v>430</v>
      </c>
      <c r="G174" s="259"/>
      <c r="H174" s="259" t="s">
        <v>491</v>
      </c>
      <c r="I174" s="259" t="s">
        <v>426</v>
      </c>
      <c r="J174" s="259">
        <v>50</v>
      </c>
      <c r="K174" s="301"/>
    </row>
    <row r="175" spans="2:11" s="1" customFormat="1" ht="15" customHeight="1" x14ac:dyDescent="0.2">
      <c r="B175" s="280"/>
      <c r="C175" s="259" t="s">
        <v>451</v>
      </c>
      <c r="D175" s="259"/>
      <c r="E175" s="259"/>
      <c r="F175" s="279" t="s">
        <v>430</v>
      </c>
      <c r="G175" s="259"/>
      <c r="H175" s="259" t="s">
        <v>491</v>
      </c>
      <c r="I175" s="259" t="s">
        <v>426</v>
      </c>
      <c r="J175" s="259">
        <v>50</v>
      </c>
      <c r="K175" s="301"/>
    </row>
    <row r="176" spans="2:11" s="1" customFormat="1" ht="15" customHeight="1" x14ac:dyDescent="0.2">
      <c r="B176" s="280"/>
      <c r="C176" s="259" t="s">
        <v>449</v>
      </c>
      <c r="D176" s="259"/>
      <c r="E176" s="259"/>
      <c r="F176" s="279" t="s">
        <v>430</v>
      </c>
      <c r="G176" s="259"/>
      <c r="H176" s="259" t="s">
        <v>491</v>
      </c>
      <c r="I176" s="259" t="s">
        <v>426</v>
      </c>
      <c r="J176" s="259">
        <v>50</v>
      </c>
      <c r="K176" s="301"/>
    </row>
    <row r="177" spans="2:11" s="1" customFormat="1" ht="15" customHeight="1" x14ac:dyDescent="0.2">
      <c r="B177" s="280"/>
      <c r="C177" s="259" t="s">
        <v>97</v>
      </c>
      <c r="D177" s="259"/>
      <c r="E177" s="259"/>
      <c r="F177" s="279" t="s">
        <v>424</v>
      </c>
      <c r="G177" s="259"/>
      <c r="H177" s="259" t="s">
        <v>492</v>
      </c>
      <c r="I177" s="259" t="s">
        <v>493</v>
      </c>
      <c r="J177" s="259"/>
      <c r="K177" s="301"/>
    </row>
    <row r="178" spans="2:11" s="1" customFormat="1" ht="15" customHeight="1" x14ac:dyDescent="0.2">
      <c r="B178" s="280"/>
      <c r="C178" s="259" t="s">
        <v>54</v>
      </c>
      <c r="D178" s="259"/>
      <c r="E178" s="259"/>
      <c r="F178" s="279" t="s">
        <v>424</v>
      </c>
      <c r="G178" s="259"/>
      <c r="H178" s="259" t="s">
        <v>494</v>
      </c>
      <c r="I178" s="259" t="s">
        <v>495</v>
      </c>
      <c r="J178" s="259">
        <v>1</v>
      </c>
      <c r="K178" s="301"/>
    </row>
    <row r="179" spans="2:11" s="1" customFormat="1" ht="15" customHeight="1" x14ac:dyDescent="0.2">
      <c r="B179" s="280"/>
      <c r="C179" s="259" t="s">
        <v>50</v>
      </c>
      <c r="D179" s="259"/>
      <c r="E179" s="259"/>
      <c r="F179" s="279" t="s">
        <v>424</v>
      </c>
      <c r="G179" s="259"/>
      <c r="H179" s="259" t="s">
        <v>496</v>
      </c>
      <c r="I179" s="259" t="s">
        <v>426</v>
      </c>
      <c r="J179" s="259">
        <v>20</v>
      </c>
      <c r="K179" s="301"/>
    </row>
    <row r="180" spans="2:11" s="1" customFormat="1" ht="15" customHeight="1" x14ac:dyDescent="0.2">
      <c r="B180" s="280"/>
      <c r="C180" s="259" t="s">
        <v>51</v>
      </c>
      <c r="D180" s="259"/>
      <c r="E180" s="259"/>
      <c r="F180" s="279" t="s">
        <v>424</v>
      </c>
      <c r="G180" s="259"/>
      <c r="H180" s="259" t="s">
        <v>497</v>
      </c>
      <c r="I180" s="259" t="s">
        <v>426</v>
      </c>
      <c r="J180" s="259">
        <v>255</v>
      </c>
      <c r="K180" s="301"/>
    </row>
    <row r="181" spans="2:11" s="1" customFormat="1" ht="15" customHeight="1" x14ac:dyDescent="0.2">
      <c r="B181" s="280"/>
      <c r="C181" s="259" t="s">
        <v>98</v>
      </c>
      <c r="D181" s="259"/>
      <c r="E181" s="259"/>
      <c r="F181" s="279" t="s">
        <v>424</v>
      </c>
      <c r="G181" s="259"/>
      <c r="H181" s="259" t="s">
        <v>388</v>
      </c>
      <c r="I181" s="259" t="s">
        <v>426</v>
      </c>
      <c r="J181" s="259">
        <v>10</v>
      </c>
      <c r="K181" s="301"/>
    </row>
    <row r="182" spans="2:11" s="1" customFormat="1" ht="15" customHeight="1" x14ac:dyDescent="0.2">
      <c r="B182" s="280"/>
      <c r="C182" s="259" t="s">
        <v>99</v>
      </c>
      <c r="D182" s="259"/>
      <c r="E182" s="259"/>
      <c r="F182" s="279" t="s">
        <v>424</v>
      </c>
      <c r="G182" s="259"/>
      <c r="H182" s="259" t="s">
        <v>498</v>
      </c>
      <c r="I182" s="259" t="s">
        <v>459</v>
      </c>
      <c r="J182" s="259"/>
      <c r="K182" s="301"/>
    </row>
    <row r="183" spans="2:11" s="1" customFormat="1" ht="15" customHeight="1" x14ac:dyDescent="0.2">
      <c r="B183" s="280"/>
      <c r="C183" s="259" t="s">
        <v>499</v>
      </c>
      <c r="D183" s="259"/>
      <c r="E183" s="259"/>
      <c r="F183" s="279" t="s">
        <v>424</v>
      </c>
      <c r="G183" s="259"/>
      <c r="H183" s="259" t="s">
        <v>500</v>
      </c>
      <c r="I183" s="259" t="s">
        <v>459</v>
      </c>
      <c r="J183" s="259"/>
      <c r="K183" s="301"/>
    </row>
    <row r="184" spans="2:11" s="1" customFormat="1" ht="15" customHeight="1" x14ac:dyDescent="0.2">
      <c r="B184" s="280"/>
      <c r="C184" s="259" t="s">
        <v>488</v>
      </c>
      <c r="D184" s="259"/>
      <c r="E184" s="259"/>
      <c r="F184" s="279" t="s">
        <v>424</v>
      </c>
      <c r="G184" s="259"/>
      <c r="H184" s="259" t="s">
        <v>501</v>
      </c>
      <c r="I184" s="259" t="s">
        <v>459</v>
      </c>
      <c r="J184" s="259"/>
      <c r="K184" s="301"/>
    </row>
    <row r="185" spans="2:11" s="1" customFormat="1" ht="15" customHeight="1" x14ac:dyDescent="0.2">
      <c r="B185" s="280"/>
      <c r="C185" s="259" t="s">
        <v>101</v>
      </c>
      <c r="D185" s="259"/>
      <c r="E185" s="259"/>
      <c r="F185" s="279" t="s">
        <v>430</v>
      </c>
      <c r="G185" s="259"/>
      <c r="H185" s="259" t="s">
        <v>502</v>
      </c>
      <c r="I185" s="259" t="s">
        <v>426</v>
      </c>
      <c r="J185" s="259">
        <v>50</v>
      </c>
      <c r="K185" s="301"/>
    </row>
    <row r="186" spans="2:11" s="1" customFormat="1" ht="15" customHeight="1" x14ac:dyDescent="0.2">
      <c r="B186" s="280"/>
      <c r="C186" s="259" t="s">
        <v>503</v>
      </c>
      <c r="D186" s="259"/>
      <c r="E186" s="259"/>
      <c r="F186" s="279" t="s">
        <v>430</v>
      </c>
      <c r="G186" s="259"/>
      <c r="H186" s="259" t="s">
        <v>504</v>
      </c>
      <c r="I186" s="259" t="s">
        <v>505</v>
      </c>
      <c r="J186" s="259"/>
      <c r="K186" s="301"/>
    </row>
    <row r="187" spans="2:11" s="1" customFormat="1" ht="15" customHeight="1" x14ac:dyDescent="0.2">
      <c r="B187" s="280"/>
      <c r="C187" s="259" t="s">
        <v>506</v>
      </c>
      <c r="D187" s="259"/>
      <c r="E187" s="259"/>
      <c r="F187" s="279" t="s">
        <v>430</v>
      </c>
      <c r="G187" s="259"/>
      <c r="H187" s="259" t="s">
        <v>507</v>
      </c>
      <c r="I187" s="259" t="s">
        <v>505</v>
      </c>
      <c r="J187" s="259"/>
      <c r="K187" s="301"/>
    </row>
    <row r="188" spans="2:11" s="1" customFormat="1" ht="15" customHeight="1" x14ac:dyDescent="0.2">
      <c r="B188" s="280"/>
      <c r="C188" s="259" t="s">
        <v>508</v>
      </c>
      <c r="D188" s="259"/>
      <c r="E188" s="259"/>
      <c r="F188" s="279" t="s">
        <v>430</v>
      </c>
      <c r="G188" s="259"/>
      <c r="H188" s="259" t="s">
        <v>509</v>
      </c>
      <c r="I188" s="259" t="s">
        <v>505</v>
      </c>
      <c r="J188" s="259"/>
      <c r="K188" s="301"/>
    </row>
    <row r="189" spans="2:11" s="1" customFormat="1" ht="15" customHeight="1" x14ac:dyDescent="0.2">
      <c r="B189" s="280"/>
      <c r="C189" s="313" t="s">
        <v>510</v>
      </c>
      <c r="D189" s="259"/>
      <c r="E189" s="259"/>
      <c r="F189" s="279" t="s">
        <v>430</v>
      </c>
      <c r="G189" s="259"/>
      <c r="H189" s="259" t="s">
        <v>511</v>
      </c>
      <c r="I189" s="259" t="s">
        <v>512</v>
      </c>
      <c r="J189" s="314" t="s">
        <v>513</v>
      </c>
      <c r="K189" s="301"/>
    </row>
    <row r="190" spans="2:11" s="1" customFormat="1" ht="15" customHeight="1" x14ac:dyDescent="0.2">
      <c r="B190" s="280"/>
      <c r="C190" s="265" t="s">
        <v>39</v>
      </c>
      <c r="D190" s="259"/>
      <c r="E190" s="259"/>
      <c r="F190" s="279" t="s">
        <v>424</v>
      </c>
      <c r="G190" s="259"/>
      <c r="H190" s="256" t="s">
        <v>514</v>
      </c>
      <c r="I190" s="259" t="s">
        <v>515</v>
      </c>
      <c r="J190" s="259"/>
      <c r="K190" s="301"/>
    </row>
    <row r="191" spans="2:11" s="1" customFormat="1" ht="15" customHeight="1" x14ac:dyDescent="0.2">
      <c r="B191" s="280"/>
      <c r="C191" s="265" t="s">
        <v>516</v>
      </c>
      <c r="D191" s="259"/>
      <c r="E191" s="259"/>
      <c r="F191" s="279" t="s">
        <v>424</v>
      </c>
      <c r="G191" s="259"/>
      <c r="H191" s="259" t="s">
        <v>517</v>
      </c>
      <c r="I191" s="259" t="s">
        <v>459</v>
      </c>
      <c r="J191" s="259"/>
      <c r="K191" s="301"/>
    </row>
    <row r="192" spans="2:11" s="1" customFormat="1" ht="15" customHeight="1" x14ac:dyDescent="0.2">
      <c r="B192" s="280"/>
      <c r="C192" s="265" t="s">
        <v>518</v>
      </c>
      <c r="D192" s="259"/>
      <c r="E192" s="259"/>
      <c r="F192" s="279" t="s">
        <v>424</v>
      </c>
      <c r="G192" s="259"/>
      <c r="H192" s="259" t="s">
        <v>519</v>
      </c>
      <c r="I192" s="259" t="s">
        <v>459</v>
      </c>
      <c r="J192" s="259"/>
      <c r="K192" s="301"/>
    </row>
    <row r="193" spans="2:11" s="1" customFormat="1" ht="15" customHeight="1" x14ac:dyDescent="0.2">
      <c r="B193" s="280"/>
      <c r="C193" s="265" t="s">
        <v>520</v>
      </c>
      <c r="D193" s="259"/>
      <c r="E193" s="259"/>
      <c r="F193" s="279" t="s">
        <v>430</v>
      </c>
      <c r="G193" s="259"/>
      <c r="H193" s="259" t="s">
        <v>521</v>
      </c>
      <c r="I193" s="259" t="s">
        <v>459</v>
      </c>
      <c r="J193" s="259"/>
      <c r="K193" s="301"/>
    </row>
    <row r="194" spans="2:11" s="1" customFormat="1" ht="15" customHeight="1" x14ac:dyDescent="0.2">
      <c r="B194" s="307"/>
      <c r="C194" s="315"/>
      <c r="D194" s="289"/>
      <c r="E194" s="289"/>
      <c r="F194" s="289"/>
      <c r="G194" s="289"/>
      <c r="H194" s="289"/>
      <c r="I194" s="289"/>
      <c r="J194" s="289"/>
      <c r="K194" s="308"/>
    </row>
    <row r="195" spans="2:11" s="1" customFormat="1" ht="18.75" customHeight="1" x14ac:dyDescent="0.2">
      <c r="B195" s="256"/>
      <c r="C195" s="259"/>
      <c r="D195" s="259"/>
      <c r="E195" s="259"/>
      <c r="F195" s="279"/>
      <c r="G195" s="259"/>
      <c r="H195" s="259"/>
      <c r="I195" s="259"/>
      <c r="J195" s="259"/>
      <c r="K195" s="256"/>
    </row>
    <row r="196" spans="2:11" s="1" customFormat="1" ht="18.75" customHeight="1" x14ac:dyDescent="0.2">
      <c r="B196" s="256"/>
      <c r="C196" s="259"/>
      <c r="D196" s="259"/>
      <c r="E196" s="259"/>
      <c r="F196" s="279"/>
      <c r="G196" s="259"/>
      <c r="H196" s="259"/>
      <c r="I196" s="259"/>
      <c r="J196" s="259"/>
      <c r="K196" s="256"/>
    </row>
    <row r="197" spans="2:11" s="1" customFormat="1" ht="18.75" customHeight="1" x14ac:dyDescent="0.2">
      <c r="B197" s="266"/>
      <c r="C197" s="266"/>
      <c r="D197" s="266"/>
      <c r="E197" s="266"/>
      <c r="F197" s="266"/>
      <c r="G197" s="266"/>
      <c r="H197" s="266"/>
      <c r="I197" s="266"/>
      <c r="J197" s="266"/>
      <c r="K197" s="266"/>
    </row>
    <row r="198" spans="2:11" s="1" customFormat="1" ht="13.5" x14ac:dyDescent="0.2">
      <c r="B198" s="248"/>
      <c r="C198" s="249"/>
      <c r="D198" s="249"/>
      <c r="E198" s="249"/>
      <c r="F198" s="249"/>
      <c r="G198" s="249"/>
      <c r="H198" s="249"/>
      <c r="I198" s="249"/>
      <c r="J198" s="249"/>
      <c r="K198" s="250"/>
    </row>
    <row r="199" spans="2:11" s="1" customFormat="1" ht="21" x14ac:dyDescent="0.2">
      <c r="B199" s="251"/>
      <c r="C199" s="376" t="s">
        <v>522</v>
      </c>
      <c r="D199" s="376"/>
      <c r="E199" s="376"/>
      <c r="F199" s="376"/>
      <c r="G199" s="376"/>
      <c r="H199" s="376"/>
      <c r="I199" s="376"/>
      <c r="J199" s="376"/>
      <c r="K199" s="252"/>
    </row>
    <row r="200" spans="2:11" s="1" customFormat="1" ht="25.5" customHeight="1" x14ac:dyDescent="0.3">
      <c r="B200" s="251"/>
      <c r="C200" s="316" t="s">
        <v>523</v>
      </c>
      <c r="D200" s="316"/>
      <c r="E200" s="316"/>
      <c r="F200" s="316" t="s">
        <v>524</v>
      </c>
      <c r="G200" s="317"/>
      <c r="H200" s="382" t="s">
        <v>525</v>
      </c>
      <c r="I200" s="382"/>
      <c r="J200" s="382"/>
      <c r="K200" s="252"/>
    </row>
    <row r="201" spans="2:11" s="1" customFormat="1" ht="5.25" customHeight="1" x14ac:dyDescent="0.2">
      <c r="B201" s="280"/>
      <c r="C201" s="277"/>
      <c r="D201" s="277"/>
      <c r="E201" s="277"/>
      <c r="F201" s="277"/>
      <c r="G201" s="259"/>
      <c r="H201" s="277"/>
      <c r="I201" s="277"/>
      <c r="J201" s="277"/>
      <c r="K201" s="301"/>
    </row>
    <row r="202" spans="2:11" s="1" customFormat="1" ht="15" customHeight="1" x14ac:dyDescent="0.2">
      <c r="B202" s="280"/>
      <c r="C202" s="259" t="s">
        <v>515</v>
      </c>
      <c r="D202" s="259"/>
      <c r="E202" s="259"/>
      <c r="F202" s="279" t="s">
        <v>40</v>
      </c>
      <c r="G202" s="259"/>
      <c r="H202" s="381" t="s">
        <v>526</v>
      </c>
      <c r="I202" s="381"/>
      <c r="J202" s="381"/>
      <c r="K202" s="301"/>
    </row>
    <row r="203" spans="2:11" s="1" customFormat="1" ht="15" customHeight="1" x14ac:dyDescent="0.2">
      <c r="B203" s="280"/>
      <c r="C203" s="286"/>
      <c r="D203" s="259"/>
      <c r="E203" s="259"/>
      <c r="F203" s="279" t="s">
        <v>41</v>
      </c>
      <c r="G203" s="259"/>
      <c r="H203" s="381" t="s">
        <v>527</v>
      </c>
      <c r="I203" s="381"/>
      <c r="J203" s="381"/>
      <c r="K203" s="301"/>
    </row>
    <row r="204" spans="2:11" s="1" customFormat="1" ht="15" customHeight="1" x14ac:dyDescent="0.2">
      <c r="B204" s="280"/>
      <c r="C204" s="286"/>
      <c r="D204" s="259"/>
      <c r="E204" s="259"/>
      <c r="F204" s="279" t="s">
        <v>44</v>
      </c>
      <c r="G204" s="259"/>
      <c r="H204" s="381" t="s">
        <v>528</v>
      </c>
      <c r="I204" s="381"/>
      <c r="J204" s="381"/>
      <c r="K204" s="301"/>
    </row>
    <row r="205" spans="2:11" s="1" customFormat="1" ht="15" customHeight="1" x14ac:dyDescent="0.2">
      <c r="B205" s="280"/>
      <c r="C205" s="259"/>
      <c r="D205" s="259"/>
      <c r="E205" s="259"/>
      <c r="F205" s="279" t="s">
        <v>42</v>
      </c>
      <c r="G205" s="259"/>
      <c r="H205" s="381" t="s">
        <v>529</v>
      </c>
      <c r="I205" s="381"/>
      <c r="J205" s="381"/>
      <c r="K205" s="301"/>
    </row>
    <row r="206" spans="2:11" s="1" customFormat="1" ht="15" customHeight="1" x14ac:dyDescent="0.2">
      <c r="B206" s="280"/>
      <c r="C206" s="259"/>
      <c r="D206" s="259"/>
      <c r="E206" s="259"/>
      <c r="F206" s="279" t="s">
        <v>43</v>
      </c>
      <c r="G206" s="259"/>
      <c r="H206" s="381" t="s">
        <v>530</v>
      </c>
      <c r="I206" s="381"/>
      <c r="J206" s="381"/>
      <c r="K206" s="301"/>
    </row>
    <row r="207" spans="2:11" s="1" customFormat="1" ht="15" customHeight="1" x14ac:dyDescent="0.2">
      <c r="B207" s="280"/>
      <c r="C207" s="259"/>
      <c r="D207" s="259"/>
      <c r="E207" s="259"/>
      <c r="F207" s="279"/>
      <c r="G207" s="259"/>
      <c r="H207" s="259"/>
      <c r="I207" s="259"/>
      <c r="J207" s="259"/>
      <c r="K207" s="301"/>
    </row>
    <row r="208" spans="2:11" s="1" customFormat="1" ht="15" customHeight="1" x14ac:dyDescent="0.2">
      <c r="B208" s="280"/>
      <c r="C208" s="259" t="s">
        <v>471</v>
      </c>
      <c r="D208" s="259"/>
      <c r="E208" s="259"/>
      <c r="F208" s="279" t="s">
        <v>76</v>
      </c>
      <c r="G208" s="259"/>
      <c r="H208" s="381" t="s">
        <v>531</v>
      </c>
      <c r="I208" s="381"/>
      <c r="J208" s="381"/>
      <c r="K208" s="301"/>
    </row>
    <row r="209" spans="2:11" s="1" customFormat="1" ht="15" customHeight="1" x14ac:dyDescent="0.2">
      <c r="B209" s="280"/>
      <c r="C209" s="286"/>
      <c r="D209" s="259"/>
      <c r="E209" s="259"/>
      <c r="F209" s="279" t="s">
        <v>366</v>
      </c>
      <c r="G209" s="259"/>
      <c r="H209" s="381" t="s">
        <v>367</v>
      </c>
      <c r="I209" s="381"/>
      <c r="J209" s="381"/>
      <c r="K209" s="301"/>
    </row>
    <row r="210" spans="2:11" s="1" customFormat="1" ht="15" customHeight="1" x14ac:dyDescent="0.2">
      <c r="B210" s="280"/>
      <c r="C210" s="259"/>
      <c r="D210" s="259"/>
      <c r="E210" s="259"/>
      <c r="F210" s="279" t="s">
        <v>364</v>
      </c>
      <c r="G210" s="259"/>
      <c r="H210" s="381" t="s">
        <v>532</v>
      </c>
      <c r="I210" s="381"/>
      <c r="J210" s="381"/>
      <c r="K210" s="301"/>
    </row>
    <row r="211" spans="2:11" s="1" customFormat="1" ht="15" customHeight="1" x14ac:dyDescent="0.2">
      <c r="B211" s="318"/>
      <c r="C211" s="286"/>
      <c r="D211" s="286"/>
      <c r="E211" s="286"/>
      <c r="F211" s="279" t="s">
        <v>368</v>
      </c>
      <c r="G211" s="265"/>
      <c r="H211" s="380" t="s">
        <v>369</v>
      </c>
      <c r="I211" s="380"/>
      <c r="J211" s="380"/>
      <c r="K211" s="319"/>
    </row>
    <row r="212" spans="2:11" s="1" customFormat="1" ht="15" customHeight="1" x14ac:dyDescent="0.2">
      <c r="B212" s="318"/>
      <c r="C212" s="286"/>
      <c r="D212" s="286"/>
      <c r="E212" s="286"/>
      <c r="F212" s="279" t="s">
        <v>370</v>
      </c>
      <c r="G212" s="265"/>
      <c r="H212" s="380" t="s">
        <v>533</v>
      </c>
      <c r="I212" s="380"/>
      <c r="J212" s="380"/>
      <c r="K212" s="319"/>
    </row>
    <row r="213" spans="2:11" s="1" customFormat="1" ht="15" customHeight="1" x14ac:dyDescent="0.2">
      <c r="B213" s="318"/>
      <c r="C213" s="286"/>
      <c r="D213" s="286"/>
      <c r="E213" s="286"/>
      <c r="F213" s="320"/>
      <c r="G213" s="265"/>
      <c r="H213" s="321"/>
      <c r="I213" s="321"/>
      <c r="J213" s="321"/>
      <c r="K213" s="319"/>
    </row>
    <row r="214" spans="2:11" s="1" customFormat="1" ht="15" customHeight="1" x14ac:dyDescent="0.2">
      <c r="B214" s="318"/>
      <c r="C214" s="259" t="s">
        <v>495</v>
      </c>
      <c r="D214" s="286"/>
      <c r="E214" s="286"/>
      <c r="F214" s="279">
        <v>1</v>
      </c>
      <c r="G214" s="265"/>
      <c r="H214" s="380" t="s">
        <v>534</v>
      </c>
      <c r="I214" s="380"/>
      <c r="J214" s="380"/>
      <c r="K214" s="319"/>
    </row>
    <row r="215" spans="2:11" s="1" customFormat="1" ht="15" customHeight="1" x14ac:dyDescent="0.2">
      <c r="B215" s="318"/>
      <c r="C215" s="286"/>
      <c r="D215" s="286"/>
      <c r="E215" s="286"/>
      <c r="F215" s="279">
        <v>2</v>
      </c>
      <c r="G215" s="265"/>
      <c r="H215" s="380" t="s">
        <v>535</v>
      </c>
      <c r="I215" s="380"/>
      <c r="J215" s="380"/>
      <c r="K215" s="319"/>
    </row>
    <row r="216" spans="2:11" s="1" customFormat="1" ht="15" customHeight="1" x14ac:dyDescent="0.2">
      <c r="B216" s="318"/>
      <c r="C216" s="286"/>
      <c r="D216" s="286"/>
      <c r="E216" s="286"/>
      <c r="F216" s="279">
        <v>3</v>
      </c>
      <c r="G216" s="265"/>
      <c r="H216" s="380" t="s">
        <v>536</v>
      </c>
      <c r="I216" s="380"/>
      <c r="J216" s="380"/>
      <c r="K216" s="319"/>
    </row>
    <row r="217" spans="2:11" s="1" customFormat="1" ht="15" customHeight="1" x14ac:dyDescent="0.2">
      <c r="B217" s="318"/>
      <c r="C217" s="286"/>
      <c r="D217" s="286"/>
      <c r="E217" s="286"/>
      <c r="F217" s="279">
        <v>4</v>
      </c>
      <c r="G217" s="265"/>
      <c r="H217" s="380" t="s">
        <v>537</v>
      </c>
      <c r="I217" s="380"/>
      <c r="J217" s="380"/>
      <c r="K217" s="319"/>
    </row>
    <row r="218" spans="2:11" s="1" customFormat="1" ht="12.75" customHeight="1" x14ac:dyDescent="0.2">
      <c r="B218" s="322"/>
      <c r="C218" s="323"/>
      <c r="D218" s="323"/>
      <c r="E218" s="323"/>
      <c r="F218" s="323"/>
      <c r="G218" s="323"/>
      <c r="H218" s="323"/>
      <c r="I218" s="323"/>
      <c r="J218" s="323"/>
      <c r="K218" s="324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Rekapitulace stavby</vt:lpstr>
      <vt:lpstr>101 - KOMUNIKACE</vt:lpstr>
      <vt:lpstr>Pokyny pro vyplnění</vt:lpstr>
      <vt:lpstr>'101 - KOMUNIKACE'!Názvy_tisku</vt:lpstr>
      <vt:lpstr>'Rekapitulace stavby'!Názvy_tisku</vt:lpstr>
      <vt:lpstr>'101 - KOMUNIKACE'!Oblast_tisku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PC-VIKTOR\Viktor Vaidis</dc:creator>
  <cp:lastModifiedBy>Pěčková Markéta</cp:lastModifiedBy>
  <dcterms:created xsi:type="dcterms:W3CDTF">2020-09-17T06:43:22Z</dcterms:created>
  <dcterms:modified xsi:type="dcterms:W3CDTF">2020-09-17T07:31:37Z</dcterms:modified>
</cp:coreProperties>
</file>