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Konstrukce podhledu" sheetId="2" r:id="rId2"/>
    <sheet name="SO-02 - Konstrukce střechy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'SO-01 - Konstrukce podhledu'!$C$91:$K$414</definedName>
    <definedName name="_xlnm.Print_Area" localSheetId="1">'SO-01 - Konstrukce podhledu'!$C$4:$J$39,'SO-01 - Konstrukce podhledu'!$C$45:$J$73,'SO-01 - Konstrukce podhledu'!$C$79:$K$414</definedName>
    <definedName name="_xlnm._FilterDatabase" localSheetId="2" hidden="1">'SO-02 - Konstrukce střechy'!$C$93:$K$289</definedName>
    <definedName name="_xlnm.Print_Area" localSheetId="2">'SO-02 - Konstrukce střechy'!$C$4:$J$39,'SO-02 - Konstrukce střechy'!$C$45:$J$75,'SO-02 - Konstrukce střechy'!$C$81:$K$289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'SO-01 - Konstrukce podhledu'!$91:$91</definedName>
    <definedName name="_xlnm.Print_Titles" localSheetId="2">'SO-02 - Konstrukce střechy'!$93:$93</definedName>
  </definedNames>
  <calcPr fullCalcOnLoad="1"/>
</workbook>
</file>

<file path=xl/sharedStrings.xml><?xml version="1.0" encoding="utf-8"?>
<sst xmlns="http://schemas.openxmlformats.org/spreadsheetml/2006/main" count="6215" uniqueCount="816">
  <si>
    <t>Export Komplet</t>
  </si>
  <si>
    <t>VZ</t>
  </si>
  <si>
    <t>2.0</t>
  </si>
  <si>
    <t>ZAMOK</t>
  </si>
  <si>
    <t>False</t>
  </si>
  <si>
    <t>{f3d5a791-0e59-4709-84bc-9adbbd26621a}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</si>
  <si>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</si>
  <si>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</si>
  <si>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</si>
  <si>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</si>
  <si>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</si>
  <si>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</si>
  <si>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</si>
  <si>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</si>
  <si>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20200521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</si>
  <si>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</si>
  <si>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</si>
  <si>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Projekt opravy šikmé střechy - školní jídelna a dílny Střední školy Bor</t>
  </si>
  <si>
    <t>KSO:</t>
  </si>
  <si>
    <t/>
  </si>
  <si>
    <t>CC-CZ:</t>
  </si>
  <si>
    <t>Místo:</t>
  </si>
  <si>
    <t>Strážská 483</t>
  </si>
  <si>
    <t>Datum:</t>
  </si>
  <si>
    <t>20. 5. 2020</t>
  </si>
  <si>
    <t>Zadavatel:</t>
  </si>
  <si>
    <t>IČ:</t>
  </si>
  <si>
    <t>00077879</t>
  </si>
  <si>
    <t>Střední škola Bor</t>
  </si>
  <si>
    <t>DIČ:</t>
  </si>
  <si>
    <t>Uchazeč:</t>
  </si>
  <si>
    <t>Vyplň údaj</t>
  </si>
  <si>
    <t>Projektant:</t>
  </si>
  <si>
    <t>27642411</t>
  </si>
  <si>
    <t>DEKPROJEKT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</si>
  <si>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</si>
  <si>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</si>
  <si>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</si>
  <si>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</si>
  <si>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</si>
  <si>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</si>
  <si>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</si>
  <si>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</si>
  <si>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</si>
  <si>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</si>
  <si>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</si>
  <si>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</si>
  <si>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</si>
  <si>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</si>
  <si>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</si>
  <si>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</si>
  <si>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</si>
  <si>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</si>
  <si>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</si>
  <si>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</si>
  <si>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</si>
  <si>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</si>
  <si>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</si>
  <si>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</si>
  <si>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</si>
  <si>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</si>
  <si>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</si>
  <si>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</si>
  <si>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</si>
  <si>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</si>
  <si>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</si>
  <si>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</si>
  <si>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</si>
  <si>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</si>
  <si>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</si>
  <si>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</si>
  <si>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</si>
  <si>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</si>
  <si>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</si>
  <si>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</si>
  <si>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</si>
  <si>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</si>
  <si>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</si>
  <si>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</si>
  <si>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Konstrukce podhledu</t>
  </si>
  <si>
    <t>STA</t>
  </si>
  <si>
    <t>1</t>
  </si>
  <si>
    <t>{07f3c9ce-b94f-4f1b-9f37-8fa117971efd}</t>
  </si>
  <si>
    <t>2</t>
  </si>
  <si>
    <t>SO-02</t>
  </si>
  <si>
    <t>Konstrukce střechy</t>
  </si>
  <si>
    <t>{0cf5820a-acda-4b3d-90b9-889da075b0b1}</t>
  </si>
  <si>
    <t>KRYCÍ LIST SOUPISU PRACÍ</t>
  </si>
  <si>
    <t>Objekt:</t>
  </si>
  <si>
    <t>SO-01 - Konstrukce podhledu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</si>
  <si>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</si>
  <si>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</si>
  <si>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</si>
  <si>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</si>
  <si>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</si>
  <si>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</si>
  <si>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</si>
  <si>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</si>
  <si>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</si>
  <si>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</si>
  <si>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</si>
  <si>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763 - Konstrukce suché výstavby</t>
  </si>
  <si>
    <t xml:space="preserve">    766 - Konstrukce truhlářské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</si>
  <si>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</si>
  <si>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</si>
  <si>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</si>
  <si>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</si>
  <si>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</si>
  <si>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</si>
  <si>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</si>
  <si>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</si>
  <si>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</si>
  <si>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</si>
  <si>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</si>
  <si>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</si>
  <si>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</si>
  <si>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</si>
  <si>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</si>
  <si>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</si>
  <si>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</si>
  <si>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</si>
  <si>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</si>
  <si>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</si>
  <si>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</si>
  <si>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</si>
  <si>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</si>
  <si>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619991001</t>
  </si>
  <si>
    <t>Zakrytí vnitřních ploch před znečištěním včetně pozdějšího odkrytí podlah fólií přilepenou lepící páskou</t>
  </si>
  <si>
    <t>m2</t>
  </si>
  <si>
    <t>CS ÚRS 2020 01</t>
  </si>
  <si>
    <t>4</t>
  </si>
  <si>
    <t>-337950532</t>
  </si>
  <si>
    <t>VV</t>
  </si>
  <si>
    <t>pro obě varianty skladby S1´</t>
  </si>
  <si>
    <t>563,6+273,83</t>
  </si>
  <si>
    <t>9</t>
  </si>
  <si>
    <t>Ostatní konstrukce a práce, bourání</t>
  </si>
  <si>
    <t>949101112</t>
  </si>
  <si>
    <t>Lešení pomocné pracovní pro objekty pozemních staveb pro zatížení do 150 kg/m2, o výšce lešeňové podlahy přes 1,9 do 3,5 m</t>
  </si>
  <si>
    <t>531893903</t>
  </si>
  <si>
    <t>pro zhotovení obou variant skladby S1´</t>
  </si>
  <si>
    <t>997</t>
  </si>
  <si>
    <t>Přesun sutě</t>
  </si>
  <si>
    <t>3</t>
  </si>
  <si>
    <t>997013153</t>
  </si>
  <si>
    <t>Vnitrostaveništní doprava suti a vybouraných hmot vodorovně do 50 m svisle s omezením mechanizace pro budovy a haly výšky přes 9 do 12 m</t>
  </si>
  <si>
    <t>t</t>
  </si>
  <si>
    <t>337007739</t>
  </si>
  <si>
    <t>997013511</t>
  </si>
  <si>
    <t>Odvoz suti a vybouraných hmot z meziskládky na skládku s naložením a se složením, na vzdálenost do 1 km</t>
  </si>
  <si>
    <t>-1878671495</t>
  </si>
  <si>
    <t>5</t>
  </si>
  <si>
    <t>997013509</t>
  </si>
  <si>
    <t>Odvoz suti a vybouraných hmot na skládku nebo meziskládku se složením, na vzdálenost Příplatek k ceně za každý další i započatý 1 km přes 1 km</t>
  </si>
  <si>
    <t>-801623063</t>
  </si>
  <si>
    <t>P</t>
  </si>
  <si>
    <t>Poznámka k položce:
předpoklad celkem do 20 km vzdálenosti</t>
  </si>
  <si>
    <t>23,346*19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</si>
  <si>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</si>
  <si>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</si>
  <si>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-916967068</t>
  </si>
  <si>
    <t>998</t>
  </si>
  <si>
    <t>Přesun hmot</t>
  </si>
  <si>
    <t>7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</si>
  <si>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</si>
  <si>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</si>
  <si>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-649515216</t>
  </si>
  <si>
    <t>PSV</t>
  </si>
  <si>
    <t>Práce a dodávky PSV</t>
  </si>
  <si>
    <t>713</t>
  </si>
  <si>
    <t>Izolace tepelné</t>
  </si>
  <si>
    <t>8</t>
  </si>
  <si>
    <t>713110811</t>
  </si>
  <si>
    <t>Odstranění tepelné izolace stropů nebo podhledů z rohoží, pásů, dílců, desek, bloků volně kladených z vláknitých materiálů suchých, tloušťka izolace do 100 mm</t>
  </si>
  <si>
    <t>16</t>
  </si>
  <si>
    <t>782549255</t>
  </si>
  <si>
    <t>koeficinet množství = 2 tj. 2 x 100 vaty</t>
  </si>
  <si>
    <t>skladba S01 - kazety:</t>
  </si>
  <si>
    <t>schodiště</t>
  </si>
  <si>
    <t>16,1</t>
  </si>
  <si>
    <t>WC</t>
  </si>
  <si>
    <t>7,33</t>
  </si>
  <si>
    <t>kancelář</t>
  </si>
  <si>
    <t>5,88</t>
  </si>
  <si>
    <t>chodba</t>
  </si>
  <si>
    <t>17,28</t>
  </si>
  <si>
    <t>12,2</t>
  </si>
  <si>
    <t>7,67</t>
  </si>
  <si>
    <t>28,94</t>
  </si>
  <si>
    <t>14,76</t>
  </si>
  <si>
    <t>odpočinková a přednášková místnost</t>
  </si>
  <si>
    <t>63,64</t>
  </si>
  <si>
    <t>38,34</t>
  </si>
  <si>
    <t>11,85</t>
  </si>
  <si>
    <t xml:space="preserve">kancelář </t>
  </si>
  <si>
    <t>24,23</t>
  </si>
  <si>
    <t>13,76</t>
  </si>
  <si>
    <t>skladba S01 - SDK:</t>
  </si>
  <si>
    <t>kotelna</t>
  </si>
  <si>
    <t>24,71</t>
  </si>
  <si>
    <t>jídelna + kuchyně</t>
  </si>
  <si>
    <t>251,88</t>
  </si>
  <si>
    <t>Součet</t>
  </si>
  <si>
    <t>550,42*2 'Přepočtené koeficientem množství</t>
  </si>
  <si>
    <t>713110813</t>
  </si>
  <si>
    <t>Odstranění tepelné izolace stropů nebo podhledů z rohoží, pásů, dílců, desek, bloků volně kladených z vláknitých materiálů suchých, tloušťka izolace přes 100 mm</t>
  </si>
  <si>
    <t>267119292</t>
  </si>
  <si>
    <t>skladba S2:</t>
  </si>
  <si>
    <t>sklad</t>
  </si>
  <si>
    <t>47,51</t>
  </si>
  <si>
    <t>dílna</t>
  </si>
  <si>
    <t>51,85</t>
  </si>
  <si>
    <t>135,8</t>
  </si>
  <si>
    <t>10</t>
  </si>
  <si>
    <t>713110851</t>
  </si>
  <si>
    <t>Odstranění tepelné izolace stropů nebo podhledů z rohoží, pásů, dílců, desek, bloků připevněných lepením z polystyrenu suchého, tloušťka izolace do 100 mm</t>
  </si>
  <si>
    <t>-496109507</t>
  </si>
  <si>
    <t>11</t>
  </si>
  <si>
    <t>713111111</t>
  </si>
  <si>
    <t>Montáž tepelné izolace stropů rohožemi, pásy, dílci, deskami, bloky (izolační materiál ve specifikaci) vrchem bez překrytí lepenkou kladenými volně</t>
  </si>
  <si>
    <t>-871287704</t>
  </si>
  <si>
    <t>12</t>
  </si>
  <si>
    <t>M</t>
  </si>
  <si>
    <t>63148155</t>
  </si>
  <si>
    <t>deska tepelně izolační minerální univerzální λ=0,035 tl 120mm</t>
  </si>
  <si>
    <t>32</t>
  </si>
  <si>
    <t>486291354</t>
  </si>
  <si>
    <t>837,43*1,02 'Přepočtené koeficientem množství</t>
  </si>
  <si>
    <t>13</t>
  </si>
  <si>
    <t>-74646801</t>
  </si>
  <si>
    <t>14</t>
  </si>
  <si>
    <t>63148156</t>
  </si>
  <si>
    <t>deska tepelně izolační minerální univerzální λ=0,035 tl 140mm</t>
  </si>
  <si>
    <t>-604716915</t>
  </si>
  <si>
    <t>713191133</t>
  </si>
  <si>
    <t>Montáž tepelné izolace stavebních konstrukcí - doplňky a konstrukční součásti podlah, stropů vrchem nebo střech překrytím fólií položenou volně s přelepením spojů</t>
  </si>
  <si>
    <t>-108033575</t>
  </si>
  <si>
    <t>28329030</t>
  </si>
  <si>
    <t>fólie kontaktní difuzně propustná pro doplňkovou hydroizolační vrstvu, monolitická třívrstvá PES/PP 150-160g/m2, integrovaná samolepící páska</t>
  </si>
  <si>
    <t>-851763411</t>
  </si>
  <si>
    <t>837,43*1,1 'Přepočtené koeficientem množství</t>
  </si>
  <si>
    <t>17</t>
  </si>
  <si>
    <t>998713202</t>
  </si>
  <si>
    <t>Přesun hmot pro izolace tepelné stanovený procentní sazbou (%) z ceny vodorovná dopravní vzdálenost do 50 m v objektech výšky přes 6 do 12 m</t>
  </si>
  <si>
    <t>%</t>
  </si>
  <si>
    <t>-324260368</t>
  </si>
  <si>
    <t>763</t>
  </si>
  <si>
    <t>Konstrukce suché výstavby</t>
  </si>
  <si>
    <t>18</t>
  </si>
  <si>
    <t>763131432</t>
  </si>
  <si>
    <t>Podhled ze sádrokartonových desek dvouvrstvá zavěšená spodní konstrukce z ocelových profilů CD, UD jednoduše opláštěná deskou protipožární DF, tl. 15 mm, bez izolace, REI do 90</t>
  </si>
  <si>
    <t>723861249</t>
  </si>
  <si>
    <t>skladba S1´ - kazety</t>
  </si>
  <si>
    <t>skladba S1´ - kazety:</t>
  </si>
  <si>
    <t>19</t>
  </si>
  <si>
    <t>763131751</t>
  </si>
  <si>
    <t>Podhled ze sádrokartonových desek ostatní práce a konstrukce na podhledech ze sádrokartonových desek montáž parotěsné zábrany</t>
  </si>
  <si>
    <t>1301522800</t>
  </si>
  <si>
    <t>20</t>
  </si>
  <si>
    <t>28329282</t>
  </si>
  <si>
    <t>fólie PE vyztužená Al vrstvou pro parotěsnou vrstvu 170g/m2</t>
  </si>
  <si>
    <t>-1187248195</t>
  </si>
  <si>
    <t>763135101</t>
  </si>
  <si>
    <t>Montáž sádrokartonového podhledu kazetového demontovatelného, velikosti kazet 600x600 mm včetně zavěšené nosné konstrukce viditelné</t>
  </si>
  <si>
    <t>-1871938658</t>
  </si>
  <si>
    <t>22</t>
  </si>
  <si>
    <t>59030570</t>
  </si>
  <si>
    <t>podhled kazetový bez děrování viditelný rastr tl 10mm 600x600mm</t>
  </si>
  <si>
    <t>1275003635</t>
  </si>
  <si>
    <t>837,43*1,05 'Přepočtené koeficientem množství</t>
  </si>
  <si>
    <t>23</t>
  </si>
  <si>
    <t>763131765</t>
  </si>
  <si>
    <t>Podhled ze sádrokartonových desek Příplatek k cenám za výšku zavěšení přes 0,5 do 1,0 m</t>
  </si>
  <si>
    <t>-1292491917</t>
  </si>
  <si>
    <t>pro skladby S1´ zhruba 1/2 plochy</t>
  </si>
  <si>
    <t>837,43/2</t>
  </si>
  <si>
    <t>24</t>
  </si>
  <si>
    <t>763131766</t>
  </si>
  <si>
    <t>Podhled ze sádrokartonových desek Příplatek k cenám za výšku zavěšení přes 1,0 do 1,5 m</t>
  </si>
  <si>
    <t>209862056</t>
  </si>
  <si>
    <t>25</t>
  </si>
  <si>
    <t>763.Rpol.RD</t>
  </si>
  <si>
    <t>Demontáž SDK roštu dvouúrovňového</t>
  </si>
  <si>
    <t>-1297226359</t>
  </si>
  <si>
    <t>26</t>
  </si>
  <si>
    <t>763132811</t>
  </si>
  <si>
    <t>Demontáž podhledu nebo samostatného požárního předělu ze sádrokartonových desek desek, opláštění jednoduché</t>
  </si>
  <si>
    <t>-1259125805</t>
  </si>
  <si>
    <t>27</t>
  </si>
  <si>
    <t>763135811</t>
  </si>
  <si>
    <t>Demontáž podhledu sádrokartonového kazetového na zavěšeném na roštu viditelném</t>
  </si>
  <si>
    <t>2050097997</t>
  </si>
  <si>
    <t>28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</si>
  <si>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</si>
  <si>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</si>
  <si>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-1621322778</t>
  </si>
  <si>
    <t>766</t>
  </si>
  <si>
    <t>Konstrukce truhlářské</t>
  </si>
  <si>
    <t>29</t>
  </si>
  <si>
    <t>766421822</t>
  </si>
  <si>
    <t>Demontáž obložení podhledů podkladových roštů</t>
  </si>
  <si>
    <t>2094408248</t>
  </si>
  <si>
    <t>30</t>
  </si>
  <si>
    <t>998766202</t>
  </si>
  <si>
    <t>Přesun hmot pro konstrukce truhlářské stanovený procentní sazbou (%) z ceny vodorovná dopravní vzdálenost do 50 m v objektech výšky přes 6 do 12 m</t>
  </si>
  <si>
    <t>-2036496304</t>
  </si>
  <si>
    <t>VRN</t>
  </si>
  <si>
    <t>Vedlejší rozpočtové náklady</t>
  </si>
  <si>
    <t>VRN3</t>
  </si>
  <si>
    <t>Zařízení staveniště</t>
  </si>
  <si>
    <t>31</t>
  </si>
  <si>
    <t>030001000</t>
  </si>
  <si>
    <t>kpl.</t>
  </si>
  <si>
    <t>1024</t>
  </si>
  <si>
    <t>-1635992642</t>
  </si>
  <si>
    <t>VRN4</t>
  </si>
  <si>
    <t>Inženýrská činnost</t>
  </si>
  <si>
    <t>041103000</t>
  </si>
  <si>
    <t>Autorský dozor projektanta</t>
  </si>
  <si>
    <t>-73446977</t>
  </si>
  <si>
    <t>VRN6</t>
  </si>
  <si>
    <t>Územní vlivy</t>
  </si>
  <si>
    <t>33</t>
  </si>
  <si>
    <t>065002000</t>
  </si>
  <si>
    <t>Mimostaveništní doprava materiálů</t>
  </si>
  <si>
    <t>1011456488</t>
  </si>
  <si>
    <t>SO-02 - Konstrukce střechy</t>
  </si>
  <si>
    <t xml:space="preserve">    712 - Povlakové krytiny</t>
  </si>
  <si>
    <t xml:space="preserve">    741 - Elektroinstalace - silnoproud</t>
  </si>
  <si>
    <t xml:space="preserve">    751 - Vzduchotechnika</t>
  </si>
  <si>
    <t xml:space="preserve">    764 - Konstrukce klempířské</t>
  </si>
  <si>
    <t xml:space="preserve">    767 - Konstrukce zámečnické</t>
  </si>
  <si>
    <t>962032641</t>
  </si>
  <si>
    <t>Bourání zdiva nadzákladového z cihel nebo tvárnic komínového z cihel pálených, šamotových nebo vápenopískových nad střechou na maltu cementovou</t>
  </si>
  <si>
    <t>m3</t>
  </si>
  <si>
    <t>1134488318</t>
  </si>
  <si>
    <t>nepoužíváné komínové těleso</t>
  </si>
  <si>
    <t>0,9*1,075*1,35</t>
  </si>
  <si>
    <t>19,141*19 'Přepočtené koeficientem množství</t>
  </si>
  <si>
    <t>712</t>
  </si>
  <si>
    <t>Povlakové krytiny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</si>
  <si>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</si>
  <si>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</si>
  <si>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kus</t>
  </si>
  <si>
    <t>1384054051</t>
  </si>
  <si>
    <t>odkouření kotle</t>
  </si>
  <si>
    <t>28342026</t>
  </si>
  <si>
    <t>manžeta těsnící pro prostupy hydroizolací z PVC otevřená kruhová vnitřní průměr 90-114</t>
  </si>
  <si>
    <t>1030479586</t>
  </si>
  <si>
    <t>712363116</t>
  </si>
  <si>
    <t>Provedení povlakové krytiny střech plochých do 10° fólií ostatní činnosti při pokládání hydroizolačních fólií (materiál ve specifikaci) zaizolování prostupů střešní rovinou kruhový průřez, průměr přes 300 mm do 500 mm</t>
  </si>
  <si>
    <t>-1215389997</t>
  </si>
  <si>
    <t>VZT</t>
  </si>
  <si>
    <t>turbíny</t>
  </si>
  <si>
    <t>28322058</t>
  </si>
  <si>
    <t>fólie hydroizolační střešní mPVC nevyztužená, určená na detaily tl 1,5mm</t>
  </si>
  <si>
    <t>-520720724</t>
  </si>
  <si>
    <t>12*0,7 'Přepočtené koeficientem množství</t>
  </si>
  <si>
    <t>712363118</t>
  </si>
  <si>
    <t>Provedení povlakové krytiny střech plochých do 10° fólií ostatní činnosti při pokládání hydroizolačních fólií (materiál ve specifikaci) zaizolování prostupů střešní rovinou hranatý průřez, vnitřní plochy do 0,09 m2</t>
  </si>
  <si>
    <t>-83083095</t>
  </si>
  <si>
    <t>VZT 250/250</t>
  </si>
  <si>
    <t>-674628322</t>
  </si>
  <si>
    <t>4*0,7 'Přepočtené koeficientem množství</t>
  </si>
  <si>
    <t>712363352</t>
  </si>
  <si>
    <t>Povlakové krytiny střech plochých do 10° z tvarovaných poplastovaných lišt pro mPVC vnitřní koutová lišta rš 100 mm</t>
  </si>
  <si>
    <t>m</t>
  </si>
  <si>
    <t>209698761</t>
  </si>
  <si>
    <t>K.06</t>
  </si>
  <si>
    <t>712363354</t>
  </si>
  <si>
    <t>Povlakové krytiny střech plochých do 10° z tvarovaných poplastovaných lišt pro mPVC stěnová lišta vyhnutá rš 71 mm</t>
  </si>
  <si>
    <t>-313793036</t>
  </si>
  <si>
    <t>K.07</t>
  </si>
  <si>
    <t>712363357</t>
  </si>
  <si>
    <t>Povlakové krytiny střech plochých do 10° z tvarovaných poplastovaných lišt pro mPVC okapnice rš 250 mm</t>
  </si>
  <si>
    <t>-1822016921</t>
  </si>
  <si>
    <t>K.03</t>
  </si>
  <si>
    <t>118</t>
  </si>
  <si>
    <t>712363384</t>
  </si>
  <si>
    <t>Povlakové krytiny střech plochých do 10° z tvarovaných poplastovaných lišt ostatní atypická výroba profilů o větší rš</t>
  </si>
  <si>
    <t>-416550362</t>
  </si>
  <si>
    <t>K.10 - závětrná lišta</t>
  </si>
  <si>
    <t>0,355*16</t>
  </si>
  <si>
    <t>712363411</t>
  </si>
  <si>
    <t>Provedení povlakové krytiny střech plochých do 10° s mechanicky kotvenou izolací včetně položení fólie a horkovzdušného svaření tl. tepelné izolace do 100 mm budovy výšky do 18 m, kotvené do trapézového plechu nebo do dřeva vnitřní pole</t>
  </si>
  <si>
    <t>-1892409815</t>
  </si>
  <si>
    <t>dle půdorysu kotevního plánu - oblast D</t>
  </si>
  <si>
    <t>280,363*1,03</t>
  </si>
  <si>
    <t>28322012</t>
  </si>
  <si>
    <t>fólie hydroizolační střešní mPVC mechanicky kotvená tl 1,5mm šedá</t>
  </si>
  <si>
    <t>-1874348195</t>
  </si>
  <si>
    <t>288,774*1,15 'Přepočtené koeficientem množství</t>
  </si>
  <si>
    <t>712363412</t>
  </si>
  <si>
    <t>Provedení povlakové krytiny střech plochých do 10° s mechanicky kotvenou izolací včetně položení fólie a horkovzdušného svaření tl. tepelné izolace do 100 mm budovy výšky do 18 m, kotvené do trapézového plechu nebo do dřeva krajní pole</t>
  </si>
  <si>
    <t>-1589657475</t>
  </si>
  <si>
    <t>dle půdorysu kotevního plánu - oblast B a C</t>
  </si>
  <si>
    <t>343,809*1,03</t>
  </si>
  <si>
    <t>209,145*1,03</t>
  </si>
  <si>
    <t>-2007121979</t>
  </si>
  <si>
    <t>569,542*1,15 'Přepočtené koeficientem množství</t>
  </si>
  <si>
    <t>712363413</t>
  </si>
  <si>
    <t>Provedení povlakové krytiny střech plochých do 10° s mechanicky kotvenou izolací včetně položení fólie a horkovzdušného svaření tl. tepelné izolace do 100 mm budovy výšky do 18 m, kotvené do trapézového plechu nebo do dřeva rohové pole</t>
  </si>
  <si>
    <t>-245556351</t>
  </si>
  <si>
    <t>dle půdorysu kotevního plánu - oblast A</t>
  </si>
  <si>
    <t>105,586*1,03</t>
  </si>
  <si>
    <t>661806411</t>
  </si>
  <si>
    <t>108,754*1,15 'Přepočtené koeficientem množství</t>
  </si>
  <si>
    <t>712491171</t>
  </si>
  <si>
    <t>Provedení povlakové krytiny střech šikmých přes 10° do 30°- ostatní práce provedení vrstvy textilní podkladní</t>
  </si>
  <si>
    <t>-180342530</t>
  </si>
  <si>
    <t>plocha skladby S3´</t>
  </si>
  <si>
    <t>938,903*1,03</t>
  </si>
  <si>
    <t>69311068</t>
  </si>
  <si>
    <t>geotextilie netkaná separační, ochranná, filtrační, drenážní PP 300g/m2</t>
  </si>
  <si>
    <t>826001257</t>
  </si>
  <si>
    <t>967,07*1,15 'Přepočtené koeficientem množství</t>
  </si>
  <si>
    <t>712363210</t>
  </si>
  <si>
    <t>Provedení povlakové krytiny střech plochých do 10° fólií ostatní činnosti při pokládání hydroizolačních fólií (materiál ve specifikaci) přivaření pochozí střešní fólie horkovzdušným svarem</t>
  </si>
  <si>
    <t>125458957</t>
  </si>
  <si>
    <t>pruh pochozí folie</t>
  </si>
  <si>
    <t>30,287</t>
  </si>
  <si>
    <t>28322053</t>
  </si>
  <si>
    <t>fólie střešní mPVC s pochůznou protiskluzovou úpravou na horním povrchu tl 1,2mm</t>
  </si>
  <si>
    <t>1496908652</t>
  </si>
  <si>
    <t>30,287*1,15 'Přepočtené koeficientem množství</t>
  </si>
  <si>
    <t>712831101</t>
  </si>
  <si>
    <t>Provedení povlakové krytiny střech samostatným vytažením izolačního povlaku pásy na sucho na konstrukce převyšující úroveň střechy, AIP, NAIP nebo tkaninou</t>
  </si>
  <si>
    <t>-1634717693</t>
  </si>
  <si>
    <t>pro detail D</t>
  </si>
  <si>
    <t>21*0,2</t>
  </si>
  <si>
    <t>-1140584640</t>
  </si>
  <si>
    <t>4,2*1,2 'Přepočtené koeficientem množství</t>
  </si>
  <si>
    <t>712861705</t>
  </si>
  <si>
    <t>Provedení povlakové krytiny střech samostatným vytažením izolačního povlaku fólií na konstrukce převyšující úroveň střechy, přilepenou se svařovanými spoji</t>
  </si>
  <si>
    <t>1713202599</t>
  </si>
  <si>
    <t>366848464</t>
  </si>
  <si>
    <t>998712202</t>
  </si>
  <si>
    <t>Přesun hmot pro povlakové krytiny stanovený procentní sazbou (%) z ceny vodorovná dopravní vzdálenost do 50 m v objektech výšky přes 6 do 12 m</t>
  </si>
  <si>
    <t>2102058719</t>
  </si>
  <si>
    <t>713141136</t>
  </si>
  <si>
    <t>Montáž tepelné izolace střech plochých rohožemi, pásy, deskami, dílci, bloky (izolační materiál ve specifikaci) přilepenými za studena nízkoexpanzní (PUR) pěnou</t>
  </si>
  <si>
    <t>187490942</t>
  </si>
  <si>
    <t>28372306</t>
  </si>
  <si>
    <t>deska EPS 100 do plochých střech a podlah λ=0,037 tl 60mm</t>
  </si>
  <si>
    <t>-973139974</t>
  </si>
  <si>
    <t>967,07*1,02 'Přepočtené koeficientem množství</t>
  </si>
  <si>
    <t>34</t>
  </si>
  <si>
    <t>-194226065</t>
  </si>
  <si>
    <t>plocha skladby S3´ z toho 2/3 trapéz, výplň přířezy mezi vlny EPS 100</t>
  </si>
  <si>
    <t>(938,903/3)*2*0,5</t>
  </si>
  <si>
    <t>35</t>
  </si>
  <si>
    <t>28372300</t>
  </si>
  <si>
    <t>deska EPS 100 do plochých střech a podlah λ=0,037</t>
  </si>
  <si>
    <t>-376558851</t>
  </si>
  <si>
    <t>312,968*0,05 'Přepočtené koeficientem množství</t>
  </si>
  <si>
    <t>36</t>
  </si>
  <si>
    <t>741</t>
  </si>
  <si>
    <t>Elektroinstalace - silnoproud</t>
  </si>
  <si>
    <t>37</t>
  </si>
  <si>
    <t>741420001</t>
  </si>
  <si>
    <t>Montáž hromosvodného vedení svodových drátů nebo lan s podpěrami, Ø do 10 mm</t>
  </si>
  <si>
    <t>1068848531</t>
  </si>
  <si>
    <t>dle demontáže</t>
  </si>
  <si>
    <t>200</t>
  </si>
  <si>
    <t>38</t>
  </si>
  <si>
    <t>35441550</t>
  </si>
  <si>
    <t>podpěra vedení FeZn na lepenkovou krytinu a eternit 100mm</t>
  </si>
  <si>
    <t>254928282</t>
  </si>
  <si>
    <t>39</t>
  </si>
  <si>
    <t>741421823</t>
  </si>
  <si>
    <t>Demontáž hromosvodného vedení bez zachování funkčnosti svodových drátů nebo lan na rovné střeše, průměru přes 8 mm</t>
  </si>
  <si>
    <t>-1990147183</t>
  </si>
  <si>
    <t>dle půdorysu střechy</t>
  </si>
  <si>
    <t>hřeben</t>
  </si>
  <si>
    <t>61</t>
  </si>
  <si>
    <t>ke svodům</t>
  </si>
  <si>
    <t>6*15,5</t>
  </si>
  <si>
    <t>k větracím turbínám</t>
  </si>
  <si>
    <t>10*2,6</t>
  </si>
  <si>
    <t>rezerva VZT</t>
  </si>
  <si>
    <t>40</t>
  </si>
  <si>
    <t>741421855</t>
  </si>
  <si>
    <t>Demontáž hromosvodného vedení podpěr střešního vedení pro plochou střechu</t>
  </si>
  <si>
    <t>-831806805</t>
  </si>
  <si>
    <t>41</t>
  </si>
  <si>
    <t>741810001</t>
  </si>
  <si>
    <t>Zkoušky a prohlídky elektrických rozvodů a zařízení celková prohlídka a vyhotovení revizní zprávy pro objem montážních prací do 100 tis. Kč</t>
  </si>
  <si>
    <t>454687615</t>
  </si>
  <si>
    <t>42</t>
  </si>
  <si>
    <t>998741201</t>
  </si>
  <si>
    <t>Přesun hmot pro silnoproud stanovený procentní sazbou (%) z ceny vodorovná dopravní vzdálenost do 50 m v objektech výšky do 6 m</t>
  </si>
  <si>
    <t>-2081334345</t>
  </si>
  <si>
    <t>751</t>
  </si>
  <si>
    <t>Vzduchotechnika</t>
  </si>
  <si>
    <t>43</t>
  </si>
  <si>
    <t>751513860</t>
  </si>
  <si>
    <t>Demontáž protidešťové stříšky nebo výfukové hlavice z plechového potrubí kruhové s přírubou nebo bez příruby, průměru přes 200 do 500 mm</t>
  </si>
  <si>
    <t>971811300</t>
  </si>
  <si>
    <t>stávající 4 ks turbíny - pouze přesazení</t>
  </si>
  <si>
    <t>44</t>
  </si>
  <si>
    <t>751514777</t>
  </si>
  <si>
    <t>Montáž protidešťové stříšky nebo výfukové hlavice do plechového potrubí kruhové bez příruby, průměru přes 200 do 300 mm</t>
  </si>
  <si>
    <t>-673913686</t>
  </si>
  <si>
    <t>dle půdorysu střechy - 6 ks nových 4 ks přesazeny</t>
  </si>
  <si>
    <t>6+4</t>
  </si>
  <si>
    <t>45</t>
  </si>
  <si>
    <t>55381011</t>
  </si>
  <si>
    <t>turbína ventilační Al kompletní hlavice stavitelný krk se základnou do D 350mm</t>
  </si>
  <si>
    <t>2134686853</t>
  </si>
  <si>
    <t>46</t>
  </si>
  <si>
    <t>998751201</t>
  </si>
  <si>
    <t>Přesun hmot pro vzduchotechniku stanovený procentní sazbou (%) z ceny vodorovná dopravní vzdálenost do 50 m v objektech výšky do 12 m</t>
  </si>
  <si>
    <t>165163652</t>
  </si>
  <si>
    <t>764</t>
  </si>
  <si>
    <t>Konstrukce klempířské</t>
  </si>
  <si>
    <t>47</t>
  </si>
  <si>
    <t>764004801</t>
  </si>
  <si>
    <t>Demontáž klempířských konstrukcí žlabu podokapního do suti</t>
  </si>
  <si>
    <t>-1590769451</t>
  </si>
  <si>
    <t>dle K.01</t>
  </si>
  <si>
    <t>48</t>
  </si>
  <si>
    <t>764004861</t>
  </si>
  <si>
    <t>Demontáž klempířských konstrukcí svodu do suti</t>
  </si>
  <si>
    <t>-67970309</t>
  </si>
  <si>
    <t>4*9,35</t>
  </si>
  <si>
    <t>49</t>
  </si>
  <si>
    <t>764001861</t>
  </si>
  <si>
    <t>Demontáž klempířských konstrukcí oplechování hřebene z hřebenáčů do suti</t>
  </si>
  <si>
    <t>1751798509</t>
  </si>
  <si>
    <t>dle K.09</t>
  </si>
  <si>
    <t>50</t>
  </si>
  <si>
    <t>764002801</t>
  </si>
  <si>
    <t>Demontáž klempířských konstrukcí závětrné lišty do suti</t>
  </si>
  <si>
    <t>33623193</t>
  </si>
  <si>
    <t>dle K.10</t>
  </si>
  <si>
    <t>51</t>
  </si>
  <si>
    <t>764002871</t>
  </si>
  <si>
    <t>Demontáž klempířských konstrukcí lemování zdí do suti</t>
  </si>
  <si>
    <t>-1642173099</t>
  </si>
  <si>
    <t>dle K.07</t>
  </si>
  <si>
    <t>52</t>
  </si>
  <si>
    <t>764.Rpol.K.01</t>
  </si>
  <si>
    <t>Žlab podokapní z pozinkovaného plechu s povrchovou úpravou včetně háků a čel půlkruhový rš 500 mm</t>
  </si>
  <si>
    <t>583765628</t>
  </si>
  <si>
    <t>K.01</t>
  </si>
  <si>
    <t>53</t>
  </si>
  <si>
    <t>764.Rpol.K.02</t>
  </si>
  <si>
    <t>D+M příponka z FeZn přírodního plechu tl.1,0 mm; rš 525 mm</t>
  </si>
  <si>
    <t>-1032554573</t>
  </si>
  <si>
    <t>K.02</t>
  </si>
  <si>
    <t>54</t>
  </si>
  <si>
    <t>764202155</t>
  </si>
  <si>
    <t>Montáž oplechování střešních prvků okapu okapovým plechem oblým nebo ze segmentů</t>
  </si>
  <si>
    <t>1680798752</t>
  </si>
  <si>
    <t>K.04 - okapový profil rš 590 mm</t>
  </si>
  <si>
    <t>55</t>
  </si>
  <si>
    <t>13756545</t>
  </si>
  <si>
    <t>plech ocelový hladký jakost 11321.21 tl 1mm tabule</t>
  </si>
  <si>
    <t>1534401066</t>
  </si>
  <si>
    <t>118*0,59*8/1000</t>
  </si>
  <si>
    <t>56</t>
  </si>
  <si>
    <t>764.Rpol.K.05</t>
  </si>
  <si>
    <t>D+M výztužné žebro délky 430 mm, dle K.05, přírodní FeZn plech tl. 1,0 mm</t>
  </si>
  <si>
    <t>256028806</t>
  </si>
  <si>
    <t>K.05</t>
  </si>
  <si>
    <t>60</t>
  </si>
  <si>
    <t>57</t>
  </si>
  <si>
    <t>764.Rpol.K.08</t>
  </si>
  <si>
    <t>D+M krycí lišta z jednostraně lakovaného FeZn plechu tl. 0,6 mm; rš 125 mm</t>
  </si>
  <si>
    <t>1285483662</t>
  </si>
  <si>
    <t>K.08</t>
  </si>
  <si>
    <t>58</t>
  </si>
  <si>
    <t>764.Rpol.K.09</t>
  </si>
  <si>
    <t>Oplechování střešních prvků z pozinkovaného plechu hřebene rš 480 mm</t>
  </si>
  <si>
    <t>1263253252</t>
  </si>
  <si>
    <t>K.09</t>
  </si>
  <si>
    <t>59</t>
  </si>
  <si>
    <t>764.Rpol.150</t>
  </si>
  <si>
    <t>Svod z pozinkovaného plechu s upraveným povrchem včetně objímek, kolen a odskoků kruhový, průměru 150 mm</t>
  </si>
  <si>
    <t>1914391166</t>
  </si>
  <si>
    <t>764.Rpol.500/150</t>
  </si>
  <si>
    <t>Žlab podokapní z pozinkovaného plechu s povrchovou úpravou včetně háků a čel kotlík oválný (trychtýřový), rš žlabu/průměr svodu 500/150 mm</t>
  </si>
  <si>
    <t>-959869737</t>
  </si>
  <si>
    <t>998764202</t>
  </si>
  <si>
    <t>Přesun hmot pro konstrukce klempířské stanovený procentní sazbou (%) z ceny vodorovná dopravní vzdálenost do 50 m v objektech výšky přes 6 do 12 m</t>
  </si>
  <si>
    <t>305892583</t>
  </si>
  <si>
    <t>767</t>
  </si>
  <si>
    <t>Konstrukce zámečnické</t>
  </si>
  <si>
    <t>62</t>
  </si>
  <si>
    <t>767.Rpol.ZS</t>
  </si>
  <si>
    <t>Dodávka a montáž záchytného systému proti pádu z výšky nebo do hloubky</t>
  </si>
  <si>
    <t>-1538776863</t>
  </si>
  <si>
    <t>63</t>
  </si>
  <si>
    <t>767391112</t>
  </si>
  <si>
    <t>Montáž krytiny z tvarovaných plechů trapézových nebo vlnitých, uchyceným šroubováním</t>
  </si>
  <si>
    <t>1738194654</t>
  </si>
  <si>
    <t>plocha skladby S3´ - oprava zdegradovaných částí krytina - úvaha 5%</t>
  </si>
  <si>
    <t>938,903*1,03*0,05</t>
  </si>
  <si>
    <t>64</t>
  </si>
  <si>
    <t>15484342</t>
  </si>
  <si>
    <t>plech trapézový 60/235 PES 25µm tl 1,00mm</t>
  </si>
  <si>
    <t>-25117817</t>
  </si>
  <si>
    <t>Poznámka k položce:
přesný typ plechu bude upřesněn dle stávající krytiny</t>
  </si>
  <si>
    <t>65</t>
  </si>
  <si>
    <t>767392802</t>
  </si>
  <si>
    <t>Demontáž krytin střech z plechů šroubovaných do suti</t>
  </si>
  <si>
    <t>-1576884988</t>
  </si>
  <si>
    <t>66</t>
  </si>
  <si>
    <t>767581803</t>
  </si>
  <si>
    <t>Demontáž podhledů tvarovaných plechů</t>
  </si>
  <si>
    <t>-1031818422</t>
  </si>
  <si>
    <t>67</t>
  </si>
  <si>
    <t>998767202</t>
  </si>
  <si>
    <t>Přesun hmot pro zámečnické konstrukce stanovený procentní sazbou (%) z ceny vodorovná dopravní vzdálenost do 50 m v objektech výšky přes 6 do 12 m</t>
  </si>
  <si>
    <t>1882467354</t>
  </si>
  <si>
    <t>68</t>
  </si>
  <si>
    <t>69</t>
  </si>
  <si>
    <t>VRN.Rpol.001</t>
  </si>
  <si>
    <t>Náklady na stavební výtah po dobu výstavby</t>
  </si>
  <si>
    <t>-529038499</t>
  </si>
  <si>
    <t>70</t>
  </si>
  <si>
    <t>040001000</t>
  </si>
  <si>
    <t>475808058</t>
  </si>
  <si>
    <t>Poznámka k položce:
posouzení nosné kontrukce, výtažné zkoušky střecha</t>
  </si>
  <si>
    <t>71</t>
  </si>
  <si>
    <t>72</t>
  </si>
  <si>
    <t>061002000</t>
  </si>
  <si>
    <t>Vliv klimatických podmínek</t>
  </si>
  <si>
    <t>-1583704864</t>
  </si>
  <si>
    <t>73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</si>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</sst>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33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20200521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Projekt opravy šikmé střechy - školní jídelna a dílny Střední školy Bor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Strážská 483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20. 5. 2020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Střední škola Bor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>DEKPROJEKT s.r.o.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>DEKPROJEKT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'SO-01 - Konstrukce podhledu'!J30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'SO-01 - Konstrukce podhledu'!P92</f>
        <v>0</v>
      </c>
      <c r="AV55" s="121">
        <f>'SO-01 - Konstrukce podhledu'!J33</f>
        <v>0</v>
      </c>
      <c r="AW55" s="121">
        <f>'SO-01 - Konstrukce podhledu'!J34</f>
        <v>0</v>
      </c>
      <c r="AX55" s="121">
        <f>'SO-01 - Konstrukce podhledu'!J35</f>
        <v>0</v>
      </c>
      <c r="AY55" s="121">
        <f>'SO-01 - Konstrukce podhledu'!J36</f>
        <v>0</v>
      </c>
      <c r="AZ55" s="121">
        <f>'SO-01 - Konstrukce podhledu'!F33</f>
        <v>0</v>
      </c>
      <c r="BA55" s="121">
        <f>'SO-01 - Konstrukce podhledu'!F34</f>
        <v>0</v>
      </c>
      <c r="BB55" s="121">
        <f>'SO-01 - Konstrukce podhledu'!F35</f>
        <v>0</v>
      </c>
      <c r="BC55" s="121">
        <f>'SO-01 - Konstrukce podhledu'!F36</f>
        <v>0</v>
      </c>
      <c r="BD55" s="123">
        <f>'SO-01 - Konstrukce podhledu'!F37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16.5" customHeight="1">
      <c r="A56" s="112" t="s">
        <v>77</v>
      </c>
      <c r="B56" s="113"/>
      <c r="C56" s="114"/>
      <c r="D56" s="115" t="s">
        <v>84</v>
      </c>
      <c r="E56" s="115"/>
      <c r="F56" s="115"/>
      <c r="G56" s="115"/>
      <c r="H56" s="115"/>
      <c r="I56" s="116"/>
      <c r="J56" s="115" t="s">
        <v>85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'SO-02 - Konstrukce střechy'!J30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5">
        <v>0</v>
      </c>
      <c r="AT56" s="126">
        <f>ROUND(SUM(AV56:AW56),2)</f>
        <v>0</v>
      </c>
      <c r="AU56" s="127">
        <f>'SO-02 - Konstrukce střechy'!P94</f>
        <v>0</v>
      </c>
      <c r="AV56" s="126">
        <f>'SO-02 - Konstrukce střechy'!J33</f>
        <v>0</v>
      </c>
      <c r="AW56" s="126">
        <f>'SO-02 - Konstrukce střechy'!J34</f>
        <v>0</v>
      </c>
      <c r="AX56" s="126">
        <f>'SO-02 - Konstrukce střechy'!J35</f>
        <v>0</v>
      </c>
      <c r="AY56" s="126">
        <f>'SO-02 - Konstrukce střechy'!J36</f>
        <v>0</v>
      </c>
      <c r="AZ56" s="126">
        <f>'SO-02 - Konstrukce střechy'!F33</f>
        <v>0</v>
      </c>
      <c r="BA56" s="126">
        <f>'SO-02 - Konstrukce střechy'!F34</f>
        <v>0</v>
      </c>
      <c r="BB56" s="126">
        <f>'SO-02 - Konstrukce střechy'!F35</f>
        <v>0</v>
      </c>
      <c r="BC56" s="126">
        <f>'SO-02 - Konstrukce střechy'!F36</f>
        <v>0</v>
      </c>
      <c r="BD56" s="128">
        <f>'SO-02 - Konstrukce střechy'!F37</f>
        <v>0</v>
      </c>
      <c r="BE56" s="7"/>
      <c r="BT56" s="124" t="s">
        <v>81</v>
      </c>
      <c r="BV56" s="124" t="s">
        <v>75</v>
      </c>
      <c r="BW56" s="124" t="s">
        <v>86</v>
      </c>
      <c r="BX56" s="124" t="s">
        <v>5</v>
      </c>
      <c r="CL56" s="124" t="s">
        <v>19</v>
      </c>
      <c r="CM56" s="124" t="s">
        <v>83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-01 - Konstrukce podhledu'!C2" display="/"/>
    <hyperlink ref="A56" location="'SO-02 - Konstrukce střech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83</v>
      </c>
    </row>
    <row r="4" spans="2:46" s="1" customFormat="1" ht="24.95" customHeight="1">
      <c r="B4" s="21"/>
      <c r="D4" s="133" t="s">
        <v>87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Projekt opravy šikmé střechy - školní jídelna a dílny Střední školy Bor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88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89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20. 5. 2020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27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28</v>
      </c>
      <c r="F15" s="39"/>
      <c r="G15" s="39"/>
      <c r="H15" s="39"/>
      <c r="I15" s="141" t="s">
        <v>29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29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26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29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36</v>
      </c>
      <c r="E23" s="39"/>
      <c r="F23" s="39"/>
      <c r="G23" s="39"/>
      <c r="H23" s="39"/>
      <c r="I23" s="141" t="s">
        <v>26</v>
      </c>
      <c r="J23" s="140" t="s">
        <v>33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">
        <v>34</v>
      </c>
      <c r="F24" s="39"/>
      <c r="G24" s="39"/>
      <c r="H24" s="39"/>
      <c r="I24" s="141" t="s">
        <v>29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37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39</v>
      </c>
      <c r="E30" s="39"/>
      <c r="F30" s="39"/>
      <c r="G30" s="39"/>
      <c r="H30" s="39"/>
      <c r="I30" s="137"/>
      <c r="J30" s="151">
        <f>ROUND(J92,2)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41</v>
      </c>
      <c r="G32" s="39"/>
      <c r="H32" s="39"/>
      <c r="I32" s="153" t="s">
        <v>40</v>
      </c>
      <c r="J32" s="152" t="s">
        <v>42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35" t="s">
        <v>44</v>
      </c>
      <c r="F33" s="155">
        <f>ROUND((SUM(BE92:BE414)),2)</f>
        <v>0</v>
      </c>
      <c r="G33" s="39"/>
      <c r="H33" s="39"/>
      <c r="I33" s="156">
        <v>0.21</v>
      </c>
      <c r="J33" s="155">
        <f>ROUND(((SUM(BE92:BE414))*I33),2)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45</v>
      </c>
      <c r="F34" s="155">
        <f>ROUND((SUM(BF92:BF414)),2)</f>
        <v>0</v>
      </c>
      <c r="G34" s="39"/>
      <c r="H34" s="39"/>
      <c r="I34" s="156">
        <v>0.15</v>
      </c>
      <c r="J34" s="155">
        <f>ROUND(((SUM(BF92:BF414))*I34),2)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46</v>
      </c>
      <c r="F35" s="155">
        <f>ROUND((SUM(BG92:BG414)),2)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47</v>
      </c>
      <c r="F36" s="155">
        <f>ROUND((SUM(BH92:BH414)),2)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48</v>
      </c>
      <c r="F37" s="155">
        <f>ROUND((SUM(BI92:BI414)),2)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90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Projekt opravy šikmé střechy - školní jídelna a dílny Střední školy Bor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SO-01 - Konstrukce podhledu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Strážská 483</v>
      </c>
      <c r="G52" s="41"/>
      <c r="H52" s="41"/>
      <c r="I52" s="141" t="s">
        <v>23</v>
      </c>
      <c r="J52" s="73" t="str">
        <f>IF(J12="","",J12)</f>
        <v>20. 5. 2020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Střední škola Bor</v>
      </c>
      <c r="G54" s="41"/>
      <c r="H54" s="41"/>
      <c r="I54" s="141" t="s">
        <v>32</v>
      </c>
      <c r="J54" s="37" t="str">
        <f>E21</f>
        <v>DEKPROJEKT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36</v>
      </c>
      <c r="J55" s="37" t="str">
        <f>E24</f>
        <v>DEKPROJEKT s.r.o.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91</v>
      </c>
      <c r="D57" s="173"/>
      <c r="E57" s="173"/>
      <c r="F57" s="173"/>
      <c r="G57" s="173"/>
      <c r="H57" s="173"/>
      <c r="I57" s="174"/>
      <c r="J57" s="175" t="s">
        <v>92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71</v>
      </c>
      <c r="D59" s="41"/>
      <c r="E59" s="41"/>
      <c r="F59" s="41"/>
      <c r="G59" s="41"/>
      <c r="H59" s="41"/>
      <c r="I59" s="137"/>
      <c r="J59" s="103">
        <f>J92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93</v>
      </c>
    </row>
    <row r="60" spans="1:31" s="9" customFormat="1" ht="24.95" customHeight="1">
      <c r="A60" s="9"/>
      <c r="B60" s="177"/>
      <c r="C60" s="178"/>
      <c r="D60" s="179" t="s">
        <v>94</v>
      </c>
      <c r="E60" s="180"/>
      <c r="F60" s="180"/>
      <c r="G60" s="180"/>
      <c r="H60" s="180"/>
      <c r="I60" s="181"/>
      <c r="J60" s="182">
        <f>J93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95</v>
      </c>
      <c r="E61" s="187"/>
      <c r="F61" s="187"/>
      <c r="G61" s="187"/>
      <c r="H61" s="187"/>
      <c r="I61" s="188"/>
      <c r="J61" s="189">
        <f>J94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96</v>
      </c>
      <c r="E62" s="187"/>
      <c r="F62" s="187"/>
      <c r="G62" s="187"/>
      <c r="H62" s="187"/>
      <c r="I62" s="188"/>
      <c r="J62" s="189">
        <f>J98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97</v>
      </c>
      <c r="E63" s="187"/>
      <c r="F63" s="187"/>
      <c r="G63" s="187"/>
      <c r="H63" s="187"/>
      <c r="I63" s="188"/>
      <c r="J63" s="189">
        <f>J102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4"/>
      <c r="C64" s="185"/>
      <c r="D64" s="186" t="s">
        <v>98</v>
      </c>
      <c r="E64" s="187"/>
      <c r="F64" s="187"/>
      <c r="G64" s="187"/>
      <c r="H64" s="187"/>
      <c r="I64" s="188"/>
      <c r="J64" s="189">
        <f>J109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7"/>
      <c r="C65" s="178"/>
      <c r="D65" s="179" t="s">
        <v>99</v>
      </c>
      <c r="E65" s="180"/>
      <c r="F65" s="180"/>
      <c r="G65" s="180"/>
      <c r="H65" s="180"/>
      <c r="I65" s="181"/>
      <c r="J65" s="182">
        <f>J111</f>
        <v>0</v>
      </c>
      <c r="K65" s="178"/>
      <c r="L65" s="18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4"/>
      <c r="C66" s="185"/>
      <c r="D66" s="186" t="s">
        <v>100</v>
      </c>
      <c r="E66" s="187"/>
      <c r="F66" s="187"/>
      <c r="G66" s="187"/>
      <c r="H66" s="187"/>
      <c r="I66" s="188"/>
      <c r="J66" s="189">
        <f>J112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85"/>
      <c r="D67" s="186" t="s">
        <v>101</v>
      </c>
      <c r="E67" s="187"/>
      <c r="F67" s="187"/>
      <c r="G67" s="187"/>
      <c r="H67" s="187"/>
      <c r="I67" s="188"/>
      <c r="J67" s="189">
        <f>J189</f>
        <v>0</v>
      </c>
      <c r="K67" s="185"/>
      <c r="L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85"/>
      <c r="D68" s="186" t="s">
        <v>102</v>
      </c>
      <c r="E68" s="187"/>
      <c r="F68" s="187"/>
      <c r="G68" s="187"/>
      <c r="H68" s="187"/>
      <c r="I68" s="188"/>
      <c r="J68" s="189">
        <f>J395</f>
        <v>0</v>
      </c>
      <c r="K68" s="185"/>
      <c r="L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7"/>
      <c r="C69" s="178"/>
      <c r="D69" s="179" t="s">
        <v>103</v>
      </c>
      <c r="E69" s="180"/>
      <c r="F69" s="180"/>
      <c r="G69" s="180"/>
      <c r="H69" s="180"/>
      <c r="I69" s="181"/>
      <c r="J69" s="182">
        <f>J408</f>
        <v>0</v>
      </c>
      <c r="K69" s="178"/>
      <c r="L69" s="183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4"/>
      <c r="C70" s="185"/>
      <c r="D70" s="186" t="s">
        <v>104</v>
      </c>
      <c r="E70" s="187"/>
      <c r="F70" s="187"/>
      <c r="G70" s="187"/>
      <c r="H70" s="187"/>
      <c r="I70" s="188"/>
      <c r="J70" s="189">
        <f>J409</f>
        <v>0</v>
      </c>
      <c r="K70" s="185"/>
      <c r="L70" s="19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4"/>
      <c r="C71" s="185"/>
      <c r="D71" s="186" t="s">
        <v>105</v>
      </c>
      <c r="E71" s="187"/>
      <c r="F71" s="187"/>
      <c r="G71" s="187"/>
      <c r="H71" s="187"/>
      <c r="I71" s="188"/>
      <c r="J71" s="189">
        <f>J411</f>
        <v>0</v>
      </c>
      <c r="K71" s="185"/>
      <c r="L71" s="19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4"/>
      <c r="C72" s="185"/>
      <c r="D72" s="186" t="s">
        <v>106</v>
      </c>
      <c r="E72" s="187"/>
      <c r="F72" s="187"/>
      <c r="G72" s="187"/>
      <c r="H72" s="187"/>
      <c r="I72" s="188"/>
      <c r="J72" s="189">
        <f>J413</f>
        <v>0</v>
      </c>
      <c r="K72" s="185"/>
      <c r="L72" s="19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167"/>
      <c r="J74" s="61"/>
      <c r="K74" s="6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170"/>
      <c r="J78" s="63"/>
      <c r="K78" s="63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107</v>
      </c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71" t="str">
        <f>E7</f>
        <v>Projekt opravy šikmé střechy - školní jídelna a dílny Střední školy Bor</v>
      </c>
      <c r="F82" s="33"/>
      <c r="G82" s="33"/>
      <c r="H82" s="33"/>
      <c r="I82" s="137"/>
      <c r="J82" s="41"/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88</v>
      </c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E9</f>
        <v>SO-01 - Konstrukce podhledu</v>
      </c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F12</f>
        <v>Strážská 483</v>
      </c>
      <c r="G86" s="41"/>
      <c r="H86" s="41"/>
      <c r="I86" s="141" t="s">
        <v>23</v>
      </c>
      <c r="J86" s="73" t="str">
        <f>IF(J12="","",J12)</f>
        <v>20. 5. 2020</v>
      </c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25.65" customHeight="1">
      <c r="A88" s="39"/>
      <c r="B88" s="40"/>
      <c r="C88" s="33" t="s">
        <v>25</v>
      </c>
      <c r="D88" s="41"/>
      <c r="E88" s="41"/>
      <c r="F88" s="28" t="str">
        <f>E15</f>
        <v>Střední škola Bor</v>
      </c>
      <c r="G88" s="41"/>
      <c r="H88" s="41"/>
      <c r="I88" s="141" t="s">
        <v>32</v>
      </c>
      <c r="J88" s="37" t="str">
        <f>E21</f>
        <v>DEKPROJEKT s.r.o.</v>
      </c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5.65" customHeight="1">
      <c r="A89" s="39"/>
      <c r="B89" s="40"/>
      <c r="C89" s="33" t="s">
        <v>30</v>
      </c>
      <c r="D89" s="41"/>
      <c r="E89" s="41"/>
      <c r="F89" s="28" t="str">
        <f>IF(E18="","",E18)</f>
        <v>Vyplň údaj</v>
      </c>
      <c r="G89" s="41"/>
      <c r="H89" s="41"/>
      <c r="I89" s="141" t="s">
        <v>36</v>
      </c>
      <c r="J89" s="37" t="str">
        <f>E24</f>
        <v>DEKPROJEKT s.r.o.</v>
      </c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137"/>
      <c r="J90" s="41"/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91"/>
      <c r="B91" s="192"/>
      <c r="C91" s="193" t="s">
        <v>108</v>
      </c>
      <c r="D91" s="194" t="s">
        <v>58</v>
      </c>
      <c r="E91" s="194" t="s">
        <v>54</v>
      </c>
      <c r="F91" s="194" t="s">
        <v>55</v>
      </c>
      <c r="G91" s="194" t="s">
        <v>109</v>
      </c>
      <c r="H91" s="194" t="s">
        <v>110</v>
      </c>
      <c r="I91" s="195" t="s">
        <v>111</v>
      </c>
      <c r="J91" s="194" t="s">
        <v>92</v>
      </c>
      <c r="K91" s="196" t="s">
        <v>112</v>
      </c>
      <c r="L91" s="197"/>
      <c r="M91" s="93" t="s">
        <v>19</v>
      </c>
      <c r="N91" s="94" t="s">
        <v>43</v>
      </c>
      <c r="O91" s="94" t="s">
        <v>113</v>
      </c>
      <c r="P91" s="94" t="s">
        <v>114</v>
      </c>
      <c r="Q91" s="94" t="s">
        <v>115</v>
      </c>
      <c r="R91" s="94" t="s">
        <v>116</v>
      </c>
      <c r="S91" s="94" t="s">
        <v>117</v>
      </c>
      <c r="T91" s="95" t="s">
        <v>118</v>
      </c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</row>
    <row r="92" spans="1:63" s="2" customFormat="1" ht="22.8" customHeight="1">
      <c r="A92" s="39"/>
      <c r="B92" s="40"/>
      <c r="C92" s="100" t="s">
        <v>119</v>
      </c>
      <c r="D92" s="41"/>
      <c r="E92" s="41"/>
      <c r="F92" s="41"/>
      <c r="G92" s="41"/>
      <c r="H92" s="41"/>
      <c r="I92" s="137"/>
      <c r="J92" s="198">
        <f>BK92</f>
        <v>0</v>
      </c>
      <c r="K92" s="41"/>
      <c r="L92" s="45"/>
      <c r="M92" s="96"/>
      <c r="N92" s="199"/>
      <c r="O92" s="97"/>
      <c r="P92" s="200">
        <f>P93+P111+P408</f>
        <v>0</v>
      </c>
      <c r="Q92" s="97"/>
      <c r="R92" s="200">
        <f>R93+R111+R408</f>
        <v>33.91173705</v>
      </c>
      <c r="S92" s="97"/>
      <c r="T92" s="201">
        <f>T93+T111+T408</f>
        <v>23.345777000000002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72</v>
      </c>
      <c r="AU92" s="18" t="s">
        <v>93</v>
      </c>
      <c r="BK92" s="202">
        <f>BK93+BK111+BK408</f>
        <v>0</v>
      </c>
    </row>
    <row r="93" spans="1:63" s="12" customFormat="1" ht="25.9" customHeight="1">
      <c r="A93" s="12"/>
      <c r="B93" s="203"/>
      <c r="C93" s="204"/>
      <c r="D93" s="205" t="s">
        <v>72</v>
      </c>
      <c r="E93" s="206" t="s">
        <v>120</v>
      </c>
      <c r="F93" s="206" t="s">
        <v>121</v>
      </c>
      <c r="G93" s="204"/>
      <c r="H93" s="204"/>
      <c r="I93" s="207"/>
      <c r="J93" s="208">
        <f>BK93</f>
        <v>0</v>
      </c>
      <c r="K93" s="204"/>
      <c r="L93" s="209"/>
      <c r="M93" s="210"/>
      <c r="N93" s="211"/>
      <c r="O93" s="211"/>
      <c r="P93" s="212">
        <f>P94+P98+P102+P109</f>
        <v>0</v>
      </c>
      <c r="Q93" s="211"/>
      <c r="R93" s="212">
        <f>R94+R98+R102+R109</f>
        <v>0.1758603</v>
      </c>
      <c r="S93" s="211"/>
      <c r="T93" s="213">
        <f>T94+T98+T102+T109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4" t="s">
        <v>81</v>
      </c>
      <c r="AT93" s="215" t="s">
        <v>72</v>
      </c>
      <c r="AU93" s="215" t="s">
        <v>73</v>
      </c>
      <c r="AY93" s="214" t="s">
        <v>122</v>
      </c>
      <c r="BK93" s="216">
        <f>BK94+BK98+BK102+BK109</f>
        <v>0</v>
      </c>
    </row>
    <row r="94" spans="1:63" s="12" customFormat="1" ht="22.8" customHeight="1">
      <c r="A94" s="12"/>
      <c r="B94" s="203"/>
      <c r="C94" s="204"/>
      <c r="D94" s="205" t="s">
        <v>72</v>
      </c>
      <c r="E94" s="217" t="s">
        <v>123</v>
      </c>
      <c r="F94" s="217" t="s">
        <v>124</v>
      </c>
      <c r="G94" s="204"/>
      <c r="H94" s="204"/>
      <c r="I94" s="207"/>
      <c r="J94" s="218">
        <f>BK94</f>
        <v>0</v>
      </c>
      <c r="K94" s="204"/>
      <c r="L94" s="209"/>
      <c r="M94" s="210"/>
      <c r="N94" s="211"/>
      <c r="O94" s="211"/>
      <c r="P94" s="212">
        <f>SUM(P95:P97)</f>
        <v>0</v>
      </c>
      <c r="Q94" s="211"/>
      <c r="R94" s="212">
        <f>SUM(R95:R97)</f>
        <v>0</v>
      </c>
      <c r="S94" s="211"/>
      <c r="T94" s="213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4" t="s">
        <v>81</v>
      </c>
      <c r="AT94" s="215" t="s">
        <v>72</v>
      </c>
      <c r="AU94" s="215" t="s">
        <v>81</v>
      </c>
      <c r="AY94" s="214" t="s">
        <v>122</v>
      </c>
      <c r="BK94" s="216">
        <f>SUM(BK95:BK97)</f>
        <v>0</v>
      </c>
    </row>
    <row r="95" spans="1:65" s="2" customFormat="1" ht="16.5" customHeight="1">
      <c r="A95" s="39"/>
      <c r="B95" s="40"/>
      <c r="C95" s="219" t="s">
        <v>81</v>
      </c>
      <c r="D95" s="219" t="s">
        <v>125</v>
      </c>
      <c r="E95" s="220" t="s">
        <v>126</v>
      </c>
      <c r="F95" s="221" t="s">
        <v>127</v>
      </c>
      <c r="G95" s="222" t="s">
        <v>128</v>
      </c>
      <c r="H95" s="223">
        <v>837.43</v>
      </c>
      <c r="I95" s="224"/>
      <c r="J95" s="225">
        <f>ROUND(I95*H95,2)</f>
        <v>0</v>
      </c>
      <c r="K95" s="221" t="s">
        <v>129</v>
      </c>
      <c r="L95" s="45"/>
      <c r="M95" s="226" t="s">
        <v>19</v>
      </c>
      <c r="N95" s="227" t="s">
        <v>44</v>
      </c>
      <c r="O95" s="85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30" t="s">
        <v>130</v>
      </c>
      <c r="AT95" s="230" t="s">
        <v>125</v>
      </c>
      <c r="AU95" s="230" t="s">
        <v>83</v>
      </c>
      <c r="AY95" s="18" t="s">
        <v>122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8" t="s">
        <v>81</v>
      </c>
      <c r="BK95" s="231">
        <f>ROUND(I95*H95,2)</f>
        <v>0</v>
      </c>
      <c r="BL95" s="18" t="s">
        <v>130</v>
      </c>
      <c r="BM95" s="230" t="s">
        <v>131</v>
      </c>
    </row>
    <row r="96" spans="1:51" s="13" customFormat="1" ht="12">
      <c r="A96" s="13"/>
      <c r="B96" s="232"/>
      <c r="C96" s="233"/>
      <c r="D96" s="234" t="s">
        <v>132</v>
      </c>
      <c r="E96" s="235" t="s">
        <v>19</v>
      </c>
      <c r="F96" s="236" t="s">
        <v>133</v>
      </c>
      <c r="G96" s="233"/>
      <c r="H96" s="235" t="s">
        <v>19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2" t="s">
        <v>132</v>
      </c>
      <c r="AU96" s="242" t="s">
        <v>83</v>
      </c>
      <c r="AV96" s="13" t="s">
        <v>81</v>
      </c>
      <c r="AW96" s="13" t="s">
        <v>35</v>
      </c>
      <c r="AX96" s="13" t="s">
        <v>73</v>
      </c>
      <c r="AY96" s="242" t="s">
        <v>122</v>
      </c>
    </row>
    <row r="97" spans="1:51" s="14" customFormat="1" ht="12">
      <c r="A97" s="14"/>
      <c r="B97" s="243"/>
      <c r="C97" s="244"/>
      <c r="D97" s="234" t="s">
        <v>132</v>
      </c>
      <c r="E97" s="245" t="s">
        <v>19</v>
      </c>
      <c r="F97" s="246" t="s">
        <v>134</v>
      </c>
      <c r="G97" s="244"/>
      <c r="H97" s="247">
        <v>837.43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3" t="s">
        <v>132</v>
      </c>
      <c r="AU97" s="253" t="s">
        <v>83</v>
      </c>
      <c r="AV97" s="14" t="s">
        <v>83</v>
      </c>
      <c r="AW97" s="14" t="s">
        <v>35</v>
      </c>
      <c r="AX97" s="14" t="s">
        <v>81</v>
      </c>
      <c r="AY97" s="253" t="s">
        <v>122</v>
      </c>
    </row>
    <row r="98" spans="1:63" s="12" customFormat="1" ht="22.8" customHeight="1">
      <c r="A98" s="12"/>
      <c r="B98" s="203"/>
      <c r="C98" s="204"/>
      <c r="D98" s="205" t="s">
        <v>72</v>
      </c>
      <c r="E98" s="217" t="s">
        <v>135</v>
      </c>
      <c r="F98" s="217" t="s">
        <v>136</v>
      </c>
      <c r="G98" s="204"/>
      <c r="H98" s="204"/>
      <c r="I98" s="207"/>
      <c r="J98" s="218">
        <f>BK98</f>
        <v>0</v>
      </c>
      <c r="K98" s="204"/>
      <c r="L98" s="209"/>
      <c r="M98" s="210"/>
      <c r="N98" s="211"/>
      <c r="O98" s="211"/>
      <c r="P98" s="212">
        <f>SUM(P99:P101)</f>
        <v>0</v>
      </c>
      <c r="Q98" s="211"/>
      <c r="R98" s="212">
        <f>SUM(R99:R101)</f>
        <v>0.1758603</v>
      </c>
      <c r="S98" s="211"/>
      <c r="T98" s="213">
        <f>SUM(T99:T101)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4" t="s">
        <v>81</v>
      </c>
      <c r="AT98" s="215" t="s">
        <v>72</v>
      </c>
      <c r="AU98" s="215" t="s">
        <v>81</v>
      </c>
      <c r="AY98" s="214" t="s">
        <v>122</v>
      </c>
      <c r="BK98" s="216">
        <f>SUM(BK99:BK101)</f>
        <v>0</v>
      </c>
    </row>
    <row r="99" spans="1:65" s="2" customFormat="1" ht="21.75" customHeight="1">
      <c r="A99" s="39"/>
      <c r="B99" s="40"/>
      <c r="C99" s="219" t="s">
        <v>83</v>
      </c>
      <c r="D99" s="219" t="s">
        <v>125</v>
      </c>
      <c r="E99" s="220" t="s">
        <v>137</v>
      </c>
      <c r="F99" s="221" t="s">
        <v>138</v>
      </c>
      <c r="G99" s="222" t="s">
        <v>128</v>
      </c>
      <c r="H99" s="223">
        <v>837.43</v>
      </c>
      <c r="I99" s="224"/>
      <c r="J99" s="225">
        <f>ROUND(I99*H99,2)</f>
        <v>0</v>
      </c>
      <c r="K99" s="221" t="s">
        <v>129</v>
      </c>
      <c r="L99" s="45"/>
      <c r="M99" s="226" t="s">
        <v>19</v>
      </c>
      <c r="N99" s="227" t="s">
        <v>44</v>
      </c>
      <c r="O99" s="85"/>
      <c r="P99" s="228">
        <f>O99*H99</f>
        <v>0</v>
      </c>
      <c r="Q99" s="228">
        <v>0.00021</v>
      </c>
      <c r="R99" s="228">
        <f>Q99*H99</f>
        <v>0.1758603</v>
      </c>
      <c r="S99" s="228">
        <v>0</v>
      </c>
      <c r="T99" s="229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30" t="s">
        <v>130</v>
      </c>
      <c r="AT99" s="230" t="s">
        <v>125</v>
      </c>
      <c r="AU99" s="230" t="s">
        <v>83</v>
      </c>
      <c r="AY99" s="18" t="s">
        <v>122</v>
      </c>
      <c r="BE99" s="231">
        <f>IF(N99="základní",J99,0)</f>
        <v>0</v>
      </c>
      <c r="BF99" s="231">
        <f>IF(N99="snížená",J99,0)</f>
        <v>0</v>
      </c>
      <c r="BG99" s="231">
        <f>IF(N99="zákl. přenesená",J99,0)</f>
        <v>0</v>
      </c>
      <c r="BH99" s="231">
        <f>IF(N99="sníž. přenesená",J99,0)</f>
        <v>0</v>
      </c>
      <c r="BI99" s="231">
        <f>IF(N99="nulová",J99,0)</f>
        <v>0</v>
      </c>
      <c r="BJ99" s="18" t="s">
        <v>81</v>
      </c>
      <c r="BK99" s="231">
        <f>ROUND(I99*H99,2)</f>
        <v>0</v>
      </c>
      <c r="BL99" s="18" t="s">
        <v>130</v>
      </c>
      <c r="BM99" s="230" t="s">
        <v>139</v>
      </c>
    </row>
    <row r="100" spans="1:51" s="13" customFormat="1" ht="12">
      <c r="A100" s="13"/>
      <c r="B100" s="232"/>
      <c r="C100" s="233"/>
      <c r="D100" s="234" t="s">
        <v>132</v>
      </c>
      <c r="E100" s="235" t="s">
        <v>19</v>
      </c>
      <c r="F100" s="236" t="s">
        <v>140</v>
      </c>
      <c r="G100" s="233"/>
      <c r="H100" s="235" t="s">
        <v>19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132</v>
      </c>
      <c r="AU100" s="242" t="s">
        <v>83</v>
      </c>
      <c r="AV100" s="13" t="s">
        <v>81</v>
      </c>
      <c r="AW100" s="13" t="s">
        <v>35</v>
      </c>
      <c r="AX100" s="13" t="s">
        <v>73</v>
      </c>
      <c r="AY100" s="242" t="s">
        <v>122</v>
      </c>
    </row>
    <row r="101" spans="1:51" s="14" customFormat="1" ht="12">
      <c r="A101" s="14"/>
      <c r="B101" s="243"/>
      <c r="C101" s="244"/>
      <c r="D101" s="234" t="s">
        <v>132</v>
      </c>
      <c r="E101" s="245" t="s">
        <v>19</v>
      </c>
      <c r="F101" s="246" t="s">
        <v>134</v>
      </c>
      <c r="G101" s="244"/>
      <c r="H101" s="247">
        <v>837.43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3" t="s">
        <v>132</v>
      </c>
      <c r="AU101" s="253" t="s">
        <v>83</v>
      </c>
      <c r="AV101" s="14" t="s">
        <v>83</v>
      </c>
      <c r="AW101" s="14" t="s">
        <v>35</v>
      </c>
      <c r="AX101" s="14" t="s">
        <v>81</v>
      </c>
      <c r="AY101" s="253" t="s">
        <v>122</v>
      </c>
    </row>
    <row r="102" spans="1:63" s="12" customFormat="1" ht="22.8" customHeight="1">
      <c r="A102" s="12"/>
      <c r="B102" s="203"/>
      <c r="C102" s="204"/>
      <c r="D102" s="205" t="s">
        <v>72</v>
      </c>
      <c r="E102" s="217" t="s">
        <v>141</v>
      </c>
      <c r="F102" s="217" t="s">
        <v>142</v>
      </c>
      <c r="G102" s="204"/>
      <c r="H102" s="204"/>
      <c r="I102" s="207"/>
      <c r="J102" s="218">
        <f>BK102</f>
        <v>0</v>
      </c>
      <c r="K102" s="204"/>
      <c r="L102" s="209"/>
      <c r="M102" s="210"/>
      <c r="N102" s="211"/>
      <c r="O102" s="211"/>
      <c r="P102" s="212">
        <f>SUM(P103:P108)</f>
        <v>0</v>
      </c>
      <c r="Q102" s="211"/>
      <c r="R102" s="212">
        <f>SUM(R103:R108)</f>
        <v>0</v>
      </c>
      <c r="S102" s="211"/>
      <c r="T102" s="213">
        <f>SUM(T103:T108)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4" t="s">
        <v>81</v>
      </c>
      <c r="AT102" s="215" t="s">
        <v>72</v>
      </c>
      <c r="AU102" s="215" t="s">
        <v>81</v>
      </c>
      <c r="AY102" s="214" t="s">
        <v>122</v>
      </c>
      <c r="BK102" s="216">
        <f>SUM(BK103:BK108)</f>
        <v>0</v>
      </c>
    </row>
    <row r="103" spans="1:65" s="2" customFormat="1" ht="21.75" customHeight="1">
      <c r="A103" s="39"/>
      <c r="B103" s="40"/>
      <c r="C103" s="219" t="s">
        <v>143</v>
      </c>
      <c r="D103" s="219" t="s">
        <v>125</v>
      </c>
      <c r="E103" s="220" t="s">
        <v>144</v>
      </c>
      <c r="F103" s="221" t="s">
        <v>145</v>
      </c>
      <c r="G103" s="222" t="s">
        <v>146</v>
      </c>
      <c r="H103" s="223">
        <v>23.346</v>
      </c>
      <c r="I103" s="224"/>
      <c r="J103" s="225">
        <f>ROUND(I103*H103,2)</f>
        <v>0</v>
      </c>
      <c r="K103" s="221" t="s">
        <v>129</v>
      </c>
      <c r="L103" s="45"/>
      <c r="M103" s="226" t="s">
        <v>19</v>
      </c>
      <c r="N103" s="227" t="s">
        <v>44</v>
      </c>
      <c r="O103" s="85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30" t="s">
        <v>130</v>
      </c>
      <c r="AT103" s="230" t="s">
        <v>125</v>
      </c>
      <c r="AU103" s="230" t="s">
        <v>83</v>
      </c>
      <c r="AY103" s="18" t="s">
        <v>122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18" t="s">
        <v>81</v>
      </c>
      <c r="BK103" s="231">
        <f>ROUND(I103*H103,2)</f>
        <v>0</v>
      </c>
      <c r="BL103" s="18" t="s">
        <v>130</v>
      </c>
      <c r="BM103" s="230" t="s">
        <v>147</v>
      </c>
    </row>
    <row r="104" spans="1:65" s="2" customFormat="1" ht="16.5" customHeight="1">
      <c r="A104" s="39"/>
      <c r="B104" s="40"/>
      <c r="C104" s="219" t="s">
        <v>130</v>
      </c>
      <c r="D104" s="219" t="s">
        <v>125</v>
      </c>
      <c r="E104" s="220" t="s">
        <v>148</v>
      </c>
      <c r="F104" s="221" t="s">
        <v>149</v>
      </c>
      <c r="G104" s="222" t="s">
        <v>146</v>
      </c>
      <c r="H104" s="223">
        <v>23.346</v>
      </c>
      <c r="I104" s="224"/>
      <c r="J104" s="225">
        <f>ROUND(I104*H104,2)</f>
        <v>0</v>
      </c>
      <c r="K104" s="221" t="s">
        <v>129</v>
      </c>
      <c r="L104" s="45"/>
      <c r="M104" s="226" t="s">
        <v>19</v>
      </c>
      <c r="N104" s="227" t="s">
        <v>44</v>
      </c>
      <c r="O104" s="85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30" t="s">
        <v>130</v>
      </c>
      <c r="AT104" s="230" t="s">
        <v>125</v>
      </c>
      <c r="AU104" s="230" t="s">
        <v>83</v>
      </c>
      <c r="AY104" s="18" t="s">
        <v>122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18" t="s">
        <v>81</v>
      </c>
      <c r="BK104" s="231">
        <f>ROUND(I104*H104,2)</f>
        <v>0</v>
      </c>
      <c r="BL104" s="18" t="s">
        <v>130</v>
      </c>
      <c r="BM104" s="230" t="s">
        <v>150</v>
      </c>
    </row>
    <row r="105" spans="1:65" s="2" customFormat="1" ht="21.75" customHeight="1">
      <c r="A105" s="39"/>
      <c r="B105" s="40"/>
      <c r="C105" s="219" t="s">
        <v>151</v>
      </c>
      <c r="D105" s="219" t="s">
        <v>125</v>
      </c>
      <c r="E105" s="220" t="s">
        <v>152</v>
      </c>
      <c r="F105" s="221" t="s">
        <v>153</v>
      </c>
      <c r="G105" s="222" t="s">
        <v>146</v>
      </c>
      <c r="H105" s="223">
        <v>443.574</v>
      </c>
      <c r="I105" s="224"/>
      <c r="J105" s="225">
        <f>ROUND(I105*H105,2)</f>
        <v>0</v>
      </c>
      <c r="K105" s="221" t="s">
        <v>129</v>
      </c>
      <c r="L105" s="45"/>
      <c r="M105" s="226" t="s">
        <v>19</v>
      </c>
      <c r="N105" s="227" t="s">
        <v>44</v>
      </c>
      <c r="O105" s="85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30" t="s">
        <v>130</v>
      </c>
      <c r="AT105" s="230" t="s">
        <v>125</v>
      </c>
      <c r="AU105" s="230" t="s">
        <v>83</v>
      </c>
      <c r="AY105" s="18" t="s">
        <v>122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18" t="s">
        <v>81</v>
      </c>
      <c r="BK105" s="231">
        <f>ROUND(I105*H105,2)</f>
        <v>0</v>
      </c>
      <c r="BL105" s="18" t="s">
        <v>130</v>
      </c>
      <c r="BM105" s="230" t="s">
        <v>154</v>
      </c>
    </row>
    <row r="106" spans="1:47" s="2" customFormat="1" ht="12">
      <c r="A106" s="39"/>
      <c r="B106" s="40"/>
      <c r="C106" s="41"/>
      <c r="D106" s="234" t="s">
        <v>155</v>
      </c>
      <c r="E106" s="41"/>
      <c r="F106" s="254" t="s">
        <v>156</v>
      </c>
      <c r="G106" s="41"/>
      <c r="H106" s="41"/>
      <c r="I106" s="137"/>
      <c r="J106" s="41"/>
      <c r="K106" s="41"/>
      <c r="L106" s="45"/>
      <c r="M106" s="255"/>
      <c r="N106" s="256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155</v>
      </c>
      <c r="AU106" s="18" t="s">
        <v>83</v>
      </c>
    </row>
    <row r="107" spans="1:51" s="14" customFormat="1" ht="12">
      <c r="A107" s="14"/>
      <c r="B107" s="243"/>
      <c r="C107" s="244"/>
      <c r="D107" s="234" t="s">
        <v>132</v>
      </c>
      <c r="E107" s="244"/>
      <c r="F107" s="246" t="s">
        <v>157</v>
      </c>
      <c r="G107" s="244"/>
      <c r="H107" s="247">
        <v>443.574</v>
      </c>
      <c r="I107" s="248"/>
      <c r="J107" s="244"/>
      <c r="K107" s="244"/>
      <c r="L107" s="249"/>
      <c r="M107" s="250"/>
      <c r="N107" s="251"/>
      <c r="O107" s="251"/>
      <c r="P107" s="251"/>
      <c r="Q107" s="251"/>
      <c r="R107" s="251"/>
      <c r="S107" s="251"/>
      <c r="T107" s="25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3" t="s">
        <v>132</v>
      </c>
      <c r="AU107" s="253" t="s">
        <v>83</v>
      </c>
      <c r="AV107" s="14" t="s">
        <v>83</v>
      </c>
      <c r="AW107" s="14" t="s">
        <v>4</v>
      </c>
      <c r="AX107" s="14" t="s">
        <v>81</v>
      </c>
      <c r="AY107" s="253" t="s">
        <v>122</v>
      </c>
    </row>
    <row r="108" spans="1:65" s="2" customFormat="1" ht="21.75" customHeight="1">
      <c r="A108" s="39"/>
      <c r="B108" s="40"/>
      <c r="C108" s="219" t="s">
        <v>123</v>
      </c>
      <c r="D108" s="219" t="s">
        <v>125</v>
      </c>
      <c r="E108" s="220" t="s">
        <v>158</v>
      </c>
      <c r="F108" s="221" t="s">
        <v>159</v>
      </c>
      <c r="G108" s="222" t="s">
        <v>146</v>
      </c>
      <c r="H108" s="223">
        <v>23.346</v>
      </c>
      <c r="I108" s="224"/>
      <c r="J108" s="225">
        <f>ROUND(I108*H108,2)</f>
        <v>0</v>
      </c>
      <c r="K108" s="221" t="s">
        <v>129</v>
      </c>
      <c r="L108" s="45"/>
      <c r="M108" s="226" t="s">
        <v>19</v>
      </c>
      <c r="N108" s="227" t="s">
        <v>44</v>
      </c>
      <c r="O108" s="85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0" t="s">
        <v>130</v>
      </c>
      <c r="AT108" s="230" t="s">
        <v>125</v>
      </c>
      <c r="AU108" s="230" t="s">
        <v>83</v>
      </c>
      <c r="AY108" s="18" t="s">
        <v>122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8" t="s">
        <v>81</v>
      </c>
      <c r="BK108" s="231">
        <f>ROUND(I108*H108,2)</f>
        <v>0</v>
      </c>
      <c r="BL108" s="18" t="s">
        <v>130</v>
      </c>
      <c r="BM108" s="230" t="s">
        <v>160</v>
      </c>
    </row>
    <row r="109" spans="1:63" s="12" customFormat="1" ht="22.8" customHeight="1">
      <c r="A109" s="12"/>
      <c r="B109" s="203"/>
      <c r="C109" s="204"/>
      <c r="D109" s="205" t="s">
        <v>72</v>
      </c>
      <c r="E109" s="217" t="s">
        <v>161</v>
      </c>
      <c r="F109" s="217" t="s">
        <v>162</v>
      </c>
      <c r="G109" s="204"/>
      <c r="H109" s="204"/>
      <c r="I109" s="207"/>
      <c r="J109" s="218">
        <f>BK109</f>
        <v>0</v>
      </c>
      <c r="K109" s="204"/>
      <c r="L109" s="209"/>
      <c r="M109" s="210"/>
      <c r="N109" s="211"/>
      <c r="O109" s="211"/>
      <c r="P109" s="212">
        <f>P110</f>
        <v>0</v>
      </c>
      <c r="Q109" s="211"/>
      <c r="R109" s="212">
        <f>R110</f>
        <v>0</v>
      </c>
      <c r="S109" s="211"/>
      <c r="T109" s="213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4" t="s">
        <v>81</v>
      </c>
      <c r="AT109" s="215" t="s">
        <v>72</v>
      </c>
      <c r="AU109" s="215" t="s">
        <v>81</v>
      </c>
      <c r="AY109" s="214" t="s">
        <v>122</v>
      </c>
      <c r="BK109" s="216">
        <f>BK110</f>
        <v>0</v>
      </c>
    </row>
    <row r="110" spans="1:65" s="2" customFormat="1" ht="21.75" customHeight="1">
      <c r="A110" s="39"/>
      <c r="B110" s="40"/>
      <c r="C110" s="219" t="s">
        <v>163</v>
      </c>
      <c r="D110" s="219" t="s">
        <v>125</v>
      </c>
      <c r="E110" s="220" t="s">
        <v>164</v>
      </c>
      <c r="F110" s="221" t="s">
        <v>165</v>
      </c>
      <c r="G110" s="222" t="s">
        <v>146</v>
      </c>
      <c r="H110" s="223">
        <v>0.176</v>
      </c>
      <c r="I110" s="224"/>
      <c r="J110" s="225">
        <f>ROUND(I110*H110,2)</f>
        <v>0</v>
      </c>
      <c r="K110" s="221" t="s">
        <v>129</v>
      </c>
      <c r="L110" s="45"/>
      <c r="M110" s="226" t="s">
        <v>19</v>
      </c>
      <c r="N110" s="227" t="s">
        <v>44</v>
      </c>
      <c r="O110" s="85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30" t="s">
        <v>130</v>
      </c>
      <c r="AT110" s="230" t="s">
        <v>125</v>
      </c>
      <c r="AU110" s="230" t="s">
        <v>83</v>
      </c>
      <c r="AY110" s="18" t="s">
        <v>122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18" t="s">
        <v>81</v>
      </c>
      <c r="BK110" s="231">
        <f>ROUND(I110*H110,2)</f>
        <v>0</v>
      </c>
      <c r="BL110" s="18" t="s">
        <v>130</v>
      </c>
      <c r="BM110" s="230" t="s">
        <v>166</v>
      </c>
    </row>
    <row r="111" spans="1:63" s="12" customFormat="1" ht="25.9" customHeight="1">
      <c r="A111" s="12"/>
      <c r="B111" s="203"/>
      <c r="C111" s="204"/>
      <c r="D111" s="205" t="s">
        <v>72</v>
      </c>
      <c r="E111" s="206" t="s">
        <v>167</v>
      </c>
      <c r="F111" s="206" t="s">
        <v>168</v>
      </c>
      <c r="G111" s="204"/>
      <c r="H111" s="204"/>
      <c r="I111" s="207"/>
      <c r="J111" s="208">
        <f>BK111</f>
        <v>0</v>
      </c>
      <c r="K111" s="204"/>
      <c r="L111" s="209"/>
      <c r="M111" s="210"/>
      <c r="N111" s="211"/>
      <c r="O111" s="211"/>
      <c r="P111" s="212">
        <f>P112+P189+P395</f>
        <v>0</v>
      </c>
      <c r="Q111" s="211"/>
      <c r="R111" s="212">
        <f>R112+R189+R395</f>
        <v>33.73587675</v>
      </c>
      <c r="S111" s="211"/>
      <c r="T111" s="213">
        <f>T112+T189+T395</f>
        <v>23.345777000000002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4" t="s">
        <v>83</v>
      </c>
      <c r="AT111" s="215" t="s">
        <v>72</v>
      </c>
      <c r="AU111" s="215" t="s">
        <v>73</v>
      </c>
      <c r="AY111" s="214" t="s">
        <v>122</v>
      </c>
      <c r="BK111" s="216">
        <f>BK112+BK189+BK395</f>
        <v>0</v>
      </c>
    </row>
    <row r="112" spans="1:63" s="12" customFormat="1" ht="22.8" customHeight="1">
      <c r="A112" s="12"/>
      <c r="B112" s="203"/>
      <c r="C112" s="204"/>
      <c r="D112" s="205" t="s">
        <v>72</v>
      </c>
      <c r="E112" s="217" t="s">
        <v>169</v>
      </c>
      <c r="F112" s="217" t="s">
        <v>170</v>
      </c>
      <c r="G112" s="204"/>
      <c r="H112" s="204"/>
      <c r="I112" s="207"/>
      <c r="J112" s="218">
        <f>BK112</f>
        <v>0</v>
      </c>
      <c r="K112" s="204"/>
      <c r="L112" s="209"/>
      <c r="M112" s="210"/>
      <c r="N112" s="211"/>
      <c r="O112" s="211"/>
      <c r="P112" s="212">
        <f>SUM(P113:P188)</f>
        <v>0</v>
      </c>
      <c r="Q112" s="211"/>
      <c r="R112" s="212">
        <f>SUM(R113:R188)</f>
        <v>11.23245379</v>
      </c>
      <c r="S112" s="211"/>
      <c r="T112" s="213">
        <f>SUM(T113:T188)</f>
        <v>2.4739585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4" t="s">
        <v>83</v>
      </c>
      <c r="AT112" s="215" t="s">
        <v>72</v>
      </c>
      <c r="AU112" s="215" t="s">
        <v>81</v>
      </c>
      <c r="AY112" s="214" t="s">
        <v>122</v>
      </c>
      <c r="BK112" s="216">
        <f>SUM(BK113:BK188)</f>
        <v>0</v>
      </c>
    </row>
    <row r="113" spans="1:65" s="2" customFormat="1" ht="21.75" customHeight="1">
      <c r="A113" s="39"/>
      <c r="B113" s="40"/>
      <c r="C113" s="219" t="s">
        <v>171</v>
      </c>
      <c r="D113" s="219" t="s">
        <v>125</v>
      </c>
      <c r="E113" s="220" t="s">
        <v>172</v>
      </c>
      <c r="F113" s="221" t="s">
        <v>173</v>
      </c>
      <c r="G113" s="222" t="s">
        <v>128</v>
      </c>
      <c r="H113" s="223">
        <v>1100.84</v>
      </c>
      <c r="I113" s="224"/>
      <c r="J113" s="225">
        <f>ROUND(I113*H113,2)</f>
        <v>0</v>
      </c>
      <c r="K113" s="221" t="s">
        <v>129</v>
      </c>
      <c r="L113" s="45"/>
      <c r="M113" s="226" t="s">
        <v>19</v>
      </c>
      <c r="N113" s="227" t="s">
        <v>44</v>
      </c>
      <c r="O113" s="85"/>
      <c r="P113" s="228">
        <f>O113*H113</f>
        <v>0</v>
      </c>
      <c r="Q113" s="228">
        <v>0</v>
      </c>
      <c r="R113" s="228">
        <f>Q113*H113</f>
        <v>0</v>
      </c>
      <c r="S113" s="228">
        <v>0.0014</v>
      </c>
      <c r="T113" s="229">
        <f>S113*H113</f>
        <v>1.5411759999999999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30" t="s">
        <v>174</v>
      </c>
      <c r="AT113" s="230" t="s">
        <v>125</v>
      </c>
      <c r="AU113" s="230" t="s">
        <v>83</v>
      </c>
      <c r="AY113" s="18" t="s">
        <v>122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18" t="s">
        <v>81</v>
      </c>
      <c r="BK113" s="231">
        <f>ROUND(I113*H113,2)</f>
        <v>0</v>
      </c>
      <c r="BL113" s="18" t="s">
        <v>174</v>
      </c>
      <c r="BM113" s="230" t="s">
        <v>175</v>
      </c>
    </row>
    <row r="114" spans="1:51" s="13" customFormat="1" ht="12">
      <c r="A114" s="13"/>
      <c r="B114" s="232"/>
      <c r="C114" s="233"/>
      <c r="D114" s="234" t="s">
        <v>132</v>
      </c>
      <c r="E114" s="235" t="s">
        <v>19</v>
      </c>
      <c r="F114" s="236" t="s">
        <v>176</v>
      </c>
      <c r="G114" s="233"/>
      <c r="H114" s="235" t="s">
        <v>19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132</v>
      </c>
      <c r="AU114" s="242" t="s">
        <v>83</v>
      </c>
      <c r="AV114" s="13" t="s">
        <v>81</v>
      </c>
      <c r="AW114" s="13" t="s">
        <v>35</v>
      </c>
      <c r="AX114" s="13" t="s">
        <v>73</v>
      </c>
      <c r="AY114" s="242" t="s">
        <v>122</v>
      </c>
    </row>
    <row r="115" spans="1:51" s="13" customFormat="1" ht="12">
      <c r="A115" s="13"/>
      <c r="B115" s="232"/>
      <c r="C115" s="233"/>
      <c r="D115" s="234" t="s">
        <v>132</v>
      </c>
      <c r="E115" s="235" t="s">
        <v>19</v>
      </c>
      <c r="F115" s="236" t="s">
        <v>177</v>
      </c>
      <c r="G115" s="233"/>
      <c r="H115" s="235" t="s">
        <v>19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132</v>
      </c>
      <c r="AU115" s="242" t="s">
        <v>83</v>
      </c>
      <c r="AV115" s="13" t="s">
        <v>81</v>
      </c>
      <c r="AW115" s="13" t="s">
        <v>35</v>
      </c>
      <c r="AX115" s="13" t="s">
        <v>73</v>
      </c>
      <c r="AY115" s="242" t="s">
        <v>122</v>
      </c>
    </row>
    <row r="116" spans="1:51" s="13" customFormat="1" ht="12">
      <c r="A116" s="13"/>
      <c r="B116" s="232"/>
      <c r="C116" s="233"/>
      <c r="D116" s="234" t="s">
        <v>132</v>
      </c>
      <c r="E116" s="235" t="s">
        <v>19</v>
      </c>
      <c r="F116" s="236" t="s">
        <v>178</v>
      </c>
      <c r="G116" s="233"/>
      <c r="H116" s="235" t="s">
        <v>19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2" t="s">
        <v>132</v>
      </c>
      <c r="AU116" s="242" t="s">
        <v>83</v>
      </c>
      <c r="AV116" s="13" t="s">
        <v>81</v>
      </c>
      <c r="AW116" s="13" t="s">
        <v>35</v>
      </c>
      <c r="AX116" s="13" t="s">
        <v>73</v>
      </c>
      <c r="AY116" s="242" t="s">
        <v>122</v>
      </c>
    </row>
    <row r="117" spans="1:51" s="14" customFormat="1" ht="12">
      <c r="A117" s="14"/>
      <c r="B117" s="243"/>
      <c r="C117" s="244"/>
      <c r="D117" s="234" t="s">
        <v>132</v>
      </c>
      <c r="E117" s="245" t="s">
        <v>19</v>
      </c>
      <c r="F117" s="246" t="s">
        <v>179</v>
      </c>
      <c r="G117" s="244"/>
      <c r="H117" s="247">
        <v>16.1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3" t="s">
        <v>132</v>
      </c>
      <c r="AU117" s="253" t="s">
        <v>83</v>
      </c>
      <c r="AV117" s="14" t="s">
        <v>83</v>
      </c>
      <c r="AW117" s="14" t="s">
        <v>35</v>
      </c>
      <c r="AX117" s="14" t="s">
        <v>73</v>
      </c>
      <c r="AY117" s="253" t="s">
        <v>122</v>
      </c>
    </row>
    <row r="118" spans="1:51" s="13" customFormat="1" ht="12">
      <c r="A118" s="13"/>
      <c r="B118" s="232"/>
      <c r="C118" s="233"/>
      <c r="D118" s="234" t="s">
        <v>132</v>
      </c>
      <c r="E118" s="235" t="s">
        <v>19</v>
      </c>
      <c r="F118" s="236" t="s">
        <v>180</v>
      </c>
      <c r="G118" s="233"/>
      <c r="H118" s="235" t="s">
        <v>19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132</v>
      </c>
      <c r="AU118" s="242" t="s">
        <v>83</v>
      </c>
      <c r="AV118" s="13" t="s">
        <v>81</v>
      </c>
      <c r="AW118" s="13" t="s">
        <v>35</v>
      </c>
      <c r="AX118" s="13" t="s">
        <v>73</v>
      </c>
      <c r="AY118" s="242" t="s">
        <v>122</v>
      </c>
    </row>
    <row r="119" spans="1:51" s="14" customFormat="1" ht="12">
      <c r="A119" s="14"/>
      <c r="B119" s="243"/>
      <c r="C119" s="244"/>
      <c r="D119" s="234" t="s">
        <v>132</v>
      </c>
      <c r="E119" s="245" t="s">
        <v>19</v>
      </c>
      <c r="F119" s="246" t="s">
        <v>181</v>
      </c>
      <c r="G119" s="244"/>
      <c r="H119" s="247">
        <v>7.33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3" t="s">
        <v>132</v>
      </c>
      <c r="AU119" s="253" t="s">
        <v>83</v>
      </c>
      <c r="AV119" s="14" t="s">
        <v>83</v>
      </c>
      <c r="AW119" s="14" t="s">
        <v>35</v>
      </c>
      <c r="AX119" s="14" t="s">
        <v>73</v>
      </c>
      <c r="AY119" s="253" t="s">
        <v>122</v>
      </c>
    </row>
    <row r="120" spans="1:51" s="13" customFormat="1" ht="12">
      <c r="A120" s="13"/>
      <c r="B120" s="232"/>
      <c r="C120" s="233"/>
      <c r="D120" s="234" t="s">
        <v>132</v>
      </c>
      <c r="E120" s="235" t="s">
        <v>19</v>
      </c>
      <c r="F120" s="236" t="s">
        <v>182</v>
      </c>
      <c r="G120" s="233"/>
      <c r="H120" s="235" t="s">
        <v>19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132</v>
      </c>
      <c r="AU120" s="242" t="s">
        <v>83</v>
      </c>
      <c r="AV120" s="13" t="s">
        <v>81</v>
      </c>
      <c r="AW120" s="13" t="s">
        <v>35</v>
      </c>
      <c r="AX120" s="13" t="s">
        <v>73</v>
      </c>
      <c r="AY120" s="242" t="s">
        <v>122</v>
      </c>
    </row>
    <row r="121" spans="1:51" s="14" customFormat="1" ht="12">
      <c r="A121" s="14"/>
      <c r="B121" s="243"/>
      <c r="C121" s="244"/>
      <c r="D121" s="234" t="s">
        <v>132</v>
      </c>
      <c r="E121" s="245" t="s">
        <v>19</v>
      </c>
      <c r="F121" s="246" t="s">
        <v>183</v>
      </c>
      <c r="G121" s="244"/>
      <c r="H121" s="247">
        <v>5.88</v>
      </c>
      <c r="I121" s="248"/>
      <c r="J121" s="244"/>
      <c r="K121" s="244"/>
      <c r="L121" s="249"/>
      <c r="M121" s="250"/>
      <c r="N121" s="251"/>
      <c r="O121" s="251"/>
      <c r="P121" s="251"/>
      <c r="Q121" s="251"/>
      <c r="R121" s="251"/>
      <c r="S121" s="251"/>
      <c r="T121" s="252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3" t="s">
        <v>132</v>
      </c>
      <c r="AU121" s="253" t="s">
        <v>83</v>
      </c>
      <c r="AV121" s="14" t="s">
        <v>83</v>
      </c>
      <c r="AW121" s="14" t="s">
        <v>35</v>
      </c>
      <c r="AX121" s="14" t="s">
        <v>73</v>
      </c>
      <c r="AY121" s="253" t="s">
        <v>122</v>
      </c>
    </row>
    <row r="122" spans="1:51" s="13" customFormat="1" ht="12">
      <c r="A122" s="13"/>
      <c r="B122" s="232"/>
      <c r="C122" s="233"/>
      <c r="D122" s="234" t="s">
        <v>132</v>
      </c>
      <c r="E122" s="235" t="s">
        <v>19</v>
      </c>
      <c r="F122" s="236" t="s">
        <v>184</v>
      </c>
      <c r="G122" s="233"/>
      <c r="H122" s="235" t="s">
        <v>19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132</v>
      </c>
      <c r="AU122" s="242" t="s">
        <v>83</v>
      </c>
      <c r="AV122" s="13" t="s">
        <v>81</v>
      </c>
      <c r="AW122" s="13" t="s">
        <v>35</v>
      </c>
      <c r="AX122" s="13" t="s">
        <v>73</v>
      </c>
      <c r="AY122" s="242" t="s">
        <v>122</v>
      </c>
    </row>
    <row r="123" spans="1:51" s="14" customFormat="1" ht="12">
      <c r="A123" s="14"/>
      <c r="B123" s="243"/>
      <c r="C123" s="244"/>
      <c r="D123" s="234" t="s">
        <v>132</v>
      </c>
      <c r="E123" s="245" t="s">
        <v>19</v>
      </c>
      <c r="F123" s="246" t="s">
        <v>185</v>
      </c>
      <c r="G123" s="244"/>
      <c r="H123" s="247">
        <v>17.28</v>
      </c>
      <c r="I123" s="248"/>
      <c r="J123" s="244"/>
      <c r="K123" s="244"/>
      <c r="L123" s="249"/>
      <c r="M123" s="250"/>
      <c r="N123" s="251"/>
      <c r="O123" s="251"/>
      <c r="P123" s="251"/>
      <c r="Q123" s="251"/>
      <c r="R123" s="251"/>
      <c r="S123" s="251"/>
      <c r="T123" s="25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3" t="s">
        <v>132</v>
      </c>
      <c r="AU123" s="253" t="s">
        <v>83</v>
      </c>
      <c r="AV123" s="14" t="s">
        <v>83</v>
      </c>
      <c r="AW123" s="14" t="s">
        <v>35</v>
      </c>
      <c r="AX123" s="14" t="s">
        <v>73</v>
      </c>
      <c r="AY123" s="253" t="s">
        <v>122</v>
      </c>
    </row>
    <row r="124" spans="1:51" s="13" customFormat="1" ht="12">
      <c r="A124" s="13"/>
      <c r="B124" s="232"/>
      <c r="C124" s="233"/>
      <c r="D124" s="234" t="s">
        <v>132</v>
      </c>
      <c r="E124" s="235" t="s">
        <v>19</v>
      </c>
      <c r="F124" s="236" t="s">
        <v>180</v>
      </c>
      <c r="G124" s="233"/>
      <c r="H124" s="235" t="s">
        <v>19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132</v>
      </c>
      <c r="AU124" s="242" t="s">
        <v>83</v>
      </c>
      <c r="AV124" s="13" t="s">
        <v>81</v>
      </c>
      <c r="AW124" s="13" t="s">
        <v>35</v>
      </c>
      <c r="AX124" s="13" t="s">
        <v>73</v>
      </c>
      <c r="AY124" s="242" t="s">
        <v>122</v>
      </c>
    </row>
    <row r="125" spans="1:51" s="14" customFormat="1" ht="12">
      <c r="A125" s="14"/>
      <c r="B125" s="243"/>
      <c r="C125" s="244"/>
      <c r="D125" s="234" t="s">
        <v>132</v>
      </c>
      <c r="E125" s="245" t="s">
        <v>19</v>
      </c>
      <c r="F125" s="246" t="s">
        <v>186</v>
      </c>
      <c r="G125" s="244"/>
      <c r="H125" s="247">
        <v>12.2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3" t="s">
        <v>132</v>
      </c>
      <c r="AU125" s="253" t="s">
        <v>83</v>
      </c>
      <c r="AV125" s="14" t="s">
        <v>83</v>
      </c>
      <c r="AW125" s="14" t="s">
        <v>35</v>
      </c>
      <c r="AX125" s="14" t="s">
        <v>73</v>
      </c>
      <c r="AY125" s="253" t="s">
        <v>122</v>
      </c>
    </row>
    <row r="126" spans="1:51" s="13" customFormat="1" ht="12">
      <c r="A126" s="13"/>
      <c r="B126" s="232"/>
      <c r="C126" s="233"/>
      <c r="D126" s="234" t="s">
        <v>132</v>
      </c>
      <c r="E126" s="235" t="s">
        <v>19</v>
      </c>
      <c r="F126" s="236" t="s">
        <v>182</v>
      </c>
      <c r="G126" s="233"/>
      <c r="H126" s="235" t="s">
        <v>19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2" t="s">
        <v>132</v>
      </c>
      <c r="AU126" s="242" t="s">
        <v>83</v>
      </c>
      <c r="AV126" s="13" t="s">
        <v>81</v>
      </c>
      <c r="AW126" s="13" t="s">
        <v>35</v>
      </c>
      <c r="AX126" s="13" t="s">
        <v>73</v>
      </c>
      <c r="AY126" s="242" t="s">
        <v>122</v>
      </c>
    </row>
    <row r="127" spans="1:51" s="14" customFormat="1" ht="12">
      <c r="A127" s="14"/>
      <c r="B127" s="243"/>
      <c r="C127" s="244"/>
      <c r="D127" s="234" t="s">
        <v>132</v>
      </c>
      <c r="E127" s="245" t="s">
        <v>19</v>
      </c>
      <c r="F127" s="246" t="s">
        <v>187</v>
      </c>
      <c r="G127" s="244"/>
      <c r="H127" s="247">
        <v>7.67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3" t="s">
        <v>132</v>
      </c>
      <c r="AU127" s="253" t="s">
        <v>83</v>
      </c>
      <c r="AV127" s="14" t="s">
        <v>83</v>
      </c>
      <c r="AW127" s="14" t="s">
        <v>35</v>
      </c>
      <c r="AX127" s="14" t="s">
        <v>73</v>
      </c>
      <c r="AY127" s="253" t="s">
        <v>122</v>
      </c>
    </row>
    <row r="128" spans="1:51" s="13" customFormat="1" ht="12">
      <c r="A128" s="13"/>
      <c r="B128" s="232"/>
      <c r="C128" s="233"/>
      <c r="D128" s="234" t="s">
        <v>132</v>
      </c>
      <c r="E128" s="235" t="s">
        <v>19</v>
      </c>
      <c r="F128" s="236" t="s">
        <v>182</v>
      </c>
      <c r="G128" s="233"/>
      <c r="H128" s="235" t="s">
        <v>19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132</v>
      </c>
      <c r="AU128" s="242" t="s">
        <v>83</v>
      </c>
      <c r="AV128" s="13" t="s">
        <v>81</v>
      </c>
      <c r="AW128" s="13" t="s">
        <v>35</v>
      </c>
      <c r="AX128" s="13" t="s">
        <v>73</v>
      </c>
      <c r="AY128" s="242" t="s">
        <v>122</v>
      </c>
    </row>
    <row r="129" spans="1:51" s="14" customFormat="1" ht="12">
      <c r="A129" s="14"/>
      <c r="B129" s="243"/>
      <c r="C129" s="244"/>
      <c r="D129" s="234" t="s">
        <v>132</v>
      </c>
      <c r="E129" s="245" t="s">
        <v>19</v>
      </c>
      <c r="F129" s="246" t="s">
        <v>188</v>
      </c>
      <c r="G129" s="244"/>
      <c r="H129" s="247">
        <v>28.94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132</v>
      </c>
      <c r="AU129" s="253" t="s">
        <v>83</v>
      </c>
      <c r="AV129" s="14" t="s">
        <v>83</v>
      </c>
      <c r="AW129" s="14" t="s">
        <v>35</v>
      </c>
      <c r="AX129" s="14" t="s">
        <v>73</v>
      </c>
      <c r="AY129" s="253" t="s">
        <v>122</v>
      </c>
    </row>
    <row r="130" spans="1:51" s="13" customFormat="1" ht="12">
      <c r="A130" s="13"/>
      <c r="B130" s="232"/>
      <c r="C130" s="233"/>
      <c r="D130" s="234" t="s">
        <v>132</v>
      </c>
      <c r="E130" s="235" t="s">
        <v>19</v>
      </c>
      <c r="F130" s="236" t="s">
        <v>182</v>
      </c>
      <c r="G130" s="233"/>
      <c r="H130" s="235" t="s">
        <v>19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132</v>
      </c>
      <c r="AU130" s="242" t="s">
        <v>83</v>
      </c>
      <c r="AV130" s="13" t="s">
        <v>81</v>
      </c>
      <c r="AW130" s="13" t="s">
        <v>35</v>
      </c>
      <c r="AX130" s="13" t="s">
        <v>73</v>
      </c>
      <c r="AY130" s="242" t="s">
        <v>122</v>
      </c>
    </row>
    <row r="131" spans="1:51" s="14" customFormat="1" ht="12">
      <c r="A131" s="14"/>
      <c r="B131" s="243"/>
      <c r="C131" s="244"/>
      <c r="D131" s="234" t="s">
        <v>132</v>
      </c>
      <c r="E131" s="245" t="s">
        <v>19</v>
      </c>
      <c r="F131" s="246" t="s">
        <v>189</v>
      </c>
      <c r="G131" s="244"/>
      <c r="H131" s="247">
        <v>14.76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132</v>
      </c>
      <c r="AU131" s="253" t="s">
        <v>83</v>
      </c>
      <c r="AV131" s="14" t="s">
        <v>83</v>
      </c>
      <c r="AW131" s="14" t="s">
        <v>35</v>
      </c>
      <c r="AX131" s="14" t="s">
        <v>73</v>
      </c>
      <c r="AY131" s="253" t="s">
        <v>122</v>
      </c>
    </row>
    <row r="132" spans="1:51" s="13" customFormat="1" ht="12">
      <c r="A132" s="13"/>
      <c r="B132" s="232"/>
      <c r="C132" s="233"/>
      <c r="D132" s="234" t="s">
        <v>132</v>
      </c>
      <c r="E132" s="235" t="s">
        <v>19</v>
      </c>
      <c r="F132" s="236" t="s">
        <v>190</v>
      </c>
      <c r="G132" s="233"/>
      <c r="H132" s="235" t="s">
        <v>19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132</v>
      </c>
      <c r="AU132" s="242" t="s">
        <v>83</v>
      </c>
      <c r="AV132" s="13" t="s">
        <v>81</v>
      </c>
      <c r="AW132" s="13" t="s">
        <v>35</v>
      </c>
      <c r="AX132" s="13" t="s">
        <v>73</v>
      </c>
      <c r="AY132" s="242" t="s">
        <v>122</v>
      </c>
    </row>
    <row r="133" spans="1:51" s="14" customFormat="1" ht="12">
      <c r="A133" s="14"/>
      <c r="B133" s="243"/>
      <c r="C133" s="244"/>
      <c r="D133" s="234" t="s">
        <v>132</v>
      </c>
      <c r="E133" s="245" t="s">
        <v>19</v>
      </c>
      <c r="F133" s="246" t="s">
        <v>191</v>
      </c>
      <c r="G133" s="244"/>
      <c r="H133" s="247">
        <v>63.64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132</v>
      </c>
      <c r="AU133" s="253" t="s">
        <v>83</v>
      </c>
      <c r="AV133" s="14" t="s">
        <v>83</v>
      </c>
      <c r="AW133" s="14" t="s">
        <v>35</v>
      </c>
      <c r="AX133" s="14" t="s">
        <v>73</v>
      </c>
      <c r="AY133" s="253" t="s">
        <v>122</v>
      </c>
    </row>
    <row r="134" spans="1:51" s="13" customFormat="1" ht="12">
      <c r="A134" s="13"/>
      <c r="B134" s="232"/>
      <c r="C134" s="233"/>
      <c r="D134" s="234" t="s">
        <v>132</v>
      </c>
      <c r="E134" s="235" t="s">
        <v>19</v>
      </c>
      <c r="F134" s="236" t="s">
        <v>184</v>
      </c>
      <c r="G134" s="233"/>
      <c r="H134" s="235" t="s">
        <v>19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132</v>
      </c>
      <c r="AU134" s="242" t="s">
        <v>83</v>
      </c>
      <c r="AV134" s="13" t="s">
        <v>81</v>
      </c>
      <c r="AW134" s="13" t="s">
        <v>35</v>
      </c>
      <c r="AX134" s="13" t="s">
        <v>73</v>
      </c>
      <c r="AY134" s="242" t="s">
        <v>122</v>
      </c>
    </row>
    <row r="135" spans="1:51" s="14" customFormat="1" ht="12">
      <c r="A135" s="14"/>
      <c r="B135" s="243"/>
      <c r="C135" s="244"/>
      <c r="D135" s="234" t="s">
        <v>132</v>
      </c>
      <c r="E135" s="245" t="s">
        <v>19</v>
      </c>
      <c r="F135" s="246" t="s">
        <v>192</v>
      </c>
      <c r="G135" s="244"/>
      <c r="H135" s="247">
        <v>38.34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132</v>
      </c>
      <c r="AU135" s="253" t="s">
        <v>83</v>
      </c>
      <c r="AV135" s="14" t="s">
        <v>83</v>
      </c>
      <c r="AW135" s="14" t="s">
        <v>35</v>
      </c>
      <c r="AX135" s="14" t="s">
        <v>73</v>
      </c>
      <c r="AY135" s="253" t="s">
        <v>122</v>
      </c>
    </row>
    <row r="136" spans="1:51" s="13" customFormat="1" ht="12">
      <c r="A136" s="13"/>
      <c r="B136" s="232"/>
      <c r="C136" s="233"/>
      <c r="D136" s="234" t="s">
        <v>132</v>
      </c>
      <c r="E136" s="235" t="s">
        <v>19</v>
      </c>
      <c r="F136" s="236" t="s">
        <v>182</v>
      </c>
      <c r="G136" s="233"/>
      <c r="H136" s="235" t="s">
        <v>19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132</v>
      </c>
      <c r="AU136" s="242" t="s">
        <v>83</v>
      </c>
      <c r="AV136" s="13" t="s">
        <v>81</v>
      </c>
      <c r="AW136" s="13" t="s">
        <v>35</v>
      </c>
      <c r="AX136" s="13" t="s">
        <v>73</v>
      </c>
      <c r="AY136" s="242" t="s">
        <v>122</v>
      </c>
    </row>
    <row r="137" spans="1:51" s="14" customFormat="1" ht="12">
      <c r="A137" s="14"/>
      <c r="B137" s="243"/>
      <c r="C137" s="244"/>
      <c r="D137" s="234" t="s">
        <v>132</v>
      </c>
      <c r="E137" s="245" t="s">
        <v>19</v>
      </c>
      <c r="F137" s="246" t="s">
        <v>193</v>
      </c>
      <c r="G137" s="244"/>
      <c r="H137" s="247">
        <v>11.85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132</v>
      </c>
      <c r="AU137" s="253" t="s">
        <v>83</v>
      </c>
      <c r="AV137" s="14" t="s">
        <v>83</v>
      </c>
      <c r="AW137" s="14" t="s">
        <v>35</v>
      </c>
      <c r="AX137" s="14" t="s">
        <v>73</v>
      </c>
      <c r="AY137" s="253" t="s">
        <v>122</v>
      </c>
    </row>
    <row r="138" spans="1:51" s="13" customFormat="1" ht="12">
      <c r="A138" s="13"/>
      <c r="B138" s="232"/>
      <c r="C138" s="233"/>
      <c r="D138" s="234" t="s">
        <v>132</v>
      </c>
      <c r="E138" s="235" t="s">
        <v>19</v>
      </c>
      <c r="F138" s="236" t="s">
        <v>194</v>
      </c>
      <c r="G138" s="233"/>
      <c r="H138" s="235" t="s">
        <v>19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132</v>
      </c>
      <c r="AU138" s="242" t="s">
        <v>83</v>
      </c>
      <c r="AV138" s="13" t="s">
        <v>81</v>
      </c>
      <c r="AW138" s="13" t="s">
        <v>35</v>
      </c>
      <c r="AX138" s="13" t="s">
        <v>73</v>
      </c>
      <c r="AY138" s="242" t="s">
        <v>122</v>
      </c>
    </row>
    <row r="139" spans="1:51" s="14" customFormat="1" ht="12">
      <c r="A139" s="14"/>
      <c r="B139" s="243"/>
      <c r="C139" s="244"/>
      <c r="D139" s="234" t="s">
        <v>132</v>
      </c>
      <c r="E139" s="245" t="s">
        <v>19</v>
      </c>
      <c r="F139" s="246" t="s">
        <v>193</v>
      </c>
      <c r="G139" s="244"/>
      <c r="H139" s="247">
        <v>11.85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132</v>
      </c>
      <c r="AU139" s="253" t="s">
        <v>83</v>
      </c>
      <c r="AV139" s="14" t="s">
        <v>83</v>
      </c>
      <c r="AW139" s="14" t="s">
        <v>35</v>
      </c>
      <c r="AX139" s="14" t="s">
        <v>73</v>
      </c>
      <c r="AY139" s="253" t="s">
        <v>122</v>
      </c>
    </row>
    <row r="140" spans="1:51" s="13" customFormat="1" ht="12">
      <c r="A140" s="13"/>
      <c r="B140" s="232"/>
      <c r="C140" s="233"/>
      <c r="D140" s="234" t="s">
        <v>132</v>
      </c>
      <c r="E140" s="235" t="s">
        <v>19</v>
      </c>
      <c r="F140" s="236" t="s">
        <v>182</v>
      </c>
      <c r="G140" s="233"/>
      <c r="H140" s="235" t="s">
        <v>19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132</v>
      </c>
      <c r="AU140" s="242" t="s">
        <v>83</v>
      </c>
      <c r="AV140" s="13" t="s">
        <v>81</v>
      </c>
      <c r="AW140" s="13" t="s">
        <v>35</v>
      </c>
      <c r="AX140" s="13" t="s">
        <v>73</v>
      </c>
      <c r="AY140" s="242" t="s">
        <v>122</v>
      </c>
    </row>
    <row r="141" spans="1:51" s="14" customFormat="1" ht="12">
      <c r="A141" s="14"/>
      <c r="B141" s="243"/>
      <c r="C141" s="244"/>
      <c r="D141" s="234" t="s">
        <v>132</v>
      </c>
      <c r="E141" s="245" t="s">
        <v>19</v>
      </c>
      <c r="F141" s="246" t="s">
        <v>195</v>
      </c>
      <c r="G141" s="244"/>
      <c r="H141" s="247">
        <v>24.23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132</v>
      </c>
      <c r="AU141" s="253" t="s">
        <v>83</v>
      </c>
      <c r="AV141" s="14" t="s">
        <v>83</v>
      </c>
      <c r="AW141" s="14" t="s">
        <v>35</v>
      </c>
      <c r="AX141" s="14" t="s">
        <v>73</v>
      </c>
      <c r="AY141" s="253" t="s">
        <v>122</v>
      </c>
    </row>
    <row r="142" spans="1:51" s="13" customFormat="1" ht="12">
      <c r="A142" s="13"/>
      <c r="B142" s="232"/>
      <c r="C142" s="233"/>
      <c r="D142" s="234" t="s">
        <v>132</v>
      </c>
      <c r="E142" s="235" t="s">
        <v>19</v>
      </c>
      <c r="F142" s="236" t="s">
        <v>184</v>
      </c>
      <c r="G142" s="233"/>
      <c r="H142" s="235" t="s">
        <v>19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132</v>
      </c>
      <c r="AU142" s="242" t="s">
        <v>83</v>
      </c>
      <c r="AV142" s="13" t="s">
        <v>81</v>
      </c>
      <c r="AW142" s="13" t="s">
        <v>35</v>
      </c>
      <c r="AX142" s="13" t="s">
        <v>73</v>
      </c>
      <c r="AY142" s="242" t="s">
        <v>122</v>
      </c>
    </row>
    <row r="143" spans="1:51" s="14" customFormat="1" ht="12">
      <c r="A143" s="14"/>
      <c r="B143" s="243"/>
      <c r="C143" s="244"/>
      <c r="D143" s="234" t="s">
        <v>132</v>
      </c>
      <c r="E143" s="245" t="s">
        <v>19</v>
      </c>
      <c r="F143" s="246" t="s">
        <v>196</v>
      </c>
      <c r="G143" s="244"/>
      <c r="H143" s="247">
        <v>13.76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132</v>
      </c>
      <c r="AU143" s="253" t="s">
        <v>83</v>
      </c>
      <c r="AV143" s="14" t="s">
        <v>83</v>
      </c>
      <c r="AW143" s="14" t="s">
        <v>35</v>
      </c>
      <c r="AX143" s="14" t="s">
        <v>73</v>
      </c>
      <c r="AY143" s="253" t="s">
        <v>122</v>
      </c>
    </row>
    <row r="144" spans="1:51" s="13" customFormat="1" ht="12">
      <c r="A144" s="13"/>
      <c r="B144" s="232"/>
      <c r="C144" s="233"/>
      <c r="D144" s="234" t="s">
        <v>132</v>
      </c>
      <c r="E144" s="235" t="s">
        <v>19</v>
      </c>
      <c r="F144" s="236" t="s">
        <v>197</v>
      </c>
      <c r="G144" s="233"/>
      <c r="H144" s="235" t="s">
        <v>19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132</v>
      </c>
      <c r="AU144" s="242" t="s">
        <v>83</v>
      </c>
      <c r="AV144" s="13" t="s">
        <v>81</v>
      </c>
      <c r="AW144" s="13" t="s">
        <v>35</v>
      </c>
      <c r="AX144" s="13" t="s">
        <v>73</v>
      </c>
      <c r="AY144" s="242" t="s">
        <v>122</v>
      </c>
    </row>
    <row r="145" spans="1:51" s="13" customFormat="1" ht="12">
      <c r="A145" s="13"/>
      <c r="B145" s="232"/>
      <c r="C145" s="233"/>
      <c r="D145" s="234" t="s">
        <v>132</v>
      </c>
      <c r="E145" s="235" t="s">
        <v>19</v>
      </c>
      <c r="F145" s="236" t="s">
        <v>198</v>
      </c>
      <c r="G145" s="233"/>
      <c r="H145" s="235" t="s">
        <v>19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132</v>
      </c>
      <c r="AU145" s="242" t="s">
        <v>83</v>
      </c>
      <c r="AV145" s="13" t="s">
        <v>81</v>
      </c>
      <c r="AW145" s="13" t="s">
        <v>35</v>
      </c>
      <c r="AX145" s="13" t="s">
        <v>73</v>
      </c>
      <c r="AY145" s="242" t="s">
        <v>122</v>
      </c>
    </row>
    <row r="146" spans="1:51" s="14" customFormat="1" ht="12">
      <c r="A146" s="14"/>
      <c r="B146" s="243"/>
      <c r="C146" s="244"/>
      <c r="D146" s="234" t="s">
        <v>132</v>
      </c>
      <c r="E146" s="245" t="s">
        <v>19</v>
      </c>
      <c r="F146" s="246" t="s">
        <v>199</v>
      </c>
      <c r="G146" s="244"/>
      <c r="H146" s="247">
        <v>24.71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132</v>
      </c>
      <c r="AU146" s="253" t="s">
        <v>83</v>
      </c>
      <c r="AV146" s="14" t="s">
        <v>83</v>
      </c>
      <c r="AW146" s="14" t="s">
        <v>35</v>
      </c>
      <c r="AX146" s="14" t="s">
        <v>73</v>
      </c>
      <c r="AY146" s="253" t="s">
        <v>122</v>
      </c>
    </row>
    <row r="147" spans="1:51" s="13" customFormat="1" ht="12">
      <c r="A147" s="13"/>
      <c r="B147" s="232"/>
      <c r="C147" s="233"/>
      <c r="D147" s="234" t="s">
        <v>132</v>
      </c>
      <c r="E147" s="235" t="s">
        <v>19</v>
      </c>
      <c r="F147" s="236" t="s">
        <v>200</v>
      </c>
      <c r="G147" s="233"/>
      <c r="H147" s="235" t="s">
        <v>19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132</v>
      </c>
      <c r="AU147" s="242" t="s">
        <v>83</v>
      </c>
      <c r="AV147" s="13" t="s">
        <v>81</v>
      </c>
      <c r="AW147" s="13" t="s">
        <v>35</v>
      </c>
      <c r="AX147" s="13" t="s">
        <v>73</v>
      </c>
      <c r="AY147" s="242" t="s">
        <v>122</v>
      </c>
    </row>
    <row r="148" spans="1:51" s="14" customFormat="1" ht="12">
      <c r="A148" s="14"/>
      <c r="B148" s="243"/>
      <c r="C148" s="244"/>
      <c r="D148" s="234" t="s">
        <v>132</v>
      </c>
      <c r="E148" s="245" t="s">
        <v>19</v>
      </c>
      <c r="F148" s="246" t="s">
        <v>201</v>
      </c>
      <c r="G148" s="244"/>
      <c r="H148" s="247">
        <v>251.88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132</v>
      </c>
      <c r="AU148" s="253" t="s">
        <v>83</v>
      </c>
      <c r="AV148" s="14" t="s">
        <v>83</v>
      </c>
      <c r="AW148" s="14" t="s">
        <v>35</v>
      </c>
      <c r="AX148" s="14" t="s">
        <v>73</v>
      </c>
      <c r="AY148" s="253" t="s">
        <v>122</v>
      </c>
    </row>
    <row r="149" spans="1:51" s="15" customFormat="1" ht="12">
      <c r="A149" s="15"/>
      <c r="B149" s="257"/>
      <c r="C149" s="258"/>
      <c r="D149" s="234" t="s">
        <v>132</v>
      </c>
      <c r="E149" s="259" t="s">
        <v>19</v>
      </c>
      <c r="F149" s="260" t="s">
        <v>202</v>
      </c>
      <c r="G149" s="258"/>
      <c r="H149" s="261">
        <v>550.42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7" t="s">
        <v>132</v>
      </c>
      <c r="AU149" s="267" t="s">
        <v>83</v>
      </c>
      <c r="AV149" s="15" t="s">
        <v>130</v>
      </c>
      <c r="AW149" s="15" t="s">
        <v>35</v>
      </c>
      <c r="AX149" s="15" t="s">
        <v>81</v>
      </c>
      <c r="AY149" s="267" t="s">
        <v>122</v>
      </c>
    </row>
    <row r="150" spans="1:51" s="14" customFormat="1" ht="12">
      <c r="A150" s="14"/>
      <c r="B150" s="243"/>
      <c r="C150" s="244"/>
      <c r="D150" s="234" t="s">
        <v>132</v>
      </c>
      <c r="E150" s="244"/>
      <c r="F150" s="246" t="s">
        <v>203</v>
      </c>
      <c r="G150" s="244"/>
      <c r="H150" s="247">
        <v>1100.84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132</v>
      </c>
      <c r="AU150" s="253" t="s">
        <v>83</v>
      </c>
      <c r="AV150" s="14" t="s">
        <v>83</v>
      </c>
      <c r="AW150" s="14" t="s">
        <v>4</v>
      </c>
      <c r="AX150" s="14" t="s">
        <v>81</v>
      </c>
      <c r="AY150" s="253" t="s">
        <v>122</v>
      </c>
    </row>
    <row r="151" spans="1:65" s="2" customFormat="1" ht="21.75" customHeight="1">
      <c r="A151" s="39"/>
      <c r="B151" s="40"/>
      <c r="C151" s="219" t="s">
        <v>135</v>
      </c>
      <c r="D151" s="219" t="s">
        <v>125</v>
      </c>
      <c r="E151" s="220" t="s">
        <v>204</v>
      </c>
      <c r="F151" s="221" t="s">
        <v>205</v>
      </c>
      <c r="G151" s="222" t="s">
        <v>128</v>
      </c>
      <c r="H151" s="223">
        <v>287.01</v>
      </c>
      <c r="I151" s="224"/>
      <c r="J151" s="225">
        <f>ROUND(I151*H151,2)</f>
        <v>0</v>
      </c>
      <c r="K151" s="221" t="s">
        <v>129</v>
      </c>
      <c r="L151" s="45"/>
      <c r="M151" s="226" t="s">
        <v>19</v>
      </c>
      <c r="N151" s="227" t="s">
        <v>44</v>
      </c>
      <c r="O151" s="85"/>
      <c r="P151" s="228">
        <f>O151*H151</f>
        <v>0</v>
      </c>
      <c r="Q151" s="228">
        <v>0</v>
      </c>
      <c r="R151" s="228">
        <f>Q151*H151</f>
        <v>0</v>
      </c>
      <c r="S151" s="228">
        <v>0.00175</v>
      </c>
      <c r="T151" s="229">
        <f>S151*H151</f>
        <v>0.5022675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174</v>
      </c>
      <c r="AT151" s="230" t="s">
        <v>125</v>
      </c>
      <c r="AU151" s="230" t="s">
        <v>83</v>
      </c>
      <c r="AY151" s="18" t="s">
        <v>122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81</v>
      </c>
      <c r="BK151" s="231">
        <f>ROUND(I151*H151,2)</f>
        <v>0</v>
      </c>
      <c r="BL151" s="18" t="s">
        <v>174</v>
      </c>
      <c r="BM151" s="230" t="s">
        <v>206</v>
      </c>
    </row>
    <row r="152" spans="1:51" s="13" customFormat="1" ht="12">
      <c r="A152" s="13"/>
      <c r="B152" s="232"/>
      <c r="C152" s="233"/>
      <c r="D152" s="234" t="s">
        <v>132</v>
      </c>
      <c r="E152" s="235" t="s">
        <v>19</v>
      </c>
      <c r="F152" s="236" t="s">
        <v>207</v>
      </c>
      <c r="G152" s="233"/>
      <c r="H152" s="235" t="s">
        <v>19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132</v>
      </c>
      <c r="AU152" s="242" t="s">
        <v>83</v>
      </c>
      <c r="AV152" s="13" t="s">
        <v>81</v>
      </c>
      <c r="AW152" s="13" t="s">
        <v>35</v>
      </c>
      <c r="AX152" s="13" t="s">
        <v>73</v>
      </c>
      <c r="AY152" s="242" t="s">
        <v>122</v>
      </c>
    </row>
    <row r="153" spans="1:51" s="13" customFormat="1" ht="12">
      <c r="A153" s="13"/>
      <c r="B153" s="232"/>
      <c r="C153" s="233"/>
      <c r="D153" s="234" t="s">
        <v>132</v>
      </c>
      <c r="E153" s="235" t="s">
        <v>19</v>
      </c>
      <c r="F153" s="236" t="s">
        <v>208</v>
      </c>
      <c r="G153" s="233"/>
      <c r="H153" s="235" t="s">
        <v>19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132</v>
      </c>
      <c r="AU153" s="242" t="s">
        <v>83</v>
      </c>
      <c r="AV153" s="13" t="s">
        <v>81</v>
      </c>
      <c r="AW153" s="13" t="s">
        <v>35</v>
      </c>
      <c r="AX153" s="13" t="s">
        <v>73</v>
      </c>
      <c r="AY153" s="242" t="s">
        <v>122</v>
      </c>
    </row>
    <row r="154" spans="1:51" s="14" customFormat="1" ht="12">
      <c r="A154" s="14"/>
      <c r="B154" s="243"/>
      <c r="C154" s="244"/>
      <c r="D154" s="234" t="s">
        <v>132</v>
      </c>
      <c r="E154" s="245" t="s">
        <v>19</v>
      </c>
      <c r="F154" s="246" t="s">
        <v>209</v>
      </c>
      <c r="G154" s="244"/>
      <c r="H154" s="247">
        <v>47.51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132</v>
      </c>
      <c r="AU154" s="253" t="s">
        <v>83</v>
      </c>
      <c r="AV154" s="14" t="s">
        <v>83</v>
      </c>
      <c r="AW154" s="14" t="s">
        <v>35</v>
      </c>
      <c r="AX154" s="14" t="s">
        <v>73</v>
      </c>
      <c r="AY154" s="253" t="s">
        <v>122</v>
      </c>
    </row>
    <row r="155" spans="1:51" s="13" customFormat="1" ht="12">
      <c r="A155" s="13"/>
      <c r="B155" s="232"/>
      <c r="C155" s="233"/>
      <c r="D155" s="234" t="s">
        <v>132</v>
      </c>
      <c r="E155" s="235" t="s">
        <v>19</v>
      </c>
      <c r="F155" s="236" t="s">
        <v>210</v>
      </c>
      <c r="G155" s="233"/>
      <c r="H155" s="235" t="s">
        <v>19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132</v>
      </c>
      <c r="AU155" s="242" t="s">
        <v>83</v>
      </c>
      <c r="AV155" s="13" t="s">
        <v>81</v>
      </c>
      <c r="AW155" s="13" t="s">
        <v>35</v>
      </c>
      <c r="AX155" s="13" t="s">
        <v>73</v>
      </c>
      <c r="AY155" s="242" t="s">
        <v>122</v>
      </c>
    </row>
    <row r="156" spans="1:51" s="14" customFormat="1" ht="12">
      <c r="A156" s="14"/>
      <c r="B156" s="243"/>
      <c r="C156" s="244"/>
      <c r="D156" s="234" t="s">
        <v>132</v>
      </c>
      <c r="E156" s="245" t="s">
        <v>19</v>
      </c>
      <c r="F156" s="246" t="s">
        <v>211</v>
      </c>
      <c r="G156" s="244"/>
      <c r="H156" s="247">
        <v>51.85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132</v>
      </c>
      <c r="AU156" s="253" t="s">
        <v>83</v>
      </c>
      <c r="AV156" s="14" t="s">
        <v>83</v>
      </c>
      <c r="AW156" s="14" t="s">
        <v>35</v>
      </c>
      <c r="AX156" s="14" t="s">
        <v>73</v>
      </c>
      <c r="AY156" s="253" t="s">
        <v>122</v>
      </c>
    </row>
    <row r="157" spans="1:51" s="13" customFormat="1" ht="12">
      <c r="A157" s="13"/>
      <c r="B157" s="232"/>
      <c r="C157" s="233"/>
      <c r="D157" s="234" t="s">
        <v>132</v>
      </c>
      <c r="E157" s="235" t="s">
        <v>19</v>
      </c>
      <c r="F157" s="236" t="s">
        <v>208</v>
      </c>
      <c r="G157" s="233"/>
      <c r="H157" s="235" t="s">
        <v>19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132</v>
      </c>
      <c r="AU157" s="242" t="s">
        <v>83</v>
      </c>
      <c r="AV157" s="13" t="s">
        <v>81</v>
      </c>
      <c r="AW157" s="13" t="s">
        <v>35</v>
      </c>
      <c r="AX157" s="13" t="s">
        <v>73</v>
      </c>
      <c r="AY157" s="242" t="s">
        <v>122</v>
      </c>
    </row>
    <row r="158" spans="1:51" s="14" customFormat="1" ht="12">
      <c r="A158" s="14"/>
      <c r="B158" s="243"/>
      <c r="C158" s="244"/>
      <c r="D158" s="234" t="s">
        <v>132</v>
      </c>
      <c r="E158" s="245" t="s">
        <v>19</v>
      </c>
      <c r="F158" s="246" t="s">
        <v>211</v>
      </c>
      <c r="G158" s="244"/>
      <c r="H158" s="247">
        <v>51.85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132</v>
      </c>
      <c r="AU158" s="253" t="s">
        <v>83</v>
      </c>
      <c r="AV158" s="14" t="s">
        <v>83</v>
      </c>
      <c r="AW158" s="14" t="s">
        <v>35</v>
      </c>
      <c r="AX158" s="14" t="s">
        <v>73</v>
      </c>
      <c r="AY158" s="253" t="s">
        <v>122</v>
      </c>
    </row>
    <row r="159" spans="1:51" s="13" customFormat="1" ht="12">
      <c r="A159" s="13"/>
      <c r="B159" s="232"/>
      <c r="C159" s="233"/>
      <c r="D159" s="234" t="s">
        <v>132</v>
      </c>
      <c r="E159" s="235" t="s">
        <v>19</v>
      </c>
      <c r="F159" s="236" t="s">
        <v>210</v>
      </c>
      <c r="G159" s="233"/>
      <c r="H159" s="235" t="s">
        <v>19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132</v>
      </c>
      <c r="AU159" s="242" t="s">
        <v>83</v>
      </c>
      <c r="AV159" s="13" t="s">
        <v>81</v>
      </c>
      <c r="AW159" s="13" t="s">
        <v>35</v>
      </c>
      <c r="AX159" s="13" t="s">
        <v>73</v>
      </c>
      <c r="AY159" s="242" t="s">
        <v>122</v>
      </c>
    </row>
    <row r="160" spans="1:51" s="14" customFormat="1" ht="12">
      <c r="A160" s="14"/>
      <c r="B160" s="243"/>
      <c r="C160" s="244"/>
      <c r="D160" s="234" t="s">
        <v>132</v>
      </c>
      <c r="E160" s="245" t="s">
        <v>19</v>
      </c>
      <c r="F160" s="246" t="s">
        <v>212</v>
      </c>
      <c r="G160" s="244"/>
      <c r="H160" s="247">
        <v>135.8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132</v>
      </c>
      <c r="AU160" s="253" t="s">
        <v>83</v>
      </c>
      <c r="AV160" s="14" t="s">
        <v>83</v>
      </c>
      <c r="AW160" s="14" t="s">
        <v>35</v>
      </c>
      <c r="AX160" s="14" t="s">
        <v>73</v>
      </c>
      <c r="AY160" s="253" t="s">
        <v>122</v>
      </c>
    </row>
    <row r="161" spans="1:51" s="15" customFormat="1" ht="12">
      <c r="A161" s="15"/>
      <c r="B161" s="257"/>
      <c r="C161" s="258"/>
      <c r="D161" s="234" t="s">
        <v>132</v>
      </c>
      <c r="E161" s="259" t="s">
        <v>19</v>
      </c>
      <c r="F161" s="260" t="s">
        <v>202</v>
      </c>
      <c r="G161" s="258"/>
      <c r="H161" s="261">
        <v>287.01</v>
      </c>
      <c r="I161" s="262"/>
      <c r="J161" s="258"/>
      <c r="K161" s="258"/>
      <c r="L161" s="263"/>
      <c r="M161" s="264"/>
      <c r="N161" s="265"/>
      <c r="O161" s="265"/>
      <c r="P161" s="265"/>
      <c r="Q161" s="265"/>
      <c r="R161" s="265"/>
      <c r="S161" s="265"/>
      <c r="T161" s="26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7" t="s">
        <v>132</v>
      </c>
      <c r="AU161" s="267" t="s">
        <v>83</v>
      </c>
      <c r="AV161" s="15" t="s">
        <v>130</v>
      </c>
      <c r="AW161" s="15" t="s">
        <v>35</v>
      </c>
      <c r="AX161" s="15" t="s">
        <v>81</v>
      </c>
      <c r="AY161" s="267" t="s">
        <v>122</v>
      </c>
    </row>
    <row r="162" spans="1:65" s="2" customFormat="1" ht="21.75" customHeight="1">
      <c r="A162" s="39"/>
      <c r="B162" s="40"/>
      <c r="C162" s="219" t="s">
        <v>213</v>
      </c>
      <c r="D162" s="219" t="s">
        <v>125</v>
      </c>
      <c r="E162" s="220" t="s">
        <v>214</v>
      </c>
      <c r="F162" s="221" t="s">
        <v>215</v>
      </c>
      <c r="G162" s="222" t="s">
        <v>128</v>
      </c>
      <c r="H162" s="223">
        <v>287.01</v>
      </c>
      <c r="I162" s="224"/>
      <c r="J162" s="225">
        <f>ROUND(I162*H162,2)</f>
        <v>0</v>
      </c>
      <c r="K162" s="221" t="s">
        <v>129</v>
      </c>
      <c r="L162" s="45"/>
      <c r="M162" s="226" t="s">
        <v>19</v>
      </c>
      <c r="N162" s="227" t="s">
        <v>44</v>
      </c>
      <c r="O162" s="85"/>
      <c r="P162" s="228">
        <f>O162*H162</f>
        <v>0</v>
      </c>
      <c r="Q162" s="228">
        <v>0</v>
      </c>
      <c r="R162" s="228">
        <f>Q162*H162</f>
        <v>0</v>
      </c>
      <c r="S162" s="228">
        <v>0.0015</v>
      </c>
      <c r="T162" s="229">
        <f>S162*H162</f>
        <v>0.430515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174</v>
      </c>
      <c r="AT162" s="230" t="s">
        <v>125</v>
      </c>
      <c r="AU162" s="230" t="s">
        <v>83</v>
      </c>
      <c r="AY162" s="18" t="s">
        <v>122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81</v>
      </c>
      <c r="BK162" s="231">
        <f>ROUND(I162*H162,2)</f>
        <v>0</v>
      </c>
      <c r="BL162" s="18" t="s">
        <v>174</v>
      </c>
      <c r="BM162" s="230" t="s">
        <v>216</v>
      </c>
    </row>
    <row r="163" spans="1:51" s="13" customFormat="1" ht="12">
      <c r="A163" s="13"/>
      <c r="B163" s="232"/>
      <c r="C163" s="233"/>
      <c r="D163" s="234" t="s">
        <v>132</v>
      </c>
      <c r="E163" s="235" t="s">
        <v>19</v>
      </c>
      <c r="F163" s="236" t="s">
        <v>207</v>
      </c>
      <c r="G163" s="233"/>
      <c r="H163" s="235" t="s">
        <v>19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132</v>
      </c>
      <c r="AU163" s="242" t="s">
        <v>83</v>
      </c>
      <c r="AV163" s="13" t="s">
        <v>81</v>
      </c>
      <c r="AW163" s="13" t="s">
        <v>35</v>
      </c>
      <c r="AX163" s="13" t="s">
        <v>73</v>
      </c>
      <c r="AY163" s="242" t="s">
        <v>122</v>
      </c>
    </row>
    <row r="164" spans="1:51" s="13" customFormat="1" ht="12">
      <c r="A164" s="13"/>
      <c r="B164" s="232"/>
      <c r="C164" s="233"/>
      <c r="D164" s="234" t="s">
        <v>132</v>
      </c>
      <c r="E164" s="235" t="s">
        <v>19</v>
      </c>
      <c r="F164" s="236" t="s">
        <v>208</v>
      </c>
      <c r="G164" s="233"/>
      <c r="H164" s="235" t="s">
        <v>19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132</v>
      </c>
      <c r="AU164" s="242" t="s">
        <v>83</v>
      </c>
      <c r="AV164" s="13" t="s">
        <v>81</v>
      </c>
      <c r="AW164" s="13" t="s">
        <v>35</v>
      </c>
      <c r="AX164" s="13" t="s">
        <v>73</v>
      </c>
      <c r="AY164" s="242" t="s">
        <v>122</v>
      </c>
    </row>
    <row r="165" spans="1:51" s="14" customFormat="1" ht="12">
      <c r="A165" s="14"/>
      <c r="B165" s="243"/>
      <c r="C165" s="244"/>
      <c r="D165" s="234" t="s">
        <v>132</v>
      </c>
      <c r="E165" s="245" t="s">
        <v>19</v>
      </c>
      <c r="F165" s="246" t="s">
        <v>209</v>
      </c>
      <c r="G165" s="244"/>
      <c r="H165" s="247">
        <v>47.51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132</v>
      </c>
      <c r="AU165" s="253" t="s">
        <v>83</v>
      </c>
      <c r="AV165" s="14" t="s">
        <v>83</v>
      </c>
      <c r="AW165" s="14" t="s">
        <v>35</v>
      </c>
      <c r="AX165" s="14" t="s">
        <v>73</v>
      </c>
      <c r="AY165" s="253" t="s">
        <v>122</v>
      </c>
    </row>
    <row r="166" spans="1:51" s="13" customFormat="1" ht="12">
      <c r="A166" s="13"/>
      <c r="B166" s="232"/>
      <c r="C166" s="233"/>
      <c r="D166" s="234" t="s">
        <v>132</v>
      </c>
      <c r="E166" s="235" t="s">
        <v>19</v>
      </c>
      <c r="F166" s="236" t="s">
        <v>210</v>
      </c>
      <c r="G166" s="233"/>
      <c r="H166" s="235" t="s">
        <v>19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132</v>
      </c>
      <c r="AU166" s="242" t="s">
        <v>83</v>
      </c>
      <c r="AV166" s="13" t="s">
        <v>81</v>
      </c>
      <c r="AW166" s="13" t="s">
        <v>35</v>
      </c>
      <c r="AX166" s="13" t="s">
        <v>73</v>
      </c>
      <c r="AY166" s="242" t="s">
        <v>122</v>
      </c>
    </row>
    <row r="167" spans="1:51" s="14" customFormat="1" ht="12">
      <c r="A167" s="14"/>
      <c r="B167" s="243"/>
      <c r="C167" s="244"/>
      <c r="D167" s="234" t="s">
        <v>132</v>
      </c>
      <c r="E167" s="245" t="s">
        <v>19</v>
      </c>
      <c r="F167" s="246" t="s">
        <v>211</v>
      </c>
      <c r="G167" s="244"/>
      <c r="H167" s="247">
        <v>51.85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132</v>
      </c>
      <c r="AU167" s="253" t="s">
        <v>83</v>
      </c>
      <c r="AV167" s="14" t="s">
        <v>83</v>
      </c>
      <c r="AW167" s="14" t="s">
        <v>35</v>
      </c>
      <c r="AX167" s="14" t="s">
        <v>73</v>
      </c>
      <c r="AY167" s="253" t="s">
        <v>122</v>
      </c>
    </row>
    <row r="168" spans="1:51" s="13" customFormat="1" ht="12">
      <c r="A168" s="13"/>
      <c r="B168" s="232"/>
      <c r="C168" s="233"/>
      <c r="D168" s="234" t="s">
        <v>132</v>
      </c>
      <c r="E168" s="235" t="s">
        <v>19</v>
      </c>
      <c r="F168" s="236" t="s">
        <v>208</v>
      </c>
      <c r="G168" s="233"/>
      <c r="H168" s="235" t="s">
        <v>19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132</v>
      </c>
      <c r="AU168" s="242" t="s">
        <v>83</v>
      </c>
      <c r="AV168" s="13" t="s">
        <v>81</v>
      </c>
      <c r="AW168" s="13" t="s">
        <v>35</v>
      </c>
      <c r="AX168" s="13" t="s">
        <v>73</v>
      </c>
      <c r="AY168" s="242" t="s">
        <v>122</v>
      </c>
    </row>
    <row r="169" spans="1:51" s="14" customFormat="1" ht="12">
      <c r="A169" s="14"/>
      <c r="B169" s="243"/>
      <c r="C169" s="244"/>
      <c r="D169" s="234" t="s">
        <v>132</v>
      </c>
      <c r="E169" s="245" t="s">
        <v>19</v>
      </c>
      <c r="F169" s="246" t="s">
        <v>211</v>
      </c>
      <c r="G169" s="244"/>
      <c r="H169" s="247">
        <v>51.85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132</v>
      </c>
      <c r="AU169" s="253" t="s">
        <v>83</v>
      </c>
      <c r="AV169" s="14" t="s">
        <v>83</v>
      </c>
      <c r="AW169" s="14" t="s">
        <v>35</v>
      </c>
      <c r="AX169" s="14" t="s">
        <v>73</v>
      </c>
      <c r="AY169" s="253" t="s">
        <v>122</v>
      </c>
    </row>
    <row r="170" spans="1:51" s="13" customFormat="1" ht="12">
      <c r="A170" s="13"/>
      <c r="B170" s="232"/>
      <c r="C170" s="233"/>
      <c r="D170" s="234" t="s">
        <v>132</v>
      </c>
      <c r="E170" s="235" t="s">
        <v>19</v>
      </c>
      <c r="F170" s="236" t="s">
        <v>210</v>
      </c>
      <c r="G170" s="233"/>
      <c r="H170" s="235" t="s">
        <v>19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132</v>
      </c>
      <c r="AU170" s="242" t="s">
        <v>83</v>
      </c>
      <c r="AV170" s="13" t="s">
        <v>81</v>
      </c>
      <c r="AW170" s="13" t="s">
        <v>35</v>
      </c>
      <c r="AX170" s="13" t="s">
        <v>73</v>
      </c>
      <c r="AY170" s="242" t="s">
        <v>122</v>
      </c>
    </row>
    <row r="171" spans="1:51" s="14" customFormat="1" ht="12">
      <c r="A171" s="14"/>
      <c r="B171" s="243"/>
      <c r="C171" s="244"/>
      <c r="D171" s="234" t="s">
        <v>132</v>
      </c>
      <c r="E171" s="245" t="s">
        <v>19</v>
      </c>
      <c r="F171" s="246" t="s">
        <v>212</v>
      </c>
      <c r="G171" s="244"/>
      <c r="H171" s="247">
        <v>135.8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132</v>
      </c>
      <c r="AU171" s="253" t="s">
        <v>83</v>
      </c>
      <c r="AV171" s="14" t="s">
        <v>83</v>
      </c>
      <c r="AW171" s="14" t="s">
        <v>35</v>
      </c>
      <c r="AX171" s="14" t="s">
        <v>73</v>
      </c>
      <c r="AY171" s="253" t="s">
        <v>122</v>
      </c>
    </row>
    <row r="172" spans="1:51" s="15" customFormat="1" ht="12">
      <c r="A172" s="15"/>
      <c r="B172" s="257"/>
      <c r="C172" s="258"/>
      <c r="D172" s="234" t="s">
        <v>132</v>
      </c>
      <c r="E172" s="259" t="s">
        <v>19</v>
      </c>
      <c r="F172" s="260" t="s">
        <v>202</v>
      </c>
      <c r="G172" s="258"/>
      <c r="H172" s="261">
        <v>287.01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7" t="s">
        <v>132</v>
      </c>
      <c r="AU172" s="267" t="s">
        <v>83</v>
      </c>
      <c r="AV172" s="15" t="s">
        <v>130</v>
      </c>
      <c r="AW172" s="15" t="s">
        <v>35</v>
      </c>
      <c r="AX172" s="15" t="s">
        <v>81</v>
      </c>
      <c r="AY172" s="267" t="s">
        <v>122</v>
      </c>
    </row>
    <row r="173" spans="1:65" s="2" customFormat="1" ht="21.75" customHeight="1">
      <c r="A173" s="39"/>
      <c r="B173" s="40"/>
      <c r="C173" s="219" t="s">
        <v>217</v>
      </c>
      <c r="D173" s="219" t="s">
        <v>125</v>
      </c>
      <c r="E173" s="220" t="s">
        <v>218</v>
      </c>
      <c r="F173" s="221" t="s">
        <v>219</v>
      </c>
      <c r="G173" s="222" t="s">
        <v>128</v>
      </c>
      <c r="H173" s="223">
        <v>837.43</v>
      </c>
      <c r="I173" s="224"/>
      <c r="J173" s="225">
        <f>ROUND(I173*H173,2)</f>
        <v>0</v>
      </c>
      <c r="K173" s="221" t="s">
        <v>129</v>
      </c>
      <c r="L173" s="45"/>
      <c r="M173" s="226" t="s">
        <v>19</v>
      </c>
      <c r="N173" s="227" t="s">
        <v>44</v>
      </c>
      <c r="O173" s="85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174</v>
      </c>
      <c r="AT173" s="230" t="s">
        <v>125</v>
      </c>
      <c r="AU173" s="230" t="s">
        <v>83</v>
      </c>
      <c r="AY173" s="18" t="s">
        <v>122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81</v>
      </c>
      <c r="BK173" s="231">
        <f>ROUND(I173*H173,2)</f>
        <v>0</v>
      </c>
      <c r="BL173" s="18" t="s">
        <v>174</v>
      </c>
      <c r="BM173" s="230" t="s">
        <v>220</v>
      </c>
    </row>
    <row r="174" spans="1:51" s="13" customFormat="1" ht="12">
      <c r="A174" s="13"/>
      <c r="B174" s="232"/>
      <c r="C174" s="233"/>
      <c r="D174" s="234" t="s">
        <v>132</v>
      </c>
      <c r="E174" s="235" t="s">
        <v>19</v>
      </c>
      <c r="F174" s="236" t="s">
        <v>140</v>
      </c>
      <c r="G174" s="233"/>
      <c r="H174" s="235" t="s">
        <v>19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132</v>
      </c>
      <c r="AU174" s="242" t="s">
        <v>83</v>
      </c>
      <c r="AV174" s="13" t="s">
        <v>81</v>
      </c>
      <c r="AW174" s="13" t="s">
        <v>35</v>
      </c>
      <c r="AX174" s="13" t="s">
        <v>73</v>
      </c>
      <c r="AY174" s="242" t="s">
        <v>122</v>
      </c>
    </row>
    <row r="175" spans="1:51" s="14" customFormat="1" ht="12">
      <c r="A175" s="14"/>
      <c r="B175" s="243"/>
      <c r="C175" s="244"/>
      <c r="D175" s="234" t="s">
        <v>132</v>
      </c>
      <c r="E175" s="245" t="s">
        <v>19</v>
      </c>
      <c r="F175" s="246" t="s">
        <v>134</v>
      </c>
      <c r="G175" s="244"/>
      <c r="H175" s="247">
        <v>837.43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132</v>
      </c>
      <c r="AU175" s="253" t="s">
        <v>83</v>
      </c>
      <c r="AV175" s="14" t="s">
        <v>83</v>
      </c>
      <c r="AW175" s="14" t="s">
        <v>35</v>
      </c>
      <c r="AX175" s="14" t="s">
        <v>81</v>
      </c>
      <c r="AY175" s="253" t="s">
        <v>122</v>
      </c>
    </row>
    <row r="176" spans="1:65" s="2" customFormat="1" ht="16.5" customHeight="1">
      <c r="A176" s="39"/>
      <c r="B176" s="40"/>
      <c r="C176" s="268" t="s">
        <v>221</v>
      </c>
      <c r="D176" s="268" t="s">
        <v>222</v>
      </c>
      <c r="E176" s="269" t="s">
        <v>223</v>
      </c>
      <c r="F176" s="270" t="s">
        <v>224</v>
      </c>
      <c r="G176" s="271" t="s">
        <v>128</v>
      </c>
      <c r="H176" s="272">
        <v>854.179</v>
      </c>
      <c r="I176" s="273"/>
      <c r="J176" s="274">
        <f>ROUND(I176*H176,2)</f>
        <v>0</v>
      </c>
      <c r="K176" s="270" t="s">
        <v>129</v>
      </c>
      <c r="L176" s="275"/>
      <c r="M176" s="276" t="s">
        <v>19</v>
      </c>
      <c r="N176" s="277" t="s">
        <v>44</v>
      </c>
      <c r="O176" s="85"/>
      <c r="P176" s="228">
        <f>O176*H176</f>
        <v>0</v>
      </c>
      <c r="Q176" s="228">
        <v>0.006</v>
      </c>
      <c r="R176" s="228">
        <f>Q176*H176</f>
        <v>5.125074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225</v>
      </c>
      <c r="AT176" s="230" t="s">
        <v>222</v>
      </c>
      <c r="AU176" s="230" t="s">
        <v>83</v>
      </c>
      <c r="AY176" s="18" t="s">
        <v>122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81</v>
      </c>
      <c r="BK176" s="231">
        <f>ROUND(I176*H176,2)</f>
        <v>0</v>
      </c>
      <c r="BL176" s="18" t="s">
        <v>174</v>
      </c>
      <c r="BM176" s="230" t="s">
        <v>226</v>
      </c>
    </row>
    <row r="177" spans="1:51" s="14" customFormat="1" ht="12">
      <c r="A177" s="14"/>
      <c r="B177" s="243"/>
      <c r="C177" s="244"/>
      <c r="D177" s="234" t="s">
        <v>132</v>
      </c>
      <c r="E177" s="244"/>
      <c r="F177" s="246" t="s">
        <v>227</v>
      </c>
      <c r="G177" s="244"/>
      <c r="H177" s="247">
        <v>854.179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132</v>
      </c>
      <c r="AU177" s="253" t="s">
        <v>83</v>
      </c>
      <c r="AV177" s="14" t="s">
        <v>83</v>
      </c>
      <c r="AW177" s="14" t="s">
        <v>4</v>
      </c>
      <c r="AX177" s="14" t="s">
        <v>81</v>
      </c>
      <c r="AY177" s="253" t="s">
        <v>122</v>
      </c>
    </row>
    <row r="178" spans="1:65" s="2" customFormat="1" ht="21.75" customHeight="1">
      <c r="A178" s="39"/>
      <c r="B178" s="40"/>
      <c r="C178" s="219" t="s">
        <v>228</v>
      </c>
      <c r="D178" s="219" t="s">
        <v>125</v>
      </c>
      <c r="E178" s="220" t="s">
        <v>218</v>
      </c>
      <c r="F178" s="221" t="s">
        <v>219</v>
      </c>
      <c r="G178" s="222" t="s">
        <v>128</v>
      </c>
      <c r="H178" s="223">
        <v>837.43</v>
      </c>
      <c r="I178" s="224"/>
      <c r="J178" s="225">
        <f>ROUND(I178*H178,2)</f>
        <v>0</v>
      </c>
      <c r="K178" s="221" t="s">
        <v>129</v>
      </c>
      <c r="L178" s="45"/>
      <c r="M178" s="226" t="s">
        <v>19</v>
      </c>
      <c r="N178" s="227" t="s">
        <v>44</v>
      </c>
      <c r="O178" s="85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174</v>
      </c>
      <c r="AT178" s="230" t="s">
        <v>125</v>
      </c>
      <c r="AU178" s="230" t="s">
        <v>83</v>
      </c>
      <c r="AY178" s="18" t="s">
        <v>122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81</v>
      </c>
      <c r="BK178" s="231">
        <f>ROUND(I178*H178,2)</f>
        <v>0</v>
      </c>
      <c r="BL178" s="18" t="s">
        <v>174</v>
      </c>
      <c r="BM178" s="230" t="s">
        <v>229</v>
      </c>
    </row>
    <row r="179" spans="1:51" s="13" customFormat="1" ht="12">
      <c r="A179" s="13"/>
      <c r="B179" s="232"/>
      <c r="C179" s="233"/>
      <c r="D179" s="234" t="s">
        <v>132</v>
      </c>
      <c r="E179" s="235" t="s">
        <v>19</v>
      </c>
      <c r="F179" s="236" t="s">
        <v>140</v>
      </c>
      <c r="G179" s="233"/>
      <c r="H179" s="235" t="s">
        <v>19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132</v>
      </c>
      <c r="AU179" s="242" t="s">
        <v>83</v>
      </c>
      <c r="AV179" s="13" t="s">
        <v>81</v>
      </c>
      <c r="AW179" s="13" t="s">
        <v>35</v>
      </c>
      <c r="AX179" s="13" t="s">
        <v>73</v>
      </c>
      <c r="AY179" s="242" t="s">
        <v>122</v>
      </c>
    </row>
    <row r="180" spans="1:51" s="14" customFormat="1" ht="12">
      <c r="A180" s="14"/>
      <c r="B180" s="243"/>
      <c r="C180" s="244"/>
      <c r="D180" s="234" t="s">
        <v>132</v>
      </c>
      <c r="E180" s="245" t="s">
        <v>19</v>
      </c>
      <c r="F180" s="246" t="s">
        <v>134</v>
      </c>
      <c r="G180" s="244"/>
      <c r="H180" s="247">
        <v>837.43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132</v>
      </c>
      <c r="AU180" s="253" t="s">
        <v>83</v>
      </c>
      <c r="AV180" s="14" t="s">
        <v>83</v>
      </c>
      <c r="AW180" s="14" t="s">
        <v>35</v>
      </c>
      <c r="AX180" s="14" t="s">
        <v>81</v>
      </c>
      <c r="AY180" s="253" t="s">
        <v>122</v>
      </c>
    </row>
    <row r="181" spans="1:65" s="2" customFormat="1" ht="16.5" customHeight="1">
      <c r="A181" s="39"/>
      <c r="B181" s="40"/>
      <c r="C181" s="268" t="s">
        <v>230</v>
      </c>
      <c r="D181" s="268" t="s">
        <v>222</v>
      </c>
      <c r="E181" s="269" t="s">
        <v>231</v>
      </c>
      <c r="F181" s="270" t="s">
        <v>232</v>
      </c>
      <c r="G181" s="271" t="s">
        <v>128</v>
      </c>
      <c r="H181" s="272">
        <v>854.179</v>
      </c>
      <c r="I181" s="273"/>
      <c r="J181" s="274">
        <f>ROUND(I181*H181,2)</f>
        <v>0</v>
      </c>
      <c r="K181" s="270" t="s">
        <v>129</v>
      </c>
      <c r="L181" s="275"/>
      <c r="M181" s="276" t="s">
        <v>19</v>
      </c>
      <c r="N181" s="277" t="s">
        <v>44</v>
      </c>
      <c r="O181" s="85"/>
      <c r="P181" s="228">
        <f>O181*H181</f>
        <v>0</v>
      </c>
      <c r="Q181" s="228">
        <v>0.007</v>
      </c>
      <c r="R181" s="228">
        <f>Q181*H181</f>
        <v>5.979253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225</v>
      </c>
      <c r="AT181" s="230" t="s">
        <v>222</v>
      </c>
      <c r="AU181" s="230" t="s">
        <v>83</v>
      </c>
      <c r="AY181" s="18" t="s">
        <v>122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81</v>
      </c>
      <c r="BK181" s="231">
        <f>ROUND(I181*H181,2)</f>
        <v>0</v>
      </c>
      <c r="BL181" s="18" t="s">
        <v>174</v>
      </c>
      <c r="BM181" s="230" t="s">
        <v>233</v>
      </c>
    </row>
    <row r="182" spans="1:51" s="14" customFormat="1" ht="12">
      <c r="A182" s="14"/>
      <c r="B182" s="243"/>
      <c r="C182" s="244"/>
      <c r="D182" s="234" t="s">
        <v>132</v>
      </c>
      <c r="E182" s="244"/>
      <c r="F182" s="246" t="s">
        <v>227</v>
      </c>
      <c r="G182" s="244"/>
      <c r="H182" s="247">
        <v>854.179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132</v>
      </c>
      <c r="AU182" s="253" t="s">
        <v>83</v>
      </c>
      <c r="AV182" s="14" t="s">
        <v>83</v>
      </c>
      <c r="AW182" s="14" t="s">
        <v>4</v>
      </c>
      <c r="AX182" s="14" t="s">
        <v>81</v>
      </c>
      <c r="AY182" s="253" t="s">
        <v>122</v>
      </c>
    </row>
    <row r="183" spans="1:65" s="2" customFormat="1" ht="21.75" customHeight="1">
      <c r="A183" s="39"/>
      <c r="B183" s="40"/>
      <c r="C183" s="219" t="s">
        <v>8</v>
      </c>
      <c r="D183" s="219" t="s">
        <v>125</v>
      </c>
      <c r="E183" s="220" t="s">
        <v>234</v>
      </c>
      <c r="F183" s="221" t="s">
        <v>235</v>
      </c>
      <c r="G183" s="222" t="s">
        <v>128</v>
      </c>
      <c r="H183" s="223">
        <v>837.43</v>
      </c>
      <c r="I183" s="224"/>
      <c r="J183" s="225">
        <f>ROUND(I183*H183,2)</f>
        <v>0</v>
      </c>
      <c r="K183" s="221" t="s">
        <v>129</v>
      </c>
      <c r="L183" s="45"/>
      <c r="M183" s="226" t="s">
        <v>19</v>
      </c>
      <c r="N183" s="227" t="s">
        <v>44</v>
      </c>
      <c r="O183" s="85"/>
      <c r="P183" s="228">
        <f>O183*H183</f>
        <v>0</v>
      </c>
      <c r="Q183" s="228">
        <v>1E-05</v>
      </c>
      <c r="R183" s="228">
        <f>Q183*H183</f>
        <v>0.0083743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174</v>
      </c>
      <c r="AT183" s="230" t="s">
        <v>125</v>
      </c>
      <c r="AU183" s="230" t="s">
        <v>83</v>
      </c>
      <c r="AY183" s="18" t="s">
        <v>122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81</v>
      </c>
      <c r="BK183" s="231">
        <f>ROUND(I183*H183,2)</f>
        <v>0</v>
      </c>
      <c r="BL183" s="18" t="s">
        <v>174</v>
      </c>
      <c r="BM183" s="230" t="s">
        <v>236</v>
      </c>
    </row>
    <row r="184" spans="1:51" s="13" customFormat="1" ht="12">
      <c r="A184" s="13"/>
      <c r="B184" s="232"/>
      <c r="C184" s="233"/>
      <c r="D184" s="234" t="s">
        <v>132</v>
      </c>
      <c r="E184" s="235" t="s">
        <v>19</v>
      </c>
      <c r="F184" s="236" t="s">
        <v>140</v>
      </c>
      <c r="G184" s="233"/>
      <c r="H184" s="235" t="s">
        <v>19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132</v>
      </c>
      <c r="AU184" s="242" t="s">
        <v>83</v>
      </c>
      <c r="AV184" s="13" t="s">
        <v>81</v>
      </c>
      <c r="AW184" s="13" t="s">
        <v>35</v>
      </c>
      <c r="AX184" s="13" t="s">
        <v>73</v>
      </c>
      <c r="AY184" s="242" t="s">
        <v>122</v>
      </c>
    </row>
    <row r="185" spans="1:51" s="14" customFormat="1" ht="12">
      <c r="A185" s="14"/>
      <c r="B185" s="243"/>
      <c r="C185" s="244"/>
      <c r="D185" s="234" t="s">
        <v>132</v>
      </c>
      <c r="E185" s="245" t="s">
        <v>19</v>
      </c>
      <c r="F185" s="246" t="s">
        <v>134</v>
      </c>
      <c r="G185" s="244"/>
      <c r="H185" s="247">
        <v>837.43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132</v>
      </c>
      <c r="AU185" s="253" t="s">
        <v>83</v>
      </c>
      <c r="AV185" s="14" t="s">
        <v>83</v>
      </c>
      <c r="AW185" s="14" t="s">
        <v>35</v>
      </c>
      <c r="AX185" s="14" t="s">
        <v>81</v>
      </c>
      <c r="AY185" s="253" t="s">
        <v>122</v>
      </c>
    </row>
    <row r="186" spans="1:65" s="2" customFormat="1" ht="21.75" customHeight="1">
      <c r="A186" s="39"/>
      <c r="B186" s="40"/>
      <c r="C186" s="268" t="s">
        <v>174</v>
      </c>
      <c r="D186" s="268" t="s">
        <v>222</v>
      </c>
      <c r="E186" s="269" t="s">
        <v>237</v>
      </c>
      <c r="F186" s="270" t="s">
        <v>238</v>
      </c>
      <c r="G186" s="271" t="s">
        <v>128</v>
      </c>
      <c r="H186" s="272">
        <v>921.173</v>
      </c>
      <c r="I186" s="273"/>
      <c r="J186" s="274">
        <f>ROUND(I186*H186,2)</f>
        <v>0</v>
      </c>
      <c r="K186" s="270" t="s">
        <v>129</v>
      </c>
      <c r="L186" s="275"/>
      <c r="M186" s="276" t="s">
        <v>19</v>
      </c>
      <c r="N186" s="277" t="s">
        <v>44</v>
      </c>
      <c r="O186" s="85"/>
      <c r="P186" s="228">
        <f>O186*H186</f>
        <v>0</v>
      </c>
      <c r="Q186" s="228">
        <v>0.00013</v>
      </c>
      <c r="R186" s="228">
        <f>Q186*H186</f>
        <v>0.11975248999999999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225</v>
      </c>
      <c r="AT186" s="230" t="s">
        <v>222</v>
      </c>
      <c r="AU186" s="230" t="s">
        <v>83</v>
      </c>
      <c r="AY186" s="18" t="s">
        <v>122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81</v>
      </c>
      <c r="BK186" s="231">
        <f>ROUND(I186*H186,2)</f>
        <v>0</v>
      </c>
      <c r="BL186" s="18" t="s">
        <v>174</v>
      </c>
      <c r="BM186" s="230" t="s">
        <v>239</v>
      </c>
    </row>
    <row r="187" spans="1:51" s="14" customFormat="1" ht="12">
      <c r="A187" s="14"/>
      <c r="B187" s="243"/>
      <c r="C187" s="244"/>
      <c r="D187" s="234" t="s">
        <v>132</v>
      </c>
      <c r="E187" s="244"/>
      <c r="F187" s="246" t="s">
        <v>240</v>
      </c>
      <c r="G187" s="244"/>
      <c r="H187" s="247">
        <v>921.173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132</v>
      </c>
      <c r="AU187" s="253" t="s">
        <v>83</v>
      </c>
      <c r="AV187" s="14" t="s">
        <v>83</v>
      </c>
      <c r="AW187" s="14" t="s">
        <v>4</v>
      </c>
      <c r="AX187" s="14" t="s">
        <v>81</v>
      </c>
      <c r="AY187" s="253" t="s">
        <v>122</v>
      </c>
    </row>
    <row r="188" spans="1:65" s="2" customFormat="1" ht="21.75" customHeight="1">
      <c r="A188" s="39"/>
      <c r="B188" s="40"/>
      <c r="C188" s="219" t="s">
        <v>241</v>
      </c>
      <c r="D188" s="219" t="s">
        <v>125</v>
      </c>
      <c r="E188" s="220" t="s">
        <v>242</v>
      </c>
      <c r="F188" s="221" t="s">
        <v>243</v>
      </c>
      <c r="G188" s="222" t="s">
        <v>244</v>
      </c>
      <c r="H188" s="278"/>
      <c r="I188" s="224"/>
      <c r="J188" s="225">
        <f>ROUND(I188*H188,2)</f>
        <v>0</v>
      </c>
      <c r="K188" s="221" t="s">
        <v>129</v>
      </c>
      <c r="L188" s="45"/>
      <c r="M188" s="226" t="s">
        <v>19</v>
      </c>
      <c r="N188" s="227" t="s">
        <v>44</v>
      </c>
      <c r="O188" s="85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174</v>
      </c>
      <c r="AT188" s="230" t="s">
        <v>125</v>
      </c>
      <c r="AU188" s="230" t="s">
        <v>83</v>
      </c>
      <c r="AY188" s="18" t="s">
        <v>122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81</v>
      </c>
      <c r="BK188" s="231">
        <f>ROUND(I188*H188,2)</f>
        <v>0</v>
      </c>
      <c r="BL188" s="18" t="s">
        <v>174</v>
      </c>
      <c r="BM188" s="230" t="s">
        <v>245</v>
      </c>
    </row>
    <row r="189" spans="1:63" s="12" customFormat="1" ht="22.8" customHeight="1">
      <c r="A189" s="12"/>
      <c r="B189" s="203"/>
      <c r="C189" s="204"/>
      <c r="D189" s="205" t="s">
        <v>72</v>
      </c>
      <c r="E189" s="217" t="s">
        <v>246</v>
      </c>
      <c r="F189" s="217" t="s">
        <v>247</v>
      </c>
      <c r="G189" s="204"/>
      <c r="H189" s="204"/>
      <c r="I189" s="207"/>
      <c r="J189" s="218">
        <f>BK189</f>
        <v>0</v>
      </c>
      <c r="K189" s="204"/>
      <c r="L189" s="209"/>
      <c r="M189" s="210"/>
      <c r="N189" s="211"/>
      <c r="O189" s="211"/>
      <c r="P189" s="212">
        <f>SUM(P190:P394)</f>
        <v>0</v>
      </c>
      <c r="Q189" s="211"/>
      <c r="R189" s="212">
        <f>SUM(R190:R394)</f>
        <v>22.50342296</v>
      </c>
      <c r="S189" s="211"/>
      <c r="T189" s="213">
        <f>SUM(T190:T394)</f>
        <v>18.5757385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4" t="s">
        <v>83</v>
      </c>
      <c r="AT189" s="215" t="s">
        <v>72</v>
      </c>
      <c r="AU189" s="215" t="s">
        <v>81</v>
      </c>
      <c r="AY189" s="214" t="s">
        <v>122</v>
      </c>
      <c r="BK189" s="216">
        <f>SUM(BK190:BK394)</f>
        <v>0</v>
      </c>
    </row>
    <row r="190" spans="1:65" s="2" customFormat="1" ht="21.75" customHeight="1">
      <c r="A190" s="39"/>
      <c r="B190" s="40"/>
      <c r="C190" s="219" t="s">
        <v>248</v>
      </c>
      <c r="D190" s="219" t="s">
        <v>125</v>
      </c>
      <c r="E190" s="220" t="s">
        <v>249</v>
      </c>
      <c r="F190" s="221" t="s">
        <v>250</v>
      </c>
      <c r="G190" s="222" t="s">
        <v>128</v>
      </c>
      <c r="H190" s="223">
        <v>837.43</v>
      </c>
      <c r="I190" s="224"/>
      <c r="J190" s="225">
        <f>ROUND(I190*H190,2)</f>
        <v>0</v>
      </c>
      <c r="K190" s="221" t="s">
        <v>129</v>
      </c>
      <c r="L190" s="45"/>
      <c r="M190" s="226" t="s">
        <v>19</v>
      </c>
      <c r="N190" s="227" t="s">
        <v>44</v>
      </c>
      <c r="O190" s="85"/>
      <c r="P190" s="228">
        <f>O190*H190</f>
        <v>0</v>
      </c>
      <c r="Q190" s="228">
        <v>0.01691</v>
      </c>
      <c r="R190" s="228">
        <f>Q190*H190</f>
        <v>14.160941300000001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174</v>
      </c>
      <c r="AT190" s="230" t="s">
        <v>125</v>
      </c>
      <c r="AU190" s="230" t="s">
        <v>83</v>
      </c>
      <c r="AY190" s="18" t="s">
        <v>122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81</v>
      </c>
      <c r="BK190" s="231">
        <f>ROUND(I190*H190,2)</f>
        <v>0</v>
      </c>
      <c r="BL190" s="18" t="s">
        <v>174</v>
      </c>
      <c r="BM190" s="230" t="s">
        <v>251</v>
      </c>
    </row>
    <row r="191" spans="1:51" s="13" customFormat="1" ht="12">
      <c r="A191" s="13"/>
      <c r="B191" s="232"/>
      <c r="C191" s="233"/>
      <c r="D191" s="234" t="s">
        <v>132</v>
      </c>
      <c r="E191" s="235" t="s">
        <v>19</v>
      </c>
      <c r="F191" s="236" t="s">
        <v>252</v>
      </c>
      <c r="G191" s="233"/>
      <c r="H191" s="235" t="s">
        <v>19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132</v>
      </c>
      <c r="AU191" s="242" t="s">
        <v>83</v>
      </c>
      <c r="AV191" s="13" t="s">
        <v>81</v>
      </c>
      <c r="AW191" s="13" t="s">
        <v>35</v>
      </c>
      <c r="AX191" s="13" t="s">
        <v>73</v>
      </c>
      <c r="AY191" s="242" t="s">
        <v>122</v>
      </c>
    </row>
    <row r="192" spans="1:51" s="13" customFormat="1" ht="12">
      <c r="A192" s="13"/>
      <c r="B192" s="232"/>
      <c r="C192" s="233"/>
      <c r="D192" s="234" t="s">
        <v>132</v>
      </c>
      <c r="E192" s="235" t="s">
        <v>19</v>
      </c>
      <c r="F192" s="236" t="s">
        <v>208</v>
      </c>
      <c r="G192" s="233"/>
      <c r="H192" s="235" t="s">
        <v>19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132</v>
      </c>
      <c r="AU192" s="242" t="s">
        <v>83</v>
      </c>
      <c r="AV192" s="13" t="s">
        <v>81</v>
      </c>
      <c r="AW192" s="13" t="s">
        <v>35</v>
      </c>
      <c r="AX192" s="13" t="s">
        <v>73</v>
      </c>
      <c r="AY192" s="242" t="s">
        <v>122</v>
      </c>
    </row>
    <row r="193" spans="1:51" s="14" customFormat="1" ht="12">
      <c r="A193" s="14"/>
      <c r="B193" s="243"/>
      <c r="C193" s="244"/>
      <c r="D193" s="234" t="s">
        <v>132</v>
      </c>
      <c r="E193" s="245" t="s">
        <v>19</v>
      </c>
      <c r="F193" s="246" t="s">
        <v>209</v>
      </c>
      <c r="G193" s="244"/>
      <c r="H193" s="247">
        <v>47.51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132</v>
      </c>
      <c r="AU193" s="253" t="s">
        <v>83</v>
      </c>
      <c r="AV193" s="14" t="s">
        <v>83</v>
      </c>
      <c r="AW193" s="14" t="s">
        <v>35</v>
      </c>
      <c r="AX193" s="14" t="s">
        <v>73</v>
      </c>
      <c r="AY193" s="253" t="s">
        <v>122</v>
      </c>
    </row>
    <row r="194" spans="1:51" s="13" customFormat="1" ht="12">
      <c r="A194" s="13"/>
      <c r="B194" s="232"/>
      <c r="C194" s="233"/>
      <c r="D194" s="234" t="s">
        <v>132</v>
      </c>
      <c r="E194" s="235" t="s">
        <v>19</v>
      </c>
      <c r="F194" s="236" t="s">
        <v>210</v>
      </c>
      <c r="G194" s="233"/>
      <c r="H194" s="235" t="s">
        <v>19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132</v>
      </c>
      <c r="AU194" s="242" t="s">
        <v>83</v>
      </c>
      <c r="AV194" s="13" t="s">
        <v>81</v>
      </c>
      <c r="AW194" s="13" t="s">
        <v>35</v>
      </c>
      <c r="AX194" s="13" t="s">
        <v>73</v>
      </c>
      <c r="AY194" s="242" t="s">
        <v>122</v>
      </c>
    </row>
    <row r="195" spans="1:51" s="14" customFormat="1" ht="12">
      <c r="A195" s="14"/>
      <c r="B195" s="243"/>
      <c r="C195" s="244"/>
      <c r="D195" s="234" t="s">
        <v>132</v>
      </c>
      <c r="E195" s="245" t="s">
        <v>19</v>
      </c>
      <c r="F195" s="246" t="s">
        <v>211</v>
      </c>
      <c r="G195" s="244"/>
      <c r="H195" s="247">
        <v>51.85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3" t="s">
        <v>132</v>
      </c>
      <c r="AU195" s="253" t="s">
        <v>83</v>
      </c>
      <c r="AV195" s="14" t="s">
        <v>83</v>
      </c>
      <c r="AW195" s="14" t="s">
        <v>35</v>
      </c>
      <c r="AX195" s="14" t="s">
        <v>73</v>
      </c>
      <c r="AY195" s="253" t="s">
        <v>122</v>
      </c>
    </row>
    <row r="196" spans="1:51" s="13" customFormat="1" ht="12">
      <c r="A196" s="13"/>
      <c r="B196" s="232"/>
      <c r="C196" s="233"/>
      <c r="D196" s="234" t="s">
        <v>132</v>
      </c>
      <c r="E196" s="235" t="s">
        <v>19</v>
      </c>
      <c r="F196" s="236" t="s">
        <v>208</v>
      </c>
      <c r="G196" s="233"/>
      <c r="H196" s="235" t="s">
        <v>19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132</v>
      </c>
      <c r="AU196" s="242" t="s">
        <v>83</v>
      </c>
      <c r="AV196" s="13" t="s">
        <v>81</v>
      </c>
      <c r="AW196" s="13" t="s">
        <v>35</v>
      </c>
      <c r="AX196" s="13" t="s">
        <v>73</v>
      </c>
      <c r="AY196" s="242" t="s">
        <v>122</v>
      </c>
    </row>
    <row r="197" spans="1:51" s="14" customFormat="1" ht="12">
      <c r="A197" s="14"/>
      <c r="B197" s="243"/>
      <c r="C197" s="244"/>
      <c r="D197" s="234" t="s">
        <v>132</v>
      </c>
      <c r="E197" s="245" t="s">
        <v>19</v>
      </c>
      <c r="F197" s="246" t="s">
        <v>211</v>
      </c>
      <c r="G197" s="244"/>
      <c r="H197" s="247">
        <v>51.85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3" t="s">
        <v>132</v>
      </c>
      <c r="AU197" s="253" t="s">
        <v>83</v>
      </c>
      <c r="AV197" s="14" t="s">
        <v>83</v>
      </c>
      <c r="AW197" s="14" t="s">
        <v>35</v>
      </c>
      <c r="AX197" s="14" t="s">
        <v>73</v>
      </c>
      <c r="AY197" s="253" t="s">
        <v>122</v>
      </c>
    </row>
    <row r="198" spans="1:51" s="13" customFormat="1" ht="12">
      <c r="A198" s="13"/>
      <c r="B198" s="232"/>
      <c r="C198" s="233"/>
      <c r="D198" s="234" t="s">
        <v>132</v>
      </c>
      <c r="E198" s="235" t="s">
        <v>19</v>
      </c>
      <c r="F198" s="236" t="s">
        <v>210</v>
      </c>
      <c r="G198" s="233"/>
      <c r="H198" s="235" t="s">
        <v>19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132</v>
      </c>
      <c r="AU198" s="242" t="s">
        <v>83</v>
      </c>
      <c r="AV198" s="13" t="s">
        <v>81</v>
      </c>
      <c r="AW198" s="13" t="s">
        <v>35</v>
      </c>
      <c r="AX198" s="13" t="s">
        <v>73</v>
      </c>
      <c r="AY198" s="242" t="s">
        <v>122</v>
      </c>
    </row>
    <row r="199" spans="1:51" s="14" customFormat="1" ht="12">
      <c r="A199" s="14"/>
      <c r="B199" s="243"/>
      <c r="C199" s="244"/>
      <c r="D199" s="234" t="s">
        <v>132</v>
      </c>
      <c r="E199" s="245" t="s">
        <v>19</v>
      </c>
      <c r="F199" s="246" t="s">
        <v>212</v>
      </c>
      <c r="G199" s="244"/>
      <c r="H199" s="247">
        <v>135.8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132</v>
      </c>
      <c r="AU199" s="253" t="s">
        <v>83</v>
      </c>
      <c r="AV199" s="14" t="s">
        <v>83</v>
      </c>
      <c r="AW199" s="14" t="s">
        <v>35</v>
      </c>
      <c r="AX199" s="14" t="s">
        <v>73</v>
      </c>
      <c r="AY199" s="253" t="s">
        <v>122</v>
      </c>
    </row>
    <row r="200" spans="1:51" s="13" customFormat="1" ht="12">
      <c r="A200" s="13"/>
      <c r="B200" s="232"/>
      <c r="C200" s="233"/>
      <c r="D200" s="234" t="s">
        <v>132</v>
      </c>
      <c r="E200" s="235" t="s">
        <v>19</v>
      </c>
      <c r="F200" s="236" t="s">
        <v>198</v>
      </c>
      <c r="G200" s="233"/>
      <c r="H200" s="235" t="s">
        <v>19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132</v>
      </c>
      <c r="AU200" s="242" t="s">
        <v>83</v>
      </c>
      <c r="AV200" s="13" t="s">
        <v>81</v>
      </c>
      <c r="AW200" s="13" t="s">
        <v>35</v>
      </c>
      <c r="AX200" s="13" t="s">
        <v>73</v>
      </c>
      <c r="AY200" s="242" t="s">
        <v>122</v>
      </c>
    </row>
    <row r="201" spans="1:51" s="14" customFormat="1" ht="12">
      <c r="A201" s="14"/>
      <c r="B201" s="243"/>
      <c r="C201" s="244"/>
      <c r="D201" s="234" t="s">
        <v>132</v>
      </c>
      <c r="E201" s="245" t="s">
        <v>19</v>
      </c>
      <c r="F201" s="246" t="s">
        <v>199</v>
      </c>
      <c r="G201" s="244"/>
      <c r="H201" s="247">
        <v>24.71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132</v>
      </c>
      <c r="AU201" s="253" t="s">
        <v>83</v>
      </c>
      <c r="AV201" s="14" t="s">
        <v>83</v>
      </c>
      <c r="AW201" s="14" t="s">
        <v>35</v>
      </c>
      <c r="AX201" s="14" t="s">
        <v>73</v>
      </c>
      <c r="AY201" s="253" t="s">
        <v>122</v>
      </c>
    </row>
    <row r="202" spans="1:51" s="13" customFormat="1" ht="12">
      <c r="A202" s="13"/>
      <c r="B202" s="232"/>
      <c r="C202" s="233"/>
      <c r="D202" s="234" t="s">
        <v>132</v>
      </c>
      <c r="E202" s="235" t="s">
        <v>19</v>
      </c>
      <c r="F202" s="236" t="s">
        <v>200</v>
      </c>
      <c r="G202" s="233"/>
      <c r="H202" s="235" t="s">
        <v>19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132</v>
      </c>
      <c r="AU202" s="242" t="s">
        <v>83</v>
      </c>
      <c r="AV202" s="13" t="s">
        <v>81</v>
      </c>
      <c r="AW202" s="13" t="s">
        <v>35</v>
      </c>
      <c r="AX202" s="13" t="s">
        <v>73</v>
      </c>
      <c r="AY202" s="242" t="s">
        <v>122</v>
      </c>
    </row>
    <row r="203" spans="1:51" s="14" customFormat="1" ht="12">
      <c r="A203" s="14"/>
      <c r="B203" s="243"/>
      <c r="C203" s="244"/>
      <c r="D203" s="234" t="s">
        <v>132</v>
      </c>
      <c r="E203" s="245" t="s">
        <v>19</v>
      </c>
      <c r="F203" s="246" t="s">
        <v>201</v>
      </c>
      <c r="G203" s="244"/>
      <c r="H203" s="247">
        <v>251.88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132</v>
      </c>
      <c r="AU203" s="253" t="s">
        <v>83</v>
      </c>
      <c r="AV203" s="14" t="s">
        <v>83</v>
      </c>
      <c r="AW203" s="14" t="s">
        <v>35</v>
      </c>
      <c r="AX203" s="14" t="s">
        <v>73</v>
      </c>
      <c r="AY203" s="253" t="s">
        <v>122</v>
      </c>
    </row>
    <row r="204" spans="1:51" s="13" customFormat="1" ht="12">
      <c r="A204" s="13"/>
      <c r="B204" s="232"/>
      <c r="C204" s="233"/>
      <c r="D204" s="234" t="s">
        <v>132</v>
      </c>
      <c r="E204" s="235" t="s">
        <v>19</v>
      </c>
      <c r="F204" s="236" t="s">
        <v>253</v>
      </c>
      <c r="G204" s="233"/>
      <c r="H204" s="235" t="s">
        <v>19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132</v>
      </c>
      <c r="AU204" s="242" t="s">
        <v>83</v>
      </c>
      <c r="AV204" s="13" t="s">
        <v>81</v>
      </c>
      <c r="AW204" s="13" t="s">
        <v>35</v>
      </c>
      <c r="AX204" s="13" t="s">
        <v>73</v>
      </c>
      <c r="AY204" s="242" t="s">
        <v>122</v>
      </c>
    </row>
    <row r="205" spans="1:51" s="13" customFormat="1" ht="12">
      <c r="A205" s="13"/>
      <c r="B205" s="232"/>
      <c r="C205" s="233"/>
      <c r="D205" s="234" t="s">
        <v>132</v>
      </c>
      <c r="E205" s="235" t="s">
        <v>19</v>
      </c>
      <c r="F205" s="236" t="s">
        <v>178</v>
      </c>
      <c r="G205" s="233"/>
      <c r="H205" s="235" t="s">
        <v>19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132</v>
      </c>
      <c r="AU205" s="242" t="s">
        <v>83</v>
      </c>
      <c r="AV205" s="13" t="s">
        <v>81</v>
      </c>
      <c r="AW205" s="13" t="s">
        <v>35</v>
      </c>
      <c r="AX205" s="13" t="s">
        <v>73</v>
      </c>
      <c r="AY205" s="242" t="s">
        <v>122</v>
      </c>
    </row>
    <row r="206" spans="1:51" s="14" customFormat="1" ht="12">
      <c r="A206" s="14"/>
      <c r="B206" s="243"/>
      <c r="C206" s="244"/>
      <c r="D206" s="234" t="s">
        <v>132</v>
      </c>
      <c r="E206" s="245" t="s">
        <v>19</v>
      </c>
      <c r="F206" s="246" t="s">
        <v>179</v>
      </c>
      <c r="G206" s="244"/>
      <c r="H206" s="247">
        <v>16.1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132</v>
      </c>
      <c r="AU206" s="253" t="s">
        <v>83</v>
      </c>
      <c r="AV206" s="14" t="s">
        <v>83</v>
      </c>
      <c r="AW206" s="14" t="s">
        <v>35</v>
      </c>
      <c r="AX206" s="14" t="s">
        <v>73</v>
      </c>
      <c r="AY206" s="253" t="s">
        <v>122</v>
      </c>
    </row>
    <row r="207" spans="1:51" s="13" customFormat="1" ht="12">
      <c r="A207" s="13"/>
      <c r="B207" s="232"/>
      <c r="C207" s="233"/>
      <c r="D207" s="234" t="s">
        <v>132</v>
      </c>
      <c r="E207" s="235" t="s">
        <v>19</v>
      </c>
      <c r="F207" s="236" t="s">
        <v>180</v>
      </c>
      <c r="G207" s="233"/>
      <c r="H207" s="235" t="s">
        <v>19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132</v>
      </c>
      <c r="AU207" s="242" t="s">
        <v>83</v>
      </c>
      <c r="AV207" s="13" t="s">
        <v>81</v>
      </c>
      <c r="AW207" s="13" t="s">
        <v>35</v>
      </c>
      <c r="AX207" s="13" t="s">
        <v>73</v>
      </c>
      <c r="AY207" s="242" t="s">
        <v>122</v>
      </c>
    </row>
    <row r="208" spans="1:51" s="14" customFormat="1" ht="12">
      <c r="A208" s="14"/>
      <c r="B208" s="243"/>
      <c r="C208" s="244"/>
      <c r="D208" s="234" t="s">
        <v>132</v>
      </c>
      <c r="E208" s="245" t="s">
        <v>19</v>
      </c>
      <c r="F208" s="246" t="s">
        <v>181</v>
      </c>
      <c r="G208" s="244"/>
      <c r="H208" s="247">
        <v>7.33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132</v>
      </c>
      <c r="AU208" s="253" t="s">
        <v>83</v>
      </c>
      <c r="AV208" s="14" t="s">
        <v>83</v>
      </c>
      <c r="AW208" s="14" t="s">
        <v>35</v>
      </c>
      <c r="AX208" s="14" t="s">
        <v>73</v>
      </c>
      <c r="AY208" s="253" t="s">
        <v>122</v>
      </c>
    </row>
    <row r="209" spans="1:51" s="13" customFormat="1" ht="12">
      <c r="A209" s="13"/>
      <c r="B209" s="232"/>
      <c r="C209" s="233"/>
      <c r="D209" s="234" t="s">
        <v>132</v>
      </c>
      <c r="E209" s="235" t="s">
        <v>19</v>
      </c>
      <c r="F209" s="236" t="s">
        <v>182</v>
      </c>
      <c r="G209" s="233"/>
      <c r="H209" s="235" t="s">
        <v>19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132</v>
      </c>
      <c r="AU209" s="242" t="s">
        <v>83</v>
      </c>
      <c r="AV209" s="13" t="s">
        <v>81</v>
      </c>
      <c r="AW209" s="13" t="s">
        <v>35</v>
      </c>
      <c r="AX209" s="13" t="s">
        <v>73</v>
      </c>
      <c r="AY209" s="242" t="s">
        <v>122</v>
      </c>
    </row>
    <row r="210" spans="1:51" s="14" customFormat="1" ht="12">
      <c r="A210" s="14"/>
      <c r="B210" s="243"/>
      <c r="C210" s="244"/>
      <c r="D210" s="234" t="s">
        <v>132</v>
      </c>
      <c r="E210" s="245" t="s">
        <v>19</v>
      </c>
      <c r="F210" s="246" t="s">
        <v>183</v>
      </c>
      <c r="G210" s="244"/>
      <c r="H210" s="247">
        <v>5.88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132</v>
      </c>
      <c r="AU210" s="253" t="s">
        <v>83</v>
      </c>
      <c r="AV210" s="14" t="s">
        <v>83</v>
      </c>
      <c r="AW210" s="14" t="s">
        <v>35</v>
      </c>
      <c r="AX210" s="14" t="s">
        <v>73</v>
      </c>
      <c r="AY210" s="253" t="s">
        <v>122</v>
      </c>
    </row>
    <row r="211" spans="1:51" s="13" customFormat="1" ht="12">
      <c r="A211" s="13"/>
      <c r="B211" s="232"/>
      <c r="C211" s="233"/>
      <c r="D211" s="234" t="s">
        <v>132</v>
      </c>
      <c r="E211" s="235" t="s">
        <v>19</v>
      </c>
      <c r="F211" s="236" t="s">
        <v>184</v>
      </c>
      <c r="G211" s="233"/>
      <c r="H211" s="235" t="s">
        <v>19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132</v>
      </c>
      <c r="AU211" s="242" t="s">
        <v>83</v>
      </c>
      <c r="AV211" s="13" t="s">
        <v>81</v>
      </c>
      <c r="AW211" s="13" t="s">
        <v>35</v>
      </c>
      <c r="AX211" s="13" t="s">
        <v>73</v>
      </c>
      <c r="AY211" s="242" t="s">
        <v>122</v>
      </c>
    </row>
    <row r="212" spans="1:51" s="14" customFormat="1" ht="12">
      <c r="A212" s="14"/>
      <c r="B212" s="243"/>
      <c r="C212" s="244"/>
      <c r="D212" s="234" t="s">
        <v>132</v>
      </c>
      <c r="E212" s="245" t="s">
        <v>19</v>
      </c>
      <c r="F212" s="246" t="s">
        <v>185</v>
      </c>
      <c r="G212" s="244"/>
      <c r="H212" s="247">
        <v>17.28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132</v>
      </c>
      <c r="AU212" s="253" t="s">
        <v>83</v>
      </c>
      <c r="AV212" s="14" t="s">
        <v>83</v>
      </c>
      <c r="AW212" s="14" t="s">
        <v>35</v>
      </c>
      <c r="AX212" s="14" t="s">
        <v>73</v>
      </c>
      <c r="AY212" s="253" t="s">
        <v>122</v>
      </c>
    </row>
    <row r="213" spans="1:51" s="13" customFormat="1" ht="12">
      <c r="A213" s="13"/>
      <c r="B213" s="232"/>
      <c r="C213" s="233"/>
      <c r="D213" s="234" t="s">
        <v>132</v>
      </c>
      <c r="E213" s="235" t="s">
        <v>19</v>
      </c>
      <c r="F213" s="236" t="s">
        <v>180</v>
      </c>
      <c r="G213" s="233"/>
      <c r="H213" s="235" t="s">
        <v>19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132</v>
      </c>
      <c r="AU213" s="242" t="s">
        <v>83</v>
      </c>
      <c r="AV213" s="13" t="s">
        <v>81</v>
      </c>
      <c r="AW213" s="13" t="s">
        <v>35</v>
      </c>
      <c r="AX213" s="13" t="s">
        <v>73</v>
      </c>
      <c r="AY213" s="242" t="s">
        <v>122</v>
      </c>
    </row>
    <row r="214" spans="1:51" s="14" customFormat="1" ht="12">
      <c r="A214" s="14"/>
      <c r="B214" s="243"/>
      <c r="C214" s="244"/>
      <c r="D214" s="234" t="s">
        <v>132</v>
      </c>
      <c r="E214" s="245" t="s">
        <v>19</v>
      </c>
      <c r="F214" s="246" t="s">
        <v>186</v>
      </c>
      <c r="G214" s="244"/>
      <c r="H214" s="247">
        <v>12.2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132</v>
      </c>
      <c r="AU214" s="253" t="s">
        <v>83</v>
      </c>
      <c r="AV214" s="14" t="s">
        <v>83</v>
      </c>
      <c r="AW214" s="14" t="s">
        <v>35</v>
      </c>
      <c r="AX214" s="14" t="s">
        <v>73</v>
      </c>
      <c r="AY214" s="253" t="s">
        <v>122</v>
      </c>
    </row>
    <row r="215" spans="1:51" s="13" customFormat="1" ht="12">
      <c r="A215" s="13"/>
      <c r="B215" s="232"/>
      <c r="C215" s="233"/>
      <c r="D215" s="234" t="s">
        <v>132</v>
      </c>
      <c r="E215" s="235" t="s">
        <v>19</v>
      </c>
      <c r="F215" s="236" t="s">
        <v>182</v>
      </c>
      <c r="G215" s="233"/>
      <c r="H215" s="235" t="s">
        <v>19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132</v>
      </c>
      <c r="AU215" s="242" t="s">
        <v>83</v>
      </c>
      <c r="AV215" s="13" t="s">
        <v>81</v>
      </c>
      <c r="AW215" s="13" t="s">
        <v>35</v>
      </c>
      <c r="AX215" s="13" t="s">
        <v>73</v>
      </c>
      <c r="AY215" s="242" t="s">
        <v>122</v>
      </c>
    </row>
    <row r="216" spans="1:51" s="14" customFormat="1" ht="12">
      <c r="A216" s="14"/>
      <c r="B216" s="243"/>
      <c r="C216" s="244"/>
      <c r="D216" s="234" t="s">
        <v>132</v>
      </c>
      <c r="E216" s="245" t="s">
        <v>19</v>
      </c>
      <c r="F216" s="246" t="s">
        <v>187</v>
      </c>
      <c r="G216" s="244"/>
      <c r="H216" s="247">
        <v>7.67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132</v>
      </c>
      <c r="AU216" s="253" t="s">
        <v>83</v>
      </c>
      <c r="AV216" s="14" t="s">
        <v>83</v>
      </c>
      <c r="AW216" s="14" t="s">
        <v>35</v>
      </c>
      <c r="AX216" s="14" t="s">
        <v>73</v>
      </c>
      <c r="AY216" s="253" t="s">
        <v>122</v>
      </c>
    </row>
    <row r="217" spans="1:51" s="13" customFormat="1" ht="12">
      <c r="A217" s="13"/>
      <c r="B217" s="232"/>
      <c r="C217" s="233"/>
      <c r="D217" s="234" t="s">
        <v>132</v>
      </c>
      <c r="E217" s="235" t="s">
        <v>19</v>
      </c>
      <c r="F217" s="236" t="s">
        <v>182</v>
      </c>
      <c r="G217" s="233"/>
      <c r="H217" s="235" t="s">
        <v>19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132</v>
      </c>
      <c r="AU217" s="242" t="s">
        <v>83</v>
      </c>
      <c r="AV217" s="13" t="s">
        <v>81</v>
      </c>
      <c r="AW217" s="13" t="s">
        <v>35</v>
      </c>
      <c r="AX217" s="13" t="s">
        <v>73</v>
      </c>
      <c r="AY217" s="242" t="s">
        <v>122</v>
      </c>
    </row>
    <row r="218" spans="1:51" s="14" customFormat="1" ht="12">
      <c r="A218" s="14"/>
      <c r="B218" s="243"/>
      <c r="C218" s="244"/>
      <c r="D218" s="234" t="s">
        <v>132</v>
      </c>
      <c r="E218" s="245" t="s">
        <v>19</v>
      </c>
      <c r="F218" s="246" t="s">
        <v>188</v>
      </c>
      <c r="G218" s="244"/>
      <c r="H218" s="247">
        <v>28.94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132</v>
      </c>
      <c r="AU218" s="253" t="s">
        <v>83</v>
      </c>
      <c r="AV218" s="14" t="s">
        <v>83</v>
      </c>
      <c r="AW218" s="14" t="s">
        <v>35</v>
      </c>
      <c r="AX218" s="14" t="s">
        <v>73</v>
      </c>
      <c r="AY218" s="253" t="s">
        <v>122</v>
      </c>
    </row>
    <row r="219" spans="1:51" s="13" customFormat="1" ht="12">
      <c r="A219" s="13"/>
      <c r="B219" s="232"/>
      <c r="C219" s="233"/>
      <c r="D219" s="234" t="s">
        <v>132</v>
      </c>
      <c r="E219" s="235" t="s">
        <v>19</v>
      </c>
      <c r="F219" s="236" t="s">
        <v>182</v>
      </c>
      <c r="G219" s="233"/>
      <c r="H219" s="235" t="s">
        <v>19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132</v>
      </c>
      <c r="AU219" s="242" t="s">
        <v>83</v>
      </c>
      <c r="AV219" s="13" t="s">
        <v>81</v>
      </c>
      <c r="AW219" s="13" t="s">
        <v>35</v>
      </c>
      <c r="AX219" s="13" t="s">
        <v>73</v>
      </c>
      <c r="AY219" s="242" t="s">
        <v>122</v>
      </c>
    </row>
    <row r="220" spans="1:51" s="14" customFormat="1" ht="12">
      <c r="A220" s="14"/>
      <c r="B220" s="243"/>
      <c r="C220" s="244"/>
      <c r="D220" s="234" t="s">
        <v>132</v>
      </c>
      <c r="E220" s="245" t="s">
        <v>19</v>
      </c>
      <c r="F220" s="246" t="s">
        <v>189</v>
      </c>
      <c r="G220" s="244"/>
      <c r="H220" s="247">
        <v>14.76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3" t="s">
        <v>132</v>
      </c>
      <c r="AU220" s="253" t="s">
        <v>83</v>
      </c>
      <c r="AV220" s="14" t="s">
        <v>83</v>
      </c>
      <c r="AW220" s="14" t="s">
        <v>35</v>
      </c>
      <c r="AX220" s="14" t="s">
        <v>73</v>
      </c>
      <c r="AY220" s="253" t="s">
        <v>122</v>
      </c>
    </row>
    <row r="221" spans="1:51" s="13" customFormat="1" ht="12">
      <c r="A221" s="13"/>
      <c r="B221" s="232"/>
      <c r="C221" s="233"/>
      <c r="D221" s="234" t="s">
        <v>132</v>
      </c>
      <c r="E221" s="235" t="s">
        <v>19</v>
      </c>
      <c r="F221" s="236" t="s">
        <v>190</v>
      </c>
      <c r="G221" s="233"/>
      <c r="H221" s="235" t="s">
        <v>19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132</v>
      </c>
      <c r="AU221" s="242" t="s">
        <v>83</v>
      </c>
      <c r="AV221" s="13" t="s">
        <v>81</v>
      </c>
      <c r="AW221" s="13" t="s">
        <v>35</v>
      </c>
      <c r="AX221" s="13" t="s">
        <v>73</v>
      </c>
      <c r="AY221" s="242" t="s">
        <v>122</v>
      </c>
    </row>
    <row r="222" spans="1:51" s="14" customFormat="1" ht="12">
      <c r="A222" s="14"/>
      <c r="B222" s="243"/>
      <c r="C222" s="244"/>
      <c r="D222" s="234" t="s">
        <v>132</v>
      </c>
      <c r="E222" s="245" t="s">
        <v>19</v>
      </c>
      <c r="F222" s="246" t="s">
        <v>191</v>
      </c>
      <c r="G222" s="244"/>
      <c r="H222" s="247">
        <v>63.64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132</v>
      </c>
      <c r="AU222" s="253" t="s">
        <v>83</v>
      </c>
      <c r="AV222" s="14" t="s">
        <v>83</v>
      </c>
      <c r="AW222" s="14" t="s">
        <v>35</v>
      </c>
      <c r="AX222" s="14" t="s">
        <v>73</v>
      </c>
      <c r="AY222" s="253" t="s">
        <v>122</v>
      </c>
    </row>
    <row r="223" spans="1:51" s="13" customFormat="1" ht="12">
      <c r="A223" s="13"/>
      <c r="B223" s="232"/>
      <c r="C223" s="233"/>
      <c r="D223" s="234" t="s">
        <v>132</v>
      </c>
      <c r="E223" s="235" t="s">
        <v>19</v>
      </c>
      <c r="F223" s="236" t="s">
        <v>184</v>
      </c>
      <c r="G223" s="233"/>
      <c r="H223" s="235" t="s">
        <v>19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132</v>
      </c>
      <c r="AU223" s="242" t="s">
        <v>83</v>
      </c>
      <c r="AV223" s="13" t="s">
        <v>81</v>
      </c>
      <c r="AW223" s="13" t="s">
        <v>35</v>
      </c>
      <c r="AX223" s="13" t="s">
        <v>73</v>
      </c>
      <c r="AY223" s="242" t="s">
        <v>122</v>
      </c>
    </row>
    <row r="224" spans="1:51" s="14" customFormat="1" ht="12">
      <c r="A224" s="14"/>
      <c r="B224" s="243"/>
      <c r="C224" s="244"/>
      <c r="D224" s="234" t="s">
        <v>132</v>
      </c>
      <c r="E224" s="245" t="s">
        <v>19</v>
      </c>
      <c r="F224" s="246" t="s">
        <v>192</v>
      </c>
      <c r="G224" s="244"/>
      <c r="H224" s="247">
        <v>38.34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132</v>
      </c>
      <c r="AU224" s="253" t="s">
        <v>83</v>
      </c>
      <c r="AV224" s="14" t="s">
        <v>83</v>
      </c>
      <c r="AW224" s="14" t="s">
        <v>35</v>
      </c>
      <c r="AX224" s="14" t="s">
        <v>73</v>
      </c>
      <c r="AY224" s="253" t="s">
        <v>122</v>
      </c>
    </row>
    <row r="225" spans="1:51" s="13" customFormat="1" ht="12">
      <c r="A225" s="13"/>
      <c r="B225" s="232"/>
      <c r="C225" s="233"/>
      <c r="D225" s="234" t="s">
        <v>132</v>
      </c>
      <c r="E225" s="235" t="s">
        <v>19</v>
      </c>
      <c r="F225" s="236" t="s">
        <v>182</v>
      </c>
      <c r="G225" s="233"/>
      <c r="H225" s="235" t="s">
        <v>19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2" t="s">
        <v>132</v>
      </c>
      <c r="AU225" s="242" t="s">
        <v>83</v>
      </c>
      <c r="AV225" s="13" t="s">
        <v>81</v>
      </c>
      <c r="AW225" s="13" t="s">
        <v>35</v>
      </c>
      <c r="AX225" s="13" t="s">
        <v>73</v>
      </c>
      <c r="AY225" s="242" t="s">
        <v>122</v>
      </c>
    </row>
    <row r="226" spans="1:51" s="14" customFormat="1" ht="12">
      <c r="A226" s="14"/>
      <c r="B226" s="243"/>
      <c r="C226" s="244"/>
      <c r="D226" s="234" t="s">
        <v>132</v>
      </c>
      <c r="E226" s="245" t="s">
        <v>19</v>
      </c>
      <c r="F226" s="246" t="s">
        <v>193</v>
      </c>
      <c r="G226" s="244"/>
      <c r="H226" s="247">
        <v>11.85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132</v>
      </c>
      <c r="AU226" s="253" t="s">
        <v>83</v>
      </c>
      <c r="AV226" s="14" t="s">
        <v>83</v>
      </c>
      <c r="AW226" s="14" t="s">
        <v>35</v>
      </c>
      <c r="AX226" s="14" t="s">
        <v>73</v>
      </c>
      <c r="AY226" s="253" t="s">
        <v>122</v>
      </c>
    </row>
    <row r="227" spans="1:51" s="13" customFormat="1" ht="12">
      <c r="A227" s="13"/>
      <c r="B227" s="232"/>
      <c r="C227" s="233"/>
      <c r="D227" s="234" t="s">
        <v>132</v>
      </c>
      <c r="E227" s="235" t="s">
        <v>19</v>
      </c>
      <c r="F227" s="236" t="s">
        <v>182</v>
      </c>
      <c r="G227" s="233"/>
      <c r="H227" s="235" t="s">
        <v>19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132</v>
      </c>
      <c r="AU227" s="242" t="s">
        <v>83</v>
      </c>
      <c r="AV227" s="13" t="s">
        <v>81</v>
      </c>
      <c r="AW227" s="13" t="s">
        <v>35</v>
      </c>
      <c r="AX227" s="13" t="s">
        <v>73</v>
      </c>
      <c r="AY227" s="242" t="s">
        <v>122</v>
      </c>
    </row>
    <row r="228" spans="1:51" s="14" customFormat="1" ht="12">
      <c r="A228" s="14"/>
      <c r="B228" s="243"/>
      <c r="C228" s="244"/>
      <c r="D228" s="234" t="s">
        <v>132</v>
      </c>
      <c r="E228" s="245" t="s">
        <v>19</v>
      </c>
      <c r="F228" s="246" t="s">
        <v>193</v>
      </c>
      <c r="G228" s="244"/>
      <c r="H228" s="247">
        <v>11.85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132</v>
      </c>
      <c r="AU228" s="253" t="s">
        <v>83</v>
      </c>
      <c r="AV228" s="14" t="s">
        <v>83</v>
      </c>
      <c r="AW228" s="14" t="s">
        <v>35</v>
      </c>
      <c r="AX228" s="14" t="s">
        <v>73</v>
      </c>
      <c r="AY228" s="253" t="s">
        <v>122</v>
      </c>
    </row>
    <row r="229" spans="1:51" s="13" customFormat="1" ht="12">
      <c r="A229" s="13"/>
      <c r="B229" s="232"/>
      <c r="C229" s="233"/>
      <c r="D229" s="234" t="s">
        <v>132</v>
      </c>
      <c r="E229" s="235" t="s">
        <v>19</v>
      </c>
      <c r="F229" s="236" t="s">
        <v>182</v>
      </c>
      <c r="G229" s="233"/>
      <c r="H229" s="235" t="s">
        <v>19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132</v>
      </c>
      <c r="AU229" s="242" t="s">
        <v>83</v>
      </c>
      <c r="AV229" s="13" t="s">
        <v>81</v>
      </c>
      <c r="AW229" s="13" t="s">
        <v>35</v>
      </c>
      <c r="AX229" s="13" t="s">
        <v>73</v>
      </c>
      <c r="AY229" s="242" t="s">
        <v>122</v>
      </c>
    </row>
    <row r="230" spans="1:51" s="14" customFormat="1" ht="12">
      <c r="A230" s="14"/>
      <c r="B230" s="243"/>
      <c r="C230" s="244"/>
      <c r="D230" s="234" t="s">
        <v>132</v>
      </c>
      <c r="E230" s="245" t="s">
        <v>19</v>
      </c>
      <c r="F230" s="246" t="s">
        <v>195</v>
      </c>
      <c r="G230" s="244"/>
      <c r="H230" s="247">
        <v>24.23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132</v>
      </c>
      <c r="AU230" s="253" t="s">
        <v>83</v>
      </c>
      <c r="AV230" s="14" t="s">
        <v>83</v>
      </c>
      <c r="AW230" s="14" t="s">
        <v>35</v>
      </c>
      <c r="AX230" s="14" t="s">
        <v>73</v>
      </c>
      <c r="AY230" s="253" t="s">
        <v>122</v>
      </c>
    </row>
    <row r="231" spans="1:51" s="13" customFormat="1" ht="12">
      <c r="A231" s="13"/>
      <c r="B231" s="232"/>
      <c r="C231" s="233"/>
      <c r="D231" s="234" t="s">
        <v>132</v>
      </c>
      <c r="E231" s="235" t="s">
        <v>19</v>
      </c>
      <c r="F231" s="236" t="s">
        <v>184</v>
      </c>
      <c r="G231" s="233"/>
      <c r="H231" s="235" t="s">
        <v>19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132</v>
      </c>
      <c r="AU231" s="242" t="s">
        <v>83</v>
      </c>
      <c r="AV231" s="13" t="s">
        <v>81</v>
      </c>
      <c r="AW231" s="13" t="s">
        <v>35</v>
      </c>
      <c r="AX231" s="13" t="s">
        <v>73</v>
      </c>
      <c r="AY231" s="242" t="s">
        <v>122</v>
      </c>
    </row>
    <row r="232" spans="1:51" s="14" customFormat="1" ht="12">
      <c r="A232" s="14"/>
      <c r="B232" s="243"/>
      <c r="C232" s="244"/>
      <c r="D232" s="234" t="s">
        <v>132</v>
      </c>
      <c r="E232" s="245" t="s">
        <v>19</v>
      </c>
      <c r="F232" s="246" t="s">
        <v>196</v>
      </c>
      <c r="G232" s="244"/>
      <c r="H232" s="247">
        <v>13.76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3" t="s">
        <v>132</v>
      </c>
      <c r="AU232" s="253" t="s">
        <v>83</v>
      </c>
      <c r="AV232" s="14" t="s">
        <v>83</v>
      </c>
      <c r="AW232" s="14" t="s">
        <v>35</v>
      </c>
      <c r="AX232" s="14" t="s">
        <v>73</v>
      </c>
      <c r="AY232" s="253" t="s">
        <v>122</v>
      </c>
    </row>
    <row r="233" spans="1:51" s="15" customFormat="1" ht="12">
      <c r="A233" s="15"/>
      <c r="B233" s="257"/>
      <c r="C233" s="258"/>
      <c r="D233" s="234" t="s">
        <v>132</v>
      </c>
      <c r="E233" s="259" t="s">
        <v>19</v>
      </c>
      <c r="F233" s="260" t="s">
        <v>202</v>
      </c>
      <c r="G233" s="258"/>
      <c r="H233" s="261">
        <v>837.4300000000001</v>
      </c>
      <c r="I233" s="262"/>
      <c r="J233" s="258"/>
      <c r="K233" s="258"/>
      <c r="L233" s="263"/>
      <c r="M233" s="264"/>
      <c r="N233" s="265"/>
      <c r="O233" s="265"/>
      <c r="P233" s="265"/>
      <c r="Q233" s="265"/>
      <c r="R233" s="265"/>
      <c r="S233" s="265"/>
      <c r="T233" s="26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7" t="s">
        <v>132</v>
      </c>
      <c r="AU233" s="267" t="s">
        <v>83</v>
      </c>
      <c r="AV233" s="15" t="s">
        <v>130</v>
      </c>
      <c r="AW233" s="15" t="s">
        <v>35</v>
      </c>
      <c r="AX233" s="15" t="s">
        <v>81</v>
      </c>
      <c r="AY233" s="267" t="s">
        <v>122</v>
      </c>
    </row>
    <row r="234" spans="1:65" s="2" customFormat="1" ht="21.75" customHeight="1">
      <c r="A234" s="39"/>
      <c r="B234" s="40"/>
      <c r="C234" s="219" t="s">
        <v>254</v>
      </c>
      <c r="D234" s="219" t="s">
        <v>125</v>
      </c>
      <c r="E234" s="220" t="s">
        <v>255</v>
      </c>
      <c r="F234" s="221" t="s">
        <v>256</v>
      </c>
      <c r="G234" s="222" t="s">
        <v>128</v>
      </c>
      <c r="H234" s="223">
        <v>837.43</v>
      </c>
      <c r="I234" s="224"/>
      <c r="J234" s="225">
        <f>ROUND(I234*H234,2)</f>
        <v>0</v>
      </c>
      <c r="K234" s="221" t="s">
        <v>129</v>
      </c>
      <c r="L234" s="45"/>
      <c r="M234" s="226" t="s">
        <v>19</v>
      </c>
      <c r="N234" s="227" t="s">
        <v>44</v>
      </c>
      <c r="O234" s="85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174</v>
      </c>
      <c r="AT234" s="230" t="s">
        <v>125</v>
      </c>
      <c r="AU234" s="230" t="s">
        <v>83</v>
      </c>
      <c r="AY234" s="18" t="s">
        <v>122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81</v>
      </c>
      <c r="BK234" s="231">
        <f>ROUND(I234*H234,2)</f>
        <v>0</v>
      </c>
      <c r="BL234" s="18" t="s">
        <v>174</v>
      </c>
      <c r="BM234" s="230" t="s">
        <v>257</v>
      </c>
    </row>
    <row r="235" spans="1:51" s="13" customFormat="1" ht="12">
      <c r="A235" s="13"/>
      <c r="B235" s="232"/>
      <c r="C235" s="233"/>
      <c r="D235" s="234" t="s">
        <v>132</v>
      </c>
      <c r="E235" s="235" t="s">
        <v>19</v>
      </c>
      <c r="F235" s="236" t="s">
        <v>140</v>
      </c>
      <c r="G235" s="233"/>
      <c r="H235" s="235" t="s">
        <v>19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132</v>
      </c>
      <c r="AU235" s="242" t="s">
        <v>83</v>
      </c>
      <c r="AV235" s="13" t="s">
        <v>81</v>
      </c>
      <c r="AW235" s="13" t="s">
        <v>35</v>
      </c>
      <c r="AX235" s="13" t="s">
        <v>73</v>
      </c>
      <c r="AY235" s="242" t="s">
        <v>122</v>
      </c>
    </row>
    <row r="236" spans="1:51" s="14" customFormat="1" ht="12">
      <c r="A236" s="14"/>
      <c r="B236" s="243"/>
      <c r="C236" s="244"/>
      <c r="D236" s="234" t="s">
        <v>132</v>
      </c>
      <c r="E236" s="245" t="s">
        <v>19</v>
      </c>
      <c r="F236" s="246" t="s">
        <v>134</v>
      </c>
      <c r="G236" s="244"/>
      <c r="H236" s="247">
        <v>837.43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132</v>
      </c>
      <c r="AU236" s="253" t="s">
        <v>83</v>
      </c>
      <c r="AV236" s="14" t="s">
        <v>83</v>
      </c>
      <c r="AW236" s="14" t="s">
        <v>35</v>
      </c>
      <c r="AX236" s="14" t="s">
        <v>81</v>
      </c>
      <c r="AY236" s="253" t="s">
        <v>122</v>
      </c>
    </row>
    <row r="237" spans="1:65" s="2" customFormat="1" ht="16.5" customHeight="1">
      <c r="A237" s="39"/>
      <c r="B237" s="40"/>
      <c r="C237" s="268" t="s">
        <v>258</v>
      </c>
      <c r="D237" s="268" t="s">
        <v>222</v>
      </c>
      <c r="E237" s="269" t="s">
        <v>259</v>
      </c>
      <c r="F237" s="270" t="s">
        <v>260</v>
      </c>
      <c r="G237" s="271" t="s">
        <v>128</v>
      </c>
      <c r="H237" s="272">
        <v>921.173</v>
      </c>
      <c r="I237" s="273"/>
      <c r="J237" s="274">
        <f>ROUND(I237*H237,2)</f>
        <v>0</v>
      </c>
      <c r="K237" s="270" t="s">
        <v>129</v>
      </c>
      <c r="L237" s="275"/>
      <c r="M237" s="276" t="s">
        <v>19</v>
      </c>
      <c r="N237" s="277" t="s">
        <v>44</v>
      </c>
      <c r="O237" s="85"/>
      <c r="P237" s="228">
        <f>O237*H237</f>
        <v>0</v>
      </c>
      <c r="Q237" s="228">
        <v>0.00017</v>
      </c>
      <c r="R237" s="228">
        <f>Q237*H237</f>
        <v>0.15659941000000002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225</v>
      </c>
      <c r="AT237" s="230" t="s">
        <v>222</v>
      </c>
      <c r="AU237" s="230" t="s">
        <v>83</v>
      </c>
      <c r="AY237" s="18" t="s">
        <v>122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81</v>
      </c>
      <c r="BK237" s="231">
        <f>ROUND(I237*H237,2)</f>
        <v>0</v>
      </c>
      <c r="BL237" s="18" t="s">
        <v>174</v>
      </c>
      <c r="BM237" s="230" t="s">
        <v>261</v>
      </c>
    </row>
    <row r="238" spans="1:51" s="14" customFormat="1" ht="12">
      <c r="A238" s="14"/>
      <c r="B238" s="243"/>
      <c r="C238" s="244"/>
      <c r="D238" s="234" t="s">
        <v>132</v>
      </c>
      <c r="E238" s="244"/>
      <c r="F238" s="246" t="s">
        <v>240</v>
      </c>
      <c r="G238" s="244"/>
      <c r="H238" s="247">
        <v>921.173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132</v>
      </c>
      <c r="AU238" s="253" t="s">
        <v>83</v>
      </c>
      <c r="AV238" s="14" t="s">
        <v>83</v>
      </c>
      <c r="AW238" s="14" t="s">
        <v>4</v>
      </c>
      <c r="AX238" s="14" t="s">
        <v>81</v>
      </c>
      <c r="AY238" s="253" t="s">
        <v>122</v>
      </c>
    </row>
    <row r="239" spans="1:65" s="2" customFormat="1" ht="21.75" customHeight="1">
      <c r="A239" s="39"/>
      <c r="B239" s="40"/>
      <c r="C239" s="219" t="s">
        <v>7</v>
      </c>
      <c r="D239" s="219" t="s">
        <v>125</v>
      </c>
      <c r="E239" s="220" t="s">
        <v>262</v>
      </c>
      <c r="F239" s="221" t="s">
        <v>263</v>
      </c>
      <c r="G239" s="222" t="s">
        <v>128</v>
      </c>
      <c r="H239" s="223">
        <v>837.43</v>
      </c>
      <c r="I239" s="224"/>
      <c r="J239" s="225">
        <f>ROUND(I239*H239,2)</f>
        <v>0</v>
      </c>
      <c r="K239" s="221" t="s">
        <v>129</v>
      </c>
      <c r="L239" s="45"/>
      <c r="M239" s="226" t="s">
        <v>19</v>
      </c>
      <c r="N239" s="227" t="s">
        <v>44</v>
      </c>
      <c r="O239" s="85"/>
      <c r="P239" s="228">
        <f>O239*H239</f>
        <v>0</v>
      </c>
      <c r="Q239" s="228">
        <v>0.00125</v>
      </c>
      <c r="R239" s="228">
        <f>Q239*H239</f>
        <v>1.0467875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174</v>
      </c>
      <c r="AT239" s="230" t="s">
        <v>125</v>
      </c>
      <c r="AU239" s="230" t="s">
        <v>83</v>
      </c>
      <c r="AY239" s="18" t="s">
        <v>122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81</v>
      </c>
      <c r="BK239" s="231">
        <f>ROUND(I239*H239,2)</f>
        <v>0</v>
      </c>
      <c r="BL239" s="18" t="s">
        <v>174</v>
      </c>
      <c r="BM239" s="230" t="s">
        <v>264</v>
      </c>
    </row>
    <row r="240" spans="1:51" s="13" customFormat="1" ht="12">
      <c r="A240" s="13"/>
      <c r="B240" s="232"/>
      <c r="C240" s="233"/>
      <c r="D240" s="234" t="s">
        <v>132</v>
      </c>
      <c r="E240" s="235" t="s">
        <v>19</v>
      </c>
      <c r="F240" s="236" t="s">
        <v>252</v>
      </c>
      <c r="G240" s="233"/>
      <c r="H240" s="235" t="s">
        <v>19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132</v>
      </c>
      <c r="AU240" s="242" t="s">
        <v>83</v>
      </c>
      <c r="AV240" s="13" t="s">
        <v>81</v>
      </c>
      <c r="AW240" s="13" t="s">
        <v>35</v>
      </c>
      <c r="AX240" s="13" t="s">
        <v>73</v>
      </c>
      <c r="AY240" s="242" t="s">
        <v>122</v>
      </c>
    </row>
    <row r="241" spans="1:51" s="13" customFormat="1" ht="12">
      <c r="A241" s="13"/>
      <c r="B241" s="232"/>
      <c r="C241" s="233"/>
      <c r="D241" s="234" t="s">
        <v>132</v>
      </c>
      <c r="E241" s="235" t="s">
        <v>19</v>
      </c>
      <c r="F241" s="236" t="s">
        <v>208</v>
      </c>
      <c r="G241" s="233"/>
      <c r="H241" s="235" t="s">
        <v>19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132</v>
      </c>
      <c r="AU241" s="242" t="s">
        <v>83</v>
      </c>
      <c r="AV241" s="13" t="s">
        <v>81</v>
      </c>
      <c r="AW241" s="13" t="s">
        <v>35</v>
      </c>
      <c r="AX241" s="13" t="s">
        <v>73</v>
      </c>
      <c r="AY241" s="242" t="s">
        <v>122</v>
      </c>
    </row>
    <row r="242" spans="1:51" s="14" customFormat="1" ht="12">
      <c r="A242" s="14"/>
      <c r="B242" s="243"/>
      <c r="C242" s="244"/>
      <c r="D242" s="234" t="s">
        <v>132</v>
      </c>
      <c r="E242" s="245" t="s">
        <v>19</v>
      </c>
      <c r="F242" s="246" t="s">
        <v>209</v>
      </c>
      <c r="G242" s="244"/>
      <c r="H242" s="247">
        <v>47.51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132</v>
      </c>
      <c r="AU242" s="253" t="s">
        <v>83</v>
      </c>
      <c r="AV242" s="14" t="s">
        <v>83</v>
      </c>
      <c r="AW242" s="14" t="s">
        <v>35</v>
      </c>
      <c r="AX242" s="14" t="s">
        <v>73</v>
      </c>
      <c r="AY242" s="253" t="s">
        <v>122</v>
      </c>
    </row>
    <row r="243" spans="1:51" s="13" customFormat="1" ht="12">
      <c r="A243" s="13"/>
      <c r="B243" s="232"/>
      <c r="C243" s="233"/>
      <c r="D243" s="234" t="s">
        <v>132</v>
      </c>
      <c r="E243" s="235" t="s">
        <v>19</v>
      </c>
      <c r="F243" s="236" t="s">
        <v>210</v>
      </c>
      <c r="G243" s="233"/>
      <c r="H243" s="235" t="s">
        <v>19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132</v>
      </c>
      <c r="AU243" s="242" t="s">
        <v>83</v>
      </c>
      <c r="AV243" s="13" t="s">
        <v>81</v>
      </c>
      <c r="AW243" s="13" t="s">
        <v>35</v>
      </c>
      <c r="AX243" s="13" t="s">
        <v>73</v>
      </c>
      <c r="AY243" s="242" t="s">
        <v>122</v>
      </c>
    </row>
    <row r="244" spans="1:51" s="14" customFormat="1" ht="12">
      <c r="A244" s="14"/>
      <c r="B244" s="243"/>
      <c r="C244" s="244"/>
      <c r="D244" s="234" t="s">
        <v>132</v>
      </c>
      <c r="E244" s="245" t="s">
        <v>19</v>
      </c>
      <c r="F244" s="246" t="s">
        <v>211</v>
      </c>
      <c r="G244" s="244"/>
      <c r="H244" s="247">
        <v>51.85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132</v>
      </c>
      <c r="AU244" s="253" t="s">
        <v>83</v>
      </c>
      <c r="AV244" s="14" t="s">
        <v>83</v>
      </c>
      <c r="AW244" s="14" t="s">
        <v>35</v>
      </c>
      <c r="AX244" s="14" t="s">
        <v>73</v>
      </c>
      <c r="AY244" s="253" t="s">
        <v>122</v>
      </c>
    </row>
    <row r="245" spans="1:51" s="13" customFormat="1" ht="12">
      <c r="A245" s="13"/>
      <c r="B245" s="232"/>
      <c r="C245" s="233"/>
      <c r="D245" s="234" t="s">
        <v>132</v>
      </c>
      <c r="E245" s="235" t="s">
        <v>19</v>
      </c>
      <c r="F245" s="236" t="s">
        <v>208</v>
      </c>
      <c r="G245" s="233"/>
      <c r="H245" s="235" t="s">
        <v>19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132</v>
      </c>
      <c r="AU245" s="242" t="s">
        <v>83</v>
      </c>
      <c r="AV245" s="13" t="s">
        <v>81</v>
      </c>
      <c r="AW245" s="13" t="s">
        <v>35</v>
      </c>
      <c r="AX245" s="13" t="s">
        <v>73</v>
      </c>
      <c r="AY245" s="242" t="s">
        <v>122</v>
      </c>
    </row>
    <row r="246" spans="1:51" s="14" customFormat="1" ht="12">
      <c r="A246" s="14"/>
      <c r="B246" s="243"/>
      <c r="C246" s="244"/>
      <c r="D246" s="234" t="s">
        <v>132</v>
      </c>
      <c r="E246" s="245" t="s">
        <v>19</v>
      </c>
      <c r="F246" s="246" t="s">
        <v>211</v>
      </c>
      <c r="G246" s="244"/>
      <c r="H246" s="247">
        <v>51.85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132</v>
      </c>
      <c r="AU246" s="253" t="s">
        <v>83</v>
      </c>
      <c r="AV246" s="14" t="s">
        <v>83</v>
      </c>
      <c r="AW246" s="14" t="s">
        <v>35</v>
      </c>
      <c r="AX246" s="14" t="s">
        <v>73</v>
      </c>
      <c r="AY246" s="253" t="s">
        <v>122</v>
      </c>
    </row>
    <row r="247" spans="1:51" s="13" customFormat="1" ht="12">
      <c r="A247" s="13"/>
      <c r="B247" s="232"/>
      <c r="C247" s="233"/>
      <c r="D247" s="234" t="s">
        <v>132</v>
      </c>
      <c r="E247" s="235" t="s">
        <v>19</v>
      </c>
      <c r="F247" s="236" t="s">
        <v>210</v>
      </c>
      <c r="G247" s="233"/>
      <c r="H247" s="235" t="s">
        <v>19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132</v>
      </c>
      <c r="AU247" s="242" t="s">
        <v>83</v>
      </c>
      <c r="AV247" s="13" t="s">
        <v>81</v>
      </c>
      <c r="AW247" s="13" t="s">
        <v>35</v>
      </c>
      <c r="AX247" s="13" t="s">
        <v>73</v>
      </c>
      <c r="AY247" s="242" t="s">
        <v>122</v>
      </c>
    </row>
    <row r="248" spans="1:51" s="14" customFormat="1" ht="12">
      <c r="A248" s="14"/>
      <c r="B248" s="243"/>
      <c r="C248" s="244"/>
      <c r="D248" s="234" t="s">
        <v>132</v>
      </c>
      <c r="E248" s="245" t="s">
        <v>19</v>
      </c>
      <c r="F248" s="246" t="s">
        <v>212</v>
      </c>
      <c r="G248" s="244"/>
      <c r="H248" s="247">
        <v>135.8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132</v>
      </c>
      <c r="AU248" s="253" t="s">
        <v>83</v>
      </c>
      <c r="AV248" s="14" t="s">
        <v>83</v>
      </c>
      <c r="AW248" s="14" t="s">
        <v>35</v>
      </c>
      <c r="AX248" s="14" t="s">
        <v>73</v>
      </c>
      <c r="AY248" s="253" t="s">
        <v>122</v>
      </c>
    </row>
    <row r="249" spans="1:51" s="13" customFormat="1" ht="12">
      <c r="A249" s="13"/>
      <c r="B249" s="232"/>
      <c r="C249" s="233"/>
      <c r="D249" s="234" t="s">
        <v>132</v>
      </c>
      <c r="E249" s="235" t="s">
        <v>19</v>
      </c>
      <c r="F249" s="236" t="s">
        <v>198</v>
      </c>
      <c r="G249" s="233"/>
      <c r="H249" s="235" t="s">
        <v>19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132</v>
      </c>
      <c r="AU249" s="242" t="s">
        <v>83</v>
      </c>
      <c r="AV249" s="13" t="s">
        <v>81</v>
      </c>
      <c r="AW249" s="13" t="s">
        <v>35</v>
      </c>
      <c r="AX249" s="13" t="s">
        <v>73</v>
      </c>
      <c r="AY249" s="242" t="s">
        <v>122</v>
      </c>
    </row>
    <row r="250" spans="1:51" s="14" customFormat="1" ht="12">
      <c r="A250" s="14"/>
      <c r="B250" s="243"/>
      <c r="C250" s="244"/>
      <c r="D250" s="234" t="s">
        <v>132</v>
      </c>
      <c r="E250" s="245" t="s">
        <v>19</v>
      </c>
      <c r="F250" s="246" t="s">
        <v>199</v>
      </c>
      <c r="G250" s="244"/>
      <c r="H250" s="247">
        <v>24.71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3" t="s">
        <v>132</v>
      </c>
      <c r="AU250" s="253" t="s">
        <v>83</v>
      </c>
      <c r="AV250" s="14" t="s">
        <v>83</v>
      </c>
      <c r="AW250" s="14" t="s">
        <v>35</v>
      </c>
      <c r="AX250" s="14" t="s">
        <v>73</v>
      </c>
      <c r="AY250" s="253" t="s">
        <v>122</v>
      </c>
    </row>
    <row r="251" spans="1:51" s="13" customFormat="1" ht="12">
      <c r="A251" s="13"/>
      <c r="B251" s="232"/>
      <c r="C251" s="233"/>
      <c r="D251" s="234" t="s">
        <v>132</v>
      </c>
      <c r="E251" s="235" t="s">
        <v>19</v>
      </c>
      <c r="F251" s="236" t="s">
        <v>200</v>
      </c>
      <c r="G251" s="233"/>
      <c r="H251" s="235" t="s">
        <v>19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132</v>
      </c>
      <c r="AU251" s="242" t="s">
        <v>83</v>
      </c>
      <c r="AV251" s="13" t="s">
        <v>81</v>
      </c>
      <c r="AW251" s="13" t="s">
        <v>35</v>
      </c>
      <c r="AX251" s="13" t="s">
        <v>73</v>
      </c>
      <c r="AY251" s="242" t="s">
        <v>122</v>
      </c>
    </row>
    <row r="252" spans="1:51" s="14" customFormat="1" ht="12">
      <c r="A252" s="14"/>
      <c r="B252" s="243"/>
      <c r="C252" s="244"/>
      <c r="D252" s="234" t="s">
        <v>132</v>
      </c>
      <c r="E252" s="245" t="s">
        <v>19</v>
      </c>
      <c r="F252" s="246" t="s">
        <v>201</v>
      </c>
      <c r="G252" s="244"/>
      <c r="H252" s="247">
        <v>251.88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132</v>
      </c>
      <c r="AU252" s="253" t="s">
        <v>83</v>
      </c>
      <c r="AV252" s="14" t="s">
        <v>83</v>
      </c>
      <c r="AW252" s="14" t="s">
        <v>35</v>
      </c>
      <c r="AX252" s="14" t="s">
        <v>73</v>
      </c>
      <c r="AY252" s="253" t="s">
        <v>122</v>
      </c>
    </row>
    <row r="253" spans="1:51" s="13" customFormat="1" ht="12">
      <c r="A253" s="13"/>
      <c r="B253" s="232"/>
      <c r="C253" s="233"/>
      <c r="D253" s="234" t="s">
        <v>132</v>
      </c>
      <c r="E253" s="235" t="s">
        <v>19</v>
      </c>
      <c r="F253" s="236" t="s">
        <v>253</v>
      </c>
      <c r="G253" s="233"/>
      <c r="H253" s="235" t="s">
        <v>19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132</v>
      </c>
      <c r="AU253" s="242" t="s">
        <v>83</v>
      </c>
      <c r="AV253" s="13" t="s">
        <v>81</v>
      </c>
      <c r="AW253" s="13" t="s">
        <v>35</v>
      </c>
      <c r="AX253" s="13" t="s">
        <v>73</v>
      </c>
      <c r="AY253" s="242" t="s">
        <v>122</v>
      </c>
    </row>
    <row r="254" spans="1:51" s="13" customFormat="1" ht="12">
      <c r="A254" s="13"/>
      <c r="B254" s="232"/>
      <c r="C254" s="233"/>
      <c r="D254" s="234" t="s">
        <v>132</v>
      </c>
      <c r="E254" s="235" t="s">
        <v>19</v>
      </c>
      <c r="F254" s="236" t="s">
        <v>178</v>
      </c>
      <c r="G254" s="233"/>
      <c r="H254" s="235" t="s">
        <v>19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2" t="s">
        <v>132</v>
      </c>
      <c r="AU254" s="242" t="s">
        <v>83</v>
      </c>
      <c r="AV254" s="13" t="s">
        <v>81</v>
      </c>
      <c r="AW254" s="13" t="s">
        <v>35</v>
      </c>
      <c r="AX254" s="13" t="s">
        <v>73</v>
      </c>
      <c r="AY254" s="242" t="s">
        <v>122</v>
      </c>
    </row>
    <row r="255" spans="1:51" s="14" customFormat="1" ht="12">
      <c r="A255" s="14"/>
      <c r="B255" s="243"/>
      <c r="C255" s="244"/>
      <c r="D255" s="234" t="s">
        <v>132</v>
      </c>
      <c r="E255" s="245" t="s">
        <v>19</v>
      </c>
      <c r="F255" s="246" t="s">
        <v>179</v>
      </c>
      <c r="G255" s="244"/>
      <c r="H255" s="247">
        <v>16.1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132</v>
      </c>
      <c r="AU255" s="253" t="s">
        <v>83</v>
      </c>
      <c r="AV255" s="14" t="s">
        <v>83</v>
      </c>
      <c r="AW255" s="14" t="s">
        <v>35</v>
      </c>
      <c r="AX255" s="14" t="s">
        <v>73</v>
      </c>
      <c r="AY255" s="253" t="s">
        <v>122</v>
      </c>
    </row>
    <row r="256" spans="1:51" s="13" customFormat="1" ht="12">
      <c r="A256" s="13"/>
      <c r="B256" s="232"/>
      <c r="C256" s="233"/>
      <c r="D256" s="234" t="s">
        <v>132</v>
      </c>
      <c r="E256" s="235" t="s">
        <v>19</v>
      </c>
      <c r="F256" s="236" t="s">
        <v>180</v>
      </c>
      <c r="G256" s="233"/>
      <c r="H256" s="235" t="s">
        <v>19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132</v>
      </c>
      <c r="AU256" s="242" t="s">
        <v>83</v>
      </c>
      <c r="AV256" s="13" t="s">
        <v>81</v>
      </c>
      <c r="AW256" s="13" t="s">
        <v>35</v>
      </c>
      <c r="AX256" s="13" t="s">
        <v>73</v>
      </c>
      <c r="AY256" s="242" t="s">
        <v>122</v>
      </c>
    </row>
    <row r="257" spans="1:51" s="14" customFormat="1" ht="12">
      <c r="A257" s="14"/>
      <c r="B257" s="243"/>
      <c r="C257" s="244"/>
      <c r="D257" s="234" t="s">
        <v>132</v>
      </c>
      <c r="E257" s="245" t="s">
        <v>19</v>
      </c>
      <c r="F257" s="246" t="s">
        <v>181</v>
      </c>
      <c r="G257" s="244"/>
      <c r="H257" s="247">
        <v>7.33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132</v>
      </c>
      <c r="AU257" s="253" t="s">
        <v>83</v>
      </c>
      <c r="AV257" s="14" t="s">
        <v>83</v>
      </c>
      <c r="AW257" s="14" t="s">
        <v>35</v>
      </c>
      <c r="AX257" s="14" t="s">
        <v>73</v>
      </c>
      <c r="AY257" s="253" t="s">
        <v>122</v>
      </c>
    </row>
    <row r="258" spans="1:51" s="13" customFormat="1" ht="12">
      <c r="A258" s="13"/>
      <c r="B258" s="232"/>
      <c r="C258" s="233"/>
      <c r="D258" s="234" t="s">
        <v>132</v>
      </c>
      <c r="E258" s="235" t="s">
        <v>19</v>
      </c>
      <c r="F258" s="236" t="s">
        <v>182</v>
      </c>
      <c r="G258" s="233"/>
      <c r="H258" s="235" t="s">
        <v>19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132</v>
      </c>
      <c r="AU258" s="242" t="s">
        <v>83</v>
      </c>
      <c r="AV258" s="13" t="s">
        <v>81</v>
      </c>
      <c r="AW258" s="13" t="s">
        <v>35</v>
      </c>
      <c r="AX258" s="13" t="s">
        <v>73</v>
      </c>
      <c r="AY258" s="242" t="s">
        <v>122</v>
      </c>
    </row>
    <row r="259" spans="1:51" s="14" customFormat="1" ht="12">
      <c r="A259" s="14"/>
      <c r="B259" s="243"/>
      <c r="C259" s="244"/>
      <c r="D259" s="234" t="s">
        <v>132</v>
      </c>
      <c r="E259" s="245" t="s">
        <v>19</v>
      </c>
      <c r="F259" s="246" t="s">
        <v>183</v>
      </c>
      <c r="G259" s="244"/>
      <c r="H259" s="247">
        <v>5.88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3" t="s">
        <v>132</v>
      </c>
      <c r="AU259" s="253" t="s">
        <v>83</v>
      </c>
      <c r="AV259" s="14" t="s">
        <v>83</v>
      </c>
      <c r="AW259" s="14" t="s">
        <v>35</v>
      </c>
      <c r="AX259" s="14" t="s">
        <v>73</v>
      </c>
      <c r="AY259" s="253" t="s">
        <v>122</v>
      </c>
    </row>
    <row r="260" spans="1:51" s="13" customFormat="1" ht="12">
      <c r="A260" s="13"/>
      <c r="B260" s="232"/>
      <c r="C260" s="233"/>
      <c r="D260" s="234" t="s">
        <v>132</v>
      </c>
      <c r="E260" s="235" t="s">
        <v>19</v>
      </c>
      <c r="F260" s="236" t="s">
        <v>184</v>
      </c>
      <c r="G260" s="233"/>
      <c r="H260" s="235" t="s">
        <v>19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132</v>
      </c>
      <c r="AU260" s="242" t="s">
        <v>83</v>
      </c>
      <c r="AV260" s="13" t="s">
        <v>81</v>
      </c>
      <c r="AW260" s="13" t="s">
        <v>35</v>
      </c>
      <c r="AX260" s="13" t="s">
        <v>73</v>
      </c>
      <c r="AY260" s="242" t="s">
        <v>122</v>
      </c>
    </row>
    <row r="261" spans="1:51" s="14" customFormat="1" ht="12">
      <c r="A261" s="14"/>
      <c r="B261" s="243"/>
      <c r="C261" s="244"/>
      <c r="D261" s="234" t="s">
        <v>132</v>
      </c>
      <c r="E261" s="245" t="s">
        <v>19</v>
      </c>
      <c r="F261" s="246" t="s">
        <v>185</v>
      </c>
      <c r="G261" s="244"/>
      <c r="H261" s="247">
        <v>17.28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132</v>
      </c>
      <c r="AU261" s="253" t="s">
        <v>83</v>
      </c>
      <c r="AV261" s="14" t="s">
        <v>83</v>
      </c>
      <c r="AW261" s="14" t="s">
        <v>35</v>
      </c>
      <c r="AX261" s="14" t="s">
        <v>73</v>
      </c>
      <c r="AY261" s="253" t="s">
        <v>122</v>
      </c>
    </row>
    <row r="262" spans="1:51" s="13" customFormat="1" ht="12">
      <c r="A262" s="13"/>
      <c r="B262" s="232"/>
      <c r="C262" s="233"/>
      <c r="D262" s="234" t="s">
        <v>132</v>
      </c>
      <c r="E262" s="235" t="s">
        <v>19</v>
      </c>
      <c r="F262" s="236" t="s">
        <v>180</v>
      </c>
      <c r="G262" s="233"/>
      <c r="H262" s="235" t="s">
        <v>19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2" t="s">
        <v>132</v>
      </c>
      <c r="AU262" s="242" t="s">
        <v>83</v>
      </c>
      <c r="AV262" s="13" t="s">
        <v>81</v>
      </c>
      <c r="AW262" s="13" t="s">
        <v>35</v>
      </c>
      <c r="AX262" s="13" t="s">
        <v>73</v>
      </c>
      <c r="AY262" s="242" t="s">
        <v>122</v>
      </c>
    </row>
    <row r="263" spans="1:51" s="14" customFormat="1" ht="12">
      <c r="A263" s="14"/>
      <c r="B263" s="243"/>
      <c r="C263" s="244"/>
      <c r="D263" s="234" t="s">
        <v>132</v>
      </c>
      <c r="E263" s="245" t="s">
        <v>19</v>
      </c>
      <c r="F263" s="246" t="s">
        <v>186</v>
      </c>
      <c r="G263" s="244"/>
      <c r="H263" s="247">
        <v>12.2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3" t="s">
        <v>132</v>
      </c>
      <c r="AU263" s="253" t="s">
        <v>83</v>
      </c>
      <c r="AV263" s="14" t="s">
        <v>83</v>
      </c>
      <c r="AW263" s="14" t="s">
        <v>35</v>
      </c>
      <c r="AX263" s="14" t="s">
        <v>73</v>
      </c>
      <c r="AY263" s="253" t="s">
        <v>122</v>
      </c>
    </row>
    <row r="264" spans="1:51" s="13" customFormat="1" ht="12">
      <c r="A264" s="13"/>
      <c r="B264" s="232"/>
      <c r="C264" s="233"/>
      <c r="D264" s="234" t="s">
        <v>132</v>
      </c>
      <c r="E264" s="235" t="s">
        <v>19</v>
      </c>
      <c r="F264" s="236" t="s">
        <v>182</v>
      </c>
      <c r="G264" s="233"/>
      <c r="H264" s="235" t="s">
        <v>19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132</v>
      </c>
      <c r="AU264" s="242" t="s">
        <v>83</v>
      </c>
      <c r="AV264" s="13" t="s">
        <v>81</v>
      </c>
      <c r="AW264" s="13" t="s">
        <v>35</v>
      </c>
      <c r="AX264" s="13" t="s">
        <v>73</v>
      </c>
      <c r="AY264" s="242" t="s">
        <v>122</v>
      </c>
    </row>
    <row r="265" spans="1:51" s="14" customFormat="1" ht="12">
      <c r="A265" s="14"/>
      <c r="B265" s="243"/>
      <c r="C265" s="244"/>
      <c r="D265" s="234" t="s">
        <v>132</v>
      </c>
      <c r="E265" s="245" t="s">
        <v>19</v>
      </c>
      <c r="F265" s="246" t="s">
        <v>187</v>
      </c>
      <c r="G265" s="244"/>
      <c r="H265" s="247">
        <v>7.67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132</v>
      </c>
      <c r="AU265" s="253" t="s">
        <v>83</v>
      </c>
      <c r="AV265" s="14" t="s">
        <v>83</v>
      </c>
      <c r="AW265" s="14" t="s">
        <v>35</v>
      </c>
      <c r="AX265" s="14" t="s">
        <v>73</v>
      </c>
      <c r="AY265" s="253" t="s">
        <v>122</v>
      </c>
    </row>
    <row r="266" spans="1:51" s="13" customFormat="1" ht="12">
      <c r="A266" s="13"/>
      <c r="B266" s="232"/>
      <c r="C266" s="233"/>
      <c r="D266" s="234" t="s">
        <v>132</v>
      </c>
      <c r="E266" s="235" t="s">
        <v>19</v>
      </c>
      <c r="F266" s="236" t="s">
        <v>182</v>
      </c>
      <c r="G266" s="233"/>
      <c r="H266" s="235" t="s">
        <v>19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132</v>
      </c>
      <c r="AU266" s="242" t="s">
        <v>83</v>
      </c>
      <c r="AV266" s="13" t="s">
        <v>81</v>
      </c>
      <c r="AW266" s="13" t="s">
        <v>35</v>
      </c>
      <c r="AX266" s="13" t="s">
        <v>73</v>
      </c>
      <c r="AY266" s="242" t="s">
        <v>122</v>
      </c>
    </row>
    <row r="267" spans="1:51" s="14" customFormat="1" ht="12">
      <c r="A267" s="14"/>
      <c r="B267" s="243"/>
      <c r="C267" s="244"/>
      <c r="D267" s="234" t="s">
        <v>132</v>
      </c>
      <c r="E267" s="245" t="s">
        <v>19</v>
      </c>
      <c r="F267" s="246" t="s">
        <v>188</v>
      </c>
      <c r="G267" s="244"/>
      <c r="H267" s="247">
        <v>28.94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132</v>
      </c>
      <c r="AU267" s="253" t="s">
        <v>83</v>
      </c>
      <c r="AV267" s="14" t="s">
        <v>83</v>
      </c>
      <c r="AW267" s="14" t="s">
        <v>35</v>
      </c>
      <c r="AX267" s="14" t="s">
        <v>73</v>
      </c>
      <c r="AY267" s="253" t="s">
        <v>122</v>
      </c>
    </row>
    <row r="268" spans="1:51" s="13" customFormat="1" ht="12">
      <c r="A268" s="13"/>
      <c r="B268" s="232"/>
      <c r="C268" s="233"/>
      <c r="D268" s="234" t="s">
        <v>132</v>
      </c>
      <c r="E268" s="235" t="s">
        <v>19</v>
      </c>
      <c r="F268" s="236" t="s">
        <v>182</v>
      </c>
      <c r="G268" s="233"/>
      <c r="H268" s="235" t="s">
        <v>19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132</v>
      </c>
      <c r="AU268" s="242" t="s">
        <v>83</v>
      </c>
      <c r="AV268" s="13" t="s">
        <v>81</v>
      </c>
      <c r="AW268" s="13" t="s">
        <v>35</v>
      </c>
      <c r="AX268" s="13" t="s">
        <v>73</v>
      </c>
      <c r="AY268" s="242" t="s">
        <v>122</v>
      </c>
    </row>
    <row r="269" spans="1:51" s="14" customFormat="1" ht="12">
      <c r="A269" s="14"/>
      <c r="B269" s="243"/>
      <c r="C269" s="244"/>
      <c r="D269" s="234" t="s">
        <v>132</v>
      </c>
      <c r="E269" s="245" t="s">
        <v>19</v>
      </c>
      <c r="F269" s="246" t="s">
        <v>189</v>
      </c>
      <c r="G269" s="244"/>
      <c r="H269" s="247">
        <v>14.76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132</v>
      </c>
      <c r="AU269" s="253" t="s">
        <v>83</v>
      </c>
      <c r="AV269" s="14" t="s">
        <v>83</v>
      </c>
      <c r="AW269" s="14" t="s">
        <v>35</v>
      </c>
      <c r="AX269" s="14" t="s">
        <v>73</v>
      </c>
      <c r="AY269" s="253" t="s">
        <v>122</v>
      </c>
    </row>
    <row r="270" spans="1:51" s="13" customFormat="1" ht="12">
      <c r="A270" s="13"/>
      <c r="B270" s="232"/>
      <c r="C270" s="233"/>
      <c r="D270" s="234" t="s">
        <v>132</v>
      </c>
      <c r="E270" s="235" t="s">
        <v>19</v>
      </c>
      <c r="F270" s="236" t="s">
        <v>190</v>
      </c>
      <c r="G270" s="233"/>
      <c r="H270" s="235" t="s">
        <v>19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2" t="s">
        <v>132</v>
      </c>
      <c r="AU270" s="242" t="s">
        <v>83</v>
      </c>
      <c r="AV270" s="13" t="s">
        <v>81</v>
      </c>
      <c r="AW270" s="13" t="s">
        <v>35</v>
      </c>
      <c r="AX270" s="13" t="s">
        <v>73</v>
      </c>
      <c r="AY270" s="242" t="s">
        <v>122</v>
      </c>
    </row>
    <row r="271" spans="1:51" s="14" customFormat="1" ht="12">
      <c r="A271" s="14"/>
      <c r="B271" s="243"/>
      <c r="C271" s="244"/>
      <c r="D271" s="234" t="s">
        <v>132</v>
      </c>
      <c r="E271" s="245" t="s">
        <v>19</v>
      </c>
      <c r="F271" s="246" t="s">
        <v>191</v>
      </c>
      <c r="G271" s="244"/>
      <c r="H271" s="247">
        <v>63.64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3" t="s">
        <v>132</v>
      </c>
      <c r="AU271" s="253" t="s">
        <v>83</v>
      </c>
      <c r="AV271" s="14" t="s">
        <v>83</v>
      </c>
      <c r="AW271" s="14" t="s">
        <v>35</v>
      </c>
      <c r="AX271" s="14" t="s">
        <v>73</v>
      </c>
      <c r="AY271" s="253" t="s">
        <v>122</v>
      </c>
    </row>
    <row r="272" spans="1:51" s="13" customFormat="1" ht="12">
      <c r="A272" s="13"/>
      <c r="B272" s="232"/>
      <c r="C272" s="233"/>
      <c r="D272" s="234" t="s">
        <v>132</v>
      </c>
      <c r="E272" s="235" t="s">
        <v>19</v>
      </c>
      <c r="F272" s="236" t="s">
        <v>184</v>
      </c>
      <c r="G272" s="233"/>
      <c r="H272" s="235" t="s">
        <v>19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132</v>
      </c>
      <c r="AU272" s="242" t="s">
        <v>83</v>
      </c>
      <c r="AV272" s="13" t="s">
        <v>81</v>
      </c>
      <c r="AW272" s="13" t="s">
        <v>35</v>
      </c>
      <c r="AX272" s="13" t="s">
        <v>73</v>
      </c>
      <c r="AY272" s="242" t="s">
        <v>122</v>
      </c>
    </row>
    <row r="273" spans="1:51" s="14" customFormat="1" ht="12">
      <c r="A273" s="14"/>
      <c r="B273" s="243"/>
      <c r="C273" s="244"/>
      <c r="D273" s="234" t="s">
        <v>132</v>
      </c>
      <c r="E273" s="245" t="s">
        <v>19</v>
      </c>
      <c r="F273" s="246" t="s">
        <v>192</v>
      </c>
      <c r="G273" s="244"/>
      <c r="H273" s="247">
        <v>38.34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132</v>
      </c>
      <c r="AU273" s="253" t="s">
        <v>83</v>
      </c>
      <c r="AV273" s="14" t="s">
        <v>83</v>
      </c>
      <c r="AW273" s="14" t="s">
        <v>35</v>
      </c>
      <c r="AX273" s="14" t="s">
        <v>73</v>
      </c>
      <c r="AY273" s="253" t="s">
        <v>122</v>
      </c>
    </row>
    <row r="274" spans="1:51" s="13" customFormat="1" ht="12">
      <c r="A274" s="13"/>
      <c r="B274" s="232"/>
      <c r="C274" s="233"/>
      <c r="D274" s="234" t="s">
        <v>132</v>
      </c>
      <c r="E274" s="235" t="s">
        <v>19</v>
      </c>
      <c r="F274" s="236" t="s">
        <v>182</v>
      </c>
      <c r="G274" s="233"/>
      <c r="H274" s="235" t="s">
        <v>19</v>
      </c>
      <c r="I274" s="237"/>
      <c r="J274" s="233"/>
      <c r="K274" s="233"/>
      <c r="L274" s="238"/>
      <c r="M274" s="239"/>
      <c r="N274" s="240"/>
      <c r="O274" s="240"/>
      <c r="P274" s="240"/>
      <c r="Q274" s="240"/>
      <c r="R274" s="240"/>
      <c r="S274" s="240"/>
      <c r="T274" s="24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2" t="s">
        <v>132</v>
      </c>
      <c r="AU274" s="242" t="s">
        <v>83</v>
      </c>
      <c r="AV274" s="13" t="s">
        <v>81</v>
      </c>
      <c r="AW274" s="13" t="s">
        <v>35</v>
      </c>
      <c r="AX274" s="13" t="s">
        <v>73</v>
      </c>
      <c r="AY274" s="242" t="s">
        <v>122</v>
      </c>
    </row>
    <row r="275" spans="1:51" s="14" customFormat="1" ht="12">
      <c r="A275" s="14"/>
      <c r="B275" s="243"/>
      <c r="C275" s="244"/>
      <c r="D275" s="234" t="s">
        <v>132</v>
      </c>
      <c r="E275" s="245" t="s">
        <v>19</v>
      </c>
      <c r="F275" s="246" t="s">
        <v>193</v>
      </c>
      <c r="G275" s="244"/>
      <c r="H275" s="247">
        <v>11.85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3" t="s">
        <v>132</v>
      </c>
      <c r="AU275" s="253" t="s">
        <v>83</v>
      </c>
      <c r="AV275" s="14" t="s">
        <v>83</v>
      </c>
      <c r="AW275" s="14" t="s">
        <v>35</v>
      </c>
      <c r="AX275" s="14" t="s">
        <v>73</v>
      </c>
      <c r="AY275" s="253" t="s">
        <v>122</v>
      </c>
    </row>
    <row r="276" spans="1:51" s="13" customFormat="1" ht="12">
      <c r="A276" s="13"/>
      <c r="B276" s="232"/>
      <c r="C276" s="233"/>
      <c r="D276" s="234" t="s">
        <v>132</v>
      </c>
      <c r="E276" s="235" t="s">
        <v>19</v>
      </c>
      <c r="F276" s="236" t="s">
        <v>182</v>
      </c>
      <c r="G276" s="233"/>
      <c r="H276" s="235" t="s">
        <v>19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132</v>
      </c>
      <c r="AU276" s="242" t="s">
        <v>83</v>
      </c>
      <c r="AV276" s="13" t="s">
        <v>81</v>
      </c>
      <c r="AW276" s="13" t="s">
        <v>35</v>
      </c>
      <c r="AX276" s="13" t="s">
        <v>73</v>
      </c>
      <c r="AY276" s="242" t="s">
        <v>122</v>
      </c>
    </row>
    <row r="277" spans="1:51" s="14" customFormat="1" ht="12">
      <c r="A277" s="14"/>
      <c r="B277" s="243"/>
      <c r="C277" s="244"/>
      <c r="D277" s="234" t="s">
        <v>132</v>
      </c>
      <c r="E277" s="245" t="s">
        <v>19</v>
      </c>
      <c r="F277" s="246" t="s">
        <v>193</v>
      </c>
      <c r="G277" s="244"/>
      <c r="H277" s="247">
        <v>11.85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3" t="s">
        <v>132</v>
      </c>
      <c r="AU277" s="253" t="s">
        <v>83</v>
      </c>
      <c r="AV277" s="14" t="s">
        <v>83</v>
      </c>
      <c r="AW277" s="14" t="s">
        <v>35</v>
      </c>
      <c r="AX277" s="14" t="s">
        <v>73</v>
      </c>
      <c r="AY277" s="253" t="s">
        <v>122</v>
      </c>
    </row>
    <row r="278" spans="1:51" s="13" customFormat="1" ht="12">
      <c r="A278" s="13"/>
      <c r="B278" s="232"/>
      <c r="C278" s="233"/>
      <c r="D278" s="234" t="s">
        <v>132</v>
      </c>
      <c r="E278" s="235" t="s">
        <v>19</v>
      </c>
      <c r="F278" s="236" t="s">
        <v>182</v>
      </c>
      <c r="G278" s="233"/>
      <c r="H278" s="235" t="s">
        <v>19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132</v>
      </c>
      <c r="AU278" s="242" t="s">
        <v>83</v>
      </c>
      <c r="AV278" s="13" t="s">
        <v>81</v>
      </c>
      <c r="AW278" s="13" t="s">
        <v>35</v>
      </c>
      <c r="AX278" s="13" t="s">
        <v>73</v>
      </c>
      <c r="AY278" s="242" t="s">
        <v>122</v>
      </c>
    </row>
    <row r="279" spans="1:51" s="14" customFormat="1" ht="12">
      <c r="A279" s="14"/>
      <c r="B279" s="243"/>
      <c r="C279" s="244"/>
      <c r="D279" s="234" t="s">
        <v>132</v>
      </c>
      <c r="E279" s="245" t="s">
        <v>19</v>
      </c>
      <c r="F279" s="246" t="s">
        <v>195</v>
      </c>
      <c r="G279" s="244"/>
      <c r="H279" s="247">
        <v>24.23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132</v>
      </c>
      <c r="AU279" s="253" t="s">
        <v>83</v>
      </c>
      <c r="AV279" s="14" t="s">
        <v>83</v>
      </c>
      <c r="AW279" s="14" t="s">
        <v>35</v>
      </c>
      <c r="AX279" s="14" t="s">
        <v>73</v>
      </c>
      <c r="AY279" s="253" t="s">
        <v>122</v>
      </c>
    </row>
    <row r="280" spans="1:51" s="13" customFormat="1" ht="12">
      <c r="A280" s="13"/>
      <c r="B280" s="232"/>
      <c r="C280" s="233"/>
      <c r="D280" s="234" t="s">
        <v>132</v>
      </c>
      <c r="E280" s="235" t="s">
        <v>19</v>
      </c>
      <c r="F280" s="236" t="s">
        <v>184</v>
      </c>
      <c r="G280" s="233"/>
      <c r="H280" s="235" t="s">
        <v>19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2" t="s">
        <v>132</v>
      </c>
      <c r="AU280" s="242" t="s">
        <v>83</v>
      </c>
      <c r="AV280" s="13" t="s">
        <v>81</v>
      </c>
      <c r="AW280" s="13" t="s">
        <v>35</v>
      </c>
      <c r="AX280" s="13" t="s">
        <v>73</v>
      </c>
      <c r="AY280" s="242" t="s">
        <v>122</v>
      </c>
    </row>
    <row r="281" spans="1:51" s="14" customFormat="1" ht="12">
      <c r="A281" s="14"/>
      <c r="B281" s="243"/>
      <c r="C281" s="244"/>
      <c r="D281" s="234" t="s">
        <v>132</v>
      </c>
      <c r="E281" s="245" t="s">
        <v>19</v>
      </c>
      <c r="F281" s="246" t="s">
        <v>196</v>
      </c>
      <c r="G281" s="244"/>
      <c r="H281" s="247">
        <v>13.76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3" t="s">
        <v>132</v>
      </c>
      <c r="AU281" s="253" t="s">
        <v>83</v>
      </c>
      <c r="AV281" s="14" t="s">
        <v>83</v>
      </c>
      <c r="AW281" s="14" t="s">
        <v>35</v>
      </c>
      <c r="AX281" s="14" t="s">
        <v>73</v>
      </c>
      <c r="AY281" s="253" t="s">
        <v>122</v>
      </c>
    </row>
    <row r="282" spans="1:51" s="15" customFormat="1" ht="12">
      <c r="A282" s="15"/>
      <c r="B282" s="257"/>
      <c r="C282" s="258"/>
      <c r="D282" s="234" t="s">
        <v>132</v>
      </c>
      <c r="E282" s="259" t="s">
        <v>19</v>
      </c>
      <c r="F282" s="260" t="s">
        <v>202</v>
      </c>
      <c r="G282" s="258"/>
      <c r="H282" s="261">
        <v>837.4300000000001</v>
      </c>
      <c r="I282" s="262"/>
      <c r="J282" s="258"/>
      <c r="K282" s="258"/>
      <c r="L282" s="263"/>
      <c r="M282" s="264"/>
      <c r="N282" s="265"/>
      <c r="O282" s="265"/>
      <c r="P282" s="265"/>
      <c r="Q282" s="265"/>
      <c r="R282" s="265"/>
      <c r="S282" s="265"/>
      <c r="T282" s="266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7" t="s">
        <v>132</v>
      </c>
      <c r="AU282" s="267" t="s">
        <v>83</v>
      </c>
      <c r="AV282" s="15" t="s">
        <v>130</v>
      </c>
      <c r="AW282" s="15" t="s">
        <v>35</v>
      </c>
      <c r="AX282" s="15" t="s">
        <v>81</v>
      </c>
      <c r="AY282" s="267" t="s">
        <v>122</v>
      </c>
    </row>
    <row r="283" spans="1:65" s="2" customFormat="1" ht="16.5" customHeight="1">
      <c r="A283" s="39"/>
      <c r="B283" s="40"/>
      <c r="C283" s="268" t="s">
        <v>265</v>
      </c>
      <c r="D283" s="268" t="s">
        <v>222</v>
      </c>
      <c r="E283" s="269" t="s">
        <v>266</v>
      </c>
      <c r="F283" s="270" t="s">
        <v>267</v>
      </c>
      <c r="G283" s="271" t="s">
        <v>128</v>
      </c>
      <c r="H283" s="272">
        <v>879.302</v>
      </c>
      <c r="I283" s="273"/>
      <c r="J283" s="274">
        <f>ROUND(I283*H283,2)</f>
        <v>0</v>
      </c>
      <c r="K283" s="270" t="s">
        <v>129</v>
      </c>
      <c r="L283" s="275"/>
      <c r="M283" s="276" t="s">
        <v>19</v>
      </c>
      <c r="N283" s="277" t="s">
        <v>44</v>
      </c>
      <c r="O283" s="85"/>
      <c r="P283" s="228">
        <f>O283*H283</f>
        <v>0</v>
      </c>
      <c r="Q283" s="228">
        <v>0.008</v>
      </c>
      <c r="R283" s="228">
        <f>Q283*H283</f>
        <v>7.034416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225</v>
      </c>
      <c r="AT283" s="230" t="s">
        <v>222</v>
      </c>
      <c r="AU283" s="230" t="s">
        <v>83</v>
      </c>
      <c r="AY283" s="18" t="s">
        <v>122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81</v>
      </c>
      <c r="BK283" s="231">
        <f>ROUND(I283*H283,2)</f>
        <v>0</v>
      </c>
      <c r="BL283" s="18" t="s">
        <v>174</v>
      </c>
      <c r="BM283" s="230" t="s">
        <v>268</v>
      </c>
    </row>
    <row r="284" spans="1:51" s="14" customFormat="1" ht="12">
      <c r="A284" s="14"/>
      <c r="B284" s="243"/>
      <c r="C284" s="244"/>
      <c r="D284" s="234" t="s">
        <v>132</v>
      </c>
      <c r="E284" s="244"/>
      <c r="F284" s="246" t="s">
        <v>269</v>
      </c>
      <c r="G284" s="244"/>
      <c r="H284" s="247">
        <v>879.302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132</v>
      </c>
      <c r="AU284" s="253" t="s">
        <v>83</v>
      </c>
      <c r="AV284" s="14" t="s">
        <v>83</v>
      </c>
      <c r="AW284" s="14" t="s">
        <v>4</v>
      </c>
      <c r="AX284" s="14" t="s">
        <v>81</v>
      </c>
      <c r="AY284" s="253" t="s">
        <v>122</v>
      </c>
    </row>
    <row r="285" spans="1:65" s="2" customFormat="1" ht="16.5" customHeight="1">
      <c r="A285" s="39"/>
      <c r="B285" s="40"/>
      <c r="C285" s="219" t="s">
        <v>270</v>
      </c>
      <c r="D285" s="219" t="s">
        <v>125</v>
      </c>
      <c r="E285" s="220" t="s">
        <v>271</v>
      </c>
      <c r="F285" s="221" t="s">
        <v>272</v>
      </c>
      <c r="G285" s="222" t="s">
        <v>128</v>
      </c>
      <c r="H285" s="223">
        <v>418.715</v>
      </c>
      <c r="I285" s="224"/>
      <c r="J285" s="225">
        <f>ROUND(I285*H285,2)</f>
        <v>0</v>
      </c>
      <c r="K285" s="221" t="s">
        <v>129</v>
      </c>
      <c r="L285" s="45"/>
      <c r="M285" s="226" t="s">
        <v>19</v>
      </c>
      <c r="N285" s="227" t="s">
        <v>44</v>
      </c>
      <c r="O285" s="85"/>
      <c r="P285" s="228">
        <f>O285*H285</f>
        <v>0</v>
      </c>
      <c r="Q285" s="228">
        <v>0.0001</v>
      </c>
      <c r="R285" s="228">
        <f>Q285*H285</f>
        <v>0.0418715</v>
      </c>
      <c r="S285" s="228">
        <v>0</v>
      </c>
      <c r="T285" s="229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0" t="s">
        <v>174</v>
      </c>
      <c r="AT285" s="230" t="s">
        <v>125</v>
      </c>
      <c r="AU285" s="230" t="s">
        <v>83</v>
      </c>
      <c r="AY285" s="18" t="s">
        <v>122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8" t="s">
        <v>81</v>
      </c>
      <c r="BK285" s="231">
        <f>ROUND(I285*H285,2)</f>
        <v>0</v>
      </c>
      <c r="BL285" s="18" t="s">
        <v>174</v>
      </c>
      <c r="BM285" s="230" t="s">
        <v>273</v>
      </c>
    </row>
    <row r="286" spans="1:51" s="13" customFormat="1" ht="12">
      <c r="A286" s="13"/>
      <c r="B286" s="232"/>
      <c r="C286" s="233"/>
      <c r="D286" s="234" t="s">
        <v>132</v>
      </c>
      <c r="E286" s="235" t="s">
        <v>19</v>
      </c>
      <c r="F286" s="236" t="s">
        <v>274</v>
      </c>
      <c r="G286" s="233"/>
      <c r="H286" s="235" t="s">
        <v>19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2" t="s">
        <v>132</v>
      </c>
      <c r="AU286" s="242" t="s">
        <v>83</v>
      </c>
      <c r="AV286" s="13" t="s">
        <v>81</v>
      </c>
      <c r="AW286" s="13" t="s">
        <v>35</v>
      </c>
      <c r="AX286" s="13" t="s">
        <v>73</v>
      </c>
      <c r="AY286" s="242" t="s">
        <v>122</v>
      </c>
    </row>
    <row r="287" spans="1:51" s="14" customFormat="1" ht="12">
      <c r="A287" s="14"/>
      <c r="B287" s="243"/>
      <c r="C287" s="244"/>
      <c r="D287" s="234" t="s">
        <v>132</v>
      </c>
      <c r="E287" s="245" t="s">
        <v>19</v>
      </c>
      <c r="F287" s="246" t="s">
        <v>275</v>
      </c>
      <c r="G287" s="244"/>
      <c r="H287" s="247">
        <v>418.715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3" t="s">
        <v>132</v>
      </c>
      <c r="AU287" s="253" t="s">
        <v>83</v>
      </c>
      <c r="AV287" s="14" t="s">
        <v>83</v>
      </c>
      <c r="AW287" s="14" t="s">
        <v>35</v>
      </c>
      <c r="AX287" s="14" t="s">
        <v>81</v>
      </c>
      <c r="AY287" s="253" t="s">
        <v>122</v>
      </c>
    </row>
    <row r="288" spans="1:65" s="2" customFormat="1" ht="16.5" customHeight="1">
      <c r="A288" s="39"/>
      <c r="B288" s="40"/>
      <c r="C288" s="219" t="s">
        <v>276</v>
      </c>
      <c r="D288" s="219" t="s">
        <v>125</v>
      </c>
      <c r="E288" s="220" t="s">
        <v>277</v>
      </c>
      <c r="F288" s="221" t="s">
        <v>278</v>
      </c>
      <c r="G288" s="222" t="s">
        <v>128</v>
      </c>
      <c r="H288" s="223">
        <v>418.715</v>
      </c>
      <c r="I288" s="224"/>
      <c r="J288" s="225">
        <f>ROUND(I288*H288,2)</f>
        <v>0</v>
      </c>
      <c r="K288" s="221" t="s">
        <v>129</v>
      </c>
      <c r="L288" s="45"/>
      <c r="M288" s="226" t="s">
        <v>19</v>
      </c>
      <c r="N288" s="227" t="s">
        <v>44</v>
      </c>
      <c r="O288" s="85"/>
      <c r="P288" s="228">
        <f>O288*H288</f>
        <v>0</v>
      </c>
      <c r="Q288" s="228">
        <v>0.00015</v>
      </c>
      <c r="R288" s="228">
        <f>Q288*H288</f>
        <v>0.06280725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174</v>
      </c>
      <c r="AT288" s="230" t="s">
        <v>125</v>
      </c>
      <c r="AU288" s="230" t="s">
        <v>83</v>
      </c>
      <c r="AY288" s="18" t="s">
        <v>122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81</v>
      </c>
      <c r="BK288" s="231">
        <f>ROUND(I288*H288,2)</f>
        <v>0</v>
      </c>
      <c r="BL288" s="18" t="s">
        <v>174</v>
      </c>
      <c r="BM288" s="230" t="s">
        <v>279</v>
      </c>
    </row>
    <row r="289" spans="1:51" s="13" customFormat="1" ht="12">
      <c r="A289" s="13"/>
      <c r="B289" s="232"/>
      <c r="C289" s="233"/>
      <c r="D289" s="234" t="s">
        <v>132</v>
      </c>
      <c r="E289" s="235" t="s">
        <v>19</v>
      </c>
      <c r="F289" s="236" t="s">
        <v>274</v>
      </c>
      <c r="G289" s="233"/>
      <c r="H289" s="235" t="s">
        <v>19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132</v>
      </c>
      <c r="AU289" s="242" t="s">
        <v>83</v>
      </c>
      <c r="AV289" s="13" t="s">
        <v>81</v>
      </c>
      <c r="AW289" s="13" t="s">
        <v>35</v>
      </c>
      <c r="AX289" s="13" t="s">
        <v>73</v>
      </c>
      <c r="AY289" s="242" t="s">
        <v>122</v>
      </c>
    </row>
    <row r="290" spans="1:51" s="14" customFormat="1" ht="12">
      <c r="A290" s="14"/>
      <c r="B290" s="243"/>
      <c r="C290" s="244"/>
      <c r="D290" s="234" t="s">
        <v>132</v>
      </c>
      <c r="E290" s="245" t="s">
        <v>19</v>
      </c>
      <c r="F290" s="246" t="s">
        <v>275</v>
      </c>
      <c r="G290" s="244"/>
      <c r="H290" s="247">
        <v>418.715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132</v>
      </c>
      <c r="AU290" s="253" t="s">
        <v>83</v>
      </c>
      <c r="AV290" s="14" t="s">
        <v>83</v>
      </c>
      <c r="AW290" s="14" t="s">
        <v>35</v>
      </c>
      <c r="AX290" s="14" t="s">
        <v>81</v>
      </c>
      <c r="AY290" s="253" t="s">
        <v>122</v>
      </c>
    </row>
    <row r="291" spans="1:65" s="2" customFormat="1" ht="16.5" customHeight="1">
      <c r="A291" s="39"/>
      <c r="B291" s="40"/>
      <c r="C291" s="219" t="s">
        <v>280</v>
      </c>
      <c r="D291" s="219" t="s">
        <v>125</v>
      </c>
      <c r="E291" s="220" t="s">
        <v>281</v>
      </c>
      <c r="F291" s="221" t="s">
        <v>282</v>
      </c>
      <c r="G291" s="222" t="s">
        <v>128</v>
      </c>
      <c r="H291" s="223">
        <v>550.42</v>
      </c>
      <c r="I291" s="224"/>
      <c r="J291" s="225">
        <f>ROUND(I291*H291,2)</f>
        <v>0</v>
      </c>
      <c r="K291" s="221" t="s">
        <v>19</v>
      </c>
      <c r="L291" s="45"/>
      <c r="M291" s="226" t="s">
        <v>19</v>
      </c>
      <c r="N291" s="227" t="s">
        <v>44</v>
      </c>
      <c r="O291" s="85"/>
      <c r="P291" s="228">
        <f>O291*H291</f>
        <v>0</v>
      </c>
      <c r="Q291" s="228">
        <v>0</v>
      </c>
      <c r="R291" s="228">
        <f>Q291*H291</f>
        <v>0</v>
      </c>
      <c r="S291" s="228">
        <v>0.01725</v>
      </c>
      <c r="T291" s="229">
        <f>S291*H291</f>
        <v>9.494745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174</v>
      </c>
      <c r="AT291" s="230" t="s">
        <v>125</v>
      </c>
      <c r="AU291" s="230" t="s">
        <v>83</v>
      </c>
      <c r="AY291" s="18" t="s">
        <v>122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81</v>
      </c>
      <c r="BK291" s="231">
        <f>ROUND(I291*H291,2)</f>
        <v>0</v>
      </c>
      <c r="BL291" s="18" t="s">
        <v>174</v>
      </c>
      <c r="BM291" s="230" t="s">
        <v>283</v>
      </c>
    </row>
    <row r="292" spans="1:51" s="13" customFormat="1" ht="12">
      <c r="A292" s="13"/>
      <c r="B292" s="232"/>
      <c r="C292" s="233"/>
      <c r="D292" s="234" t="s">
        <v>132</v>
      </c>
      <c r="E292" s="235" t="s">
        <v>19</v>
      </c>
      <c r="F292" s="236" t="s">
        <v>177</v>
      </c>
      <c r="G292" s="233"/>
      <c r="H292" s="235" t="s">
        <v>19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132</v>
      </c>
      <c r="AU292" s="242" t="s">
        <v>83</v>
      </c>
      <c r="AV292" s="13" t="s">
        <v>81</v>
      </c>
      <c r="AW292" s="13" t="s">
        <v>35</v>
      </c>
      <c r="AX292" s="13" t="s">
        <v>73</v>
      </c>
      <c r="AY292" s="242" t="s">
        <v>122</v>
      </c>
    </row>
    <row r="293" spans="1:51" s="13" customFormat="1" ht="12">
      <c r="A293" s="13"/>
      <c r="B293" s="232"/>
      <c r="C293" s="233"/>
      <c r="D293" s="234" t="s">
        <v>132</v>
      </c>
      <c r="E293" s="235" t="s">
        <v>19</v>
      </c>
      <c r="F293" s="236" t="s">
        <v>178</v>
      </c>
      <c r="G293" s="233"/>
      <c r="H293" s="235" t="s">
        <v>19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132</v>
      </c>
      <c r="AU293" s="242" t="s">
        <v>83</v>
      </c>
      <c r="AV293" s="13" t="s">
        <v>81</v>
      </c>
      <c r="AW293" s="13" t="s">
        <v>35</v>
      </c>
      <c r="AX293" s="13" t="s">
        <v>73</v>
      </c>
      <c r="AY293" s="242" t="s">
        <v>122</v>
      </c>
    </row>
    <row r="294" spans="1:51" s="14" customFormat="1" ht="12">
      <c r="A294" s="14"/>
      <c r="B294" s="243"/>
      <c r="C294" s="244"/>
      <c r="D294" s="234" t="s">
        <v>132</v>
      </c>
      <c r="E294" s="245" t="s">
        <v>19</v>
      </c>
      <c r="F294" s="246" t="s">
        <v>179</v>
      </c>
      <c r="G294" s="244"/>
      <c r="H294" s="247">
        <v>16.1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3" t="s">
        <v>132</v>
      </c>
      <c r="AU294" s="253" t="s">
        <v>83</v>
      </c>
      <c r="AV294" s="14" t="s">
        <v>83</v>
      </c>
      <c r="AW294" s="14" t="s">
        <v>35</v>
      </c>
      <c r="AX294" s="14" t="s">
        <v>73</v>
      </c>
      <c r="AY294" s="253" t="s">
        <v>122</v>
      </c>
    </row>
    <row r="295" spans="1:51" s="13" customFormat="1" ht="12">
      <c r="A295" s="13"/>
      <c r="B295" s="232"/>
      <c r="C295" s="233"/>
      <c r="D295" s="234" t="s">
        <v>132</v>
      </c>
      <c r="E295" s="235" t="s">
        <v>19</v>
      </c>
      <c r="F295" s="236" t="s">
        <v>180</v>
      </c>
      <c r="G295" s="233"/>
      <c r="H295" s="235" t="s">
        <v>19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132</v>
      </c>
      <c r="AU295" s="242" t="s">
        <v>83</v>
      </c>
      <c r="AV295" s="13" t="s">
        <v>81</v>
      </c>
      <c r="AW295" s="13" t="s">
        <v>35</v>
      </c>
      <c r="AX295" s="13" t="s">
        <v>73</v>
      </c>
      <c r="AY295" s="242" t="s">
        <v>122</v>
      </c>
    </row>
    <row r="296" spans="1:51" s="14" customFormat="1" ht="12">
      <c r="A296" s="14"/>
      <c r="B296" s="243"/>
      <c r="C296" s="244"/>
      <c r="D296" s="234" t="s">
        <v>132</v>
      </c>
      <c r="E296" s="245" t="s">
        <v>19</v>
      </c>
      <c r="F296" s="246" t="s">
        <v>181</v>
      </c>
      <c r="G296" s="244"/>
      <c r="H296" s="247">
        <v>7.33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3" t="s">
        <v>132</v>
      </c>
      <c r="AU296" s="253" t="s">
        <v>83</v>
      </c>
      <c r="AV296" s="14" t="s">
        <v>83</v>
      </c>
      <c r="AW296" s="14" t="s">
        <v>35</v>
      </c>
      <c r="AX296" s="14" t="s">
        <v>73</v>
      </c>
      <c r="AY296" s="253" t="s">
        <v>122</v>
      </c>
    </row>
    <row r="297" spans="1:51" s="13" customFormat="1" ht="12">
      <c r="A297" s="13"/>
      <c r="B297" s="232"/>
      <c r="C297" s="233"/>
      <c r="D297" s="234" t="s">
        <v>132</v>
      </c>
      <c r="E297" s="235" t="s">
        <v>19</v>
      </c>
      <c r="F297" s="236" t="s">
        <v>182</v>
      </c>
      <c r="G297" s="233"/>
      <c r="H297" s="235" t="s">
        <v>19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132</v>
      </c>
      <c r="AU297" s="242" t="s">
        <v>83</v>
      </c>
      <c r="AV297" s="13" t="s">
        <v>81</v>
      </c>
      <c r="AW297" s="13" t="s">
        <v>35</v>
      </c>
      <c r="AX297" s="13" t="s">
        <v>73</v>
      </c>
      <c r="AY297" s="242" t="s">
        <v>122</v>
      </c>
    </row>
    <row r="298" spans="1:51" s="14" customFormat="1" ht="12">
      <c r="A298" s="14"/>
      <c r="B298" s="243"/>
      <c r="C298" s="244"/>
      <c r="D298" s="234" t="s">
        <v>132</v>
      </c>
      <c r="E298" s="245" t="s">
        <v>19</v>
      </c>
      <c r="F298" s="246" t="s">
        <v>183</v>
      </c>
      <c r="G298" s="244"/>
      <c r="H298" s="247">
        <v>5.88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3" t="s">
        <v>132</v>
      </c>
      <c r="AU298" s="253" t="s">
        <v>83</v>
      </c>
      <c r="AV298" s="14" t="s">
        <v>83</v>
      </c>
      <c r="AW298" s="14" t="s">
        <v>35</v>
      </c>
      <c r="AX298" s="14" t="s">
        <v>73</v>
      </c>
      <c r="AY298" s="253" t="s">
        <v>122</v>
      </c>
    </row>
    <row r="299" spans="1:51" s="13" customFormat="1" ht="12">
      <c r="A299" s="13"/>
      <c r="B299" s="232"/>
      <c r="C299" s="233"/>
      <c r="D299" s="234" t="s">
        <v>132</v>
      </c>
      <c r="E299" s="235" t="s">
        <v>19</v>
      </c>
      <c r="F299" s="236" t="s">
        <v>184</v>
      </c>
      <c r="G299" s="233"/>
      <c r="H299" s="235" t="s">
        <v>19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132</v>
      </c>
      <c r="AU299" s="242" t="s">
        <v>83</v>
      </c>
      <c r="AV299" s="13" t="s">
        <v>81</v>
      </c>
      <c r="AW299" s="13" t="s">
        <v>35</v>
      </c>
      <c r="AX299" s="13" t="s">
        <v>73</v>
      </c>
      <c r="AY299" s="242" t="s">
        <v>122</v>
      </c>
    </row>
    <row r="300" spans="1:51" s="14" customFormat="1" ht="12">
      <c r="A300" s="14"/>
      <c r="B300" s="243"/>
      <c r="C300" s="244"/>
      <c r="D300" s="234" t="s">
        <v>132</v>
      </c>
      <c r="E300" s="245" t="s">
        <v>19</v>
      </c>
      <c r="F300" s="246" t="s">
        <v>185</v>
      </c>
      <c r="G300" s="244"/>
      <c r="H300" s="247">
        <v>17.28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3" t="s">
        <v>132</v>
      </c>
      <c r="AU300" s="253" t="s">
        <v>83</v>
      </c>
      <c r="AV300" s="14" t="s">
        <v>83</v>
      </c>
      <c r="AW300" s="14" t="s">
        <v>35</v>
      </c>
      <c r="AX300" s="14" t="s">
        <v>73</v>
      </c>
      <c r="AY300" s="253" t="s">
        <v>122</v>
      </c>
    </row>
    <row r="301" spans="1:51" s="13" customFormat="1" ht="12">
      <c r="A301" s="13"/>
      <c r="B301" s="232"/>
      <c r="C301" s="233"/>
      <c r="D301" s="234" t="s">
        <v>132</v>
      </c>
      <c r="E301" s="235" t="s">
        <v>19</v>
      </c>
      <c r="F301" s="236" t="s">
        <v>180</v>
      </c>
      <c r="G301" s="233"/>
      <c r="H301" s="235" t="s">
        <v>19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132</v>
      </c>
      <c r="AU301" s="242" t="s">
        <v>83</v>
      </c>
      <c r="AV301" s="13" t="s">
        <v>81</v>
      </c>
      <c r="AW301" s="13" t="s">
        <v>35</v>
      </c>
      <c r="AX301" s="13" t="s">
        <v>73</v>
      </c>
      <c r="AY301" s="242" t="s">
        <v>122</v>
      </c>
    </row>
    <row r="302" spans="1:51" s="14" customFormat="1" ht="12">
      <c r="A302" s="14"/>
      <c r="B302" s="243"/>
      <c r="C302" s="244"/>
      <c r="D302" s="234" t="s">
        <v>132</v>
      </c>
      <c r="E302" s="245" t="s">
        <v>19</v>
      </c>
      <c r="F302" s="246" t="s">
        <v>186</v>
      </c>
      <c r="G302" s="244"/>
      <c r="H302" s="247">
        <v>12.2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3" t="s">
        <v>132</v>
      </c>
      <c r="AU302" s="253" t="s">
        <v>83</v>
      </c>
      <c r="AV302" s="14" t="s">
        <v>83</v>
      </c>
      <c r="AW302" s="14" t="s">
        <v>35</v>
      </c>
      <c r="AX302" s="14" t="s">
        <v>73</v>
      </c>
      <c r="AY302" s="253" t="s">
        <v>122</v>
      </c>
    </row>
    <row r="303" spans="1:51" s="13" customFormat="1" ht="12">
      <c r="A303" s="13"/>
      <c r="B303" s="232"/>
      <c r="C303" s="233"/>
      <c r="D303" s="234" t="s">
        <v>132</v>
      </c>
      <c r="E303" s="235" t="s">
        <v>19</v>
      </c>
      <c r="F303" s="236" t="s">
        <v>182</v>
      </c>
      <c r="G303" s="233"/>
      <c r="H303" s="235" t="s">
        <v>19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2" t="s">
        <v>132</v>
      </c>
      <c r="AU303" s="242" t="s">
        <v>83</v>
      </c>
      <c r="AV303" s="13" t="s">
        <v>81</v>
      </c>
      <c r="AW303" s="13" t="s">
        <v>35</v>
      </c>
      <c r="AX303" s="13" t="s">
        <v>73</v>
      </c>
      <c r="AY303" s="242" t="s">
        <v>122</v>
      </c>
    </row>
    <row r="304" spans="1:51" s="14" customFormat="1" ht="12">
      <c r="A304" s="14"/>
      <c r="B304" s="243"/>
      <c r="C304" s="244"/>
      <c r="D304" s="234" t="s">
        <v>132</v>
      </c>
      <c r="E304" s="245" t="s">
        <v>19</v>
      </c>
      <c r="F304" s="246" t="s">
        <v>187</v>
      </c>
      <c r="G304" s="244"/>
      <c r="H304" s="247">
        <v>7.67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3" t="s">
        <v>132</v>
      </c>
      <c r="AU304" s="253" t="s">
        <v>83</v>
      </c>
      <c r="AV304" s="14" t="s">
        <v>83</v>
      </c>
      <c r="AW304" s="14" t="s">
        <v>35</v>
      </c>
      <c r="AX304" s="14" t="s">
        <v>73</v>
      </c>
      <c r="AY304" s="253" t="s">
        <v>122</v>
      </c>
    </row>
    <row r="305" spans="1:51" s="13" customFormat="1" ht="12">
      <c r="A305" s="13"/>
      <c r="B305" s="232"/>
      <c r="C305" s="233"/>
      <c r="D305" s="234" t="s">
        <v>132</v>
      </c>
      <c r="E305" s="235" t="s">
        <v>19</v>
      </c>
      <c r="F305" s="236" t="s">
        <v>182</v>
      </c>
      <c r="G305" s="233"/>
      <c r="H305" s="235" t="s">
        <v>19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2" t="s">
        <v>132</v>
      </c>
      <c r="AU305" s="242" t="s">
        <v>83</v>
      </c>
      <c r="AV305" s="13" t="s">
        <v>81</v>
      </c>
      <c r="AW305" s="13" t="s">
        <v>35</v>
      </c>
      <c r="AX305" s="13" t="s">
        <v>73</v>
      </c>
      <c r="AY305" s="242" t="s">
        <v>122</v>
      </c>
    </row>
    <row r="306" spans="1:51" s="14" customFormat="1" ht="12">
      <c r="A306" s="14"/>
      <c r="B306" s="243"/>
      <c r="C306" s="244"/>
      <c r="D306" s="234" t="s">
        <v>132</v>
      </c>
      <c r="E306" s="245" t="s">
        <v>19</v>
      </c>
      <c r="F306" s="246" t="s">
        <v>188</v>
      </c>
      <c r="G306" s="244"/>
      <c r="H306" s="247">
        <v>28.94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3" t="s">
        <v>132</v>
      </c>
      <c r="AU306" s="253" t="s">
        <v>83</v>
      </c>
      <c r="AV306" s="14" t="s">
        <v>83</v>
      </c>
      <c r="AW306" s="14" t="s">
        <v>35</v>
      </c>
      <c r="AX306" s="14" t="s">
        <v>73</v>
      </c>
      <c r="AY306" s="253" t="s">
        <v>122</v>
      </c>
    </row>
    <row r="307" spans="1:51" s="13" customFormat="1" ht="12">
      <c r="A307" s="13"/>
      <c r="B307" s="232"/>
      <c r="C307" s="233"/>
      <c r="D307" s="234" t="s">
        <v>132</v>
      </c>
      <c r="E307" s="235" t="s">
        <v>19</v>
      </c>
      <c r="F307" s="236" t="s">
        <v>182</v>
      </c>
      <c r="G307" s="233"/>
      <c r="H307" s="235" t="s">
        <v>19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132</v>
      </c>
      <c r="AU307" s="242" t="s">
        <v>83</v>
      </c>
      <c r="AV307" s="13" t="s">
        <v>81</v>
      </c>
      <c r="AW307" s="13" t="s">
        <v>35</v>
      </c>
      <c r="AX307" s="13" t="s">
        <v>73</v>
      </c>
      <c r="AY307" s="242" t="s">
        <v>122</v>
      </c>
    </row>
    <row r="308" spans="1:51" s="14" customFormat="1" ht="12">
      <c r="A308" s="14"/>
      <c r="B308" s="243"/>
      <c r="C308" s="244"/>
      <c r="D308" s="234" t="s">
        <v>132</v>
      </c>
      <c r="E308" s="245" t="s">
        <v>19</v>
      </c>
      <c r="F308" s="246" t="s">
        <v>189</v>
      </c>
      <c r="G308" s="244"/>
      <c r="H308" s="247">
        <v>14.76</v>
      </c>
      <c r="I308" s="248"/>
      <c r="J308" s="244"/>
      <c r="K308" s="244"/>
      <c r="L308" s="249"/>
      <c r="M308" s="250"/>
      <c r="N308" s="251"/>
      <c r="O308" s="251"/>
      <c r="P308" s="251"/>
      <c r="Q308" s="251"/>
      <c r="R308" s="251"/>
      <c r="S308" s="251"/>
      <c r="T308" s="25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3" t="s">
        <v>132</v>
      </c>
      <c r="AU308" s="253" t="s">
        <v>83</v>
      </c>
      <c r="AV308" s="14" t="s">
        <v>83</v>
      </c>
      <c r="AW308" s="14" t="s">
        <v>35</v>
      </c>
      <c r="AX308" s="14" t="s">
        <v>73</v>
      </c>
      <c r="AY308" s="253" t="s">
        <v>122</v>
      </c>
    </row>
    <row r="309" spans="1:51" s="13" customFormat="1" ht="12">
      <c r="A309" s="13"/>
      <c r="B309" s="232"/>
      <c r="C309" s="233"/>
      <c r="D309" s="234" t="s">
        <v>132</v>
      </c>
      <c r="E309" s="235" t="s">
        <v>19</v>
      </c>
      <c r="F309" s="236" t="s">
        <v>190</v>
      </c>
      <c r="G309" s="233"/>
      <c r="H309" s="235" t="s">
        <v>19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2" t="s">
        <v>132</v>
      </c>
      <c r="AU309" s="242" t="s">
        <v>83</v>
      </c>
      <c r="AV309" s="13" t="s">
        <v>81</v>
      </c>
      <c r="AW309" s="13" t="s">
        <v>35</v>
      </c>
      <c r="AX309" s="13" t="s">
        <v>73</v>
      </c>
      <c r="AY309" s="242" t="s">
        <v>122</v>
      </c>
    </row>
    <row r="310" spans="1:51" s="14" customFormat="1" ht="12">
      <c r="A310" s="14"/>
      <c r="B310" s="243"/>
      <c r="C310" s="244"/>
      <c r="D310" s="234" t="s">
        <v>132</v>
      </c>
      <c r="E310" s="245" t="s">
        <v>19</v>
      </c>
      <c r="F310" s="246" t="s">
        <v>191</v>
      </c>
      <c r="G310" s="244"/>
      <c r="H310" s="247">
        <v>63.64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3" t="s">
        <v>132</v>
      </c>
      <c r="AU310" s="253" t="s">
        <v>83</v>
      </c>
      <c r="AV310" s="14" t="s">
        <v>83</v>
      </c>
      <c r="AW310" s="14" t="s">
        <v>35</v>
      </c>
      <c r="AX310" s="14" t="s">
        <v>73</v>
      </c>
      <c r="AY310" s="253" t="s">
        <v>122</v>
      </c>
    </row>
    <row r="311" spans="1:51" s="13" customFormat="1" ht="12">
      <c r="A311" s="13"/>
      <c r="B311" s="232"/>
      <c r="C311" s="233"/>
      <c r="D311" s="234" t="s">
        <v>132</v>
      </c>
      <c r="E311" s="235" t="s">
        <v>19</v>
      </c>
      <c r="F311" s="236" t="s">
        <v>184</v>
      </c>
      <c r="G311" s="233"/>
      <c r="H311" s="235" t="s">
        <v>19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2" t="s">
        <v>132</v>
      </c>
      <c r="AU311" s="242" t="s">
        <v>83</v>
      </c>
      <c r="AV311" s="13" t="s">
        <v>81</v>
      </c>
      <c r="AW311" s="13" t="s">
        <v>35</v>
      </c>
      <c r="AX311" s="13" t="s">
        <v>73</v>
      </c>
      <c r="AY311" s="242" t="s">
        <v>122</v>
      </c>
    </row>
    <row r="312" spans="1:51" s="14" customFormat="1" ht="12">
      <c r="A312" s="14"/>
      <c r="B312" s="243"/>
      <c r="C312" s="244"/>
      <c r="D312" s="234" t="s">
        <v>132</v>
      </c>
      <c r="E312" s="245" t="s">
        <v>19</v>
      </c>
      <c r="F312" s="246" t="s">
        <v>192</v>
      </c>
      <c r="G312" s="244"/>
      <c r="H312" s="247">
        <v>38.34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3" t="s">
        <v>132</v>
      </c>
      <c r="AU312" s="253" t="s">
        <v>83</v>
      </c>
      <c r="AV312" s="14" t="s">
        <v>83</v>
      </c>
      <c r="AW312" s="14" t="s">
        <v>35</v>
      </c>
      <c r="AX312" s="14" t="s">
        <v>73</v>
      </c>
      <c r="AY312" s="253" t="s">
        <v>122</v>
      </c>
    </row>
    <row r="313" spans="1:51" s="13" customFormat="1" ht="12">
      <c r="A313" s="13"/>
      <c r="B313" s="232"/>
      <c r="C313" s="233"/>
      <c r="D313" s="234" t="s">
        <v>132</v>
      </c>
      <c r="E313" s="235" t="s">
        <v>19</v>
      </c>
      <c r="F313" s="236" t="s">
        <v>182</v>
      </c>
      <c r="G313" s="233"/>
      <c r="H313" s="235" t="s">
        <v>19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2" t="s">
        <v>132</v>
      </c>
      <c r="AU313" s="242" t="s">
        <v>83</v>
      </c>
      <c r="AV313" s="13" t="s">
        <v>81</v>
      </c>
      <c r="AW313" s="13" t="s">
        <v>35</v>
      </c>
      <c r="AX313" s="13" t="s">
        <v>73</v>
      </c>
      <c r="AY313" s="242" t="s">
        <v>122</v>
      </c>
    </row>
    <row r="314" spans="1:51" s="14" customFormat="1" ht="12">
      <c r="A314" s="14"/>
      <c r="B314" s="243"/>
      <c r="C314" s="244"/>
      <c r="D314" s="234" t="s">
        <v>132</v>
      </c>
      <c r="E314" s="245" t="s">
        <v>19</v>
      </c>
      <c r="F314" s="246" t="s">
        <v>193</v>
      </c>
      <c r="G314" s="244"/>
      <c r="H314" s="247">
        <v>11.85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3" t="s">
        <v>132</v>
      </c>
      <c r="AU314" s="253" t="s">
        <v>83</v>
      </c>
      <c r="AV314" s="14" t="s">
        <v>83</v>
      </c>
      <c r="AW314" s="14" t="s">
        <v>35</v>
      </c>
      <c r="AX314" s="14" t="s">
        <v>73</v>
      </c>
      <c r="AY314" s="253" t="s">
        <v>122</v>
      </c>
    </row>
    <row r="315" spans="1:51" s="13" customFormat="1" ht="12">
      <c r="A315" s="13"/>
      <c r="B315" s="232"/>
      <c r="C315" s="233"/>
      <c r="D315" s="234" t="s">
        <v>132</v>
      </c>
      <c r="E315" s="235" t="s">
        <v>19</v>
      </c>
      <c r="F315" s="236" t="s">
        <v>194</v>
      </c>
      <c r="G315" s="233"/>
      <c r="H315" s="235" t="s">
        <v>19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2" t="s">
        <v>132</v>
      </c>
      <c r="AU315" s="242" t="s">
        <v>83</v>
      </c>
      <c r="AV315" s="13" t="s">
        <v>81</v>
      </c>
      <c r="AW315" s="13" t="s">
        <v>35</v>
      </c>
      <c r="AX315" s="13" t="s">
        <v>73</v>
      </c>
      <c r="AY315" s="242" t="s">
        <v>122</v>
      </c>
    </row>
    <row r="316" spans="1:51" s="14" customFormat="1" ht="12">
      <c r="A316" s="14"/>
      <c r="B316" s="243"/>
      <c r="C316" s="244"/>
      <c r="D316" s="234" t="s">
        <v>132</v>
      </c>
      <c r="E316" s="245" t="s">
        <v>19</v>
      </c>
      <c r="F316" s="246" t="s">
        <v>193</v>
      </c>
      <c r="G316" s="244"/>
      <c r="H316" s="247">
        <v>11.85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3" t="s">
        <v>132</v>
      </c>
      <c r="AU316" s="253" t="s">
        <v>83</v>
      </c>
      <c r="AV316" s="14" t="s">
        <v>83</v>
      </c>
      <c r="AW316" s="14" t="s">
        <v>35</v>
      </c>
      <c r="AX316" s="14" t="s">
        <v>73</v>
      </c>
      <c r="AY316" s="253" t="s">
        <v>122</v>
      </c>
    </row>
    <row r="317" spans="1:51" s="13" customFormat="1" ht="12">
      <c r="A317" s="13"/>
      <c r="B317" s="232"/>
      <c r="C317" s="233"/>
      <c r="D317" s="234" t="s">
        <v>132</v>
      </c>
      <c r="E317" s="235" t="s">
        <v>19</v>
      </c>
      <c r="F317" s="236" t="s">
        <v>182</v>
      </c>
      <c r="G317" s="233"/>
      <c r="H317" s="235" t="s">
        <v>19</v>
      </c>
      <c r="I317" s="237"/>
      <c r="J317" s="233"/>
      <c r="K317" s="233"/>
      <c r="L317" s="238"/>
      <c r="M317" s="239"/>
      <c r="N317" s="240"/>
      <c r="O317" s="240"/>
      <c r="P317" s="240"/>
      <c r="Q317" s="240"/>
      <c r="R317" s="240"/>
      <c r="S317" s="240"/>
      <c r="T317" s="24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2" t="s">
        <v>132</v>
      </c>
      <c r="AU317" s="242" t="s">
        <v>83</v>
      </c>
      <c r="AV317" s="13" t="s">
        <v>81</v>
      </c>
      <c r="AW317" s="13" t="s">
        <v>35</v>
      </c>
      <c r="AX317" s="13" t="s">
        <v>73</v>
      </c>
      <c r="AY317" s="242" t="s">
        <v>122</v>
      </c>
    </row>
    <row r="318" spans="1:51" s="14" customFormat="1" ht="12">
      <c r="A318" s="14"/>
      <c r="B318" s="243"/>
      <c r="C318" s="244"/>
      <c r="D318" s="234" t="s">
        <v>132</v>
      </c>
      <c r="E318" s="245" t="s">
        <v>19</v>
      </c>
      <c r="F318" s="246" t="s">
        <v>195</v>
      </c>
      <c r="G318" s="244"/>
      <c r="H318" s="247">
        <v>24.23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3" t="s">
        <v>132</v>
      </c>
      <c r="AU318" s="253" t="s">
        <v>83</v>
      </c>
      <c r="AV318" s="14" t="s">
        <v>83</v>
      </c>
      <c r="AW318" s="14" t="s">
        <v>35</v>
      </c>
      <c r="AX318" s="14" t="s">
        <v>73</v>
      </c>
      <c r="AY318" s="253" t="s">
        <v>122</v>
      </c>
    </row>
    <row r="319" spans="1:51" s="13" customFormat="1" ht="12">
      <c r="A319" s="13"/>
      <c r="B319" s="232"/>
      <c r="C319" s="233"/>
      <c r="D319" s="234" t="s">
        <v>132</v>
      </c>
      <c r="E319" s="235" t="s">
        <v>19</v>
      </c>
      <c r="F319" s="236" t="s">
        <v>184</v>
      </c>
      <c r="G319" s="233"/>
      <c r="H319" s="235" t="s">
        <v>19</v>
      </c>
      <c r="I319" s="237"/>
      <c r="J319" s="233"/>
      <c r="K319" s="233"/>
      <c r="L319" s="238"/>
      <c r="M319" s="239"/>
      <c r="N319" s="240"/>
      <c r="O319" s="240"/>
      <c r="P319" s="240"/>
      <c r="Q319" s="240"/>
      <c r="R319" s="240"/>
      <c r="S319" s="240"/>
      <c r="T319" s="24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2" t="s">
        <v>132</v>
      </c>
      <c r="AU319" s="242" t="s">
        <v>83</v>
      </c>
      <c r="AV319" s="13" t="s">
        <v>81</v>
      </c>
      <c r="AW319" s="13" t="s">
        <v>35</v>
      </c>
      <c r="AX319" s="13" t="s">
        <v>73</v>
      </c>
      <c r="AY319" s="242" t="s">
        <v>122</v>
      </c>
    </row>
    <row r="320" spans="1:51" s="14" customFormat="1" ht="12">
      <c r="A320" s="14"/>
      <c r="B320" s="243"/>
      <c r="C320" s="244"/>
      <c r="D320" s="234" t="s">
        <v>132</v>
      </c>
      <c r="E320" s="245" t="s">
        <v>19</v>
      </c>
      <c r="F320" s="246" t="s">
        <v>196</v>
      </c>
      <c r="G320" s="244"/>
      <c r="H320" s="247">
        <v>13.76</v>
      </c>
      <c r="I320" s="248"/>
      <c r="J320" s="244"/>
      <c r="K320" s="244"/>
      <c r="L320" s="249"/>
      <c r="M320" s="250"/>
      <c r="N320" s="251"/>
      <c r="O320" s="251"/>
      <c r="P320" s="251"/>
      <c r="Q320" s="251"/>
      <c r="R320" s="251"/>
      <c r="S320" s="251"/>
      <c r="T320" s="25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3" t="s">
        <v>132</v>
      </c>
      <c r="AU320" s="253" t="s">
        <v>83</v>
      </c>
      <c r="AV320" s="14" t="s">
        <v>83</v>
      </c>
      <c r="AW320" s="14" t="s">
        <v>35</v>
      </c>
      <c r="AX320" s="14" t="s">
        <v>73</v>
      </c>
      <c r="AY320" s="253" t="s">
        <v>122</v>
      </c>
    </row>
    <row r="321" spans="1:51" s="13" customFormat="1" ht="12">
      <c r="A321" s="13"/>
      <c r="B321" s="232"/>
      <c r="C321" s="233"/>
      <c r="D321" s="234" t="s">
        <v>132</v>
      </c>
      <c r="E321" s="235" t="s">
        <v>19</v>
      </c>
      <c r="F321" s="236" t="s">
        <v>197</v>
      </c>
      <c r="G321" s="233"/>
      <c r="H321" s="235" t="s">
        <v>19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2" t="s">
        <v>132</v>
      </c>
      <c r="AU321" s="242" t="s">
        <v>83</v>
      </c>
      <c r="AV321" s="13" t="s">
        <v>81</v>
      </c>
      <c r="AW321" s="13" t="s">
        <v>35</v>
      </c>
      <c r="AX321" s="13" t="s">
        <v>73</v>
      </c>
      <c r="AY321" s="242" t="s">
        <v>122</v>
      </c>
    </row>
    <row r="322" spans="1:51" s="13" customFormat="1" ht="12">
      <c r="A322" s="13"/>
      <c r="B322" s="232"/>
      <c r="C322" s="233"/>
      <c r="D322" s="234" t="s">
        <v>132</v>
      </c>
      <c r="E322" s="235" t="s">
        <v>19</v>
      </c>
      <c r="F322" s="236" t="s">
        <v>198</v>
      </c>
      <c r="G322" s="233"/>
      <c r="H322" s="235" t="s">
        <v>19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2" t="s">
        <v>132</v>
      </c>
      <c r="AU322" s="242" t="s">
        <v>83</v>
      </c>
      <c r="AV322" s="13" t="s">
        <v>81</v>
      </c>
      <c r="AW322" s="13" t="s">
        <v>35</v>
      </c>
      <c r="AX322" s="13" t="s">
        <v>73</v>
      </c>
      <c r="AY322" s="242" t="s">
        <v>122</v>
      </c>
    </row>
    <row r="323" spans="1:51" s="14" customFormat="1" ht="12">
      <c r="A323" s="14"/>
      <c r="B323" s="243"/>
      <c r="C323" s="244"/>
      <c r="D323" s="234" t="s">
        <v>132</v>
      </c>
      <c r="E323" s="245" t="s">
        <v>19</v>
      </c>
      <c r="F323" s="246" t="s">
        <v>199</v>
      </c>
      <c r="G323" s="244"/>
      <c r="H323" s="247">
        <v>24.71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3" t="s">
        <v>132</v>
      </c>
      <c r="AU323" s="253" t="s">
        <v>83</v>
      </c>
      <c r="AV323" s="14" t="s">
        <v>83</v>
      </c>
      <c r="AW323" s="14" t="s">
        <v>35</v>
      </c>
      <c r="AX323" s="14" t="s">
        <v>73</v>
      </c>
      <c r="AY323" s="253" t="s">
        <v>122</v>
      </c>
    </row>
    <row r="324" spans="1:51" s="13" customFormat="1" ht="12">
      <c r="A324" s="13"/>
      <c r="B324" s="232"/>
      <c r="C324" s="233"/>
      <c r="D324" s="234" t="s">
        <v>132</v>
      </c>
      <c r="E324" s="235" t="s">
        <v>19</v>
      </c>
      <c r="F324" s="236" t="s">
        <v>200</v>
      </c>
      <c r="G324" s="233"/>
      <c r="H324" s="235" t="s">
        <v>19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2" t="s">
        <v>132</v>
      </c>
      <c r="AU324" s="242" t="s">
        <v>83</v>
      </c>
      <c r="AV324" s="13" t="s">
        <v>81</v>
      </c>
      <c r="AW324" s="13" t="s">
        <v>35</v>
      </c>
      <c r="AX324" s="13" t="s">
        <v>73</v>
      </c>
      <c r="AY324" s="242" t="s">
        <v>122</v>
      </c>
    </row>
    <row r="325" spans="1:51" s="14" customFormat="1" ht="12">
      <c r="A325" s="14"/>
      <c r="B325" s="243"/>
      <c r="C325" s="244"/>
      <c r="D325" s="234" t="s">
        <v>132</v>
      </c>
      <c r="E325" s="245" t="s">
        <v>19</v>
      </c>
      <c r="F325" s="246" t="s">
        <v>201</v>
      </c>
      <c r="G325" s="244"/>
      <c r="H325" s="247">
        <v>251.88</v>
      </c>
      <c r="I325" s="248"/>
      <c r="J325" s="244"/>
      <c r="K325" s="244"/>
      <c r="L325" s="249"/>
      <c r="M325" s="250"/>
      <c r="N325" s="251"/>
      <c r="O325" s="251"/>
      <c r="P325" s="251"/>
      <c r="Q325" s="251"/>
      <c r="R325" s="251"/>
      <c r="S325" s="251"/>
      <c r="T325" s="25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3" t="s">
        <v>132</v>
      </c>
      <c r="AU325" s="253" t="s">
        <v>83</v>
      </c>
      <c r="AV325" s="14" t="s">
        <v>83</v>
      </c>
      <c r="AW325" s="14" t="s">
        <v>35</v>
      </c>
      <c r="AX325" s="14" t="s">
        <v>73</v>
      </c>
      <c r="AY325" s="253" t="s">
        <v>122</v>
      </c>
    </row>
    <row r="326" spans="1:51" s="15" customFormat="1" ht="12">
      <c r="A326" s="15"/>
      <c r="B326" s="257"/>
      <c r="C326" s="258"/>
      <c r="D326" s="234" t="s">
        <v>132</v>
      </c>
      <c r="E326" s="259" t="s">
        <v>19</v>
      </c>
      <c r="F326" s="260" t="s">
        <v>202</v>
      </c>
      <c r="G326" s="258"/>
      <c r="H326" s="261">
        <v>550.42</v>
      </c>
      <c r="I326" s="262"/>
      <c r="J326" s="258"/>
      <c r="K326" s="258"/>
      <c r="L326" s="263"/>
      <c r="M326" s="264"/>
      <c r="N326" s="265"/>
      <c r="O326" s="265"/>
      <c r="P326" s="265"/>
      <c r="Q326" s="265"/>
      <c r="R326" s="265"/>
      <c r="S326" s="265"/>
      <c r="T326" s="266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7" t="s">
        <v>132</v>
      </c>
      <c r="AU326" s="267" t="s">
        <v>83</v>
      </c>
      <c r="AV326" s="15" t="s">
        <v>130</v>
      </c>
      <c r="AW326" s="15" t="s">
        <v>35</v>
      </c>
      <c r="AX326" s="15" t="s">
        <v>81</v>
      </c>
      <c r="AY326" s="267" t="s">
        <v>122</v>
      </c>
    </row>
    <row r="327" spans="1:65" s="2" customFormat="1" ht="21.75" customHeight="1">
      <c r="A327" s="39"/>
      <c r="B327" s="40"/>
      <c r="C327" s="219" t="s">
        <v>284</v>
      </c>
      <c r="D327" s="219" t="s">
        <v>125</v>
      </c>
      <c r="E327" s="220" t="s">
        <v>285</v>
      </c>
      <c r="F327" s="221" t="s">
        <v>286</v>
      </c>
      <c r="G327" s="222" t="s">
        <v>128</v>
      </c>
      <c r="H327" s="223">
        <v>550.42</v>
      </c>
      <c r="I327" s="224"/>
      <c r="J327" s="225">
        <f>ROUND(I327*H327,2)</f>
        <v>0</v>
      </c>
      <c r="K327" s="221" t="s">
        <v>129</v>
      </c>
      <c r="L327" s="45"/>
      <c r="M327" s="226" t="s">
        <v>19</v>
      </c>
      <c r="N327" s="227" t="s">
        <v>44</v>
      </c>
      <c r="O327" s="85"/>
      <c r="P327" s="228">
        <f>O327*H327</f>
        <v>0</v>
      </c>
      <c r="Q327" s="228">
        <v>0</v>
      </c>
      <c r="R327" s="228">
        <f>Q327*H327</f>
        <v>0</v>
      </c>
      <c r="S327" s="228">
        <v>0.0112</v>
      </c>
      <c r="T327" s="229">
        <f>S327*H327</f>
        <v>6.1647039999999995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0" t="s">
        <v>174</v>
      </c>
      <c r="AT327" s="230" t="s">
        <v>125</v>
      </c>
      <c r="AU327" s="230" t="s">
        <v>83</v>
      </c>
      <c r="AY327" s="18" t="s">
        <v>122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8" t="s">
        <v>81</v>
      </c>
      <c r="BK327" s="231">
        <f>ROUND(I327*H327,2)</f>
        <v>0</v>
      </c>
      <c r="BL327" s="18" t="s">
        <v>174</v>
      </c>
      <c r="BM327" s="230" t="s">
        <v>287</v>
      </c>
    </row>
    <row r="328" spans="1:51" s="13" customFormat="1" ht="12">
      <c r="A328" s="13"/>
      <c r="B328" s="232"/>
      <c r="C328" s="233"/>
      <c r="D328" s="234" t="s">
        <v>132</v>
      </c>
      <c r="E328" s="235" t="s">
        <v>19</v>
      </c>
      <c r="F328" s="236" t="s">
        <v>197</v>
      </c>
      <c r="G328" s="233"/>
      <c r="H328" s="235" t="s">
        <v>19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2" t="s">
        <v>132</v>
      </c>
      <c r="AU328" s="242" t="s">
        <v>83</v>
      </c>
      <c r="AV328" s="13" t="s">
        <v>81</v>
      </c>
      <c r="AW328" s="13" t="s">
        <v>35</v>
      </c>
      <c r="AX328" s="13" t="s">
        <v>73</v>
      </c>
      <c r="AY328" s="242" t="s">
        <v>122</v>
      </c>
    </row>
    <row r="329" spans="1:51" s="13" customFormat="1" ht="12">
      <c r="A329" s="13"/>
      <c r="B329" s="232"/>
      <c r="C329" s="233"/>
      <c r="D329" s="234" t="s">
        <v>132</v>
      </c>
      <c r="E329" s="235" t="s">
        <v>19</v>
      </c>
      <c r="F329" s="236" t="s">
        <v>198</v>
      </c>
      <c r="G329" s="233"/>
      <c r="H329" s="235" t="s">
        <v>19</v>
      </c>
      <c r="I329" s="237"/>
      <c r="J329" s="233"/>
      <c r="K329" s="233"/>
      <c r="L329" s="238"/>
      <c r="M329" s="239"/>
      <c r="N329" s="240"/>
      <c r="O329" s="240"/>
      <c r="P329" s="240"/>
      <c r="Q329" s="240"/>
      <c r="R329" s="240"/>
      <c r="S329" s="240"/>
      <c r="T329" s="24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2" t="s">
        <v>132</v>
      </c>
      <c r="AU329" s="242" t="s">
        <v>83</v>
      </c>
      <c r="AV329" s="13" t="s">
        <v>81</v>
      </c>
      <c r="AW329" s="13" t="s">
        <v>35</v>
      </c>
      <c r="AX329" s="13" t="s">
        <v>73</v>
      </c>
      <c r="AY329" s="242" t="s">
        <v>122</v>
      </c>
    </row>
    <row r="330" spans="1:51" s="14" customFormat="1" ht="12">
      <c r="A330" s="14"/>
      <c r="B330" s="243"/>
      <c r="C330" s="244"/>
      <c r="D330" s="234" t="s">
        <v>132</v>
      </c>
      <c r="E330" s="245" t="s">
        <v>19</v>
      </c>
      <c r="F330" s="246" t="s">
        <v>199</v>
      </c>
      <c r="G330" s="244"/>
      <c r="H330" s="247">
        <v>24.71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3" t="s">
        <v>132</v>
      </c>
      <c r="AU330" s="253" t="s">
        <v>83</v>
      </c>
      <c r="AV330" s="14" t="s">
        <v>83</v>
      </c>
      <c r="AW330" s="14" t="s">
        <v>35</v>
      </c>
      <c r="AX330" s="14" t="s">
        <v>73</v>
      </c>
      <c r="AY330" s="253" t="s">
        <v>122</v>
      </c>
    </row>
    <row r="331" spans="1:51" s="13" customFormat="1" ht="12">
      <c r="A331" s="13"/>
      <c r="B331" s="232"/>
      <c r="C331" s="233"/>
      <c r="D331" s="234" t="s">
        <v>132</v>
      </c>
      <c r="E331" s="235" t="s">
        <v>19</v>
      </c>
      <c r="F331" s="236" t="s">
        <v>200</v>
      </c>
      <c r="G331" s="233"/>
      <c r="H331" s="235" t="s">
        <v>19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2" t="s">
        <v>132</v>
      </c>
      <c r="AU331" s="242" t="s">
        <v>83</v>
      </c>
      <c r="AV331" s="13" t="s">
        <v>81</v>
      </c>
      <c r="AW331" s="13" t="s">
        <v>35</v>
      </c>
      <c r="AX331" s="13" t="s">
        <v>73</v>
      </c>
      <c r="AY331" s="242" t="s">
        <v>122</v>
      </c>
    </row>
    <row r="332" spans="1:51" s="14" customFormat="1" ht="12">
      <c r="A332" s="14"/>
      <c r="B332" s="243"/>
      <c r="C332" s="244"/>
      <c r="D332" s="234" t="s">
        <v>132</v>
      </c>
      <c r="E332" s="245" t="s">
        <v>19</v>
      </c>
      <c r="F332" s="246" t="s">
        <v>201</v>
      </c>
      <c r="G332" s="244"/>
      <c r="H332" s="247">
        <v>251.88</v>
      </c>
      <c r="I332" s="248"/>
      <c r="J332" s="244"/>
      <c r="K332" s="244"/>
      <c r="L332" s="249"/>
      <c r="M332" s="250"/>
      <c r="N332" s="251"/>
      <c r="O332" s="251"/>
      <c r="P332" s="251"/>
      <c r="Q332" s="251"/>
      <c r="R332" s="251"/>
      <c r="S332" s="251"/>
      <c r="T332" s="25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3" t="s">
        <v>132</v>
      </c>
      <c r="AU332" s="253" t="s">
        <v>83</v>
      </c>
      <c r="AV332" s="14" t="s">
        <v>83</v>
      </c>
      <c r="AW332" s="14" t="s">
        <v>35</v>
      </c>
      <c r="AX332" s="14" t="s">
        <v>73</v>
      </c>
      <c r="AY332" s="253" t="s">
        <v>122</v>
      </c>
    </row>
    <row r="333" spans="1:51" s="13" customFormat="1" ht="12">
      <c r="A333" s="13"/>
      <c r="B333" s="232"/>
      <c r="C333" s="233"/>
      <c r="D333" s="234" t="s">
        <v>132</v>
      </c>
      <c r="E333" s="235" t="s">
        <v>19</v>
      </c>
      <c r="F333" s="236" t="s">
        <v>177</v>
      </c>
      <c r="G333" s="233"/>
      <c r="H333" s="235" t="s">
        <v>19</v>
      </c>
      <c r="I333" s="237"/>
      <c r="J333" s="233"/>
      <c r="K333" s="233"/>
      <c r="L333" s="238"/>
      <c r="M333" s="239"/>
      <c r="N333" s="240"/>
      <c r="O333" s="240"/>
      <c r="P333" s="240"/>
      <c r="Q333" s="240"/>
      <c r="R333" s="240"/>
      <c r="S333" s="240"/>
      <c r="T333" s="24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2" t="s">
        <v>132</v>
      </c>
      <c r="AU333" s="242" t="s">
        <v>83</v>
      </c>
      <c r="AV333" s="13" t="s">
        <v>81</v>
      </c>
      <c r="AW333" s="13" t="s">
        <v>35</v>
      </c>
      <c r="AX333" s="13" t="s">
        <v>73</v>
      </c>
      <c r="AY333" s="242" t="s">
        <v>122</v>
      </c>
    </row>
    <row r="334" spans="1:51" s="13" customFormat="1" ht="12">
      <c r="A334" s="13"/>
      <c r="B334" s="232"/>
      <c r="C334" s="233"/>
      <c r="D334" s="234" t="s">
        <v>132</v>
      </c>
      <c r="E334" s="235" t="s">
        <v>19</v>
      </c>
      <c r="F334" s="236" t="s">
        <v>178</v>
      </c>
      <c r="G334" s="233"/>
      <c r="H334" s="235" t="s">
        <v>19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132</v>
      </c>
      <c r="AU334" s="242" t="s">
        <v>83</v>
      </c>
      <c r="AV334" s="13" t="s">
        <v>81</v>
      </c>
      <c r="AW334" s="13" t="s">
        <v>35</v>
      </c>
      <c r="AX334" s="13" t="s">
        <v>73</v>
      </c>
      <c r="AY334" s="242" t="s">
        <v>122</v>
      </c>
    </row>
    <row r="335" spans="1:51" s="14" customFormat="1" ht="12">
      <c r="A335" s="14"/>
      <c r="B335" s="243"/>
      <c r="C335" s="244"/>
      <c r="D335" s="234" t="s">
        <v>132</v>
      </c>
      <c r="E335" s="245" t="s">
        <v>19</v>
      </c>
      <c r="F335" s="246" t="s">
        <v>179</v>
      </c>
      <c r="G335" s="244"/>
      <c r="H335" s="247">
        <v>16.1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132</v>
      </c>
      <c r="AU335" s="253" t="s">
        <v>83</v>
      </c>
      <c r="AV335" s="14" t="s">
        <v>83</v>
      </c>
      <c r="AW335" s="14" t="s">
        <v>35</v>
      </c>
      <c r="AX335" s="14" t="s">
        <v>73</v>
      </c>
      <c r="AY335" s="253" t="s">
        <v>122</v>
      </c>
    </row>
    <row r="336" spans="1:51" s="13" customFormat="1" ht="12">
      <c r="A336" s="13"/>
      <c r="B336" s="232"/>
      <c r="C336" s="233"/>
      <c r="D336" s="234" t="s">
        <v>132</v>
      </c>
      <c r="E336" s="235" t="s">
        <v>19</v>
      </c>
      <c r="F336" s="236" t="s">
        <v>180</v>
      </c>
      <c r="G336" s="233"/>
      <c r="H336" s="235" t="s">
        <v>19</v>
      </c>
      <c r="I336" s="237"/>
      <c r="J336" s="233"/>
      <c r="K336" s="233"/>
      <c r="L336" s="238"/>
      <c r="M336" s="239"/>
      <c r="N336" s="240"/>
      <c r="O336" s="240"/>
      <c r="P336" s="240"/>
      <c r="Q336" s="240"/>
      <c r="R336" s="240"/>
      <c r="S336" s="240"/>
      <c r="T336" s="24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2" t="s">
        <v>132</v>
      </c>
      <c r="AU336" s="242" t="s">
        <v>83</v>
      </c>
      <c r="AV336" s="13" t="s">
        <v>81</v>
      </c>
      <c r="AW336" s="13" t="s">
        <v>35</v>
      </c>
      <c r="AX336" s="13" t="s">
        <v>73</v>
      </c>
      <c r="AY336" s="242" t="s">
        <v>122</v>
      </c>
    </row>
    <row r="337" spans="1:51" s="14" customFormat="1" ht="12">
      <c r="A337" s="14"/>
      <c r="B337" s="243"/>
      <c r="C337" s="244"/>
      <c r="D337" s="234" t="s">
        <v>132</v>
      </c>
      <c r="E337" s="245" t="s">
        <v>19</v>
      </c>
      <c r="F337" s="246" t="s">
        <v>181</v>
      </c>
      <c r="G337" s="244"/>
      <c r="H337" s="247">
        <v>7.33</v>
      </c>
      <c r="I337" s="248"/>
      <c r="J337" s="244"/>
      <c r="K337" s="244"/>
      <c r="L337" s="249"/>
      <c r="M337" s="250"/>
      <c r="N337" s="251"/>
      <c r="O337" s="251"/>
      <c r="P337" s="251"/>
      <c r="Q337" s="251"/>
      <c r="R337" s="251"/>
      <c r="S337" s="251"/>
      <c r="T337" s="252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3" t="s">
        <v>132</v>
      </c>
      <c r="AU337" s="253" t="s">
        <v>83</v>
      </c>
      <c r="AV337" s="14" t="s">
        <v>83</v>
      </c>
      <c r="AW337" s="14" t="s">
        <v>35</v>
      </c>
      <c r="AX337" s="14" t="s">
        <v>73</v>
      </c>
      <c r="AY337" s="253" t="s">
        <v>122</v>
      </c>
    </row>
    <row r="338" spans="1:51" s="13" customFormat="1" ht="12">
      <c r="A338" s="13"/>
      <c r="B338" s="232"/>
      <c r="C338" s="233"/>
      <c r="D338" s="234" t="s">
        <v>132</v>
      </c>
      <c r="E338" s="235" t="s">
        <v>19</v>
      </c>
      <c r="F338" s="236" t="s">
        <v>182</v>
      </c>
      <c r="G338" s="233"/>
      <c r="H338" s="235" t="s">
        <v>19</v>
      </c>
      <c r="I338" s="237"/>
      <c r="J338" s="233"/>
      <c r="K338" s="233"/>
      <c r="L338" s="238"/>
      <c r="M338" s="239"/>
      <c r="N338" s="240"/>
      <c r="O338" s="240"/>
      <c r="P338" s="240"/>
      <c r="Q338" s="240"/>
      <c r="R338" s="240"/>
      <c r="S338" s="240"/>
      <c r="T338" s="24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2" t="s">
        <v>132</v>
      </c>
      <c r="AU338" s="242" t="s">
        <v>83</v>
      </c>
      <c r="AV338" s="13" t="s">
        <v>81</v>
      </c>
      <c r="AW338" s="13" t="s">
        <v>35</v>
      </c>
      <c r="AX338" s="13" t="s">
        <v>73</v>
      </c>
      <c r="AY338" s="242" t="s">
        <v>122</v>
      </c>
    </row>
    <row r="339" spans="1:51" s="14" customFormat="1" ht="12">
      <c r="A339" s="14"/>
      <c r="B339" s="243"/>
      <c r="C339" s="244"/>
      <c r="D339" s="234" t="s">
        <v>132</v>
      </c>
      <c r="E339" s="245" t="s">
        <v>19</v>
      </c>
      <c r="F339" s="246" t="s">
        <v>183</v>
      </c>
      <c r="G339" s="244"/>
      <c r="H339" s="247">
        <v>5.88</v>
      </c>
      <c r="I339" s="248"/>
      <c r="J339" s="244"/>
      <c r="K339" s="244"/>
      <c r="L339" s="249"/>
      <c r="M339" s="250"/>
      <c r="N339" s="251"/>
      <c r="O339" s="251"/>
      <c r="P339" s="251"/>
      <c r="Q339" s="251"/>
      <c r="R339" s="251"/>
      <c r="S339" s="251"/>
      <c r="T339" s="25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3" t="s">
        <v>132</v>
      </c>
      <c r="AU339" s="253" t="s">
        <v>83</v>
      </c>
      <c r="AV339" s="14" t="s">
        <v>83</v>
      </c>
      <c r="AW339" s="14" t="s">
        <v>35</v>
      </c>
      <c r="AX339" s="14" t="s">
        <v>73</v>
      </c>
      <c r="AY339" s="253" t="s">
        <v>122</v>
      </c>
    </row>
    <row r="340" spans="1:51" s="13" customFormat="1" ht="12">
      <c r="A340" s="13"/>
      <c r="B340" s="232"/>
      <c r="C340" s="233"/>
      <c r="D340" s="234" t="s">
        <v>132</v>
      </c>
      <c r="E340" s="235" t="s">
        <v>19</v>
      </c>
      <c r="F340" s="236" t="s">
        <v>184</v>
      </c>
      <c r="G340" s="233"/>
      <c r="H340" s="235" t="s">
        <v>19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2" t="s">
        <v>132</v>
      </c>
      <c r="AU340" s="242" t="s">
        <v>83</v>
      </c>
      <c r="AV340" s="13" t="s">
        <v>81</v>
      </c>
      <c r="AW340" s="13" t="s">
        <v>35</v>
      </c>
      <c r="AX340" s="13" t="s">
        <v>73</v>
      </c>
      <c r="AY340" s="242" t="s">
        <v>122</v>
      </c>
    </row>
    <row r="341" spans="1:51" s="14" customFormat="1" ht="12">
      <c r="A341" s="14"/>
      <c r="B341" s="243"/>
      <c r="C341" s="244"/>
      <c r="D341" s="234" t="s">
        <v>132</v>
      </c>
      <c r="E341" s="245" t="s">
        <v>19</v>
      </c>
      <c r="F341" s="246" t="s">
        <v>185</v>
      </c>
      <c r="G341" s="244"/>
      <c r="H341" s="247">
        <v>17.28</v>
      </c>
      <c r="I341" s="248"/>
      <c r="J341" s="244"/>
      <c r="K341" s="244"/>
      <c r="L341" s="249"/>
      <c r="M341" s="250"/>
      <c r="N341" s="251"/>
      <c r="O341" s="251"/>
      <c r="P341" s="251"/>
      <c r="Q341" s="251"/>
      <c r="R341" s="251"/>
      <c r="S341" s="251"/>
      <c r="T341" s="25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3" t="s">
        <v>132</v>
      </c>
      <c r="AU341" s="253" t="s">
        <v>83</v>
      </c>
      <c r="AV341" s="14" t="s">
        <v>83</v>
      </c>
      <c r="AW341" s="14" t="s">
        <v>35</v>
      </c>
      <c r="AX341" s="14" t="s">
        <v>73</v>
      </c>
      <c r="AY341" s="253" t="s">
        <v>122</v>
      </c>
    </row>
    <row r="342" spans="1:51" s="13" customFormat="1" ht="12">
      <c r="A342" s="13"/>
      <c r="B342" s="232"/>
      <c r="C342" s="233"/>
      <c r="D342" s="234" t="s">
        <v>132</v>
      </c>
      <c r="E342" s="235" t="s">
        <v>19</v>
      </c>
      <c r="F342" s="236" t="s">
        <v>180</v>
      </c>
      <c r="G342" s="233"/>
      <c r="H342" s="235" t="s">
        <v>19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2" t="s">
        <v>132</v>
      </c>
      <c r="AU342" s="242" t="s">
        <v>83</v>
      </c>
      <c r="AV342" s="13" t="s">
        <v>81</v>
      </c>
      <c r="AW342" s="13" t="s">
        <v>35</v>
      </c>
      <c r="AX342" s="13" t="s">
        <v>73</v>
      </c>
      <c r="AY342" s="242" t="s">
        <v>122</v>
      </c>
    </row>
    <row r="343" spans="1:51" s="14" customFormat="1" ht="12">
      <c r="A343" s="14"/>
      <c r="B343" s="243"/>
      <c r="C343" s="244"/>
      <c r="D343" s="234" t="s">
        <v>132</v>
      </c>
      <c r="E343" s="245" t="s">
        <v>19</v>
      </c>
      <c r="F343" s="246" t="s">
        <v>186</v>
      </c>
      <c r="G343" s="244"/>
      <c r="H343" s="247">
        <v>12.2</v>
      </c>
      <c r="I343" s="248"/>
      <c r="J343" s="244"/>
      <c r="K343" s="244"/>
      <c r="L343" s="249"/>
      <c r="M343" s="250"/>
      <c r="N343" s="251"/>
      <c r="O343" s="251"/>
      <c r="P343" s="251"/>
      <c r="Q343" s="251"/>
      <c r="R343" s="251"/>
      <c r="S343" s="251"/>
      <c r="T343" s="25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3" t="s">
        <v>132</v>
      </c>
      <c r="AU343" s="253" t="s">
        <v>83</v>
      </c>
      <c r="AV343" s="14" t="s">
        <v>83</v>
      </c>
      <c r="AW343" s="14" t="s">
        <v>35</v>
      </c>
      <c r="AX343" s="14" t="s">
        <v>73</v>
      </c>
      <c r="AY343" s="253" t="s">
        <v>122</v>
      </c>
    </row>
    <row r="344" spans="1:51" s="13" customFormat="1" ht="12">
      <c r="A344" s="13"/>
      <c r="B344" s="232"/>
      <c r="C344" s="233"/>
      <c r="D344" s="234" t="s">
        <v>132</v>
      </c>
      <c r="E344" s="235" t="s">
        <v>19</v>
      </c>
      <c r="F344" s="236" t="s">
        <v>182</v>
      </c>
      <c r="G344" s="233"/>
      <c r="H344" s="235" t="s">
        <v>19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2" t="s">
        <v>132</v>
      </c>
      <c r="AU344" s="242" t="s">
        <v>83</v>
      </c>
      <c r="AV344" s="13" t="s">
        <v>81</v>
      </c>
      <c r="AW344" s="13" t="s">
        <v>35</v>
      </c>
      <c r="AX344" s="13" t="s">
        <v>73</v>
      </c>
      <c r="AY344" s="242" t="s">
        <v>122</v>
      </c>
    </row>
    <row r="345" spans="1:51" s="14" customFormat="1" ht="12">
      <c r="A345" s="14"/>
      <c r="B345" s="243"/>
      <c r="C345" s="244"/>
      <c r="D345" s="234" t="s">
        <v>132</v>
      </c>
      <c r="E345" s="245" t="s">
        <v>19</v>
      </c>
      <c r="F345" s="246" t="s">
        <v>187</v>
      </c>
      <c r="G345" s="244"/>
      <c r="H345" s="247">
        <v>7.67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3" t="s">
        <v>132</v>
      </c>
      <c r="AU345" s="253" t="s">
        <v>83</v>
      </c>
      <c r="AV345" s="14" t="s">
        <v>83</v>
      </c>
      <c r="AW345" s="14" t="s">
        <v>35</v>
      </c>
      <c r="AX345" s="14" t="s">
        <v>73</v>
      </c>
      <c r="AY345" s="253" t="s">
        <v>122</v>
      </c>
    </row>
    <row r="346" spans="1:51" s="13" customFormat="1" ht="12">
      <c r="A346" s="13"/>
      <c r="B346" s="232"/>
      <c r="C346" s="233"/>
      <c r="D346" s="234" t="s">
        <v>132</v>
      </c>
      <c r="E346" s="235" t="s">
        <v>19</v>
      </c>
      <c r="F346" s="236" t="s">
        <v>182</v>
      </c>
      <c r="G346" s="233"/>
      <c r="H346" s="235" t="s">
        <v>19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2" t="s">
        <v>132</v>
      </c>
      <c r="AU346" s="242" t="s">
        <v>83</v>
      </c>
      <c r="AV346" s="13" t="s">
        <v>81</v>
      </c>
      <c r="AW346" s="13" t="s">
        <v>35</v>
      </c>
      <c r="AX346" s="13" t="s">
        <v>73</v>
      </c>
      <c r="AY346" s="242" t="s">
        <v>122</v>
      </c>
    </row>
    <row r="347" spans="1:51" s="14" customFormat="1" ht="12">
      <c r="A347" s="14"/>
      <c r="B347" s="243"/>
      <c r="C347" s="244"/>
      <c r="D347" s="234" t="s">
        <v>132</v>
      </c>
      <c r="E347" s="245" t="s">
        <v>19</v>
      </c>
      <c r="F347" s="246" t="s">
        <v>188</v>
      </c>
      <c r="G347" s="244"/>
      <c r="H347" s="247">
        <v>28.94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3" t="s">
        <v>132</v>
      </c>
      <c r="AU347" s="253" t="s">
        <v>83</v>
      </c>
      <c r="AV347" s="14" t="s">
        <v>83</v>
      </c>
      <c r="AW347" s="14" t="s">
        <v>35</v>
      </c>
      <c r="AX347" s="14" t="s">
        <v>73</v>
      </c>
      <c r="AY347" s="253" t="s">
        <v>122</v>
      </c>
    </row>
    <row r="348" spans="1:51" s="13" customFormat="1" ht="12">
      <c r="A348" s="13"/>
      <c r="B348" s="232"/>
      <c r="C348" s="233"/>
      <c r="D348" s="234" t="s">
        <v>132</v>
      </c>
      <c r="E348" s="235" t="s">
        <v>19</v>
      </c>
      <c r="F348" s="236" t="s">
        <v>182</v>
      </c>
      <c r="G348" s="233"/>
      <c r="H348" s="235" t="s">
        <v>19</v>
      </c>
      <c r="I348" s="237"/>
      <c r="J348" s="233"/>
      <c r="K348" s="233"/>
      <c r="L348" s="238"/>
      <c r="M348" s="239"/>
      <c r="N348" s="240"/>
      <c r="O348" s="240"/>
      <c r="P348" s="240"/>
      <c r="Q348" s="240"/>
      <c r="R348" s="240"/>
      <c r="S348" s="240"/>
      <c r="T348" s="24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2" t="s">
        <v>132</v>
      </c>
      <c r="AU348" s="242" t="s">
        <v>83</v>
      </c>
      <c r="AV348" s="13" t="s">
        <v>81</v>
      </c>
      <c r="AW348" s="13" t="s">
        <v>35</v>
      </c>
      <c r="AX348" s="13" t="s">
        <v>73</v>
      </c>
      <c r="AY348" s="242" t="s">
        <v>122</v>
      </c>
    </row>
    <row r="349" spans="1:51" s="14" customFormat="1" ht="12">
      <c r="A349" s="14"/>
      <c r="B349" s="243"/>
      <c r="C349" s="244"/>
      <c r="D349" s="234" t="s">
        <v>132</v>
      </c>
      <c r="E349" s="245" t="s">
        <v>19</v>
      </c>
      <c r="F349" s="246" t="s">
        <v>189</v>
      </c>
      <c r="G349" s="244"/>
      <c r="H349" s="247">
        <v>14.76</v>
      </c>
      <c r="I349" s="248"/>
      <c r="J349" s="244"/>
      <c r="K349" s="244"/>
      <c r="L349" s="249"/>
      <c r="M349" s="250"/>
      <c r="N349" s="251"/>
      <c r="O349" s="251"/>
      <c r="P349" s="251"/>
      <c r="Q349" s="251"/>
      <c r="R349" s="251"/>
      <c r="S349" s="251"/>
      <c r="T349" s="25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3" t="s">
        <v>132</v>
      </c>
      <c r="AU349" s="253" t="s">
        <v>83</v>
      </c>
      <c r="AV349" s="14" t="s">
        <v>83</v>
      </c>
      <c r="AW349" s="14" t="s">
        <v>35</v>
      </c>
      <c r="AX349" s="14" t="s">
        <v>73</v>
      </c>
      <c r="AY349" s="253" t="s">
        <v>122</v>
      </c>
    </row>
    <row r="350" spans="1:51" s="13" customFormat="1" ht="12">
      <c r="A350" s="13"/>
      <c r="B350" s="232"/>
      <c r="C350" s="233"/>
      <c r="D350" s="234" t="s">
        <v>132</v>
      </c>
      <c r="E350" s="235" t="s">
        <v>19</v>
      </c>
      <c r="F350" s="236" t="s">
        <v>190</v>
      </c>
      <c r="G350" s="233"/>
      <c r="H350" s="235" t="s">
        <v>19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2" t="s">
        <v>132</v>
      </c>
      <c r="AU350" s="242" t="s">
        <v>83</v>
      </c>
      <c r="AV350" s="13" t="s">
        <v>81</v>
      </c>
      <c r="AW350" s="13" t="s">
        <v>35</v>
      </c>
      <c r="AX350" s="13" t="s">
        <v>73</v>
      </c>
      <c r="AY350" s="242" t="s">
        <v>122</v>
      </c>
    </row>
    <row r="351" spans="1:51" s="14" customFormat="1" ht="12">
      <c r="A351" s="14"/>
      <c r="B351" s="243"/>
      <c r="C351" s="244"/>
      <c r="D351" s="234" t="s">
        <v>132</v>
      </c>
      <c r="E351" s="245" t="s">
        <v>19</v>
      </c>
      <c r="F351" s="246" t="s">
        <v>191</v>
      </c>
      <c r="G351" s="244"/>
      <c r="H351" s="247">
        <v>63.64</v>
      </c>
      <c r="I351" s="248"/>
      <c r="J351" s="244"/>
      <c r="K351" s="244"/>
      <c r="L351" s="249"/>
      <c r="M351" s="250"/>
      <c r="N351" s="251"/>
      <c r="O351" s="251"/>
      <c r="P351" s="251"/>
      <c r="Q351" s="251"/>
      <c r="R351" s="251"/>
      <c r="S351" s="251"/>
      <c r="T351" s="252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3" t="s">
        <v>132</v>
      </c>
      <c r="AU351" s="253" t="s">
        <v>83</v>
      </c>
      <c r="AV351" s="14" t="s">
        <v>83</v>
      </c>
      <c r="AW351" s="14" t="s">
        <v>35</v>
      </c>
      <c r="AX351" s="14" t="s">
        <v>73</v>
      </c>
      <c r="AY351" s="253" t="s">
        <v>122</v>
      </c>
    </row>
    <row r="352" spans="1:51" s="13" customFormat="1" ht="12">
      <c r="A352" s="13"/>
      <c r="B352" s="232"/>
      <c r="C352" s="233"/>
      <c r="D352" s="234" t="s">
        <v>132</v>
      </c>
      <c r="E352" s="235" t="s">
        <v>19</v>
      </c>
      <c r="F352" s="236" t="s">
        <v>184</v>
      </c>
      <c r="G352" s="233"/>
      <c r="H352" s="235" t="s">
        <v>19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2" t="s">
        <v>132</v>
      </c>
      <c r="AU352" s="242" t="s">
        <v>83</v>
      </c>
      <c r="AV352" s="13" t="s">
        <v>81</v>
      </c>
      <c r="AW352" s="13" t="s">
        <v>35</v>
      </c>
      <c r="AX352" s="13" t="s">
        <v>73</v>
      </c>
      <c r="AY352" s="242" t="s">
        <v>122</v>
      </c>
    </row>
    <row r="353" spans="1:51" s="14" customFormat="1" ht="12">
      <c r="A353" s="14"/>
      <c r="B353" s="243"/>
      <c r="C353" s="244"/>
      <c r="D353" s="234" t="s">
        <v>132</v>
      </c>
      <c r="E353" s="245" t="s">
        <v>19</v>
      </c>
      <c r="F353" s="246" t="s">
        <v>192</v>
      </c>
      <c r="G353" s="244"/>
      <c r="H353" s="247">
        <v>38.34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3" t="s">
        <v>132</v>
      </c>
      <c r="AU353" s="253" t="s">
        <v>83</v>
      </c>
      <c r="AV353" s="14" t="s">
        <v>83</v>
      </c>
      <c r="AW353" s="14" t="s">
        <v>35</v>
      </c>
      <c r="AX353" s="14" t="s">
        <v>73</v>
      </c>
      <c r="AY353" s="253" t="s">
        <v>122</v>
      </c>
    </row>
    <row r="354" spans="1:51" s="13" customFormat="1" ht="12">
      <c r="A354" s="13"/>
      <c r="B354" s="232"/>
      <c r="C354" s="233"/>
      <c r="D354" s="234" t="s">
        <v>132</v>
      </c>
      <c r="E354" s="235" t="s">
        <v>19</v>
      </c>
      <c r="F354" s="236" t="s">
        <v>182</v>
      </c>
      <c r="G354" s="233"/>
      <c r="H354" s="235" t="s">
        <v>19</v>
      </c>
      <c r="I354" s="237"/>
      <c r="J354" s="233"/>
      <c r="K354" s="233"/>
      <c r="L354" s="238"/>
      <c r="M354" s="239"/>
      <c r="N354" s="240"/>
      <c r="O354" s="240"/>
      <c r="P354" s="240"/>
      <c r="Q354" s="240"/>
      <c r="R354" s="240"/>
      <c r="S354" s="240"/>
      <c r="T354" s="24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2" t="s">
        <v>132</v>
      </c>
      <c r="AU354" s="242" t="s">
        <v>83</v>
      </c>
      <c r="AV354" s="13" t="s">
        <v>81</v>
      </c>
      <c r="AW354" s="13" t="s">
        <v>35</v>
      </c>
      <c r="AX354" s="13" t="s">
        <v>73</v>
      </c>
      <c r="AY354" s="242" t="s">
        <v>122</v>
      </c>
    </row>
    <row r="355" spans="1:51" s="14" customFormat="1" ht="12">
      <c r="A355" s="14"/>
      <c r="B355" s="243"/>
      <c r="C355" s="244"/>
      <c r="D355" s="234" t="s">
        <v>132</v>
      </c>
      <c r="E355" s="245" t="s">
        <v>19</v>
      </c>
      <c r="F355" s="246" t="s">
        <v>193</v>
      </c>
      <c r="G355" s="244"/>
      <c r="H355" s="247">
        <v>11.85</v>
      </c>
      <c r="I355" s="248"/>
      <c r="J355" s="244"/>
      <c r="K355" s="244"/>
      <c r="L355" s="249"/>
      <c r="M355" s="250"/>
      <c r="N355" s="251"/>
      <c r="O355" s="251"/>
      <c r="P355" s="251"/>
      <c r="Q355" s="251"/>
      <c r="R355" s="251"/>
      <c r="S355" s="251"/>
      <c r="T355" s="25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3" t="s">
        <v>132</v>
      </c>
      <c r="AU355" s="253" t="s">
        <v>83</v>
      </c>
      <c r="AV355" s="14" t="s">
        <v>83</v>
      </c>
      <c r="AW355" s="14" t="s">
        <v>35</v>
      </c>
      <c r="AX355" s="14" t="s">
        <v>73</v>
      </c>
      <c r="AY355" s="253" t="s">
        <v>122</v>
      </c>
    </row>
    <row r="356" spans="1:51" s="13" customFormat="1" ht="12">
      <c r="A356" s="13"/>
      <c r="B356" s="232"/>
      <c r="C356" s="233"/>
      <c r="D356" s="234" t="s">
        <v>132</v>
      </c>
      <c r="E356" s="235" t="s">
        <v>19</v>
      </c>
      <c r="F356" s="236" t="s">
        <v>194</v>
      </c>
      <c r="G356" s="233"/>
      <c r="H356" s="235" t="s">
        <v>19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2" t="s">
        <v>132</v>
      </c>
      <c r="AU356" s="242" t="s">
        <v>83</v>
      </c>
      <c r="AV356" s="13" t="s">
        <v>81</v>
      </c>
      <c r="AW356" s="13" t="s">
        <v>35</v>
      </c>
      <c r="AX356" s="13" t="s">
        <v>73</v>
      </c>
      <c r="AY356" s="242" t="s">
        <v>122</v>
      </c>
    </row>
    <row r="357" spans="1:51" s="14" customFormat="1" ht="12">
      <c r="A357" s="14"/>
      <c r="B357" s="243"/>
      <c r="C357" s="244"/>
      <c r="D357" s="234" t="s">
        <v>132</v>
      </c>
      <c r="E357" s="245" t="s">
        <v>19</v>
      </c>
      <c r="F357" s="246" t="s">
        <v>193</v>
      </c>
      <c r="G357" s="244"/>
      <c r="H357" s="247">
        <v>11.85</v>
      </c>
      <c r="I357" s="248"/>
      <c r="J357" s="244"/>
      <c r="K357" s="244"/>
      <c r="L357" s="249"/>
      <c r="M357" s="250"/>
      <c r="N357" s="251"/>
      <c r="O357" s="251"/>
      <c r="P357" s="251"/>
      <c r="Q357" s="251"/>
      <c r="R357" s="251"/>
      <c r="S357" s="251"/>
      <c r="T357" s="25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3" t="s">
        <v>132</v>
      </c>
      <c r="AU357" s="253" t="s">
        <v>83</v>
      </c>
      <c r="AV357" s="14" t="s">
        <v>83</v>
      </c>
      <c r="AW357" s="14" t="s">
        <v>35</v>
      </c>
      <c r="AX357" s="14" t="s">
        <v>73</v>
      </c>
      <c r="AY357" s="253" t="s">
        <v>122</v>
      </c>
    </row>
    <row r="358" spans="1:51" s="13" customFormat="1" ht="12">
      <c r="A358" s="13"/>
      <c r="B358" s="232"/>
      <c r="C358" s="233"/>
      <c r="D358" s="234" t="s">
        <v>132</v>
      </c>
      <c r="E358" s="235" t="s">
        <v>19</v>
      </c>
      <c r="F358" s="236" t="s">
        <v>182</v>
      </c>
      <c r="G358" s="233"/>
      <c r="H358" s="235" t="s">
        <v>19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2" t="s">
        <v>132</v>
      </c>
      <c r="AU358" s="242" t="s">
        <v>83</v>
      </c>
      <c r="AV358" s="13" t="s">
        <v>81</v>
      </c>
      <c r="AW358" s="13" t="s">
        <v>35</v>
      </c>
      <c r="AX358" s="13" t="s">
        <v>73</v>
      </c>
      <c r="AY358" s="242" t="s">
        <v>122</v>
      </c>
    </row>
    <row r="359" spans="1:51" s="14" customFormat="1" ht="12">
      <c r="A359" s="14"/>
      <c r="B359" s="243"/>
      <c r="C359" s="244"/>
      <c r="D359" s="234" t="s">
        <v>132</v>
      </c>
      <c r="E359" s="245" t="s">
        <v>19</v>
      </c>
      <c r="F359" s="246" t="s">
        <v>195</v>
      </c>
      <c r="G359" s="244"/>
      <c r="H359" s="247">
        <v>24.23</v>
      </c>
      <c r="I359" s="248"/>
      <c r="J359" s="244"/>
      <c r="K359" s="244"/>
      <c r="L359" s="249"/>
      <c r="M359" s="250"/>
      <c r="N359" s="251"/>
      <c r="O359" s="251"/>
      <c r="P359" s="251"/>
      <c r="Q359" s="251"/>
      <c r="R359" s="251"/>
      <c r="S359" s="251"/>
      <c r="T359" s="25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3" t="s">
        <v>132</v>
      </c>
      <c r="AU359" s="253" t="s">
        <v>83</v>
      </c>
      <c r="AV359" s="14" t="s">
        <v>83</v>
      </c>
      <c r="AW359" s="14" t="s">
        <v>35</v>
      </c>
      <c r="AX359" s="14" t="s">
        <v>73</v>
      </c>
      <c r="AY359" s="253" t="s">
        <v>122</v>
      </c>
    </row>
    <row r="360" spans="1:51" s="13" customFormat="1" ht="12">
      <c r="A360" s="13"/>
      <c r="B360" s="232"/>
      <c r="C360" s="233"/>
      <c r="D360" s="234" t="s">
        <v>132</v>
      </c>
      <c r="E360" s="235" t="s">
        <v>19</v>
      </c>
      <c r="F360" s="236" t="s">
        <v>184</v>
      </c>
      <c r="G360" s="233"/>
      <c r="H360" s="235" t="s">
        <v>19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2" t="s">
        <v>132</v>
      </c>
      <c r="AU360" s="242" t="s">
        <v>83</v>
      </c>
      <c r="AV360" s="13" t="s">
        <v>81</v>
      </c>
      <c r="AW360" s="13" t="s">
        <v>35</v>
      </c>
      <c r="AX360" s="13" t="s">
        <v>73</v>
      </c>
      <c r="AY360" s="242" t="s">
        <v>122</v>
      </c>
    </row>
    <row r="361" spans="1:51" s="14" customFormat="1" ht="12">
      <c r="A361" s="14"/>
      <c r="B361" s="243"/>
      <c r="C361" s="244"/>
      <c r="D361" s="234" t="s">
        <v>132</v>
      </c>
      <c r="E361" s="245" t="s">
        <v>19</v>
      </c>
      <c r="F361" s="246" t="s">
        <v>196</v>
      </c>
      <c r="G361" s="244"/>
      <c r="H361" s="247">
        <v>13.76</v>
      </c>
      <c r="I361" s="248"/>
      <c r="J361" s="244"/>
      <c r="K361" s="244"/>
      <c r="L361" s="249"/>
      <c r="M361" s="250"/>
      <c r="N361" s="251"/>
      <c r="O361" s="251"/>
      <c r="P361" s="251"/>
      <c r="Q361" s="251"/>
      <c r="R361" s="251"/>
      <c r="S361" s="251"/>
      <c r="T361" s="25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3" t="s">
        <v>132</v>
      </c>
      <c r="AU361" s="253" t="s">
        <v>83</v>
      </c>
      <c r="AV361" s="14" t="s">
        <v>83</v>
      </c>
      <c r="AW361" s="14" t="s">
        <v>35</v>
      </c>
      <c r="AX361" s="14" t="s">
        <v>73</v>
      </c>
      <c r="AY361" s="253" t="s">
        <v>122</v>
      </c>
    </row>
    <row r="362" spans="1:51" s="15" customFormat="1" ht="12">
      <c r="A362" s="15"/>
      <c r="B362" s="257"/>
      <c r="C362" s="258"/>
      <c r="D362" s="234" t="s">
        <v>132</v>
      </c>
      <c r="E362" s="259" t="s">
        <v>19</v>
      </c>
      <c r="F362" s="260" t="s">
        <v>202</v>
      </c>
      <c r="G362" s="258"/>
      <c r="H362" s="261">
        <v>550.42</v>
      </c>
      <c r="I362" s="262"/>
      <c r="J362" s="258"/>
      <c r="K362" s="258"/>
      <c r="L362" s="263"/>
      <c r="M362" s="264"/>
      <c r="N362" s="265"/>
      <c r="O362" s="265"/>
      <c r="P362" s="265"/>
      <c r="Q362" s="265"/>
      <c r="R362" s="265"/>
      <c r="S362" s="265"/>
      <c r="T362" s="266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67" t="s">
        <v>132</v>
      </c>
      <c r="AU362" s="267" t="s">
        <v>83</v>
      </c>
      <c r="AV362" s="15" t="s">
        <v>130</v>
      </c>
      <c r="AW362" s="15" t="s">
        <v>35</v>
      </c>
      <c r="AX362" s="15" t="s">
        <v>81</v>
      </c>
      <c r="AY362" s="267" t="s">
        <v>122</v>
      </c>
    </row>
    <row r="363" spans="1:65" s="2" customFormat="1" ht="16.5" customHeight="1">
      <c r="A363" s="39"/>
      <c r="B363" s="40"/>
      <c r="C363" s="219" t="s">
        <v>288</v>
      </c>
      <c r="D363" s="219" t="s">
        <v>125</v>
      </c>
      <c r="E363" s="220" t="s">
        <v>289</v>
      </c>
      <c r="F363" s="221" t="s">
        <v>290</v>
      </c>
      <c r="G363" s="222" t="s">
        <v>128</v>
      </c>
      <c r="H363" s="223">
        <v>273.83</v>
      </c>
      <c r="I363" s="224"/>
      <c r="J363" s="225">
        <f>ROUND(I363*H363,2)</f>
        <v>0</v>
      </c>
      <c r="K363" s="221" t="s">
        <v>129</v>
      </c>
      <c r="L363" s="45"/>
      <c r="M363" s="226" t="s">
        <v>19</v>
      </c>
      <c r="N363" s="227" t="s">
        <v>44</v>
      </c>
      <c r="O363" s="85"/>
      <c r="P363" s="228">
        <f>O363*H363</f>
        <v>0</v>
      </c>
      <c r="Q363" s="228">
        <v>0</v>
      </c>
      <c r="R363" s="228">
        <f>Q363*H363</f>
        <v>0</v>
      </c>
      <c r="S363" s="228">
        <v>0.01065</v>
      </c>
      <c r="T363" s="229">
        <f>S363*H363</f>
        <v>2.9162895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174</v>
      </c>
      <c r="AT363" s="230" t="s">
        <v>125</v>
      </c>
      <c r="AU363" s="230" t="s">
        <v>83</v>
      </c>
      <c r="AY363" s="18" t="s">
        <v>122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81</v>
      </c>
      <c r="BK363" s="231">
        <f>ROUND(I363*H363,2)</f>
        <v>0</v>
      </c>
      <c r="BL363" s="18" t="s">
        <v>174</v>
      </c>
      <c r="BM363" s="230" t="s">
        <v>291</v>
      </c>
    </row>
    <row r="364" spans="1:51" s="13" customFormat="1" ht="12">
      <c r="A364" s="13"/>
      <c r="B364" s="232"/>
      <c r="C364" s="233"/>
      <c r="D364" s="234" t="s">
        <v>132</v>
      </c>
      <c r="E364" s="235" t="s">
        <v>19</v>
      </c>
      <c r="F364" s="236" t="s">
        <v>177</v>
      </c>
      <c r="G364" s="233"/>
      <c r="H364" s="235" t="s">
        <v>19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2" t="s">
        <v>132</v>
      </c>
      <c r="AU364" s="242" t="s">
        <v>83</v>
      </c>
      <c r="AV364" s="13" t="s">
        <v>81</v>
      </c>
      <c r="AW364" s="13" t="s">
        <v>35</v>
      </c>
      <c r="AX364" s="13" t="s">
        <v>73</v>
      </c>
      <c r="AY364" s="242" t="s">
        <v>122</v>
      </c>
    </row>
    <row r="365" spans="1:51" s="13" customFormat="1" ht="12">
      <c r="A365" s="13"/>
      <c r="B365" s="232"/>
      <c r="C365" s="233"/>
      <c r="D365" s="234" t="s">
        <v>132</v>
      </c>
      <c r="E365" s="235" t="s">
        <v>19</v>
      </c>
      <c r="F365" s="236" t="s">
        <v>178</v>
      </c>
      <c r="G365" s="233"/>
      <c r="H365" s="235" t="s">
        <v>19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2" t="s">
        <v>132</v>
      </c>
      <c r="AU365" s="242" t="s">
        <v>83</v>
      </c>
      <c r="AV365" s="13" t="s">
        <v>81</v>
      </c>
      <c r="AW365" s="13" t="s">
        <v>35</v>
      </c>
      <c r="AX365" s="13" t="s">
        <v>73</v>
      </c>
      <c r="AY365" s="242" t="s">
        <v>122</v>
      </c>
    </row>
    <row r="366" spans="1:51" s="14" customFormat="1" ht="12">
      <c r="A366" s="14"/>
      <c r="B366" s="243"/>
      <c r="C366" s="244"/>
      <c r="D366" s="234" t="s">
        <v>132</v>
      </c>
      <c r="E366" s="245" t="s">
        <v>19</v>
      </c>
      <c r="F366" s="246" t="s">
        <v>179</v>
      </c>
      <c r="G366" s="244"/>
      <c r="H366" s="247">
        <v>16.1</v>
      </c>
      <c r="I366" s="248"/>
      <c r="J366" s="244"/>
      <c r="K366" s="244"/>
      <c r="L366" s="249"/>
      <c r="M366" s="250"/>
      <c r="N366" s="251"/>
      <c r="O366" s="251"/>
      <c r="P366" s="251"/>
      <c r="Q366" s="251"/>
      <c r="R366" s="251"/>
      <c r="S366" s="251"/>
      <c r="T366" s="252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3" t="s">
        <v>132</v>
      </c>
      <c r="AU366" s="253" t="s">
        <v>83</v>
      </c>
      <c r="AV366" s="14" t="s">
        <v>83</v>
      </c>
      <c r="AW366" s="14" t="s">
        <v>35</v>
      </c>
      <c r="AX366" s="14" t="s">
        <v>73</v>
      </c>
      <c r="AY366" s="253" t="s">
        <v>122</v>
      </c>
    </row>
    <row r="367" spans="1:51" s="13" customFormat="1" ht="12">
      <c r="A367" s="13"/>
      <c r="B367" s="232"/>
      <c r="C367" s="233"/>
      <c r="D367" s="234" t="s">
        <v>132</v>
      </c>
      <c r="E367" s="235" t="s">
        <v>19</v>
      </c>
      <c r="F367" s="236" t="s">
        <v>180</v>
      </c>
      <c r="G367" s="233"/>
      <c r="H367" s="235" t="s">
        <v>19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2" t="s">
        <v>132</v>
      </c>
      <c r="AU367" s="242" t="s">
        <v>83</v>
      </c>
      <c r="AV367" s="13" t="s">
        <v>81</v>
      </c>
      <c r="AW367" s="13" t="s">
        <v>35</v>
      </c>
      <c r="AX367" s="13" t="s">
        <v>73</v>
      </c>
      <c r="AY367" s="242" t="s">
        <v>122</v>
      </c>
    </row>
    <row r="368" spans="1:51" s="14" customFormat="1" ht="12">
      <c r="A368" s="14"/>
      <c r="B368" s="243"/>
      <c r="C368" s="244"/>
      <c r="D368" s="234" t="s">
        <v>132</v>
      </c>
      <c r="E368" s="245" t="s">
        <v>19</v>
      </c>
      <c r="F368" s="246" t="s">
        <v>181</v>
      </c>
      <c r="G368" s="244"/>
      <c r="H368" s="247">
        <v>7.33</v>
      </c>
      <c r="I368" s="248"/>
      <c r="J368" s="244"/>
      <c r="K368" s="244"/>
      <c r="L368" s="249"/>
      <c r="M368" s="250"/>
      <c r="N368" s="251"/>
      <c r="O368" s="251"/>
      <c r="P368" s="251"/>
      <c r="Q368" s="251"/>
      <c r="R368" s="251"/>
      <c r="S368" s="251"/>
      <c r="T368" s="25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3" t="s">
        <v>132</v>
      </c>
      <c r="AU368" s="253" t="s">
        <v>83</v>
      </c>
      <c r="AV368" s="14" t="s">
        <v>83</v>
      </c>
      <c r="AW368" s="14" t="s">
        <v>35</v>
      </c>
      <c r="AX368" s="14" t="s">
        <v>73</v>
      </c>
      <c r="AY368" s="253" t="s">
        <v>122</v>
      </c>
    </row>
    <row r="369" spans="1:51" s="13" customFormat="1" ht="12">
      <c r="A369" s="13"/>
      <c r="B369" s="232"/>
      <c r="C369" s="233"/>
      <c r="D369" s="234" t="s">
        <v>132</v>
      </c>
      <c r="E369" s="235" t="s">
        <v>19</v>
      </c>
      <c r="F369" s="236" t="s">
        <v>182</v>
      </c>
      <c r="G369" s="233"/>
      <c r="H369" s="235" t="s">
        <v>19</v>
      </c>
      <c r="I369" s="237"/>
      <c r="J369" s="233"/>
      <c r="K369" s="233"/>
      <c r="L369" s="238"/>
      <c r="M369" s="239"/>
      <c r="N369" s="240"/>
      <c r="O369" s="240"/>
      <c r="P369" s="240"/>
      <c r="Q369" s="240"/>
      <c r="R369" s="240"/>
      <c r="S369" s="240"/>
      <c r="T369" s="24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2" t="s">
        <v>132</v>
      </c>
      <c r="AU369" s="242" t="s">
        <v>83</v>
      </c>
      <c r="AV369" s="13" t="s">
        <v>81</v>
      </c>
      <c r="AW369" s="13" t="s">
        <v>35</v>
      </c>
      <c r="AX369" s="13" t="s">
        <v>73</v>
      </c>
      <c r="AY369" s="242" t="s">
        <v>122</v>
      </c>
    </row>
    <row r="370" spans="1:51" s="14" customFormat="1" ht="12">
      <c r="A370" s="14"/>
      <c r="B370" s="243"/>
      <c r="C370" s="244"/>
      <c r="D370" s="234" t="s">
        <v>132</v>
      </c>
      <c r="E370" s="245" t="s">
        <v>19</v>
      </c>
      <c r="F370" s="246" t="s">
        <v>183</v>
      </c>
      <c r="G370" s="244"/>
      <c r="H370" s="247">
        <v>5.88</v>
      </c>
      <c r="I370" s="248"/>
      <c r="J370" s="244"/>
      <c r="K370" s="244"/>
      <c r="L370" s="249"/>
      <c r="M370" s="250"/>
      <c r="N370" s="251"/>
      <c r="O370" s="251"/>
      <c r="P370" s="251"/>
      <c r="Q370" s="251"/>
      <c r="R370" s="251"/>
      <c r="S370" s="251"/>
      <c r="T370" s="25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3" t="s">
        <v>132</v>
      </c>
      <c r="AU370" s="253" t="s">
        <v>83</v>
      </c>
      <c r="AV370" s="14" t="s">
        <v>83</v>
      </c>
      <c r="AW370" s="14" t="s">
        <v>35</v>
      </c>
      <c r="AX370" s="14" t="s">
        <v>73</v>
      </c>
      <c r="AY370" s="253" t="s">
        <v>122</v>
      </c>
    </row>
    <row r="371" spans="1:51" s="13" customFormat="1" ht="12">
      <c r="A371" s="13"/>
      <c r="B371" s="232"/>
      <c r="C371" s="233"/>
      <c r="D371" s="234" t="s">
        <v>132</v>
      </c>
      <c r="E371" s="235" t="s">
        <v>19</v>
      </c>
      <c r="F371" s="236" t="s">
        <v>184</v>
      </c>
      <c r="G371" s="233"/>
      <c r="H371" s="235" t="s">
        <v>19</v>
      </c>
      <c r="I371" s="237"/>
      <c r="J371" s="233"/>
      <c r="K371" s="233"/>
      <c r="L371" s="238"/>
      <c r="M371" s="239"/>
      <c r="N371" s="240"/>
      <c r="O371" s="240"/>
      <c r="P371" s="240"/>
      <c r="Q371" s="240"/>
      <c r="R371" s="240"/>
      <c r="S371" s="240"/>
      <c r="T371" s="24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2" t="s">
        <v>132</v>
      </c>
      <c r="AU371" s="242" t="s">
        <v>83</v>
      </c>
      <c r="AV371" s="13" t="s">
        <v>81</v>
      </c>
      <c r="AW371" s="13" t="s">
        <v>35</v>
      </c>
      <c r="AX371" s="13" t="s">
        <v>73</v>
      </c>
      <c r="AY371" s="242" t="s">
        <v>122</v>
      </c>
    </row>
    <row r="372" spans="1:51" s="14" customFormat="1" ht="12">
      <c r="A372" s="14"/>
      <c r="B372" s="243"/>
      <c r="C372" s="244"/>
      <c r="D372" s="234" t="s">
        <v>132</v>
      </c>
      <c r="E372" s="245" t="s">
        <v>19</v>
      </c>
      <c r="F372" s="246" t="s">
        <v>185</v>
      </c>
      <c r="G372" s="244"/>
      <c r="H372" s="247">
        <v>17.28</v>
      </c>
      <c r="I372" s="248"/>
      <c r="J372" s="244"/>
      <c r="K372" s="244"/>
      <c r="L372" s="249"/>
      <c r="M372" s="250"/>
      <c r="N372" s="251"/>
      <c r="O372" s="251"/>
      <c r="P372" s="251"/>
      <c r="Q372" s="251"/>
      <c r="R372" s="251"/>
      <c r="S372" s="251"/>
      <c r="T372" s="25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3" t="s">
        <v>132</v>
      </c>
      <c r="AU372" s="253" t="s">
        <v>83</v>
      </c>
      <c r="AV372" s="14" t="s">
        <v>83</v>
      </c>
      <c r="AW372" s="14" t="s">
        <v>35</v>
      </c>
      <c r="AX372" s="14" t="s">
        <v>73</v>
      </c>
      <c r="AY372" s="253" t="s">
        <v>122</v>
      </c>
    </row>
    <row r="373" spans="1:51" s="13" customFormat="1" ht="12">
      <c r="A373" s="13"/>
      <c r="B373" s="232"/>
      <c r="C373" s="233"/>
      <c r="D373" s="234" t="s">
        <v>132</v>
      </c>
      <c r="E373" s="235" t="s">
        <v>19</v>
      </c>
      <c r="F373" s="236" t="s">
        <v>180</v>
      </c>
      <c r="G373" s="233"/>
      <c r="H373" s="235" t="s">
        <v>19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2" t="s">
        <v>132</v>
      </c>
      <c r="AU373" s="242" t="s">
        <v>83</v>
      </c>
      <c r="AV373" s="13" t="s">
        <v>81</v>
      </c>
      <c r="AW373" s="13" t="s">
        <v>35</v>
      </c>
      <c r="AX373" s="13" t="s">
        <v>73</v>
      </c>
      <c r="AY373" s="242" t="s">
        <v>122</v>
      </c>
    </row>
    <row r="374" spans="1:51" s="14" customFormat="1" ht="12">
      <c r="A374" s="14"/>
      <c r="B374" s="243"/>
      <c r="C374" s="244"/>
      <c r="D374" s="234" t="s">
        <v>132</v>
      </c>
      <c r="E374" s="245" t="s">
        <v>19</v>
      </c>
      <c r="F374" s="246" t="s">
        <v>186</v>
      </c>
      <c r="G374" s="244"/>
      <c r="H374" s="247">
        <v>12.2</v>
      </c>
      <c r="I374" s="248"/>
      <c r="J374" s="244"/>
      <c r="K374" s="244"/>
      <c r="L374" s="249"/>
      <c r="M374" s="250"/>
      <c r="N374" s="251"/>
      <c r="O374" s="251"/>
      <c r="P374" s="251"/>
      <c r="Q374" s="251"/>
      <c r="R374" s="251"/>
      <c r="S374" s="251"/>
      <c r="T374" s="25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3" t="s">
        <v>132</v>
      </c>
      <c r="AU374" s="253" t="s">
        <v>83</v>
      </c>
      <c r="AV374" s="14" t="s">
        <v>83</v>
      </c>
      <c r="AW374" s="14" t="s">
        <v>35</v>
      </c>
      <c r="AX374" s="14" t="s">
        <v>73</v>
      </c>
      <c r="AY374" s="253" t="s">
        <v>122</v>
      </c>
    </row>
    <row r="375" spans="1:51" s="13" customFormat="1" ht="12">
      <c r="A375" s="13"/>
      <c r="B375" s="232"/>
      <c r="C375" s="233"/>
      <c r="D375" s="234" t="s">
        <v>132</v>
      </c>
      <c r="E375" s="235" t="s">
        <v>19</v>
      </c>
      <c r="F375" s="236" t="s">
        <v>182</v>
      </c>
      <c r="G375" s="233"/>
      <c r="H375" s="235" t="s">
        <v>19</v>
      </c>
      <c r="I375" s="237"/>
      <c r="J375" s="233"/>
      <c r="K375" s="233"/>
      <c r="L375" s="238"/>
      <c r="M375" s="239"/>
      <c r="N375" s="240"/>
      <c r="O375" s="240"/>
      <c r="P375" s="240"/>
      <c r="Q375" s="240"/>
      <c r="R375" s="240"/>
      <c r="S375" s="240"/>
      <c r="T375" s="24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2" t="s">
        <v>132</v>
      </c>
      <c r="AU375" s="242" t="s">
        <v>83</v>
      </c>
      <c r="AV375" s="13" t="s">
        <v>81</v>
      </c>
      <c r="AW375" s="13" t="s">
        <v>35</v>
      </c>
      <c r="AX375" s="13" t="s">
        <v>73</v>
      </c>
      <c r="AY375" s="242" t="s">
        <v>122</v>
      </c>
    </row>
    <row r="376" spans="1:51" s="14" customFormat="1" ht="12">
      <c r="A376" s="14"/>
      <c r="B376" s="243"/>
      <c r="C376" s="244"/>
      <c r="D376" s="234" t="s">
        <v>132</v>
      </c>
      <c r="E376" s="245" t="s">
        <v>19</v>
      </c>
      <c r="F376" s="246" t="s">
        <v>187</v>
      </c>
      <c r="G376" s="244"/>
      <c r="H376" s="247">
        <v>7.67</v>
      </c>
      <c r="I376" s="248"/>
      <c r="J376" s="244"/>
      <c r="K376" s="244"/>
      <c r="L376" s="249"/>
      <c r="M376" s="250"/>
      <c r="N376" s="251"/>
      <c r="O376" s="251"/>
      <c r="P376" s="251"/>
      <c r="Q376" s="251"/>
      <c r="R376" s="251"/>
      <c r="S376" s="251"/>
      <c r="T376" s="252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3" t="s">
        <v>132</v>
      </c>
      <c r="AU376" s="253" t="s">
        <v>83</v>
      </c>
      <c r="AV376" s="14" t="s">
        <v>83</v>
      </c>
      <c r="AW376" s="14" t="s">
        <v>35</v>
      </c>
      <c r="AX376" s="14" t="s">
        <v>73</v>
      </c>
      <c r="AY376" s="253" t="s">
        <v>122</v>
      </c>
    </row>
    <row r="377" spans="1:51" s="13" customFormat="1" ht="12">
      <c r="A377" s="13"/>
      <c r="B377" s="232"/>
      <c r="C377" s="233"/>
      <c r="D377" s="234" t="s">
        <v>132</v>
      </c>
      <c r="E377" s="235" t="s">
        <v>19</v>
      </c>
      <c r="F377" s="236" t="s">
        <v>182</v>
      </c>
      <c r="G377" s="233"/>
      <c r="H377" s="235" t="s">
        <v>19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2" t="s">
        <v>132</v>
      </c>
      <c r="AU377" s="242" t="s">
        <v>83</v>
      </c>
      <c r="AV377" s="13" t="s">
        <v>81</v>
      </c>
      <c r="AW377" s="13" t="s">
        <v>35</v>
      </c>
      <c r="AX377" s="13" t="s">
        <v>73</v>
      </c>
      <c r="AY377" s="242" t="s">
        <v>122</v>
      </c>
    </row>
    <row r="378" spans="1:51" s="14" customFormat="1" ht="12">
      <c r="A378" s="14"/>
      <c r="B378" s="243"/>
      <c r="C378" s="244"/>
      <c r="D378" s="234" t="s">
        <v>132</v>
      </c>
      <c r="E378" s="245" t="s">
        <v>19</v>
      </c>
      <c r="F378" s="246" t="s">
        <v>188</v>
      </c>
      <c r="G378" s="244"/>
      <c r="H378" s="247">
        <v>28.94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3" t="s">
        <v>132</v>
      </c>
      <c r="AU378" s="253" t="s">
        <v>83</v>
      </c>
      <c r="AV378" s="14" t="s">
        <v>83</v>
      </c>
      <c r="AW378" s="14" t="s">
        <v>35</v>
      </c>
      <c r="AX378" s="14" t="s">
        <v>73</v>
      </c>
      <c r="AY378" s="253" t="s">
        <v>122</v>
      </c>
    </row>
    <row r="379" spans="1:51" s="13" customFormat="1" ht="12">
      <c r="A379" s="13"/>
      <c r="B379" s="232"/>
      <c r="C379" s="233"/>
      <c r="D379" s="234" t="s">
        <v>132</v>
      </c>
      <c r="E379" s="235" t="s">
        <v>19</v>
      </c>
      <c r="F379" s="236" t="s">
        <v>182</v>
      </c>
      <c r="G379" s="233"/>
      <c r="H379" s="235" t="s">
        <v>19</v>
      </c>
      <c r="I379" s="237"/>
      <c r="J379" s="233"/>
      <c r="K379" s="233"/>
      <c r="L379" s="238"/>
      <c r="M379" s="239"/>
      <c r="N379" s="240"/>
      <c r="O379" s="240"/>
      <c r="P379" s="240"/>
      <c r="Q379" s="240"/>
      <c r="R379" s="240"/>
      <c r="S379" s="240"/>
      <c r="T379" s="24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2" t="s">
        <v>132</v>
      </c>
      <c r="AU379" s="242" t="s">
        <v>83</v>
      </c>
      <c r="AV379" s="13" t="s">
        <v>81</v>
      </c>
      <c r="AW379" s="13" t="s">
        <v>35</v>
      </c>
      <c r="AX379" s="13" t="s">
        <v>73</v>
      </c>
      <c r="AY379" s="242" t="s">
        <v>122</v>
      </c>
    </row>
    <row r="380" spans="1:51" s="14" customFormat="1" ht="12">
      <c r="A380" s="14"/>
      <c r="B380" s="243"/>
      <c r="C380" s="244"/>
      <c r="D380" s="234" t="s">
        <v>132</v>
      </c>
      <c r="E380" s="245" t="s">
        <v>19</v>
      </c>
      <c r="F380" s="246" t="s">
        <v>189</v>
      </c>
      <c r="G380" s="244"/>
      <c r="H380" s="247">
        <v>14.76</v>
      </c>
      <c r="I380" s="248"/>
      <c r="J380" s="244"/>
      <c r="K380" s="244"/>
      <c r="L380" s="249"/>
      <c r="M380" s="250"/>
      <c r="N380" s="251"/>
      <c r="O380" s="251"/>
      <c r="P380" s="251"/>
      <c r="Q380" s="251"/>
      <c r="R380" s="251"/>
      <c r="S380" s="251"/>
      <c r="T380" s="252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3" t="s">
        <v>132</v>
      </c>
      <c r="AU380" s="253" t="s">
        <v>83</v>
      </c>
      <c r="AV380" s="14" t="s">
        <v>83</v>
      </c>
      <c r="AW380" s="14" t="s">
        <v>35</v>
      </c>
      <c r="AX380" s="14" t="s">
        <v>73</v>
      </c>
      <c r="AY380" s="253" t="s">
        <v>122</v>
      </c>
    </row>
    <row r="381" spans="1:51" s="13" customFormat="1" ht="12">
      <c r="A381" s="13"/>
      <c r="B381" s="232"/>
      <c r="C381" s="233"/>
      <c r="D381" s="234" t="s">
        <v>132</v>
      </c>
      <c r="E381" s="235" t="s">
        <v>19</v>
      </c>
      <c r="F381" s="236" t="s">
        <v>190</v>
      </c>
      <c r="G381" s="233"/>
      <c r="H381" s="235" t="s">
        <v>19</v>
      </c>
      <c r="I381" s="237"/>
      <c r="J381" s="233"/>
      <c r="K381" s="233"/>
      <c r="L381" s="238"/>
      <c r="M381" s="239"/>
      <c r="N381" s="240"/>
      <c r="O381" s="240"/>
      <c r="P381" s="240"/>
      <c r="Q381" s="240"/>
      <c r="R381" s="240"/>
      <c r="S381" s="240"/>
      <c r="T381" s="24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2" t="s">
        <v>132</v>
      </c>
      <c r="AU381" s="242" t="s">
        <v>83</v>
      </c>
      <c r="AV381" s="13" t="s">
        <v>81</v>
      </c>
      <c r="AW381" s="13" t="s">
        <v>35</v>
      </c>
      <c r="AX381" s="13" t="s">
        <v>73</v>
      </c>
      <c r="AY381" s="242" t="s">
        <v>122</v>
      </c>
    </row>
    <row r="382" spans="1:51" s="14" customFormat="1" ht="12">
      <c r="A382" s="14"/>
      <c r="B382" s="243"/>
      <c r="C382" s="244"/>
      <c r="D382" s="234" t="s">
        <v>132</v>
      </c>
      <c r="E382" s="245" t="s">
        <v>19</v>
      </c>
      <c r="F382" s="246" t="s">
        <v>191</v>
      </c>
      <c r="G382" s="244"/>
      <c r="H382" s="247">
        <v>63.64</v>
      </c>
      <c r="I382" s="248"/>
      <c r="J382" s="244"/>
      <c r="K382" s="244"/>
      <c r="L382" s="249"/>
      <c r="M382" s="250"/>
      <c r="N382" s="251"/>
      <c r="O382" s="251"/>
      <c r="P382" s="251"/>
      <c r="Q382" s="251"/>
      <c r="R382" s="251"/>
      <c r="S382" s="251"/>
      <c r="T382" s="25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3" t="s">
        <v>132</v>
      </c>
      <c r="AU382" s="253" t="s">
        <v>83</v>
      </c>
      <c r="AV382" s="14" t="s">
        <v>83</v>
      </c>
      <c r="AW382" s="14" t="s">
        <v>35</v>
      </c>
      <c r="AX382" s="14" t="s">
        <v>73</v>
      </c>
      <c r="AY382" s="253" t="s">
        <v>122</v>
      </c>
    </row>
    <row r="383" spans="1:51" s="13" customFormat="1" ht="12">
      <c r="A383" s="13"/>
      <c r="B383" s="232"/>
      <c r="C383" s="233"/>
      <c r="D383" s="234" t="s">
        <v>132</v>
      </c>
      <c r="E383" s="235" t="s">
        <v>19</v>
      </c>
      <c r="F383" s="236" t="s">
        <v>184</v>
      </c>
      <c r="G383" s="233"/>
      <c r="H383" s="235" t="s">
        <v>19</v>
      </c>
      <c r="I383" s="237"/>
      <c r="J383" s="233"/>
      <c r="K383" s="233"/>
      <c r="L383" s="238"/>
      <c r="M383" s="239"/>
      <c r="N383" s="240"/>
      <c r="O383" s="240"/>
      <c r="P383" s="240"/>
      <c r="Q383" s="240"/>
      <c r="R383" s="240"/>
      <c r="S383" s="240"/>
      <c r="T383" s="241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2" t="s">
        <v>132</v>
      </c>
      <c r="AU383" s="242" t="s">
        <v>83</v>
      </c>
      <c r="AV383" s="13" t="s">
        <v>81</v>
      </c>
      <c r="AW383" s="13" t="s">
        <v>35</v>
      </c>
      <c r="AX383" s="13" t="s">
        <v>73</v>
      </c>
      <c r="AY383" s="242" t="s">
        <v>122</v>
      </c>
    </row>
    <row r="384" spans="1:51" s="14" customFormat="1" ht="12">
      <c r="A384" s="14"/>
      <c r="B384" s="243"/>
      <c r="C384" s="244"/>
      <c r="D384" s="234" t="s">
        <v>132</v>
      </c>
      <c r="E384" s="245" t="s">
        <v>19</v>
      </c>
      <c r="F384" s="246" t="s">
        <v>192</v>
      </c>
      <c r="G384" s="244"/>
      <c r="H384" s="247">
        <v>38.34</v>
      </c>
      <c r="I384" s="248"/>
      <c r="J384" s="244"/>
      <c r="K384" s="244"/>
      <c r="L384" s="249"/>
      <c r="M384" s="250"/>
      <c r="N384" s="251"/>
      <c r="O384" s="251"/>
      <c r="P384" s="251"/>
      <c r="Q384" s="251"/>
      <c r="R384" s="251"/>
      <c r="S384" s="251"/>
      <c r="T384" s="252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3" t="s">
        <v>132</v>
      </c>
      <c r="AU384" s="253" t="s">
        <v>83</v>
      </c>
      <c r="AV384" s="14" t="s">
        <v>83</v>
      </c>
      <c r="AW384" s="14" t="s">
        <v>35</v>
      </c>
      <c r="AX384" s="14" t="s">
        <v>73</v>
      </c>
      <c r="AY384" s="253" t="s">
        <v>122</v>
      </c>
    </row>
    <row r="385" spans="1:51" s="13" customFormat="1" ht="12">
      <c r="A385" s="13"/>
      <c r="B385" s="232"/>
      <c r="C385" s="233"/>
      <c r="D385" s="234" t="s">
        <v>132</v>
      </c>
      <c r="E385" s="235" t="s">
        <v>19</v>
      </c>
      <c r="F385" s="236" t="s">
        <v>182</v>
      </c>
      <c r="G385" s="233"/>
      <c r="H385" s="235" t="s">
        <v>19</v>
      </c>
      <c r="I385" s="237"/>
      <c r="J385" s="233"/>
      <c r="K385" s="233"/>
      <c r="L385" s="238"/>
      <c r="M385" s="239"/>
      <c r="N385" s="240"/>
      <c r="O385" s="240"/>
      <c r="P385" s="240"/>
      <c r="Q385" s="240"/>
      <c r="R385" s="240"/>
      <c r="S385" s="240"/>
      <c r="T385" s="24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2" t="s">
        <v>132</v>
      </c>
      <c r="AU385" s="242" t="s">
        <v>83</v>
      </c>
      <c r="AV385" s="13" t="s">
        <v>81</v>
      </c>
      <c r="AW385" s="13" t="s">
        <v>35</v>
      </c>
      <c r="AX385" s="13" t="s">
        <v>73</v>
      </c>
      <c r="AY385" s="242" t="s">
        <v>122</v>
      </c>
    </row>
    <row r="386" spans="1:51" s="14" customFormat="1" ht="12">
      <c r="A386" s="14"/>
      <c r="B386" s="243"/>
      <c r="C386" s="244"/>
      <c r="D386" s="234" t="s">
        <v>132</v>
      </c>
      <c r="E386" s="245" t="s">
        <v>19</v>
      </c>
      <c r="F386" s="246" t="s">
        <v>193</v>
      </c>
      <c r="G386" s="244"/>
      <c r="H386" s="247">
        <v>11.85</v>
      </c>
      <c r="I386" s="248"/>
      <c r="J386" s="244"/>
      <c r="K386" s="244"/>
      <c r="L386" s="249"/>
      <c r="M386" s="250"/>
      <c r="N386" s="251"/>
      <c r="O386" s="251"/>
      <c r="P386" s="251"/>
      <c r="Q386" s="251"/>
      <c r="R386" s="251"/>
      <c r="S386" s="251"/>
      <c r="T386" s="252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3" t="s">
        <v>132</v>
      </c>
      <c r="AU386" s="253" t="s">
        <v>83</v>
      </c>
      <c r="AV386" s="14" t="s">
        <v>83</v>
      </c>
      <c r="AW386" s="14" t="s">
        <v>35</v>
      </c>
      <c r="AX386" s="14" t="s">
        <v>73</v>
      </c>
      <c r="AY386" s="253" t="s">
        <v>122</v>
      </c>
    </row>
    <row r="387" spans="1:51" s="13" customFormat="1" ht="12">
      <c r="A387" s="13"/>
      <c r="B387" s="232"/>
      <c r="C387" s="233"/>
      <c r="D387" s="234" t="s">
        <v>132</v>
      </c>
      <c r="E387" s="235" t="s">
        <v>19</v>
      </c>
      <c r="F387" s="236" t="s">
        <v>194</v>
      </c>
      <c r="G387" s="233"/>
      <c r="H387" s="235" t="s">
        <v>19</v>
      </c>
      <c r="I387" s="237"/>
      <c r="J387" s="233"/>
      <c r="K387" s="233"/>
      <c r="L387" s="238"/>
      <c r="M387" s="239"/>
      <c r="N387" s="240"/>
      <c r="O387" s="240"/>
      <c r="P387" s="240"/>
      <c r="Q387" s="240"/>
      <c r="R387" s="240"/>
      <c r="S387" s="240"/>
      <c r="T387" s="241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2" t="s">
        <v>132</v>
      </c>
      <c r="AU387" s="242" t="s">
        <v>83</v>
      </c>
      <c r="AV387" s="13" t="s">
        <v>81</v>
      </c>
      <c r="AW387" s="13" t="s">
        <v>35</v>
      </c>
      <c r="AX387" s="13" t="s">
        <v>73</v>
      </c>
      <c r="AY387" s="242" t="s">
        <v>122</v>
      </c>
    </row>
    <row r="388" spans="1:51" s="14" customFormat="1" ht="12">
      <c r="A388" s="14"/>
      <c r="B388" s="243"/>
      <c r="C388" s="244"/>
      <c r="D388" s="234" t="s">
        <v>132</v>
      </c>
      <c r="E388" s="245" t="s">
        <v>19</v>
      </c>
      <c r="F388" s="246" t="s">
        <v>193</v>
      </c>
      <c r="G388" s="244"/>
      <c r="H388" s="247">
        <v>11.85</v>
      </c>
      <c r="I388" s="248"/>
      <c r="J388" s="244"/>
      <c r="K388" s="244"/>
      <c r="L388" s="249"/>
      <c r="M388" s="250"/>
      <c r="N388" s="251"/>
      <c r="O388" s="251"/>
      <c r="P388" s="251"/>
      <c r="Q388" s="251"/>
      <c r="R388" s="251"/>
      <c r="S388" s="251"/>
      <c r="T388" s="252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3" t="s">
        <v>132</v>
      </c>
      <c r="AU388" s="253" t="s">
        <v>83</v>
      </c>
      <c r="AV388" s="14" t="s">
        <v>83</v>
      </c>
      <c r="AW388" s="14" t="s">
        <v>35</v>
      </c>
      <c r="AX388" s="14" t="s">
        <v>73</v>
      </c>
      <c r="AY388" s="253" t="s">
        <v>122</v>
      </c>
    </row>
    <row r="389" spans="1:51" s="13" customFormat="1" ht="12">
      <c r="A389" s="13"/>
      <c r="B389" s="232"/>
      <c r="C389" s="233"/>
      <c r="D389" s="234" t="s">
        <v>132</v>
      </c>
      <c r="E389" s="235" t="s">
        <v>19</v>
      </c>
      <c r="F389" s="236" t="s">
        <v>182</v>
      </c>
      <c r="G389" s="233"/>
      <c r="H389" s="235" t="s">
        <v>19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2" t="s">
        <v>132</v>
      </c>
      <c r="AU389" s="242" t="s">
        <v>83</v>
      </c>
      <c r="AV389" s="13" t="s">
        <v>81</v>
      </c>
      <c r="AW389" s="13" t="s">
        <v>35</v>
      </c>
      <c r="AX389" s="13" t="s">
        <v>73</v>
      </c>
      <c r="AY389" s="242" t="s">
        <v>122</v>
      </c>
    </row>
    <row r="390" spans="1:51" s="14" customFormat="1" ht="12">
      <c r="A390" s="14"/>
      <c r="B390" s="243"/>
      <c r="C390" s="244"/>
      <c r="D390" s="234" t="s">
        <v>132</v>
      </c>
      <c r="E390" s="245" t="s">
        <v>19</v>
      </c>
      <c r="F390" s="246" t="s">
        <v>195</v>
      </c>
      <c r="G390" s="244"/>
      <c r="H390" s="247">
        <v>24.23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3" t="s">
        <v>132</v>
      </c>
      <c r="AU390" s="253" t="s">
        <v>83</v>
      </c>
      <c r="AV390" s="14" t="s">
        <v>83</v>
      </c>
      <c r="AW390" s="14" t="s">
        <v>35</v>
      </c>
      <c r="AX390" s="14" t="s">
        <v>73</v>
      </c>
      <c r="AY390" s="253" t="s">
        <v>122</v>
      </c>
    </row>
    <row r="391" spans="1:51" s="13" customFormat="1" ht="12">
      <c r="A391" s="13"/>
      <c r="B391" s="232"/>
      <c r="C391" s="233"/>
      <c r="D391" s="234" t="s">
        <v>132</v>
      </c>
      <c r="E391" s="235" t="s">
        <v>19</v>
      </c>
      <c r="F391" s="236" t="s">
        <v>184</v>
      </c>
      <c r="G391" s="233"/>
      <c r="H391" s="235" t="s">
        <v>19</v>
      </c>
      <c r="I391" s="237"/>
      <c r="J391" s="233"/>
      <c r="K391" s="233"/>
      <c r="L391" s="238"/>
      <c r="M391" s="239"/>
      <c r="N391" s="240"/>
      <c r="O391" s="240"/>
      <c r="P391" s="240"/>
      <c r="Q391" s="240"/>
      <c r="R391" s="240"/>
      <c r="S391" s="240"/>
      <c r="T391" s="24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2" t="s">
        <v>132</v>
      </c>
      <c r="AU391" s="242" t="s">
        <v>83</v>
      </c>
      <c r="AV391" s="13" t="s">
        <v>81</v>
      </c>
      <c r="AW391" s="13" t="s">
        <v>35</v>
      </c>
      <c r="AX391" s="13" t="s">
        <v>73</v>
      </c>
      <c r="AY391" s="242" t="s">
        <v>122</v>
      </c>
    </row>
    <row r="392" spans="1:51" s="14" customFormat="1" ht="12">
      <c r="A392" s="14"/>
      <c r="B392" s="243"/>
      <c r="C392" s="244"/>
      <c r="D392" s="234" t="s">
        <v>132</v>
      </c>
      <c r="E392" s="245" t="s">
        <v>19</v>
      </c>
      <c r="F392" s="246" t="s">
        <v>196</v>
      </c>
      <c r="G392" s="244"/>
      <c r="H392" s="247">
        <v>13.76</v>
      </c>
      <c r="I392" s="248"/>
      <c r="J392" s="244"/>
      <c r="K392" s="244"/>
      <c r="L392" s="249"/>
      <c r="M392" s="250"/>
      <c r="N392" s="251"/>
      <c r="O392" s="251"/>
      <c r="P392" s="251"/>
      <c r="Q392" s="251"/>
      <c r="R392" s="251"/>
      <c r="S392" s="251"/>
      <c r="T392" s="252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3" t="s">
        <v>132</v>
      </c>
      <c r="AU392" s="253" t="s">
        <v>83</v>
      </c>
      <c r="AV392" s="14" t="s">
        <v>83</v>
      </c>
      <c r="AW392" s="14" t="s">
        <v>35</v>
      </c>
      <c r="AX392" s="14" t="s">
        <v>73</v>
      </c>
      <c r="AY392" s="253" t="s">
        <v>122</v>
      </c>
    </row>
    <row r="393" spans="1:51" s="15" customFormat="1" ht="12">
      <c r="A393" s="15"/>
      <c r="B393" s="257"/>
      <c r="C393" s="258"/>
      <c r="D393" s="234" t="s">
        <v>132</v>
      </c>
      <c r="E393" s="259" t="s">
        <v>19</v>
      </c>
      <c r="F393" s="260" t="s">
        <v>202</v>
      </c>
      <c r="G393" s="258"/>
      <c r="H393" s="261">
        <v>273.83</v>
      </c>
      <c r="I393" s="262"/>
      <c r="J393" s="258"/>
      <c r="K393" s="258"/>
      <c r="L393" s="263"/>
      <c r="M393" s="264"/>
      <c r="N393" s="265"/>
      <c r="O393" s="265"/>
      <c r="P393" s="265"/>
      <c r="Q393" s="265"/>
      <c r="R393" s="265"/>
      <c r="S393" s="265"/>
      <c r="T393" s="266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67" t="s">
        <v>132</v>
      </c>
      <c r="AU393" s="267" t="s">
        <v>83</v>
      </c>
      <c r="AV393" s="15" t="s">
        <v>130</v>
      </c>
      <c r="AW393" s="15" t="s">
        <v>35</v>
      </c>
      <c r="AX393" s="15" t="s">
        <v>81</v>
      </c>
      <c r="AY393" s="267" t="s">
        <v>122</v>
      </c>
    </row>
    <row r="394" spans="1:65" s="2" customFormat="1" ht="33" customHeight="1">
      <c r="A394" s="39"/>
      <c r="B394" s="40"/>
      <c r="C394" s="219" t="s">
        <v>292</v>
      </c>
      <c r="D394" s="219" t="s">
        <v>125</v>
      </c>
      <c r="E394" s="220" t="s">
        <v>293</v>
      </c>
      <c r="F394" s="221" t="s">
        <v>294</v>
      </c>
      <c r="G394" s="222" t="s">
        <v>146</v>
      </c>
      <c r="H394" s="223">
        <v>22.503</v>
      </c>
      <c r="I394" s="224"/>
      <c r="J394" s="225">
        <f>ROUND(I394*H394,2)</f>
        <v>0</v>
      </c>
      <c r="K394" s="221" t="s">
        <v>129</v>
      </c>
      <c r="L394" s="45"/>
      <c r="M394" s="226" t="s">
        <v>19</v>
      </c>
      <c r="N394" s="227" t="s">
        <v>44</v>
      </c>
      <c r="O394" s="85"/>
      <c r="P394" s="228">
        <f>O394*H394</f>
        <v>0</v>
      </c>
      <c r="Q394" s="228">
        <v>0</v>
      </c>
      <c r="R394" s="228">
        <f>Q394*H394</f>
        <v>0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174</v>
      </c>
      <c r="AT394" s="230" t="s">
        <v>125</v>
      </c>
      <c r="AU394" s="230" t="s">
        <v>83</v>
      </c>
      <c r="AY394" s="18" t="s">
        <v>122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81</v>
      </c>
      <c r="BK394" s="231">
        <f>ROUND(I394*H394,2)</f>
        <v>0</v>
      </c>
      <c r="BL394" s="18" t="s">
        <v>174</v>
      </c>
      <c r="BM394" s="230" t="s">
        <v>295</v>
      </c>
    </row>
    <row r="395" spans="1:63" s="12" customFormat="1" ht="22.8" customHeight="1">
      <c r="A395" s="12"/>
      <c r="B395" s="203"/>
      <c r="C395" s="204"/>
      <c r="D395" s="205" t="s">
        <v>72</v>
      </c>
      <c r="E395" s="217" t="s">
        <v>296</v>
      </c>
      <c r="F395" s="217" t="s">
        <v>297</v>
      </c>
      <c r="G395" s="204"/>
      <c r="H395" s="204"/>
      <c r="I395" s="207"/>
      <c r="J395" s="218">
        <f>BK395</f>
        <v>0</v>
      </c>
      <c r="K395" s="204"/>
      <c r="L395" s="209"/>
      <c r="M395" s="210"/>
      <c r="N395" s="211"/>
      <c r="O395" s="211"/>
      <c r="P395" s="212">
        <f>SUM(P396:P407)</f>
        <v>0</v>
      </c>
      <c r="Q395" s="211"/>
      <c r="R395" s="212">
        <f>SUM(R396:R407)</f>
        <v>0</v>
      </c>
      <c r="S395" s="211"/>
      <c r="T395" s="213">
        <f>SUM(T396:T407)</f>
        <v>2.29608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14" t="s">
        <v>83</v>
      </c>
      <c r="AT395" s="215" t="s">
        <v>72</v>
      </c>
      <c r="AU395" s="215" t="s">
        <v>81</v>
      </c>
      <c r="AY395" s="214" t="s">
        <v>122</v>
      </c>
      <c r="BK395" s="216">
        <f>SUM(BK396:BK407)</f>
        <v>0</v>
      </c>
    </row>
    <row r="396" spans="1:65" s="2" customFormat="1" ht="16.5" customHeight="1">
      <c r="A396" s="39"/>
      <c r="B396" s="40"/>
      <c r="C396" s="219" t="s">
        <v>298</v>
      </c>
      <c r="D396" s="219" t="s">
        <v>125</v>
      </c>
      <c r="E396" s="220" t="s">
        <v>299</v>
      </c>
      <c r="F396" s="221" t="s">
        <v>300</v>
      </c>
      <c r="G396" s="222" t="s">
        <v>128</v>
      </c>
      <c r="H396" s="223">
        <v>287.01</v>
      </c>
      <c r="I396" s="224"/>
      <c r="J396" s="225">
        <f>ROUND(I396*H396,2)</f>
        <v>0</v>
      </c>
      <c r="K396" s="221" t="s">
        <v>129</v>
      </c>
      <c r="L396" s="45"/>
      <c r="M396" s="226" t="s">
        <v>19</v>
      </c>
      <c r="N396" s="227" t="s">
        <v>44</v>
      </c>
      <c r="O396" s="85"/>
      <c r="P396" s="228">
        <f>O396*H396</f>
        <v>0</v>
      </c>
      <c r="Q396" s="228">
        <v>0</v>
      </c>
      <c r="R396" s="228">
        <f>Q396*H396</f>
        <v>0</v>
      </c>
      <c r="S396" s="228">
        <v>0.008</v>
      </c>
      <c r="T396" s="229">
        <f>S396*H396</f>
        <v>2.29608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0" t="s">
        <v>174</v>
      </c>
      <c r="AT396" s="230" t="s">
        <v>125</v>
      </c>
      <c r="AU396" s="230" t="s">
        <v>83</v>
      </c>
      <c r="AY396" s="18" t="s">
        <v>122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8" t="s">
        <v>81</v>
      </c>
      <c r="BK396" s="231">
        <f>ROUND(I396*H396,2)</f>
        <v>0</v>
      </c>
      <c r="BL396" s="18" t="s">
        <v>174</v>
      </c>
      <c r="BM396" s="230" t="s">
        <v>301</v>
      </c>
    </row>
    <row r="397" spans="1:51" s="13" customFormat="1" ht="12">
      <c r="A397" s="13"/>
      <c r="B397" s="232"/>
      <c r="C397" s="233"/>
      <c r="D397" s="234" t="s">
        <v>132</v>
      </c>
      <c r="E397" s="235" t="s">
        <v>19</v>
      </c>
      <c r="F397" s="236" t="s">
        <v>207</v>
      </c>
      <c r="G397" s="233"/>
      <c r="H397" s="235" t="s">
        <v>19</v>
      </c>
      <c r="I397" s="237"/>
      <c r="J397" s="233"/>
      <c r="K397" s="233"/>
      <c r="L397" s="238"/>
      <c r="M397" s="239"/>
      <c r="N397" s="240"/>
      <c r="O397" s="240"/>
      <c r="P397" s="240"/>
      <c r="Q397" s="240"/>
      <c r="R397" s="240"/>
      <c r="S397" s="240"/>
      <c r="T397" s="24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2" t="s">
        <v>132</v>
      </c>
      <c r="AU397" s="242" t="s">
        <v>83</v>
      </c>
      <c r="AV397" s="13" t="s">
        <v>81</v>
      </c>
      <c r="AW397" s="13" t="s">
        <v>35</v>
      </c>
      <c r="AX397" s="13" t="s">
        <v>73</v>
      </c>
      <c r="AY397" s="242" t="s">
        <v>122</v>
      </c>
    </row>
    <row r="398" spans="1:51" s="13" customFormat="1" ht="12">
      <c r="A398" s="13"/>
      <c r="B398" s="232"/>
      <c r="C398" s="233"/>
      <c r="D398" s="234" t="s">
        <v>132</v>
      </c>
      <c r="E398" s="235" t="s">
        <v>19</v>
      </c>
      <c r="F398" s="236" t="s">
        <v>208</v>
      </c>
      <c r="G398" s="233"/>
      <c r="H398" s="235" t="s">
        <v>19</v>
      </c>
      <c r="I398" s="237"/>
      <c r="J398" s="233"/>
      <c r="K398" s="233"/>
      <c r="L398" s="238"/>
      <c r="M398" s="239"/>
      <c r="N398" s="240"/>
      <c r="O398" s="240"/>
      <c r="P398" s="240"/>
      <c r="Q398" s="240"/>
      <c r="R398" s="240"/>
      <c r="S398" s="240"/>
      <c r="T398" s="24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2" t="s">
        <v>132</v>
      </c>
      <c r="AU398" s="242" t="s">
        <v>83</v>
      </c>
      <c r="AV398" s="13" t="s">
        <v>81</v>
      </c>
      <c r="AW398" s="13" t="s">
        <v>35</v>
      </c>
      <c r="AX398" s="13" t="s">
        <v>73</v>
      </c>
      <c r="AY398" s="242" t="s">
        <v>122</v>
      </c>
    </row>
    <row r="399" spans="1:51" s="14" customFormat="1" ht="12">
      <c r="A399" s="14"/>
      <c r="B399" s="243"/>
      <c r="C399" s="244"/>
      <c r="D399" s="234" t="s">
        <v>132</v>
      </c>
      <c r="E399" s="245" t="s">
        <v>19</v>
      </c>
      <c r="F399" s="246" t="s">
        <v>209</v>
      </c>
      <c r="G399" s="244"/>
      <c r="H399" s="247">
        <v>47.51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3" t="s">
        <v>132</v>
      </c>
      <c r="AU399" s="253" t="s">
        <v>83</v>
      </c>
      <c r="AV399" s="14" t="s">
        <v>83</v>
      </c>
      <c r="AW399" s="14" t="s">
        <v>35</v>
      </c>
      <c r="AX399" s="14" t="s">
        <v>73</v>
      </c>
      <c r="AY399" s="253" t="s">
        <v>122</v>
      </c>
    </row>
    <row r="400" spans="1:51" s="13" customFormat="1" ht="12">
      <c r="A400" s="13"/>
      <c r="B400" s="232"/>
      <c r="C400" s="233"/>
      <c r="D400" s="234" t="s">
        <v>132</v>
      </c>
      <c r="E400" s="235" t="s">
        <v>19</v>
      </c>
      <c r="F400" s="236" t="s">
        <v>210</v>
      </c>
      <c r="G400" s="233"/>
      <c r="H400" s="235" t="s">
        <v>19</v>
      </c>
      <c r="I400" s="237"/>
      <c r="J400" s="233"/>
      <c r="K400" s="233"/>
      <c r="L400" s="238"/>
      <c r="M400" s="239"/>
      <c r="N400" s="240"/>
      <c r="O400" s="240"/>
      <c r="P400" s="240"/>
      <c r="Q400" s="240"/>
      <c r="R400" s="240"/>
      <c r="S400" s="240"/>
      <c r="T400" s="24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2" t="s">
        <v>132</v>
      </c>
      <c r="AU400" s="242" t="s">
        <v>83</v>
      </c>
      <c r="AV400" s="13" t="s">
        <v>81</v>
      </c>
      <c r="AW400" s="13" t="s">
        <v>35</v>
      </c>
      <c r="AX400" s="13" t="s">
        <v>73</v>
      </c>
      <c r="AY400" s="242" t="s">
        <v>122</v>
      </c>
    </row>
    <row r="401" spans="1:51" s="14" customFormat="1" ht="12">
      <c r="A401" s="14"/>
      <c r="B401" s="243"/>
      <c r="C401" s="244"/>
      <c r="D401" s="234" t="s">
        <v>132</v>
      </c>
      <c r="E401" s="245" t="s">
        <v>19</v>
      </c>
      <c r="F401" s="246" t="s">
        <v>211</v>
      </c>
      <c r="G401" s="244"/>
      <c r="H401" s="247">
        <v>51.85</v>
      </c>
      <c r="I401" s="248"/>
      <c r="J401" s="244"/>
      <c r="K401" s="244"/>
      <c r="L401" s="249"/>
      <c r="M401" s="250"/>
      <c r="N401" s="251"/>
      <c r="O401" s="251"/>
      <c r="P401" s="251"/>
      <c r="Q401" s="251"/>
      <c r="R401" s="251"/>
      <c r="S401" s="251"/>
      <c r="T401" s="252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3" t="s">
        <v>132</v>
      </c>
      <c r="AU401" s="253" t="s">
        <v>83</v>
      </c>
      <c r="AV401" s="14" t="s">
        <v>83</v>
      </c>
      <c r="AW401" s="14" t="s">
        <v>35</v>
      </c>
      <c r="AX401" s="14" t="s">
        <v>73</v>
      </c>
      <c r="AY401" s="253" t="s">
        <v>122</v>
      </c>
    </row>
    <row r="402" spans="1:51" s="13" customFormat="1" ht="12">
      <c r="A402" s="13"/>
      <c r="B402" s="232"/>
      <c r="C402" s="233"/>
      <c r="D402" s="234" t="s">
        <v>132</v>
      </c>
      <c r="E402" s="235" t="s">
        <v>19</v>
      </c>
      <c r="F402" s="236" t="s">
        <v>208</v>
      </c>
      <c r="G402" s="233"/>
      <c r="H402" s="235" t="s">
        <v>19</v>
      </c>
      <c r="I402" s="237"/>
      <c r="J402" s="233"/>
      <c r="K402" s="233"/>
      <c r="L402" s="238"/>
      <c r="M402" s="239"/>
      <c r="N402" s="240"/>
      <c r="O402" s="240"/>
      <c r="P402" s="240"/>
      <c r="Q402" s="240"/>
      <c r="R402" s="240"/>
      <c r="S402" s="240"/>
      <c r="T402" s="24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2" t="s">
        <v>132</v>
      </c>
      <c r="AU402" s="242" t="s">
        <v>83</v>
      </c>
      <c r="AV402" s="13" t="s">
        <v>81</v>
      </c>
      <c r="AW402" s="13" t="s">
        <v>35</v>
      </c>
      <c r="AX402" s="13" t="s">
        <v>73</v>
      </c>
      <c r="AY402" s="242" t="s">
        <v>122</v>
      </c>
    </row>
    <row r="403" spans="1:51" s="14" customFormat="1" ht="12">
      <c r="A403" s="14"/>
      <c r="B403" s="243"/>
      <c r="C403" s="244"/>
      <c r="D403" s="234" t="s">
        <v>132</v>
      </c>
      <c r="E403" s="245" t="s">
        <v>19</v>
      </c>
      <c r="F403" s="246" t="s">
        <v>211</v>
      </c>
      <c r="G403" s="244"/>
      <c r="H403" s="247">
        <v>51.85</v>
      </c>
      <c r="I403" s="248"/>
      <c r="J403" s="244"/>
      <c r="K403" s="244"/>
      <c r="L403" s="249"/>
      <c r="M403" s="250"/>
      <c r="N403" s="251"/>
      <c r="O403" s="251"/>
      <c r="P403" s="251"/>
      <c r="Q403" s="251"/>
      <c r="R403" s="251"/>
      <c r="S403" s="251"/>
      <c r="T403" s="252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3" t="s">
        <v>132</v>
      </c>
      <c r="AU403" s="253" t="s">
        <v>83</v>
      </c>
      <c r="AV403" s="14" t="s">
        <v>83</v>
      </c>
      <c r="AW403" s="14" t="s">
        <v>35</v>
      </c>
      <c r="AX403" s="14" t="s">
        <v>73</v>
      </c>
      <c r="AY403" s="253" t="s">
        <v>122</v>
      </c>
    </row>
    <row r="404" spans="1:51" s="13" customFormat="1" ht="12">
      <c r="A404" s="13"/>
      <c r="B404" s="232"/>
      <c r="C404" s="233"/>
      <c r="D404" s="234" t="s">
        <v>132</v>
      </c>
      <c r="E404" s="235" t="s">
        <v>19</v>
      </c>
      <c r="F404" s="236" t="s">
        <v>210</v>
      </c>
      <c r="G404" s="233"/>
      <c r="H404" s="235" t="s">
        <v>19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2" t="s">
        <v>132</v>
      </c>
      <c r="AU404" s="242" t="s">
        <v>83</v>
      </c>
      <c r="AV404" s="13" t="s">
        <v>81</v>
      </c>
      <c r="AW404" s="13" t="s">
        <v>35</v>
      </c>
      <c r="AX404" s="13" t="s">
        <v>73</v>
      </c>
      <c r="AY404" s="242" t="s">
        <v>122</v>
      </c>
    </row>
    <row r="405" spans="1:51" s="14" customFormat="1" ht="12">
      <c r="A405" s="14"/>
      <c r="B405" s="243"/>
      <c r="C405" s="244"/>
      <c r="D405" s="234" t="s">
        <v>132</v>
      </c>
      <c r="E405" s="245" t="s">
        <v>19</v>
      </c>
      <c r="F405" s="246" t="s">
        <v>212</v>
      </c>
      <c r="G405" s="244"/>
      <c r="H405" s="247">
        <v>135.8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3" t="s">
        <v>132</v>
      </c>
      <c r="AU405" s="253" t="s">
        <v>83</v>
      </c>
      <c r="AV405" s="14" t="s">
        <v>83</v>
      </c>
      <c r="AW405" s="14" t="s">
        <v>35</v>
      </c>
      <c r="AX405" s="14" t="s">
        <v>73</v>
      </c>
      <c r="AY405" s="253" t="s">
        <v>122</v>
      </c>
    </row>
    <row r="406" spans="1:51" s="15" customFormat="1" ht="12">
      <c r="A406" s="15"/>
      <c r="B406" s="257"/>
      <c r="C406" s="258"/>
      <c r="D406" s="234" t="s">
        <v>132</v>
      </c>
      <c r="E406" s="259" t="s">
        <v>19</v>
      </c>
      <c r="F406" s="260" t="s">
        <v>202</v>
      </c>
      <c r="G406" s="258"/>
      <c r="H406" s="261">
        <v>287.01</v>
      </c>
      <c r="I406" s="262"/>
      <c r="J406" s="258"/>
      <c r="K406" s="258"/>
      <c r="L406" s="263"/>
      <c r="M406" s="264"/>
      <c r="N406" s="265"/>
      <c r="O406" s="265"/>
      <c r="P406" s="265"/>
      <c r="Q406" s="265"/>
      <c r="R406" s="265"/>
      <c r="S406" s="265"/>
      <c r="T406" s="266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67" t="s">
        <v>132</v>
      </c>
      <c r="AU406" s="267" t="s">
        <v>83</v>
      </c>
      <c r="AV406" s="15" t="s">
        <v>130</v>
      </c>
      <c r="AW406" s="15" t="s">
        <v>35</v>
      </c>
      <c r="AX406" s="15" t="s">
        <v>81</v>
      </c>
      <c r="AY406" s="267" t="s">
        <v>122</v>
      </c>
    </row>
    <row r="407" spans="1:65" s="2" customFormat="1" ht="21.75" customHeight="1">
      <c r="A407" s="39"/>
      <c r="B407" s="40"/>
      <c r="C407" s="219" t="s">
        <v>302</v>
      </c>
      <c r="D407" s="219" t="s">
        <v>125</v>
      </c>
      <c r="E407" s="220" t="s">
        <v>303</v>
      </c>
      <c r="F407" s="221" t="s">
        <v>304</v>
      </c>
      <c r="G407" s="222" t="s">
        <v>244</v>
      </c>
      <c r="H407" s="278"/>
      <c r="I407" s="224"/>
      <c r="J407" s="225">
        <f>ROUND(I407*H407,2)</f>
        <v>0</v>
      </c>
      <c r="K407" s="221" t="s">
        <v>129</v>
      </c>
      <c r="L407" s="45"/>
      <c r="M407" s="226" t="s">
        <v>19</v>
      </c>
      <c r="N407" s="227" t="s">
        <v>44</v>
      </c>
      <c r="O407" s="85"/>
      <c r="P407" s="228">
        <f>O407*H407</f>
        <v>0</v>
      </c>
      <c r="Q407" s="228">
        <v>0</v>
      </c>
      <c r="R407" s="228">
        <f>Q407*H407</f>
        <v>0</v>
      </c>
      <c r="S407" s="228">
        <v>0</v>
      </c>
      <c r="T407" s="22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174</v>
      </c>
      <c r="AT407" s="230" t="s">
        <v>125</v>
      </c>
      <c r="AU407" s="230" t="s">
        <v>83</v>
      </c>
      <c r="AY407" s="18" t="s">
        <v>122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81</v>
      </c>
      <c r="BK407" s="231">
        <f>ROUND(I407*H407,2)</f>
        <v>0</v>
      </c>
      <c r="BL407" s="18" t="s">
        <v>174</v>
      </c>
      <c r="BM407" s="230" t="s">
        <v>305</v>
      </c>
    </row>
    <row r="408" spans="1:63" s="12" customFormat="1" ht="25.9" customHeight="1">
      <c r="A408" s="12"/>
      <c r="B408" s="203"/>
      <c r="C408" s="204"/>
      <c r="D408" s="205" t="s">
        <v>72</v>
      </c>
      <c r="E408" s="206" t="s">
        <v>306</v>
      </c>
      <c r="F408" s="206" t="s">
        <v>307</v>
      </c>
      <c r="G408" s="204"/>
      <c r="H408" s="204"/>
      <c r="I408" s="207"/>
      <c r="J408" s="208">
        <f>BK408</f>
        <v>0</v>
      </c>
      <c r="K408" s="204"/>
      <c r="L408" s="209"/>
      <c r="M408" s="210"/>
      <c r="N408" s="211"/>
      <c r="O408" s="211"/>
      <c r="P408" s="212">
        <f>P409+P411+P413</f>
        <v>0</v>
      </c>
      <c r="Q408" s="211"/>
      <c r="R408" s="212">
        <f>R409+R411+R413</f>
        <v>0</v>
      </c>
      <c r="S408" s="211"/>
      <c r="T408" s="213">
        <f>T409+T411+T413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14" t="s">
        <v>151</v>
      </c>
      <c r="AT408" s="215" t="s">
        <v>72</v>
      </c>
      <c r="AU408" s="215" t="s">
        <v>73</v>
      </c>
      <c r="AY408" s="214" t="s">
        <v>122</v>
      </c>
      <c r="BK408" s="216">
        <f>BK409+BK411+BK413</f>
        <v>0</v>
      </c>
    </row>
    <row r="409" spans="1:63" s="12" customFormat="1" ht="22.8" customHeight="1">
      <c r="A409" s="12"/>
      <c r="B409" s="203"/>
      <c r="C409" s="204"/>
      <c r="D409" s="205" t="s">
        <v>72</v>
      </c>
      <c r="E409" s="217" t="s">
        <v>308</v>
      </c>
      <c r="F409" s="217" t="s">
        <v>309</v>
      </c>
      <c r="G409" s="204"/>
      <c r="H409" s="204"/>
      <c r="I409" s="207"/>
      <c r="J409" s="218">
        <f>BK409</f>
        <v>0</v>
      </c>
      <c r="K409" s="204"/>
      <c r="L409" s="209"/>
      <c r="M409" s="210"/>
      <c r="N409" s="211"/>
      <c r="O409" s="211"/>
      <c r="P409" s="212">
        <f>P410</f>
        <v>0</v>
      </c>
      <c r="Q409" s="211"/>
      <c r="R409" s="212">
        <f>R410</f>
        <v>0</v>
      </c>
      <c r="S409" s="211"/>
      <c r="T409" s="213">
        <f>T410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14" t="s">
        <v>151</v>
      </c>
      <c r="AT409" s="215" t="s">
        <v>72</v>
      </c>
      <c r="AU409" s="215" t="s">
        <v>81</v>
      </c>
      <c r="AY409" s="214" t="s">
        <v>122</v>
      </c>
      <c r="BK409" s="216">
        <f>BK410</f>
        <v>0</v>
      </c>
    </row>
    <row r="410" spans="1:65" s="2" customFormat="1" ht="16.5" customHeight="1">
      <c r="A410" s="39"/>
      <c r="B410" s="40"/>
      <c r="C410" s="219" t="s">
        <v>310</v>
      </c>
      <c r="D410" s="219" t="s">
        <v>125</v>
      </c>
      <c r="E410" s="220" t="s">
        <v>311</v>
      </c>
      <c r="F410" s="221" t="s">
        <v>309</v>
      </c>
      <c r="G410" s="222" t="s">
        <v>312</v>
      </c>
      <c r="H410" s="223">
        <v>1</v>
      </c>
      <c r="I410" s="224"/>
      <c r="J410" s="225">
        <f>ROUND(I410*H410,2)</f>
        <v>0</v>
      </c>
      <c r="K410" s="221" t="s">
        <v>129</v>
      </c>
      <c r="L410" s="45"/>
      <c r="M410" s="226" t="s">
        <v>19</v>
      </c>
      <c r="N410" s="227" t="s">
        <v>44</v>
      </c>
      <c r="O410" s="85"/>
      <c r="P410" s="228">
        <f>O410*H410</f>
        <v>0</v>
      </c>
      <c r="Q410" s="228">
        <v>0</v>
      </c>
      <c r="R410" s="228">
        <f>Q410*H410</f>
        <v>0</v>
      </c>
      <c r="S410" s="228">
        <v>0</v>
      </c>
      <c r="T410" s="22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313</v>
      </c>
      <c r="AT410" s="230" t="s">
        <v>125</v>
      </c>
      <c r="AU410" s="230" t="s">
        <v>83</v>
      </c>
      <c r="AY410" s="18" t="s">
        <v>122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81</v>
      </c>
      <c r="BK410" s="231">
        <f>ROUND(I410*H410,2)</f>
        <v>0</v>
      </c>
      <c r="BL410" s="18" t="s">
        <v>313</v>
      </c>
      <c r="BM410" s="230" t="s">
        <v>314</v>
      </c>
    </row>
    <row r="411" spans="1:63" s="12" customFormat="1" ht="22.8" customHeight="1">
      <c r="A411" s="12"/>
      <c r="B411" s="203"/>
      <c r="C411" s="204"/>
      <c r="D411" s="205" t="s">
        <v>72</v>
      </c>
      <c r="E411" s="217" t="s">
        <v>315</v>
      </c>
      <c r="F411" s="217" t="s">
        <v>316</v>
      </c>
      <c r="G411" s="204"/>
      <c r="H411" s="204"/>
      <c r="I411" s="207"/>
      <c r="J411" s="218">
        <f>BK411</f>
        <v>0</v>
      </c>
      <c r="K411" s="204"/>
      <c r="L411" s="209"/>
      <c r="M411" s="210"/>
      <c r="N411" s="211"/>
      <c r="O411" s="211"/>
      <c r="P411" s="212">
        <f>P412</f>
        <v>0</v>
      </c>
      <c r="Q411" s="211"/>
      <c r="R411" s="212">
        <f>R412</f>
        <v>0</v>
      </c>
      <c r="S411" s="211"/>
      <c r="T411" s="213">
        <f>T412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14" t="s">
        <v>151</v>
      </c>
      <c r="AT411" s="215" t="s">
        <v>72</v>
      </c>
      <c r="AU411" s="215" t="s">
        <v>81</v>
      </c>
      <c r="AY411" s="214" t="s">
        <v>122</v>
      </c>
      <c r="BK411" s="216">
        <f>BK412</f>
        <v>0</v>
      </c>
    </row>
    <row r="412" spans="1:65" s="2" customFormat="1" ht="16.5" customHeight="1">
      <c r="A412" s="39"/>
      <c r="B412" s="40"/>
      <c r="C412" s="219" t="s">
        <v>225</v>
      </c>
      <c r="D412" s="219" t="s">
        <v>125</v>
      </c>
      <c r="E412" s="220" t="s">
        <v>317</v>
      </c>
      <c r="F412" s="221" t="s">
        <v>318</v>
      </c>
      <c r="G412" s="222" t="s">
        <v>312</v>
      </c>
      <c r="H412" s="223">
        <v>1</v>
      </c>
      <c r="I412" s="224"/>
      <c r="J412" s="225">
        <f>ROUND(I412*H412,2)</f>
        <v>0</v>
      </c>
      <c r="K412" s="221" t="s">
        <v>129</v>
      </c>
      <c r="L412" s="45"/>
      <c r="M412" s="226" t="s">
        <v>19</v>
      </c>
      <c r="N412" s="227" t="s">
        <v>44</v>
      </c>
      <c r="O412" s="85"/>
      <c r="P412" s="228">
        <f>O412*H412</f>
        <v>0</v>
      </c>
      <c r="Q412" s="228">
        <v>0</v>
      </c>
      <c r="R412" s="228">
        <f>Q412*H412</f>
        <v>0</v>
      </c>
      <c r="S412" s="228">
        <v>0</v>
      </c>
      <c r="T412" s="22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313</v>
      </c>
      <c r="AT412" s="230" t="s">
        <v>125</v>
      </c>
      <c r="AU412" s="230" t="s">
        <v>83</v>
      </c>
      <c r="AY412" s="18" t="s">
        <v>122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81</v>
      </c>
      <c r="BK412" s="231">
        <f>ROUND(I412*H412,2)</f>
        <v>0</v>
      </c>
      <c r="BL412" s="18" t="s">
        <v>313</v>
      </c>
      <c r="BM412" s="230" t="s">
        <v>319</v>
      </c>
    </row>
    <row r="413" spans="1:63" s="12" customFormat="1" ht="22.8" customHeight="1">
      <c r="A413" s="12"/>
      <c r="B413" s="203"/>
      <c r="C413" s="204"/>
      <c r="D413" s="205" t="s">
        <v>72</v>
      </c>
      <c r="E413" s="217" t="s">
        <v>320</v>
      </c>
      <c r="F413" s="217" t="s">
        <v>321</v>
      </c>
      <c r="G413" s="204"/>
      <c r="H413" s="204"/>
      <c r="I413" s="207"/>
      <c r="J413" s="218">
        <f>BK413</f>
        <v>0</v>
      </c>
      <c r="K413" s="204"/>
      <c r="L413" s="209"/>
      <c r="M413" s="210"/>
      <c r="N413" s="211"/>
      <c r="O413" s="211"/>
      <c r="P413" s="212">
        <f>P414</f>
        <v>0</v>
      </c>
      <c r="Q413" s="211"/>
      <c r="R413" s="212">
        <f>R414</f>
        <v>0</v>
      </c>
      <c r="S413" s="211"/>
      <c r="T413" s="213">
        <f>T414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14" t="s">
        <v>151</v>
      </c>
      <c r="AT413" s="215" t="s">
        <v>72</v>
      </c>
      <c r="AU413" s="215" t="s">
        <v>81</v>
      </c>
      <c r="AY413" s="214" t="s">
        <v>122</v>
      </c>
      <c r="BK413" s="216">
        <f>BK414</f>
        <v>0</v>
      </c>
    </row>
    <row r="414" spans="1:65" s="2" customFormat="1" ht="16.5" customHeight="1">
      <c r="A414" s="39"/>
      <c r="B414" s="40"/>
      <c r="C414" s="219" t="s">
        <v>322</v>
      </c>
      <c r="D414" s="219" t="s">
        <v>125</v>
      </c>
      <c r="E414" s="220" t="s">
        <v>323</v>
      </c>
      <c r="F414" s="221" t="s">
        <v>324</v>
      </c>
      <c r="G414" s="222" t="s">
        <v>312</v>
      </c>
      <c r="H414" s="223">
        <v>1</v>
      </c>
      <c r="I414" s="224"/>
      <c r="J414" s="225">
        <f>ROUND(I414*H414,2)</f>
        <v>0</v>
      </c>
      <c r="K414" s="221" t="s">
        <v>129</v>
      </c>
      <c r="L414" s="45"/>
      <c r="M414" s="279" t="s">
        <v>19</v>
      </c>
      <c r="N414" s="280" t="s">
        <v>44</v>
      </c>
      <c r="O414" s="281"/>
      <c r="P414" s="282">
        <f>O414*H414</f>
        <v>0</v>
      </c>
      <c r="Q414" s="282">
        <v>0</v>
      </c>
      <c r="R414" s="282">
        <f>Q414*H414</f>
        <v>0</v>
      </c>
      <c r="S414" s="282">
        <v>0</v>
      </c>
      <c r="T414" s="283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0" t="s">
        <v>313</v>
      </c>
      <c r="AT414" s="230" t="s">
        <v>125</v>
      </c>
      <c r="AU414" s="230" t="s">
        <v>83</v>
      </c>
      <c r="AY414" s="18" t="s">
        <v>122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8" t="s">
        <v>81</v>
      </c>
      <c r="BK414" s="231">
        <f>ROUND(I414*H414,2)</f>
        <v>0</v>
      </c>
      <c r="BL414" s="18" t="s">
        <v>313</v>
      </c>
      <c r="BM414" s="230" t="s">
        <v>325</v>
      </c>
    </row>
    <row r="415" spans="1:31" s="2" customFormat="1" ht="6.95" customHeight="1">
      <c r="A415" s="39"/>
      <c r="B415" s="60"/>
      <c r="C415" s="61"/>
      <c r="D415" s="61"/>
      <c r="E415" s="61"/>
      <c r="F415" s="61"/>
      <c r="G415" s="61"/>
      <c r="H415" s="61"/>
      <c r="I415" s="167"/>
      <c r="J415" s="61"/>
      <c r="K415" s="61"/>
      <c r="L415" s="45"/>
      <c r="M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</row>
  </sheetData>
  <sheetProtection password="CC35" sheet="1" objects="1" scenarios="1" formatColumns="0" formatRows="0" autoFilter="0"/>
  <autoFilter ref="C91:K414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83</v>
      </c>
    </row>
    <row r="4" spans="2:46" s="1" customFormat="1" ht="24.95" customHeight="1">
      <c r="B4" s="21"/>
      <c r="D4" s="133" t="s">
        <v>87</v>
      </c>
      <c r="I4" s="129"/>
      <c r="L4" s="21"/>
      <c r="M4" s="134" t="s">
        <v>10</v>
      </c>
      <c r="AT4" s="18" t="s">
        <v>4</v>
      </c>
    </row>
    <row r="5" spans="2:12" s="1" customFormat="1" ht="6.95" customHeight="1">
      <c r="B5" s="21"/>
      <c r="I5" s="129"/>
      <c r="L5" s="21"/>
    </row>
    <row r="6" spans="2:12" s="1" customFormat="1" ht="12" customHeight="1">
      <c r="B6" s="21"/>
      <c r="D6" s="135" t="s">
        <v>16</v>
      </c>
      <c r="I6" s="129"/>
      <c r="L6" s="21"/>
    </row>
    <row r="7" spans="2:12" s="1" customFormat="1" ht="16.5" customHeight="1">
      <c r="B7" s="21"/>
      <c r="E7" s="136" t="str">
        <f>'Rekapitulace stavby'!K6</f>
        <v>Projekt opravy šikmé střechy - školní jídelna a dílny Střední školy Bor</v>
      </c>
      <c r="F7" s="135"/>
      <c r="G7" s="135"/>
      <c r="H7" s="135"/>
      <c r="I7" s="129"/>
      <c r="L7" s="21"/>
    </row>
    <row r="8" spans="1:31" s="2" customFormat="1" ht="12" customHeight="1">
      <c r="A8" s="39"/>
      <c r="B8" s="45"/>
      <c r="C8" s="39"/>
      <c r="D8" s="135" t="s">
        <v>88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9" t="s">
        <v>326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20. 5. 2020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27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0" t="s">
        <v>28</v>
      </c>
      <c r="F15" s="39"/>
      <c r="G15" s="39"/>
      <c r="H15" s="39"/>
      <c r="I15" s="141" t="s">
        <v>29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5" t="s">
        <v>30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29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5" t="s">
        <v>32</v>
      </c>
      <c r="E20" s="39"/>
      <c r="F20" s="39"/>
      <c r="G20" s="39"/>
      <c r="H20" s="39"/>
      <c r="I20" s="141" t="s">
        <v>26</v>
      </c>
      <c r="J20" s="140" t="s">
        <v>33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0" t="s">
        <v>34</v>
      </c>
      <c r="F21" s="39"/>
      <c r="G21" s="39"/>
      <c r="H21" s="39"/>
      <c r="I21" s="141" t="s">
        <v>29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5" t="s">
        <v>36</v>
      </c>
      <c r="E23" s="39"/>
      <c r="F23" s="39"/>
      <c r="G23" s="39"/>
      <c r="H23" s="39"/>
      <c r="I23" s="141" t="s">
        <v>26</v>
      </c>
      <c r="J23" s="140" t="s">
        <v>33</v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0" t="s">
        <v>34</v>
      </c>
      <c r="F24" s="39"/>
      <c r="G24" s="39"/>
      <c r="H24" s="39"/>
      <c r="I24" s="141" t="s">
        <v>29</v>
      </c>
      <c r="J24" s="140" t="s">
        <v>19</v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5" t="s">
        <v>37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0" t="s">
        <v>39</v>
      </c>
      <c r="E30" s="39"/>
      <c r="F30" s="39"/>
      <c r="G30" s="39"/>
      <c r="H30" s="39"/>
      <c r="I30" s="137"/>
      <c r="J30" s="151">
        <f>ROUND(J94,2)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2" t="s">
        <v>41</v>
      </c>
      <c r="G32" s="39"/>
      <c r="H32" s="39"/>
      <c r="I32" s="153" t="s">
        <v>40</v>
      </c>
      <c r="J32" s="152" t="s">
        <v>42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35" t="s">
        <v>44</v>
      </c>
      <c r="F33" s="155">
        <f>ROUND((SUM(BE94:BE289)),2)</f>
        <v>0</v>
      </c>
      <c r="G33" s="39"/>
      <c r="H33" s="39"/>
      <c r="I33" s="156">
        <v>0.21</v>
      </c>
      <c r="J33" s="155">
        <f>ROUND(((SUM(BE94:BE289))*I33),2)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5" t="s">
        <v>45</v>
      </c>
      <c r="F34" s="155">
        <f>ROUND((SUM(BF94:BF289)),2)</f>
        <v>0</v>
      </c>
      <c r="G34" s="39"/>
      <c r="H34" s="39"/>
      <c r="I34" s="156">
        <v>0.15</v>
      </c>
      <c r="J34" s="155">
        <f>ROUND(((SUM(BF94:BF289))*I34),2)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5" t="s">
        <v>46</v>
      </c>
      <c r="F35" s="155">
        <f>ROUND((SUM(BG94:BG289)),2)</f>
        <v>0</v>
      </c>
      <c r="G35" s="39"/>
      <c r="H35" s="39"/>
      <c r="I35" s="156">
        <v>0.21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5" t="s">
        <v>47</v>
      </c>
      <c r="F36" s="155">
        <f>ROUND((SUM(BH94:BH289)),2)</f>
        <v>0</v>
      </c>
      <c r="G36" s="39"/>
      <c r="H36" s="39"/>
      <c r="I36" s="156">
        <v>0.15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5" t="s">
        <v>48</v>
      </c>
      <c r="F37" s="155">
        <f>ROUND((SUM(BI94:BI289)),2)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90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1" t="str">
        <f>E7</f>
        <v>Projekt opravy šikmé střechy - školní jídelna a dílny Střední školy Bor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88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SO-02 - Konstrukce střechy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Strážská 483</v>
      </c>
      <c r="G52" s="41"/>
      <c r="H52" s="41"/>
      <c r="I52" s="141" t="s">
        <v>23</v>
      </c>
      <c r="J52" s="73" t="str">
        <f>IF(J12="","",J12)</f>
        <v>20. 5. 2020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Střední škola Bor</v>
      </c>
      <c r="G54" s="41"/>
      <c r="H54" s="41"/>
      <c r="I54" s="141" t="s">
        <v>32</v>
      </c>
      <c r="J54" s="37" t="str">
        <f>E21</f>
        <v>DEKPROJEKT s.r.o.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141" t="s">
        <v>36</v>
      </c>
      <c r="J55" s="37" t="str">
        <f>E24</f>
        <v>DEKPROJEKT s.r.o.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91</v>
      </c>
      <c r="D57" s="173"/>
      <c r="E57" s="173"/>
      <c r="F57" s="173"/>
      <c r="G57" s="173"/>
      <c r="H57" s="173"/>
      <c r="I57" s="174"/>
      <c r="J57" s="175" t="s">
        <v>92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6" t="s">
        <v>71</v>
      </c>
      <c r="D59" s="41"/>
      <c r="E59" s="41"/>
      <c r="F59" s="41"/>
      <c r="G59" s="41"/>
      <c r="H59" s="41"/>
      <c r="I59" s="137"/>
      <c r="J59" s="103">
        <f>J94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93</v>
      </c>
    </row>
    <row r="60" spans="1:31" s="9" customFormat="1" ht="24.95" customHeight="1">
      <c r="A60" s="9"/>
      <c r="B60" s="177"/>
      <c r="C60" s="178"/>
      <c r="D60" s="179" t="s">
        <v>94</v>
      </c>
      <c r="E60" s="180"/>
      <c r="F60" s="180"/>
      <c r="G60" s="180"/>
      <c r="H60" s="180"/>
      <c r="I60" s="181"/>
      <c r="J60" s="182">
        <f>J95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4"/>
      <c r="C61" s="185"/>
      <c r="D61" s="186" t="s">
        <v>96</v>
      </c>
      <c r="E61" s="187"/>
      <c r="F61" s="187"/>
      <c r="G61" s="187"/>
      <c r="H61" s="187"/>
      <c r="I61" s="188"/>
      <c r="J61" s="189">
        <f>J96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4"/>
      <c r="C62" s="185"/>
      <c r="D62" s="186" t="s">
        <v>97</v>
      </c>
      <c r="E62" s="187"/>
      <c r="F62" s="187"/>
      <c r="G62" s="187"/>
      <c r="H62" s="187"/>
      <c r="I62" s="188"/>
      <c r="J62" s="189">
        <f>J100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4"/>
      <c r="C63" s="185"/>
      <c r="D63" s="186" t="s">
        <v>98</v>
      </c>
      <c r="E63" s="187"/>
      <c r="F63" s="187"/>
      <c r="G63" s="187"/>
      <c r="H63" s="187"/>
      <c r="I63" s="188"/>
      <c r="J63" s="189">
        <f>J107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77"/>
      <c r="C64" s="178"/>
      <c r="D64" s="179" t="s">
        <v>99</v>
      </c>
      <c r="E64" s="180"/>
      <c r="F64" s="180"/>
      <c r="G64" s="180"/>
      <c r="H64" s="180"/>
      <c r="I64" s="181"/>
      <c r="J64" s="182">
        <f>J109</f>
        <v>0</v>
      </c>
      <c r="K64" s="178"/>
      <c r="L64" s="183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4"/>
      <c r="C65" s="185"/>
      <c r="D65" s="186" t="s">
        <v>327</v>
      </c>
      <c r="E65" s="187"/>
      <c r="F65" s="187"/>
      <c r="G65" s="187"/>
      <c r="H65" s="187"/>
      <c r="I65" s="188"/>
      <c r="J65" s="189">
        <f>J110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4"/>
      <c r="C66" s="185"/>
      <c r="D66" s="186" t="s">
        <v>100</v>
      </c>
      <c r="E66" s="187"/>
      <c r="F66" s="187"/>
      <c r="G66" s="187"/>
      <c r="H66" s="187"/>
      <c r="I66" s="188"/>
      <c r="J66" s="189">
        <f>J178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4"/>
      <c r="C67" s="185"/>
      <c r="D67" s="186" t="s">
        <v>328</v>
      </c>
      <c r="E67" s="187"/>
      <c r="F67" s="187"/>
      <c r="G67" s="187"/>
      <c r="H67" s="187"/>
      <c r="I67" s="188"/>
      <c r="J67" s="189">
        <f>J190</f>
        <v>0</v>
      </c>
      <c r="K67" s="185"/>
      <c r="L67" s="19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4"/>
      <c r="C68" s="185"/>
      <c r="D68" s="186" t="s">
        <v>329</v>
      </c>
      <c r="E68" s="187"/>
      <c r="F68" s="187"/>
      <c r="G68" s="187"/>
      <c r="H68" s="187"/>
      <c r="I68" s="188"/>
      <c r="J68" s="189">
        <f>J209</f>
        <v>0</v>
      </c>
      <c r="K68" s="185"/>
      <c r="L68" s="19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4"/>
      <c r="C69" s="185"/>
      <c r="D69" s="186" t="s">
        <v>330</v>
      </c>
      <c r="E69" s="187"/>
      <c r="F69" s="187"/>
      <c r="G69" s="187"/>
      <c r="H69" s="187"/>
      <c r="I69" s="188"/>
      <c r="J69" s="189">
        <f>J218</f>
        <v>0</v>
      </c>
      <c r="K69" s="185"/>
      <c r="L69" s="19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4"/>
      <c r="C70" s="185"/>
      <c r="D70" s="186" t="s">
        <v>331</v>
      </c>
      <c r="E70" s="187"/>
      <c r="F70" s="187"/>
      <c r="G70" s="187"/>
      <c r="H70" s="187"/>
      <c r="I70" s="188"/>
      <c r="J70" s="189">
        <f>J257</f>
        <v>0</v>
      </c>
      <c r="K70" s="185"/>
      <c r="L70" s="19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7"/>
      <c r="C71" s="178"/>
      <c r="D71" s="179" t="s">
        <v>103</v>
      </c>
      <c r="E71" s="180"/>
      <c r="F71" s="180"/>
      <c r="G71" s="180"/>
      <c r="H71" s="180"/>
      <c r="I71" s="181"/>
      <c r="J71" s="182">
        <f>J279</f>
        <v>0</v>
      </c>
      <c r="K71" s="178"/>
      <c r="L71" s="18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4"/>
      <c r="C72" s="185"/>
      <c r="D72" s="186" t="s">
        <v>104</v>
      </c>
      <c r="E72" s="187"/>
      <c r="F72" s="187"/>
      <c r="G72" s="187"/>
      <c r="H72" s="187"/>
      <c r="I72" s="188"/>
      <c r="J72" s="189">
        <f>J280</f>
        <v>0</v>
      </c>
      <c r="K72" s="185"/>
      <c r="L72" s="19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4"/>
      <c r="C73" s="185"/>
      <c r="D73" s="186" t="s">
        <v>105</v>
      </c>
      <c r="E73" s="187"/>
      <c r="F73" s="187"/>
      <c r="G73" s="187"/>
      <c r="H73" s="187"/>
      <c r="I73" s="188"/>
      <c r="J73" s="189">
        <f>J283</f>
        <v>0</v>
      </c>
      <c r="K73" s="185"/>
      <c r="L73" s="19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4"/>
      <c r="C74" s="185"/>
      <c r="D74" s="186" t="s">
        <v>106</v>
      </c>
      <c r="E74" s="187"/>
      <c r="F74" s="187"/>
      <c r="G74" s="187"/>
      <c r="H74" s="187"/>
      <c r="I74" s="188"/>
      <c r="J74" s="189">
        <f>J287</f>
        <v>0</v>
      </c>
      <c r="K74" s="185"/>
      <c r="L74" s="19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167"/>
      <c r="J76" s="61"/>
      <c r="K76" s="6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170"/>
      <c r="J80" s="63"/>
      <c r="K80" s="63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107</v>
      </c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137"/>
      <c r="J82" s="41"/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71" t="str">
        <f>E7</f>
        <v>Projekt opravy šikmé střechy - školní jídelna a dílny Střední školy Bor</v>
      </c>
      <c r="F84" s="33"/>
      <c r="G84" s="33"/>
      <c r="H84" s="33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88</v>
      </c>
      <c r="D85" s="41"/>
      <c r="E85" s="41"/>
      <c r="F85" s="41"/>
      <c r="G85" s="41"/>
      <c r="H85" s="41"/>
      <c r="I85" s="137"/>
      <c r="J85" s="41"/>
      <c r="K85" s="41"/>
      <c r="L85" s="138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E9</f>
        <v>SO-02 - Konstrukce střechy</v>
      </c>
      <c r="F86" s="41"/>
      <c r="G86" s="41"/>
      <c r="H86" s="41"/>
      <c r="I86" s="137"/>
      <c r="J86" s="41"/>
      <c r="K86" s="41"/>
      <c r="L86" s="138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137"/>
      <c r="J87" s="41"/>
      <c r="K87" s="41"/>
      <c r="L87" s="13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F12</f>
        <v>Strážská 483</v>
      </c>
      <c r="G88" s="41"/>
      <c r="H88" s="41"/>
      <c r="I88" s="141" t="s">
        <v>23</v>
      </c>
      <c r="J88" s="73" t="str">
        <f>IF(J12="","",J12)</f>
        <v>20. 5. 2020</v>
      </c>
      <c r="K88" s="41"/>
      <c r="L88" s="13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137"/>
      <c r="J89" s="41"/>
      <c r="K89" s="41"/>
      <c r="L89" s="138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3" t="s">
        <v>25</v>
      </c>
      <c r="D90" s="41"/>
      <c r="E90" s="41"/>
      <c r="F90" s="28" t="str">
        <f>E15</f>
        <v>Střední škola Bor</v>
      </c>
      <c r="G90" s="41"/>
      <c r="H90" s="41"/>
      <c r="I90" s="141" t="s">
        <v>32</v>
      </c>
      <c r="J90" s="37" t="str">
        <f>E21</f>
        <v>DEKPROJEKT s.r.o.</v>
      </c>
      <c r="K90" s="41"/>
      <c r="L90" s="138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30</v>
      </c>
      <c r="D91" s="41"/>
      <c r="E91" s="41"/>
      <c r="F91" s="28" t="str">
        <f>IF(E18="","",E18)</f>
        <v>Vyplň údaj</v>
      </c>
      <c r="G91" s="41"/>
      <c r="H91" s="41"/>
      <c r="I91" s="141" t="s">
        <v>36</v>
      </c>
      <c r="J91" s="37" t="str">
        <f>E24</f>
        <v>DEKPROJEKT s.r.o.</v>
      </c>
      <c r="K91" s="41"/>
      <c r="L91" s="138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137"/>
      <c r="J92" s="41"/>
      <c r="K92" s="41"/>
      <c r="L92" s="13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91"/>
      <c r="B93" s="192"/>
      <c r="C93" s="193" t="s">
        <v>108</v>
      </c>
      <c r="D93" s="194" t="s">
        <v>58</v>
      </c>
      <c r="E93" s="194" t="s">
        <v>54</v>
      </c>
      <c r="F93" s="194" t="s">
        <v>55</v>
      </c>
      <c r="G93" s="194" t="s">
        <v>109</v>
      </c>
      <c r="H93" s="194" t="s">
        <v>110</v>
      </c>
      <c r="I93" s="195" t="s">
        <v>111</v>
      </c>
      <c r="J93" s="194" t="s">
        <v>92</v>
      </c>
      <c r="K93" s="196" t="s">
        <v>112</v>
      </c>
      <c r="L93" s="197"/>
      <c r="M93" s="93" t="s">
        <v>19</v>
      </c>
      <c r="N93" s="94" t="s">
        <v>43</v>
      </c>
      <c r="O93" s="94" t="s">
        <v>113</v>
      </c>
      <c r="P93" s="94" t="s">
        <v>114</v>
      </c>
      <c r="Q93" s="94" t="s">
        <v>115</v>
      </c>
      <c r="R93" s="94" t="s">
        <v>116</v>
      </c>
      <c r="S93" s="94" t="s">
        <v>117</v>
      </c>
      <c r="T93" s="95" t="s">
        <v>118</v>
      </c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</row>
    <row r="94" spans="1:63" s="2" customFormat="1" ht="22.8" customHeight="1">
      <c r="A94" s="39"/>
      <c r="B94" s="40"/>
      <c r="C94" s="100" t="s">
        <v>119</v>
      </c>
      <c r="D94" s="41"/>
      <c r="E94" s="41"/>
      <c r="F94" s="41"/>
      <c r="G94" s="41"/>
      <c r="H94" s="41"/>
      <c r="I94" s="137"/>
      <c r="J94" s="198">
        <f>BK94</f>
        <v>0</v>
      </c>
      <c r="K94" s="41"/>
      <c r="L94" s="45"/>
      <c r="M94" s="96"/>
      <c r="N94" s="199"/>
      <c r="O94" s="97"/>
      <c r="P94" s="200">
        <f>P95+P109+P279</f>
        <v>0</v>
      </c>
      <c r="Q94" s="97"/>
      <c r="R94" s="200">
        <f>R95+R109+R279</f>
        <v>7.444933019999999</v>
      </c>
      <c r="S94" s="97"/>
      <c r="T94" s="201">
        <f>T95+T109+T279</f>
        <v>19.14133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72</v>
      </c>
      <c r="AU94" s="18" t="s">
        <v>93</v>
      </c>
      <c r="BK94" s="202">
        <f>BK95+BK109+BK279</f>
        <v>0</v>
      </c>
    </row>
    <row r="95" spans="1:63" s="12" customFormat="1" ht="25.9" customHeight="1">
      <c r="A95" s="12"/>
      <c r="B95" s="203"/>
      <c r="C95" s="204"/>
      <c r="D95" s="205" t="s">
        <v>72</v>
      </c>
      <c r="E95" s="206" t="s">
        <v>120</v>
      </c>
      <c r="F95" s="206" t="s">
        <v>121</v>
      </c>
      <c r="G95" s="204"/>
      <c r="H95" s="204"/>
      <c r="I95" s="207"/>
      <c r="J95" s="208">
        <f>BK95</f>
        <v>0</v>
      </c>
      <c r="K95" s="204"/>
      <c r="L95" s="209"/>
      <c r="M95" s="210"/>
      <c r="N95" s="211"/>
      <c r="O95" s="211"/>
      <c r="P95" s="212">
        <f>P96+P100+P107</f>
        <v>0</v>
      </c>
      <c r="Q95" s="211"/>
      <c r="R95" s="212">
        <f>R96+R100+R107</f>
        <v>0</v>
      </c>
      <c r="S95" s="211"/>
      <c r="T95" s="213">
        <f>T96+T100+T107</f>
        <v>2.182326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4" t="s">
        <v>81</v>
      </c>
      <c r="AT95" s="215" t="s">
        <v>72</v>
      </c>
      <c r="AU95" s="215" t="s">
        <v>73</v>
      </c>
      <c r="AY95" s="214" t="s">
        <v>122</v>
      </c>
      <c r="BK95" s="216">
        <f>BK96+BK100+BK107</f>
        <v>0</v>
      </c>
    </row>
    <row r="96" spans="1:63" s="12" customFormat="1" ht="22.8" customHeight="1">
      <c r="A96" s="12"/>
      <c r="B96" s="203"/>
      <c r="C96" s="204"/>
      <c r="D96" s="205" t="s">
        <v>72</v>
      </c>
      <c r="E96" s="217" t="s">
        <v>135</v>
      </c>
      <c r="F96" s="217" t="s">
        <v>136</v>
      </c>
      <c r="G96" s="204"/>
      <c r="H96" s="204"/>
      <c r="I96" s="207"/>
      <c r="J96" s="218">
        <f>BK96</f>
        <v>0</v>
      </c>
      <c r="K96" s="204"/>
      <c r="L96" s="209"/>
      <c r="M96" s="210"/>
      <c r="N96" s="211"/>
      <c r="O96" s="211"/>
      <c r="P96" s="212">
        <f>SUM(P97:P99)</f>
        <v>0</v>
      </c>
      <c r="Q96" s="211"/>
      <c r="R96" s="212">
        <f>SUM(R97:R99)</f>
        <v>0</v>
      </c>
      <c r="S96" s="211"/>
      <c r="T96" s="213">
        <f>SUM(T97:T99)</f>
        <v>2.182326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4" t="s">
        <v>81</v>
      </c>
      <c r="AT96" s="215" t="s">
        <v>72</v>
      </c>
      <c r="AU96" s="215" t="s">
        <v>81</v>
      </c>
      <c r="AY96" s="214" t="s">
        <v>122</v>
      </c>
      <c r="BK96" s="216">
        <f>SUM(BK97:BK99)</f>
        <v>0</v>
      </c>
    </row>
    <row r="97" spans="1:65" s="2" customFormat="1" ht="21.75" customHeight="1">
      <c r="A97" s="39"/>
      <c r="B97" s="40"/>
      <c r="C97" s="219" t="s">
        <v>81</v>
      </c>
      <c r="D97" s="219" t="s">
        <v>125</v>
      </c>
      <c r="E97" s="220" t="s">
        <v>332</v>
      </c>
      <c r="F97" s="221" t="s">
        <v>333</v>
      </c>
      <c r="G97" s="222" t="s">
        <v>334</v>
      </c>
      <c r="H97" s="223">
        <v>1.306</v>
      </c>
      <c r="I97" s="224"/>
      <c r="J97" s="225">
        <f>ROUND(I97*H97,2)</f>
        <v>0</v>
      </c>
      <c r="K97" s="221" t="s">
        <v>129</v>
      </c>
      <c r="L97" s="45"/>
      <c r="M97" s="226" t="s">
        <v>19</v>
      </c>
      <c r="N97" s="227" t="s">
        <v>44</v>
      </c>
      <c r="O97" s="85"/>
      <c r="P97" s="228">
        <f>O97*H97</f>
        <v>0</v>
      </c>
      <c r="Q97" s="228">
        <v>0</v>
      </c>
      <c r="R97" s="228">
        <f>Q97*H97</f>
        <v>0</v>
      </c>
      <c r="S97" s="228">
        <v>1.671</v>
      </c>
      <c r="T97" s="229">
        <f>S97*H97</f>
        <v>2.182326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30" t="s">
        <v>130</v>
      </c>
      <c r="AT97" s="230" t="s">
        <v>125</v>
      </c>
      <c r="AU97" s="230" t="s">
        <v>83</v>
      </c>
      <c r="AY97" s="18" t="s">
        <v>122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18" t="s">
        <v>81</v>
      </c>
      <c r="BK97" s="231">
        <f>ROUND(I97*H97,2)</f>
        <v>0</v>
      </c>
      <c r="BL97" s="18" t="s">
        <v>130</v>
      </c>
      <c r="BM97" s="230" t="s">
        <v>335</v>
      </c>
    </row>
    <row r="98" spans="1:51" s="13" customFormat="1" ht="12">
      <c r="A98" s="13"/>
      <c r="B98" s="232"/>
      <c r="C98" s="233"/>
      <c r="D98" s="234" t="s">
        <v>132</v>
      </c>
      <c r="E98" s="235" t="s">
        <v>19</v>
      </c>
      <c r="F98" s="236" t="s">
        <v>336</v>
      </c>
      <c r="G98" s="233"/>
      <c r="H98" s="235" t="s">
        <v>19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132</v>
      </c>
      <c r="AU98" s="242" t="s">
        <v>83</v>
      </c>
      <c r="AV98" s="13" t="s">
        <v>81</v>
      </c>
      <c r="AW98" s="13" t="s">
        <v>35</v>
      </c>
      <c r="AX98" s="13" t="s">
        <v>73</v>
      </c>
      <c r="AY98" s="242" t="s">
        <v>122</v>
      </c>
    </row>
    <row r="99" spans="1:51" s="14" customFormat="1" ht="12">
      <c r="A99" s="14"/>
      <c r="B99" s="243"/>
      <c r="C99" s="244"/>
      <c r="D99" s="234" t="s">
        <v>132</v>
      </c>
      <c r="E99" s="245" t="s">
        <v>19</v>
      </c>
      <c r="F99" s="246" t="s">
        <v>337</v>
      </c>
      <c r="G99" s="244"/>
      <c r="H99" s="247">
        <v>1.306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3" t="s">
        <v>132</v>
      </c>
      <c r="AU99" s="253" t="s">
        <v>83</v>
      </c>
      <c r="AV99" s="14" t="s">
        <v>83</v>
      </c>
      <c r="AW99" s="14" t="s">
        <v>35</v>
      </c>
      <c r="AX99" s="14" t="s">
        <v>81</v>
      </c>
      <c r="AY99" s="253" t="s">
        <v>122</v>
      </c>
    </row>
    <row r="100" spans="1:63" s="12" customFormat="1" ht="22.8" customHeight="1">
      <c r="A100" s="12"/>
      <c r="B100" s="203"/>
      <c r="C100" s="204"/>
      <c r="D100" s="205" t="s">
        <v>72</v>
      </c>
      <c r="E100" s="217" t="s">
        <v>141</v>
      </c>
      <c r="F100" s="217" t="s">
        <v>142</v>
      </c>
      <c r="G100" s="204"/>
      <c r="H100" s="204"/>
      <c r="I100" s="207"/>
      <c r="J100" s="218">
        <f>BK100</f>
        <v>0</v>
      </c>
      <c r="K100" s="204"/>
      <c r="L100" s="209"/>
      <c r="M100" s="210"/>
      <c r="N100" s="211"/>
      <c r="O100" s="211"/>
      <c r="P100" s="212">
        <f>SUM(P101:P106)</f>
        <v>0</v>
      </c>
      <c r="Q100" s="211"/>
      <c r="R100" s="212">
        <f>SUM(R101:R106)</f>
        <v>0</v>
      </c>
      <c r="S100" s="211"/>
      <c r="T100" s="213">
        <f>SUM(T101:T106)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4" t="s">
        <v>81</v>
      </c>
      <c r="AT100" s="215" t="s">
        <v>72</v>
      </c>
      <c r="AU100" s="215" t="s">
        <v>81</v>
      </c>
      <c r="AY100" s="214" t="s">
        <v>122</v>
      </c>
      <c r="BK100" s="216">
        <f>SUM(BK101:BK106)</f>
        <v>0</v>
      </c>
    </row>
    <row r="101" spans="1:65" s="2" customFormat="1" ht="21.75" customHeight="1">
      <c r="A101" s="39"/>
      <c r="B101" s="40"/>
      <c r="C101" s="219" t="s">
        <v>83</v>
      </c>
      <c r="D101" s="219" t="s">
        <v>125</v>
      </c>
      <c r="E101" s="220" t="s">
        <v>144</v>
      </c>
      <c r="F101" s="221" t="s">
        <v>145</v>
      </c>
      <c r="G101" s="222" t="s">
        <v>146</v>
      </c>
      <c r="H101" s="223">
        <v>19.141</v>
      </c>
      <c r="I101" s="224"/>
      <c r="J101" s="225">
        <f>ROUND(I101*H101,2)</f>
        <v>0</v>
      </c>
      <c r="K101" s="221" t="s">
        <v>129</v>
      </c>
      <c r="L101" s="45"/>
      <c r="M101" s="226" t="s">
        <v>19</v>
      </c>
      <c r="N101" s="227" t="s">
        <v>44</v>
      </c>
      <c r="O101" s="85"/>
      <c r="P101" s="228">
        <f>O101*H101</f>
        <v>0</v>
      </c>
      <c r="Q101" s="228">
        <v>0</v>
      </c>
      <c r="R101" s="228">
        <f>Q101*H101</f>
        <v>0</v>
      </c>
      <c r="S101" s="228">
        <v>0</v>
      </c>
      <c r="T101" s="229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30" t="s">
        <v>130</v>
      </c>
      <c r="AT101" s="230" t="s">
        <v>125</v>
      </c>
      <c r="AU101" s="230" t="s">
        <v>83</v>
      </c>
      <c r="AY101" s="18" t="s">
        <v>122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18" t="s">
        <v>81</v>
      </c>
      <c r="BK101" s="231">
        <f>ROUND(I101*H101,2)</f>
        <v>0</v>
      </c>
      <c r="BL101" s="18" t="s">
        <v>130</v>
      </c>
      <c r="BM101" s="230" t="s">
        <v>147</v>
      </c>
    </row>
    <row r="102" spans="1:65" s="2" customFormat="1" ht="16.5" customHeight="1">
      <c r="A102" s="39"/>
      <c r="B102" s="40"/>
      <c r="C102" s="219" t="s">
        <v>143</v>
      </c>
      <c r="D102" s="219" t="s">
        <v>125</v>
      </c>
      <c r="E102" s="220" t="s">
        <v>148</v>
      </c>
      <c r="F102" s="221" t="s">
        <v>149</v>
      </c>
      <c r="G102" s="222" t="s">
        <v>146</v>
      </c>
      <c r="H102" s="223">
        <v>19.141</v>
      </c>
      <c r="I102" s="224"/>
      <c r="J102" s="225">
        <f>ROUND(I102*H102,2)</f>
        <v>0</v>
      </c>
      <c r="K102" s="221" t="s">
        <v>129</v>
      </c>
      <c r="L102" s="45"/>
      <c r="M102" s="226" t="s">
        <v>19</v>
      </c>
      <c r="N102" s="227" t="s">
        <v>44</v>
      </c>
      <c r="O102" s="85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30" t="s">
        <v>130</v>
      </c>
      <c r="AT102" s="230" t="s">
        <v>125</v>
      </c>
      <c r="AU102" s="230" t="s">
        <v>83</v>
      </c>
      <c r="AY102" s="18" t="s">
        <v>122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8" t="s">
        <v>81</v>
      </c>
      <c r="BK102" s="231">
        <f>ROUND(I102*H102,2)</f>
        <v>0</v>
      </c>
      <c r="BL102" s="18" t="s">
        <v>130</v>
      </c>
      <c r="BM102" s="230" t="s">
        <v>150</v>
      </c>
    </row>
    <row r="103" spans="1:65" s="2" customFormat="1" ht="21.75" customHeight="1">
      <c r="A103" s="39"/>
      <c r="B103" s="40"/>
      <c r="C103" s="219" t="s">
        <v>130</v>
      </c>
      <c r="D103" s="219" t="s">
        <v>125</v>
      </c>
      <c r="E103" s="220" t="s">
        <v>152</v>
      </c>
      <c r="F103" s="221" t="s">
        <v>153</v>
      </c>
      <c r="G103" s="222" t="s">
        <v>146</v>
      </c>
      <c r="H103" s="223">
        <v>363.679</v>
      </c>
      <c r="I103" s="224"/>
      <c r="J103" s="225">
        <f>ROUND(I103*H103,2)</f>
        <v>0</v>
      </c>
      <c r="K103" s="221" t="s">
        <v>129</v>
      </c>
      <c r="L103" s="45"/>
      <c r="M103" s="226" t="s">
        <v>19</v>
      </c>
      <c r="N103" s="227" t="s">
        <v>44</v>
      </c>
      <c r="O103" s="85"/>
      <c r="P103" s="228">
        <f>O103*H103</f>
        <v>0</v>
      </c>
      <c r="Q103" s="228">
        <v>0</v>
      </c>
      <c r="R103" s="228">
        <f>Q103*H103</f>
        <v>0</v>
      </c>
      <c r="S103" s="228">
        <v>0</v>
      </c>
      <c r="T103" s="229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30" t="s">
        <v>130</v>
      </c>
      <c r="AT103" s="230" t="s">
        <v>125</v>
      </c>
      <c r="AU103" s="230" t="s">
        <v>83</v>
      </c>
      <c r="AY103" s="18" t="s">
        <v>122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18" t="s">
        <v>81</v>
      </c>
      <c r="BK103" s="231">
        <f>ROUND(I103*H103,2)</f>
        <v>0</v>
      </c>
      <c r="BL103" s="18" t="s">
        <v>130</v>
      </c>
      <c r="BM103" s="230" t="s">
        <v>154</v>
      </c>
    </row>
    <row r="104" spans="1:47" s="2" customFormat="1" ht="12">
      <c r="A104" s="39"/>
      <c r="B104" s="40"/>
      <c r="C104" s="41"/>
      <c r="D104" s="234" t="s">
        <v>155</v>
      </c>
      <c r="E104" s="41"/>
      <c r="F104" s="254" t="s">
        <v>156</v>
      </c>
      <c r="G104" s="41"/>
      <c r="H104" s="41"/>
      <c r="I104" s="137"/>
      <c r="J104" s="41"/>
      <c r="K104" s="41"/>
      <c r="L104" s="45"/>
      <c r="M104" s="255"/>
      <c r="N104" s="256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155</v>
      </c>
      <c r="AU104" s="18" t="s">
        <v>83</v>
      </c>
    </row>
    <row r="105" spans="1:51" s="14" customFormat="1" ht="12">
      <c r="A105" s="14"/>
      <c r="B105" s="243"/>
      <c r="C105" s="244"/>
      <c r="D105" s="234" t="s">
        <v>132</v>
      </c>
      <c r="E105" s="244"/>
      <c r="F105" s="246" t="s">
        <v>338</v>
      </c>
      <c r="G105" s="244"/>
      <c r="H105" s="247">
        <v>363.679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3" t="s">
        <v>132</v>
      </c>
      <c r="AU105" s="253" t="s">
        <v>83</v>
      </c>
      <c r="AV105" s="14" t="s">
        <v>83</v>
      </c>
      <c r="AW105" s="14" t="s">
        <v>4</v>
      </c>
      <c r="AX105" s="14" t="s">
        <v>81</v>
      </c>
      <c r="AY105" s="253" t="s">
        <v>122</v>
      </c>
    </row>
    <row r="106" spans="1:65" s="2" customFormat="1" ht="21.75" customHeight="1">
      <c r="A106" s="39"/>
      <c r="B106" s="40"/>
      <c r="C106" s="219" t="s">
        <v>151</v>
      </c>
      <c r="D106" s="219" t="s">
        <v>125</v>
      </c>
      <c r="E106" s="220" t="s">
        <v>158</v>
      </c>
      <c r="F106" s="221" t="s">
        <v>159</v>
      </c>
      <c r="G106" s="222" t="s">
        <v>146</v>
      </c>
      <c r="H106" s="223">
        <v>19.141</v>
      </c>
      <c r="I106" s="224"/>
      <c r="J106" s="225">
        <f>ROUND(I106*H106,2)</f>
        <v>0</v>
      </c>
      <c r="K106" s="221" t="s">
        <v>129</v>
      </c>
      <c r="L106" s="45"/>
      <c r="M106" s="226" t="s">
        <v>19</v>
      </c>
      <c r="N106" s="227" t="s">
        <v>44</v>
      </c>
      <c r="O106" s="85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0" t="s">
        <v>130</v>
      </c>
      <c r="AT106" s="230" t="s">
        <v>125</v>
      </c>
      <c r="AU106" s="230" t="s">
        <v>83</v>
      </c>
      <c r="AY106" s="18" t="s">
        <v>122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8" t="s">
        <v>81</v>
      </c>
      <c r="BK106" s="231">
        <f>ROUND(I106*H106,2)</f>
        <v>0</v>
      </c>
      <c r="BL106" s="18" t="s">
        <v>130</v>
      </c>
      <c r="BM106" s="230" t="s">
        <v>160</v>
      </c>
    </row>
    <row r="107" spans="1:63" s="12" customFormat="1" ht="22.8" customHeight="1">
      <c r="A107" s="12"/>
      <c r="B107" s="203"/>
      <c r="C107" s="204"/>
      <c r="D107" s="205" t="s">
        <v>72</v>
      </c>
      <c r="E107" s="217" t="s">
        <v>161</v>
      </c>
      <c r="F107" s="217" t="s">
        <v>162</v>
      </c>
      <c r="G107" s="204"/>
      <c r="H107" s="204"/>
      <c r="I107" s="207"/>
      <c r="J107" s="218">
        <f>BK107</f>
        <v>0</v>
      </c>
      <c r="K107" s="204"/>
      <c r="L107" s="209"/>
      <c r="M107" s="210"/>
      <c r="N107" s="211"/>
      <c r="O107" s="211"/>
      <c r="P107" s="212">
        <f>P108</f>
        <v>0</v>
      </c>
      <c r="Q107" s="211"/>
      <c r="R107" s="212">
        <f>R108</f>
        <v>0</v>
      </c>
      <c r="S107" s="211"/>
      <c r="T107" s="213">
        <f>T108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4" t="s">
        <v>81</v>
      </c>
      <c r="AT107" s="215" t="s">
        <v>72</v>
      </c>
      <c r="AU107" s="215" t="s">
        <v>81</v>
      </c>
      <c r="AY107" s="214" t="s">
        <v>122</v>
      </c>
      <c r="BK107" s="216">
        <f>BK108</f>
        <v>0</v>
      </c>
    </row>
    <row r="108" spans="1:65" s="2" customFormat="1" ht="21.75" customHeight="1">
      <c r="A108" s="39"/>
      <c r="B108" s="40"/>
      <c r="C108" s="219" t="s">
        <v>123</v>
      </c>
      <c r="D108" s="219" t="s">
        <v>125</v>
      </c>
      <c r="E108" s="220" t="s">
        <v>164</v>
      </c>
      <c r="F108" s="221" t="s">
        <v>165</v>
      </c>
      <c r="G108" s="222" t="s">
        <v>146</v>
      </c>
      <c r="H108" s="223">
        <v>0.62</v>
      </c>
      <c r="I108" s="224"/>
      <c r="J108" s="225">
        <f>ROUND(I108*H108,2)</f>
        <v>0</v>
      </c>
      <c r="K108" s="221" t="s">
        <v>129</v>
      </c>
      <c r="L108" s="45"/>
      <c r="M108" s="226" t="s">
        <v>19</v>
      </c>
      <c r="N108" s="227" t="s">
        <v>44</v>
      </c>
      <c r="O108" s="85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0" t="s">
        <v>130</v>
      </c>
      <c r="AT108" s="230" t="s">
        <v>125</v>
      </c>
      <c r="AU108" s="230" t="s">
        <v>83</v>
      </c>
      <c r="AY108" s="18" t="s">
        <v>122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8" t="s">
        <v>81</v>
      </c>
      <c r="BK108" s="231">
        <f>ROUND(I108*H108,2)</f>
        <v>0</v>
      </c>
      <c r="BL108" s="18" t="s">
        <v>130</v>
      </c>
      <c r="BM108" s="230" t="s">
        <v>166</v>
      </c>
    </row>
    <row r="109" spans="1:63" s="12" customFormat="1" ht="25.9" customHeight="1">
      <c r="A109" s="12"/>
      <c r="B109" s="203"/>
      <c r="C109" s="204"/>
      <c r="D109" s="205" t="s">
        <v>72</v>
      </c>
      <c r="E109" s="206" t="s">
        <v>167</v>
      </c>
      <c r="F109" s="206" t="s">
        <v>168</v>
      </c>
      <c r="G109" s="204"/>
      <c r="H109" s="204"/>
      <c r="I109" s="207"/>
      <c r="J109" s="208">
        <f>BK109</f>
        <v>0</v>
      </c>
      <c r="K109" s="204"/>
      <c r="L109" s="209"/>
      <c r="M109" s="210"/>
      <c r="N109" s="211"/>
      <c r="O109" s="211"/>
      <c r="P109" s="212">
        <f>P110+P178+P190+P209+P218+P257</f>
        <v>0</v>
      </c>
      <c r="Q109" s="211"/>
      <c r="R109" s="212">
        <f>R110+R178+R190+R209+R218+R257</f>
        <v>7.444933019999999</v>
      </c>
      <c r="S109" s="211"/>
      <c r="T109" s="213">
        <f>T110+T178+T190+T209+T218+T257</f>
        <v>16.959004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4" t="s">
        <v>83</v>
      </c>
      <c r="AT109" s="215" t="s">
        <v>72</v>
      </c>
      <c r="AU109" s="215" t="s">
        <v>73</v>
      </c>
      <c r="AY109" s="214" t="s">
        <v>122</v>
      </c>
      <c r="BK109" s="216">
        <f>BK110+BK178+BK190+BK209+BK218+BK257</f>
        <v>0</v>
      </c>
    </row>
    <row r="110" spans="1:63" s="12" customFormat="1" ht="22.8" customHeight="1">
      <c r="A110" s="12"/>
      <c r="B110" s="203"/>
      <c r="C110" s="204"/>
      <c r="D110" s="205" t="s">
        <v>72</v>
      </c>
      <c r="E110" s="217" t="s">
        <v>339</v>
      </c>
      <c r="F110" s="217" t="s">
        <v>340</v>
      </c>
      <c r="G110" s="204"/>
      <c r="H110" s="204"/>
      <c r="I110" s="207"/>
      <c r="J110" s="218">
        <f>BK110</f>
        <v>0</v>
      </c>
      <c r="K110" s="204"/>
      <c r="L110" s="209"/>
      <c r="M110" s="210"/>
      <c r="N110" s="211"/>
      <c r="O110" s="211"/>
      <c r="P110" s="212">
        <f>SUM(P111:P177)</f>
        <v>0</v>
      </c>
      <c r="Q110" s="211"/>
      <c r="R110" s="212">
        <f>SUM(R111:R177)</f>
        <v>3.1722104399999993</v>
      </c>
      <c r="S110" s="211"/>
      <c r="T110" s="213">
        <f>SUM(T111:T177)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4" t="s">
        <v>83</v>
      </c>
      <c r="AT110" s="215" t="s">
        <v>72</v>
      </c>
      <c r="AU110" s="215" t="s">
        <v>81</v>
      </c>
      <c r="AY110" s="214" t="s">
        <v>122</v>
      </c>
      <c r="BK110" s="216">
        <f>SUM(BK111:BK177)</f>
        <v>0</v>
      </c>
    </row>
    <row r="111" spans="1:65" s="2" customFormat="1" ht="21.75" customHeight="1">
      <c r="A111" s="39"/>
      <c r="B111" s="40"/>
      <c r="C111" s="219" t="s">
        <v>163</v>
      </c>
      <c r="D111" s="219" t="s">
        <v>125</v>
      </c>
      <c r="E111" s="220" t="s">
        <v>341</v>
      </c>
      <c r="F111" s="221" t="s">
        <v>342</v>
      </c>
      <c r="G111" s="222" t="s">
        <v>343</v>
      </c>
      <c r="H111" s="223">
        <v>3</v>
      </c>
      <c r="I111" s="224"/>
      <c r="J111" s="225">
        <f>ROUND(I111*H111,2)</f>
        <v>0</v>
      </c>
      <c r="K111" s="221" t="s">
        <v>129</v>
      </c>
      <c r="L111" s="45"/>
      <c r="M111" s="226" t="s">
        <v>19</v>
      </c>
      <c r="N111" s="227" t="s">
        <v>44</v>
      </c>
      <c r="O111" s="85"/>
      <c r="P111" s="228">
        <f>O111*H111</f>
        <v>0</v>
      </c>
      <c r="Q111" s="228">
        <v>0.0075</v>
      </c>
      <c r="R111" s="228">
        <f>Q111*H111</f>
        <v>0.0225</v>
      </c>
      <c r="S111" s="228">
        <v>0</v>
      </c>
      <c r="T111" s="229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30" t="s">
        <v>174</v>
      </c>
      <c r="AT111" s="230" t="s">
        <v>125</v>
      </c>
      <c r="AU111" s="230" t="s">
        <v>83</v>
      </c>
      <c r="AY111" s="18" t="s">
        <v>122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18" t="s">
        <v>81</v>
      </c>
      <c r="BK111" s="231">
        <f>ROUND(I111*H111,2)</f>
        <v>0</v>
      </c>
      <c r="BL111" s="18" t="s">
        <v>174</v>
      </c>
      <c r="BM111" s="230" t="s">
        <v>344</v>
      </c>
    </row>
    <row r="112" spans="1:51" s="13" customFormat="1" ht="12">
      <c r="A112" s="13"/>
      <c r="B112" s="232"/>
      <c r="C112" s="233"/>
      <c r="D112" s="234" t="s">
        <v>132</v>
      </c>
      <c r="E112" s="235" t="s">
        <v>19</v>
      </c>
      <c r="F112" s="236" t="s">
        <v>345</v>
      </c>
      <c r="G112" s="233"/>
      <c r="H112" s="235" t="s">
        <v>19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132</v>
      </c>
      <c r="AU112" s="242" t="s">
        <v>83</v>
      </c>
      <c r="AV112" s="13" t="s">
        <v>81</v>
      </c>
      <c r="AW112" s="13" t="s">
        <v>35</v>
      </c>
      <c r="AX112" s="13" t="s">
        <v>73</v>
      </c>
      <c r="AY112" s="242" t="s">
        <v>122</v>
      </c>
    </row>
    <row r="113" spans="1:51" s="14" customFormat="1" ht="12">
      <c r="A113" s="14"/>
      <c r="B113" s="243"/>
      <c r="C113" s="244"/>
      <c r="D113" s="234" t="s">
        <v>132</v>
      </c>
      <c r="E113" s="245" t="s">
        <v>19</v>
      </c>
      <c r="F113" s="246" t="s">
        <v>143</v>
      </c>
      <c r="G113" s="244"/>
      <c r="H113" s="247">
        <v>3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2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3" t="s">
        <v>132</v>
      </c>
      <c r="AU113" s="253" t="s">
        <v>83</v>
      </c>
      <c r="AV113" s="14" t="s">
        <v>83</v>
      </c>
      <c r="AW113" s="14" t="s">
        <v>35</v>
      </c>
      <c r="AX113" s="14" t="s">
        <v>81</v>
      </c>
      <c r="AY113" s="253" t="s">
        <v>122</v>
      </c>
    </row>
    <row r="114" spans="1:65" s="2" customFormat="1" ht="16.5" customHeight="1">
      <c r="A114" s="39"/>
      <c r="B114" s="40"/>
      <c r="C114" s="268" t="s">
        <v>171</v>
      </c>
      <c r="D114" s="268" t="s">
        <v>222</v>
      </c>
      <c r="E114" s="269" t="s">
        <v>346</v>
      </c>
      <c r="F114" s="270" t="s">
        <v>347</v>
      </c>
      <c r="G114" s="271" t="s">
        <v>343</v>
      </c>
      <c r="H114" s="272">
        <v>3</v>
      </c>
      <c r="I114" s="273"/>
      <c r="J114" s="274">
        <f>ROUND(I114*H114,2)</f>
        <v>0</v>
      </c>
      <c r="K114" s="270" t="s">
        <v>129</v>
      </c>
      <c r="L114" s="275"/>
      <c r="M114" s="276" t="s">
        <v>19</v>
      </c>
      <c r="N114" s="277" t="s">
        <v>44</v>
      </c>
      <c r="O114" s="85"/>
      <c r="P114" s="228">
        <f>O114*H114</f>
        <v>0</v>
      </c>
      <c r="Q114" s="228">
        <v>0.00018</v>
      </c>
      <c r="R114" s="228">
        <f>Q114*H114</f>
        <v>0.00054</v>
      </c>
      <c r="S114" s="228">
        <v>0</v>
      </c>
      <c r="T114" s="22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0" t="s">
        <v>225</v>
      </c>
      <c r="AT114" s="230" t="s">
        <v>222</v>
      </c>
      <c r="AU114" s="230" t="s">
        <v>83</v>
      </c>
      <c r="AY114" s="18" t="s">
        <v>122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8" t="s">
        <v>81</v>
      </c>
      <c r="BK114" s="231">
        <f>ROUND(I114*H114,2)</f>
        <v>0</v>
      </c>
      <c r="BL114" s="18" t="s">
        <v>174</v>
      </c>
      <c r="BM114" s="230" t="s">
        <v>348</v>
      </c>
    </row>
    <row r="115" spans="1:65" s="2" customFormat="1" ht="21.75" customHeight="1">
      <c r="A115" s="39"/>
      <c r="B115" s="40"/>
      <c r="C115" s="219" t="s">
        <v>135</v>
      </c>
      <c r="D115" s="219" t="s">
        <v>125</v>
      </c>
      <c r="E115" s="220" t="s">
        <v>349</v>
      </c>
      <c r="F115" s="221" t="s">
        <v>350</v>
      </c>
      <c r="G115" s="222" t="s">
        <v>343</v>
      </c>
      <c r="H115" s="223">
        <v>12</v>
      </c>
      <c r="I115" s="224"/>
      <c r="J115" s="225">
        <f>ROUND(I115*H115,2)</f>
        <v>0</v>
      </c>
      <c r="K115" s="221" t="s">
        <v>129</v>
      </c>
      <c r="L115" s="45"/>
      <c r="M115" s="226" t="s">
        <v>19</v>
      </c>
      <c r="N115" s="227" t="s">
        <v>44</v>
      </c>
      <c r="O115" s="85"/>
      <c r="P115" s="228">
        <f>O115*H115</f>
        <v>0</v>
      </c>
      <c r="Q115" s="228">
        <v>0.015</v>
      </c>
      <c r="R115" s="228">
        <f>Q115*H115</f>
        <v>0.18</v>
      </c>
      <c r="S115" s="228">
        <v>0</v>
      </c>
      <c r="T115" s="229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30" t="s">
        <v>174</v>
      </c>
      <c r="AT115" s="230" t="s">
        <v>125</v>
      </c>
      <c r="AU115" s="230" t="s">
        <v>83</v>
      </c>
      <c r="AY115" s="18" t="s">
        <v>122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18" t="s">
        <v>81</v>
      </c>
      <c r="BK115" s="231">
        <f>ROUND(I115*H115,2)</f>
        <v>0</v>
      </c>
      <c r="BL115" s="18" t="s">
        <v>174</v>
      </c>
      <c r="BM115" s="230" t="s">
        <v>351</v>
      </c>
    </row>
    <row r="116" spans="1:51" s="13" customFormat="1" ht="12">
      <c r="A116" s="13"/>
      <c r="B116" s="232"/>
      <c r="C116" s="233"/>
      <c r="D116" s="234" t="s">
        <v>132</v>
      </c>
      <c r="E116" s="235" t="s">
        <v>19</v>
      </c>
      <c r="F116" s="236" t="s">
        <v>352</v>
      </c>
      <c r="G116" s="233"/>
      <c r="H116" s="235" t="s">
        <v>19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2" t="s">
        <v>132</v>
      </c>
      <c r="AU116" s="242" t="s">
        <v>83</v>
      </c>
      <c r="AV116" s="13" t="s">
        <v>81</v>
      </c>
      <c r="AW116" s="13" t="s">
        <v>35</v>
      </c>
      <c r="AX116" s="13" t="s">
        <v>73</v>
      </c>
      <c r="AY116" s="242" t="s">
        <v>122</v>
      </c>
    </row>
    <row r="117" spans="1:51" s="14" customFormat="1" ht="12">
      <c r="A117" s="14"/>
      <c r="B117" s="243"/>
      <c r="C117" s="244"/>
      <c r="D117" s="234" t="s">
        <v>132</v>
      </c>
      <c r="E117" s="245" t="s">
        <v>19</v>
      </c>
      <c r="F117" s="246" t="s">
        <v>83</v>
      </c>
      <c r="G117" s="244"/>
      <c r="H117" s="247">
        <v>2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3" t="s">
        <v>132</v>
      </c>
      <c r="AU117" s="253" t="s">
        <v>83</v>
      </c>
      <c r="AV117" s="14" t="s">
        <v>83</v>
      </c>
      <c r="AW117" s="14" t="s">
        <v>35</v>
      </c>
      <c r="AX117" s="14" t="s">
        <v>73</v>
      </c>
      <c r="AY117" s="253" t="s">
        <v>122</v>
      </c>
    </row>
    <row r="118" spans="1:51" s="13" customFormat="1" ht="12">
      <c r="A118" s="13"/>
      <c r="B118" s="232"/>
      <c r="C118" s="233"/>
      <c r="D118" s="234" t="s">
        <v>132</v>
      </c>
      <c r="E118" s="235" t="s">
        <v>19</v>
      </c>
      <c r="F118" s="236" t="s">
        <v>353</v>
      </c>
      <c r="G118" s="233"/>
      <c r="H118" s="235" t="s">
        <v>19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132</v>
      </c>
      <c r="AU118" s="242" t="s">
        <v>83</v>
      </c>
      <c r="AV118" s="13" t="s">
        <v>81</v>
      </c>
      <c r="AW118" s="13" t="s">
        <v>35</v>
      </c>
      <c r="AX118" s="13" t="s">
        <v>73</v>
      </c>
      <c r="AY118" s="242" t="s">
        <v>122</v>
      </c>
    </row>
    <row r="119" spans="1:51" s="14" customFormat="1" ht="12">
      <c r="A119" s="14"/>
      <c r="B119" s="243"/>
      <c r="C119" s="244"/>
      <c r="D119" s="234" t="s">
        <v>132</v>
      </c>
      <c r="E119" s="245" t="s">
        <v>19</v>
      </c>
      <c r="F119" s="246" t="s">
        <v>213</v>
      </c>
      <c r="G119" s="244"/>
      <c r="H119" s="247">
        <v>10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3" t="s">
        <v>132</v>
      </c>
      <c r="AU119" s="253" t="s">
        <v>83</v>
      </c>
      <c r="AV119" s="14" t="s">
        <v>83</v>
      </c>
      <c r="AW119" s="14" t="s">
        <v>35</v>
      </c>
      <c r="AX119" s="14" t="s">
        <v>73</v>
      </c>
      <c r="AY119" s="253" t="s">
        <v>122</v>
      </c>
    </row>
    <row r="120" spans="1:51" s="15" customFormat="1" ht="12">
      <c r="A120" s="15"/>
      <c r="B120" s="257"/>
      <c r="C120" s="258"/>
      <c r="D120" s="234" t="s">
        <v>132</v>
      </c>
      <c r="E120" s="259" t="s">
        <v>19</v>
      </c>
      <c r="F120" s="260" t="s">
        <v>202</v>
      </c>
      <c r="G120" s="258"/>
      <c r="H120" s="261">
        <v>12</v>
      </c>
      <c r="I120" s="262"/>
      <c r="J120" s="258"/>
      <c r="K120" s="258"/>
      <c r="L120" s="263"/>
      <c r="M120" s="264"/>
      <c r="N120" s="265"/>
      <c r="O120" s="265"/>
      <c r="P120" s="265"/>
      <c r="Q120" s="265"/>
      <c r="R120" s="265"/>
      <c r="S120" s="265"/>
      <c r="T120" s="266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7" t="s">
        <v>132</v>
      </c>
      <c r="AU120" s="267" t="s">
        <v>83</v>
      </c>
      <c r="AV120" s="15" t="s">
        <v>130</v>
      </c>
      <c r="AW120" s="15" t="s">
        <v>35</v>
      </c>
      <c r="AX120" s="15" t="s">
        <v>81</v>
      </c>
      <c r="AY120" s="267" t="s">
        <v>122</v>
      </c>
    </row>
    <row r="121" spans="1:65" s="2" customFormat="1" ht="16.5" customHeight="1">
      <c r="A121" s="39"/>
      <c r="B121" s="40"/>
      <c r="C121" s="268" t="s">
        <v>213</v>
      </c>
      <c r="D121" s="268" t="s">
        <v>222</v>
      </c>
      <c r="E121" s="269" t="s">
        <v>354</v>
      </c>
      <c r="F121" s="270" t="s">
        <v>355</v>
      </c>
      <c r="G121" s="271" t="s">
        <v>128</v>
      </c>
      <c r="H121" s="272">
        <v>8.4</v>
      </c>
      <c r="I121" s="273"/>
      <c r="J121" s="274">
        <f>ROUND(I121*H121,2)</f>
        <v>0</v>
      </c>
      <c r="K121" s="270" t="s">
        <v>129</v>
      </c>
      <c r="L121" s="275"/>
      <c r="M121" s="276" t="s">
        <v>19</v>
      </c>
      <c r="N121" s="277" t="s">
        <v>44</v>
      </c>
      <c r="O121" s="85"/>
      <c r="P121" s="228">
        <f>O121*H121</f>
        <v>0</v>
      </c>
      <c r="Q121" s="228">
        <v>0.0019</v>
      </c>
      <c r="R121" s="228">
        <f>Q121*H121</f>
        <v>0.015960000000000002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225</v>
      </c>
      <c r="AT121" s="230" t="s">
        <v>222</v>
      </c>
      <c r="AU121" s="230" t="s">
        <v>83</v>
      </c>
      <c r="AY121" s="18" t="s">
        <v>122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81</v>
      </c>
      <c r="BK121" s="231">
        <f>ROUND(I121*H121,2)</f>
        <v>0</v>
      </c>
      <c r="BL121" s="18" t="s">
        <v>174</v>
      </c>
      <c r="BM121" s="230" t="s">
        <v>356</v>
      </c>
    </row>
    <row r="122" spans="1:51" s="14" customFormat="1" ht="12">
      <c r="A122" s="14"/>
      <c r="B122" s="243"/>
      <c r="C122" s="244"/>
      <c r="D122" s="234" t="s">
        <v>132</v>
      </c>
      <c r="E122" s="244"/>
      <c r="F122" s="246" t="s">
        <v>357</v>
      </c>
      <c r="G122" s="244"/>
      <c r="H122" s="247">
        <v>8.4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3" t="s">
        <v>132</v>
      </c>
      <c r="AU122" s="253" t="s">
        <v>83</v>
      </c>
      <c r="AV122" s="14" t="s">
        <v>83</v>
      </c>
      <c r="AW122" s="14" t="s">
        <v>4</v>
      </c>
      <c r="AX122" s="14" t="s">
        <v>81</v>
      </c>
      <c r="AY122" s="253" t="s">
        <v>122</v>
      </c>
    </row>
    <row r="123" spans="1:65" s="2" customFormat="1" ht="21.75" customHeight="1">
      <c r="A123" s="39"/>
      <c r="B123" s="40"/>
      <c r="C123" s="219" t="s">
        <v>217</v>
      </c>
      <c r="D123" s="219" t="s">
        <v>125</v>
      </c>
      <c r="E123" s="220" t="s">
        <v>358</v>
      </c>
      <c r="F123" s="221" t="s">
        <v>359</v>
      </c>
      <c r="G123" s="222" t="s">
        <v>343</v>
      </c>
      <c r="H123" s="223">
        <v>4</v>
      </c>
      <c r="I123" s="224"/>
      <c r="J123" s="225">
        <f>ROUND(I123*H123,2)</f>
        <v>0</v>
      </c>
      <c r="K123" s="221" t="s">
        <v>129</v>
      </c>
      <c r="L123" s="45"/>
      <c r="M123" s="226" t="s">
        <v>19</v>
      </c>
      <c r="N123" s="227" t="s">
        <v>44</v>
      </c>
      <c r="O123" s="85"/>
      <c r="P123" s="228">
        <f>O123*H123</f>
        <v>0</v>
      </c>
      <c r="Q123" s="228">
        <v>0.00975</v>
      </c>
      <c r="R123" s="228">
        <f>Q123*H123</f>
        <v>0.039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174</v>
      </c>
      <c r="AT123" s="230" t="s">
        <v>125</v>
      </c>
      <c r="AU123" s="230" t="s">
        <v>83</v>
      </c>
      <c r="AY123" s="18" t="s">
        <v>122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81</v>
      </c>
      <c r="BK123" s="231">
        <f>ROUND(I123*H123,2)</f>
        <v>0</v>
      </c>
      <c r="BL123" s="18" t="s">
        <v>174</v>
      </c>
      <c r="BM123" s="230" t="s">
        <v>360</v>
      </c>
    </row>
    <row r="124" spans="1:51" s="13" customFormat="1" ht="12">
      <c r="A124" s="13"/>
      <c r="B124" s="232"/>
      <c r="C124" s="233"/>
      <c r="D124" s="234" t="s">
        <v>132</v>
      </c>
      <c r="E124" s="235" t="s">
        <v>19</v>
      </c>
      <c r="F124" s="236" t="s">
        <v>361</v>
      </c>
      <c r="G124" s="233"/>
      <c r="H124" s="235" t="s">
        <v>19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132</v>
      </c>
      <c r="AU124" s="242" t="s">
        <v>83</v>
      </c>
      <c r="AV124" s="13" t="s">
        <v>81</v>
      </c>
      <c r="AW124" s="13" t="s">
        <v>35</v>
      </c>
      <c r="AX124" s="13" t="s">
        <v>73</v>
      </c>
      <c r="AY124" s="242" t="s">
        <v>122</v>
      </c>
    </row>
    <row r="125" spans="1:51" s="14" customFormat="1" ht="12">
      <c r="A125" s="14"/>
      <c r="B125" s="243"/>
      <c r="C125" s="244"/>
      <c r="D125" s="234" t="s">
        <v>132</v>
      </c>
      <c r="E125" s="245" t="s">
        <v>19</v>
      </c>
      <c r="F125" s="246" t="s">
        <v>130</v>
      </c>
      <c r="G125" s="244"/>
      <c r="H125" s="247">
        <v>4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3" t="s">
        <v>132</v>
      </c>
      <c r="AU125" s="253" t="s">
        <v>83</v>
      </c>
      <c r="AV125" s="14" t="s">
        <v>83</v>
      </c>
      <c r="AW125" s="14" t="s">
        <v>35</v>
      </c>
      <c r="AX125" s="14" t="s">
        <v>81</v>
      </c>
      <c r="AY125" s="253" t="s">
        <v>122</v>
      </c>
    </row>
    <row r="126" spans="1:65" s="2" customFormat="1" ht="16.5" customHeight="1">
      <c r="A126" s="39"/>
      <c r="B126" s="40"/>
      <c r="C126" s="268" t="s">
        <v>221</v>
      </c>
      <c r="D126" s="268" t="s">
        <v>222</v>
      </c>
      <c r="E126" s="269" t="s">
        <v>354</v>
      </c>
      <c r="F126" s="270" t="s">
        <v>355</v>
      </c>
      <c r="G126" s="271" t="s">
        <v>128</v>
      </c>
      <c r="H126" s="272">
        <v>2.8</v>
      </c>
      <c r="I126" s="273"/>
      <c r="J126" s="274">
        <f>ROUND(I126*H126,2)</f>
        <v>0</v>
      </c>
      <c r="K126" s="270" t="s">
        <v>129</v>
      </c>
      <c r="L126" s="275"/>
      <c r="M126" s="276" t="s">
        <v>19</v>
      </c>
      <c r="N126" s="277" t="s">
        <v>44</v>
      </c>
      <c r="O126" s="85"/>
      <c r="P126" s="228">
        <f>O126*H126</f>
        <v>0</v>
      </c>
      <c r="Q126" s="228">
        <v>0.0019</v>
      </c>
      <c r="R126" s="228">
        <f>Q126*H126</f>
        <v>0.00532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225</v>
      </c>
      <c r="AT126" s="230" t="s">
        <v>222</v>
      </c>
      <c r="AU126" s="230" t="s">
        <v>83</v>
      </c>
      <c r="AY126" s="18" t="s">
        <v>122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81</v>
      </c>
      <c r="BK126" s="231">
        <f>ROUND(I126*H126,2)</f>
        <v>0</v>
      </c>
      <c r="BL126" s="18" t="s">
        <v>174</v>
      </c>
      <c r="BM126" s="230" t="s">
        <v>362</v>
      </c>
    </row>
    <row r="127" spans="1:51" s="14" customFormat="1" ht="12">
      <c r="A127" s="14"/>
      <c r="B127" s="243"/>
      <c r="C127" s="244"/>
      <c r="D127" s="234" t="s">
        <v>132</v>
      </c>
      <c r="E127" s="244"/>
      <c r="F127" s="246" t="s">
        <v>363</v>
      </c>
      <c r="G127" s="244"/>
      <c r="H127" s="247">
        <v>2.8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3" t="s">
        <v>132</v>
      </c>
      <c r="AU127" s="253" t="s">
        <v>83</v>
      </c>
      <c r="AV127" s="14" t="s">
        <v>83</v>
      </c>
      <c r="AW127" s="14" t="s">
        <v>4</v>
      </c>
      <c r="AX127" s="14" t="s">
        <v>81</v>
      </c>
      <c r="AY127" s="253" t="s">
        <v>122</v>
      </c>
    </row>
    <row r="128" spans="1:65" s="2" customFormat="1" ht="21.75" customHeight="1">
      <c r="A128" s="39"/>
      <c r="B128" s="40"/>
      <c r="C128" s="219" t="s">
        <v>228</v>
      </c>
      <c r="D128" s="219" t="s">
        <v>125</v>
      </c>
      <c r="E128" s="220" t="s">
        <v>364</v>
      </c>
      <c r="F128" s="221" t="s">
        <v>365</v>
      </c>
      <c r="G128" s="222" t="s">
        <v>366</v>
      </c>
      <c r="H128" s="223">
        <v>21</v>
      </c>
      <c r="I128" s="224"/>
      <c r="J128" s="225">
        <f>ROUND(I128*H128,2)</f>
        <v>0</v>
      </c>
      <c r="K128" s="221" t="s">
        <v>129</v>
      </c>
      <c r="L128" s="45"/>
      <c r="M128" s="226" t="s">
        <v>19</v>
      </c>
      <c r="N128" s="227" t="s">
        <v>44</v>
      </c>
      <c r="O128" s="85"/>
      <c r="P128" s="228">
        <f>O128*H128</f>
        <v>0</v>
      </c>
      <c r="Q128" s="228">
        <v>0.0006</v>
      </c>
      <c r="R128" s="228">
        <f>Q128*H128</f>
        <v>0.012599999999999998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174</v>
      </c>
      <c r="AT128" s="230" t="s">
        <v>125</v>
      </c>
      <c r="AU128" s="230" t="s">
        <v>83</v>
      </c>
      <c r="AY128" s="18" t="s">
        <v>122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81</v>
      </c>
      <c r="BK128" s="231">
        <f>ROUND(I128*H128,2)</f>
        <v>0</v>
      </c>
      <c r="BL128" s="18" t="s">
        <v>174</v>
      </c>
      <c r="BM128" s="230" t="s">
        <v>367</v>
      </c>
    </row>
    <row r="129" spans="1:51" s="13" customFormat="1" ht="12">
      <c r="A129" s="13"/>
      <c r="B129" s="232"/>
      <c r="C129" s="233"/>
      <c r="D129" s="234" t="s">
        <v>132</v>
      </c>
      <c r="E129" s="235" t="s">
        <v>19</v>
      </c>
      <c r="F129" s="236" t="s">
        <v>368</v>
      </c>
      <c r="G129" s="233"/>
      <c r="H129" s="235" t="s">
        <v>19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132</v>
      </c>
      <c r="AU129" s="242" t="s">
        <v>83</v>
      </c>
      <c r="AV129" s="13" t="s">
        <v>81</v>
      </c>
      <c r="AW129" s="13" t="s">
        <v>35</v>
      </c>
      <c r="AX129" s="13" t="s">
        <v>73</v>
      </c>
      <c r="AY129" s="242" t="s">
        <v>122</v>
      </c>
    </row>
    <row r="130" spans="1:51" s="14" customFormat="1" ht="12">
      <c r="A130" s="14"/>
      <c r="B130" s="243"/>
      <c r="C130" s="244"/>
      <c r="D130" s="234" t="s">
        <v>132</v>
      </c>
      <c r="E130" s="245" t="s">
        <v>19</v>
      </c>
      <c r="F130" s="246" t="s">
        <v>7</v>
      </c>
      <c r="G130" s="244"/>
      <c r="H130" s="247">
        <v>21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132</v>
      </c>
      <c r="AU130" s="253" t="s">
        <v>83</v>
      </c>
      <c r="AV130" s="14" t="s">
        <v>83</v>
      </c>
      <c r="AW130" s="14" t="s">
        <v>35</v>
      </c>
      <c r="AX130" s="14" t="s">
        <v>81</v>
      </c>
      <c r="AY130" s="253" t="s">
        <v>122</v>
      </c>
    </row>
    <row r="131" spans="1:65" s="2" customFormat="1" ht="21.75" customHeight="1">
      <c r="A131" s="39"/>
      <c r="B131" s="40"/>
      <c r="C131" s="219" t="s">
        <v>230</v>
      </c>
      <c r="D131" s="219" t="s">
        <v>125</v>
      </c>
      <c r="E131" s="220" t="s">
        <v>369</v>
      </c>
      <c r="F131" s="221" t="s">
        <v>370</v>
      </c>
      <c r="G131" s="222" t="s">
        <v>366</v>
      </c>
      <c r="H131" s="223">
        <v>21</v>
      </c>
      <c r="I131" s="224"/>
      <c r="J131" s="225">
        <f>ROUND(I131*H131,2)</f>
        <v>0</v>
      </c>
      <c r="K131" s="221" t="s">
        <v>129</v>
      </c>
      <c r="L131" s="45"/>
      <c r="M131" s="226" t="s">
        <v>19</v>
      </c>
      <c r="N131" s="227" t="s">
        <v>44</v>
      </c>
      <c r="O131" s="85"/>
      <c r="P131" s="228">
        <f>O131*H131</f>
        <v>0</v>
      </c>
      <c r="Q131" s="228">
        <v>0.00043</v>
      </c>
      <c r="R131" s="228">
        <f>Q131*H131</f>
        <v>0.00903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174</v>
      </c>
      <c r="AT131" s="230" t="s">
        <v>125</v>
      </c>
      <c r="AU131" s="230" t="s">
        <v>83</v>
      </c>
      <c r="AY131" s="18" t="s">
        <v>122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81</v>
      </c>
      <c r="BK131" s="231">
        <f>ROUND(I131*H131,2)</f>
        <v>0</v>
      </c>
      <c r="BL131" s="18" t="s">
        <v>174</v>
      </c>
      <c r="BM131" s="230" t="s">
        <v>371</v>
      </c>
    </row>
    <row r="132" spans="1:51" s="13" customFormat="1" ht="12">
      <c r="A132" s="13"/>
      <c r="B132" s="232"/>
      <c r="C132" s="233"/>
      <c r="D132" s="234" t="s">
        <v>132</v>
      </c>
      <c r="E132" s="235" t="s">
        <v>19</v>
      </c>
      <c r="F132" s="236" t="s">
        <v>372</v>
      </c>
      <c r="G132" s="233"/>
      <c r="H132" s="235" t="s">
        <v>19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132</v>
      </c>
      <c r="AU132" s="242" t="s">
        <v>83</v>
      </c>
      <c r="AV132" s="13" t="s">
        <v>81</v>
      </c>
      <c r="AW132" s="13" t="s">
        <v>35</v>
      </c>
      <c r="AX132" s="13" t="s">
        <v>73</v>
      </c>
      <c r="AY132" s="242" t="s">
        <v>122</v>
      </c>
    </row>
    <row r="133" spans="1:51" s="14" customFormat="1" ht="12">
      <c r="A133" s="14"/>
      <c r="B133" s="243"/>
      <c r="C133" s="244"/>
      <c r="D133" s="234" t="s">
        <v>132</v>
      </c>
      <c r="E133" s="245" t="s">
        <v>19</v>
      </c>
      <c r="F133" s="246" t="s">
        <v>7</v>
      </c>
      <c r="G133" s="244"/>
      <c r="H133" s="247">
        <v>21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132</v>
      </c>
      <c r="AU133" s="253" t="s">
        <v>83</v>
      </c>
      <c r="AV133" s="14" t="s">
        <v>83</v>
      </c>
      <c r="AW133" s="14" t="s">
        <v>35</v>
      </c>
      <c r="AX133" s="14" t="s">
        <v>81</v>
      </c>
      <c r="AY133" s="253" t="s">
        <v>122</v>
      </c>
    </row>
    <row r="134" spans="1:65" s="2" customFormat="1" ht="16.5" customHeight="1">
      <c r="A134" s="39"/>
      <c r="B134" s="40"/>
      <c r="C134" s="219" t="s">
        <v>8</v>
      </c>
      <c r="D134" s="219" t="s">
        <v>125</v>
      </c>
      <c r="E134" s="220" t="s">
        <v>373</v>
      </c>
      <c r="F134" s="221" t="s">
        <v>374</v>
      </c>
      <c r="G134" s="222" t="s">
        <v>366</v>
      </c>
      <c r="H134" s="223">
        <v>118</v>
      </c>
      <c r="I134" s="224"/>
      <c r="J134" s="225">
        <f>ROUND(I134*H134,2)</f>
        <v>0</v>
      </c>
      <c r="K134" s="221" t="s">
        <v>129</v>
      </c>
      <c r="L134" s="45"/>
      <c r="M134" s="226" t="s">
        <v>19</v>
      </c>
      <c r="N134" s="227" t="s">
        <v>44</v>
      </c>
      <c r="O134" s="85"/>
      <c r="P134" s="228">
        <f>O134*H134</f>
        <v>0</v>
      </c>
      <c r="Q134" s="228">
        <v>0.0015</v>
      </c>
      <c r="R134" s="228">
        <f>Q134*H134</f>
        <v>0.177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174</v>
      </c>
      <c r="AT134" s="230" t="s">
        <v>125</v>
      </c>
      <c r="AU134" s="230" t="s">
        <v>83</v>
      </c>
      <c r="AY134" s="18" t="s">
        <v>122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81</v>
      </c>
      <c r="BK134" s="231">
        <f>ROUND(I134*H134,2)</f>
        <v>0</v>
      </c>
      <c r="BL134" s="18" t="s">
        <v>174</v>
      </c>
      <c r="BM134" s="230" t="s">
        <v>375</v>
      </c>
    </row>
    <row r="135" spans="1:51" s="13" customFormat="1" ht="12">
      <c r="A135" s="13"/>
      <c r="B135" s="232"/>
      <c r="C135" s="233"/>
      <c r="D135" s="234" t="s">
        <v>132</v>
      </c>
      <c r="E135" s="235" t="s">
        <v>19</v>
      </c>
      <c r="F135" s="236" t="s">
        <v>376</v>
      </c>
      <c r="G135" s="233"/>
      <c r="H135" s="235" t="s">
        <v>19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132</v>
      </c>
      <c r="AU135" s="242" t="s">
        <v>83</v>
      </c>
      <c r="AV135" s="13" t="s">
        <v>81</v>
      </c>
      <c r="AW135" s="13" t="s">
        <v>35</v>
      </c>
      <c r="AX135" s="13" t="s">
        <v>73</v>
      </c>
      <c r="AY135" s="242" t="s">
        <v>122</v>
      </c>
    </row>
    <row r="136" spans="1:51" s="14" customFormat="1" ht="12">
      <c r="A136" s="14"/>
      <c r="B136" s="243"/>
      <c r="C136" s="244"/>
      <c r="D136" s="234" t="s">
        <v>132</v>
      </c>
      <c r="E136" s="245" t="s">
        <v>19</v>
      </c>
      <c r="F136" s="246" t="s">
        <v>377</v>
      </c>
      <c r="G136" s="244"/>
      <c r="H136" s="247">
        <v>118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132</v>
      </c>
      <c r="AU136" s="253" t="s">
        <v>83</v>
      </c>
      <c r="AV136" s="14" t="s">
        <v>83</v>
      </c>
      <c r="AW136" s="14" t="s">
        <v>35</v>
      </c>
      <c r="AX136" s="14" t="s">
        <v>81</v>
      </c>
      <c r="AY136" s="253" t="s">
        <v>122</v>
      </c>
    </row>
    <row r="137" spans="1:65" s="2" customFormat="1" ht="21.75" customHeight="1">
      <c r="A137" s="39"/>
      <c r="B137" s="40"/>
      <c r="C137" s="219" t="s">
        <v>174</v>
      </c>
      <c r="D137" s="219" t="s">
        <v>125</v>
      </c>
      <c r="E137" s="220" t="s">
        <v>378</v>
      </c>
      <c r="F137" s="221" t="s">
        <v>379</v>
      </c>
      <c r="G137" s="222" t="s">
        <v>128</v>
      </c>
      <c r="H137" s="223">
        <v>5.68</v>
      </c>
      <c r="I137" s="224"/>
      <c r="J137" s="225">
        <f>ROUND(I137*H137,2)</f>
        <v>0</v>
      </c>
      <c r="K137" s="221" t="s">
        <v>129</v>
      </c>
      <c r="L137" s="45"/>
      <c r="M137" s="226" t="s">
        <v>19</v>
      </c>
      <c r="N137" s="227" t="s">
        <v>44</v>
      </c>
      <c r="O137" s="85"/>
      <c r="P137" s="228">
        <f>O137*H137</f>
        <v>0</v>
      </c>
      <c r="Q137" s="228">
        <v>0.0108</v>
      </c>
      <c r="R137" s="228">
        <f>Q137*H137</f>
        <v>0.061344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174</v>
      </c>
      <c r="AT137" s="230" t="s">
        <v>125</v>
      </c>
      <c r="AU137" s="230" t="s">
        <v>83</v>
      </c>
      <c r="AY137" s="18" t="s">
        <v>122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81</v>
      </c>
      <c r="BK137" s="231">
        <f>ROUND(I137*H137,2)</f>
        <v>0</v>
      </c>
      <c r="BL137" s="18" t="s">
        <v>174</v>
      </c>
      <c r="BM137" s="230" t="s">
        <v>380</v>
      </c>
    </row>
    <row r="138" spans="1:51" s="13" customFormat="1" ht="12">
      <c r="A138" s="13"/>
      <c r="B138" s="232"/>
      <c r="C138" s="233"/>
      <c r="D138" s="234" t="s">
        <v>132</v>
      </c>
      <c r="E138" s="235" t="s">
        <v>19</v>
      </c>
      <c r="F138" s="236" t="s">
        <v>381</v>
      </c>
      <c r="G138" s="233"/>
      <c r="H138" s="235" t="s">
        <v>19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132</v>
      </c>
      <c r="AU138" s="242" t="s">
        <v>83</v>
      </c>
      <c r="AV138" s="13" t="s">
        <v>81</v>
      </c>
      <c r="AW138" s="13" t="s">
        <v>35</v>
      </c>
      <c r="AX138" s="13" t="s">
        <v>73</v>
      </c>
      <c r="AY138" s="242" t="s">
        <v>122</v>
      </c>
    </row>
    <row r="139" spans="1:51" s="14" customFormat="1" ht="12">
      <c r="A139" s="14"/>
      <c r="B139" s="243"/>
      <c r="C139" s="244"/>
      <c r="D139" s="234" t="s">
        <v>132</v>
      </c>
      <c r="E139" s="245" t="s">
        <v>19</v>
      </c>
      <c r="F139" s="246" t="s">
        <v>382</v>
      </c>
      <c r="G139" s="244"/>
      <c r="H139" s="247">
        <v>5.68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132</v>
      </c>
      <c r="AU139" s="253" t="s">
        <v>83</v>
      </c>
      <c r="AV139" s="14" t="s">
        <v>83</v>
      </c>
      <c r="AW139" s="14" t="s">
        <v>35</v>
      </c>
      <c r="AX139" s="14" t="s">
        <v>81</v>
      </c>
      <c r="AY139" s="253" t="s">
        <v>122</v>
      </c>
    </row>
    <row r="140" spans="1:65" s="2" customFormat="1" ht="33" customHeight="1">
      <c r="A140" s="39"/>
      <c r="B140" s="40"/>
      <c r="C140" s="219" t="s">
        <v>241</v>
      </c>
      <c r="D140" s="219" t="s">
        <v>125</v>
      </c>
      <c r="E140" s="220" t="s">
        <v>383</v>
      </c>
      <c r="F140" s="221" t="s">
        <v>384</v>
      </c>
      <c r="G140" s="222" t="s">
        <v>128</v>
      </c>
      <c r="H140" s="223">
        <v>288.774</v>
      </c>
      <c r="I140" s="224"/>
      <c r="J140" s="225">
        <f>ROUND(I140*H140,2)</f>
        <v>0</v>
      </c>
      <c r="K140" s="221" t="s">
        <v>129</v>
      </c>
      <c r="L140" s="45"/>
      <c r="M140" s="226" t="s">
        <v>19</v>
      </c>
      <c r="N140" s="227" t="s">
        <v>44</v>
      </c>
      <c r="O140" s="85"/>
      <c r="P140" s="228">
        <f>O140*H140</f>
        <v>0</v>
      </c>
      <c r="Q140" s="228">
        <v>8E-05</v>
      </c>
      <c r="R140" s="228">
        <f>Q140*H140</f>
        <v>0.02310192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174</v>
      </c>
      <c r="AT140" s="230" t="s">
        <v>125</v>
      </c>
      <c r="AU140" s="230" t="s">
        <v>83</v>
      </c>
      <c r="AY140" s="18" t="s">
        <v>122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81</v>
      </c>
      <c r="BK140" s="231">
        <f>ROUND(I140*H140,2)</f>
        <v>0</v>
      </c>
      <c r="BL140" s="18" t="s">
        <v>174</v>
      </c>
      <c r="BM140" s="230" t="s">
        <v>385</v>
      </c>
    </row>
    <row r="141" spans="1:51" s="13" customFormat="1" ht="12">
      <c r="A141" s="13"/>
      <c r="B141" s="232"/>
      <c r="C141" s="233"/>
      <c r="D141" s="234" t="s">
        <v>132</v>
      </c>
      <c r="E141" s="235" t="s">
        <v>19</v>
      </c>
      <c r="F141" s="236" t="s">
        <v>386</v>
      </c>
      <c r="G141" s="233"/>
      <c r="H141" s="235" t="s">
        <v>19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132</v>
      </c>
      <c r="AU141" s="242" t="s">
        <v>83</v>
      </c>
      <c r="AV141" s="13" t="s">
        <v>81</v>
      </c>
      <c r="AW141" s="13" t="s">
        <v>35</v>
      </c>
      <c r="AX141" s="13" t="s">
        <v>73</v>
      </c>
      <c r="AY141" s="242" t="s">
        <v>122</v>
      </c>
    </row>
    <row r="142" spans="1:51" s="14" customFormat="1" ht="12">
      <c r="A142" s="14"/>
      <c r="B142" s="243"/>
      <c r="C142" s="244"/>
      <c r="D142" s="234" t="s">
        <v>132</v>
      </c>
      <c r="E142" s="245" t="s">
        <v>19</v>
      </c>
      <c r="F142" s="246" t="s">
        <v>387</v>
      </c>
      <c r="G142" s="244"/>
      <c r="H142" s="247">
        <v>288.774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132</v>
      </c>
      <c r="AU142" s="253" t="s">
        <v>83</v>
      </c>
      <c r="AV142" s="14" t="s">
        <v>83</v>
      </c>
      <c r="AW142" s="14" t="s">
        <v>35</v>
      </c>
      <c r="AX142" s="14" t="s">
        <v>81</v>
      </c>
      <c r="AY142" s="253" t="s">
        <v>122</v>
      </c>
    </row>
    <row r="143" spans="1:65" s="2" customFormat="1" ht="16.5" customHeight="1">
      <c r="A143" s="39"/>
      <c r="B143" s="40"/>
      <c r="C143" s="268" t="s">
        <v>248</v>
      </c>
      <c r="D143" s="268" t="s">
        <v>222</v>
      </c>
      <c r="E143" s="269" t="s">
        <v>388</v>
      </c>
      <c r="F143" s="270" t="s">
        <v>389</v>
      </c>
      <c r="G143" s="271" t="s">
        <v>128</v>
      </c>
      <c r="H143" s="272">
        <v>332.09</v>
      </c>
      <c r="I143" s="273"/>
      <c r="J143" s="274">
        <f>ROUND(I143*H143,2)</f>
        <v>0</v>
      </c>
      <c r="K143" s="270" t="s">
        <v>129</v>
      </c>
      <c r="L143" s="275"/>
      <c r="M143" s="276" t="s">
        <v>19</v>
      </c>
      <c r="N143" s="277" t="s">
        <v>44</v>
      </c>
      <c r="O143" s="85"/>
      <c r="P143" s="228">
        <f>O143*H143</f>
        <v>0</v>
      </c>
      <c r="Q143" s="228">
        <v>0.0019</v>
      </c>
      <c r="R143" s="228">
        <f>Q143*H143</f>
        <v>0.630971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225</v>
      </c>
      <c r="AT143" s="230" t="s">
        <v>222</v>
      </c>
      <c r="AU143" s="230" t="s">
        <v>83</v>
      </c>
      <c r="AY143" s="18" t="s">
        <v>122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81</v>
      </c>
      <c r="BK143" s="231">
        <f>ROUND(I143*H143,2)</f>
        <v>0</v>
      </c>
      <c r="BL143" s="18" t="s">
        <v>174</v>
      </c>
      <c r="BM143" s="230" t="s">
        <v>390</v>
      </c>
    </row>
    <row r="144" spans="1:51" s="14" customFormat="1" ht="12">
      <c r="A144" s="14"/>
      <c r="B144" s="243"/>
      <c r="C144" s="244"/>
      <c r="D144" s="234" t="s">
        <v>132</v>
      </c>
      <c r="E144" s="244"/>
      <c r="F144" s="246" t="s">
        <v>391</v>
      </c>
      <c r="G144" s="244"/>
      <c r="H144" s="247">
        <v>332.09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132</v>
      </c>
      <c r="AU144" s="253" t="s">
        <v>83</v>
      </c>
      <c r="AV144" s="14" t="s">
        <v>83</v>
      </c>
      <c r="AW144" s="14" t="s">
        <v>4</v>
      </c>
      <c r="AX144" s="14" t="s">
        <v>81</v>
      </c>
      <c r="AY144" s="253" t="s">
        <v>122</v>
      </c>
    </row>
    <row r="145" spans="1:65" s="2" customFormat="1" ht="33" customHeight="1">
      <c r="A145" s="39"/>
      <c r="B145" s="40"/>
      <c r="C145" s="219" t="s">
        <v>254</v>
      </c>
      <c r="D145" s="219" t="s">
        <v>125</v>
      </c>
      <c r="E145" s="220" t="s">
        <v>392</v>
      </c>
      <c r="F145" s="221" t="s">
        <v>393</v>
      </c>
      <c r="G145" s="222" t="s">
        <v>128</v>
      </c>
      <c r="H145" s="223">
        <v>569.542</v>
      </c>
      <c r="I145" s="224"/>
      <c r="J145" s="225">
        <f>ROUND(I145*H145,2)</f>
        <v>0</v>
      </c>
      <c r="K145" s="221" t="s">
        <v>129</v>
      </c>
      <c r="L145" s="45"/>
      <c r="M145" s="226" t="s">
        <v>19</v>
      </c>
      <c r="N145" s="227" t="s">
        <v>44</v>
      </c>
      <c r="O145" s="85"/>
      <c r="P145" s="228">
        <f>O145*H145</f>
        <v>0</v>
      </c>
      <c r="Q145" s="228">
        <v>0.00015</v>
      </c>
      <c r="R145" s="228">
        <f>Q145*H145</f>
        <v>0.0854313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174</v>
      </c>
      <c r="AT145" s="230" t="s">
        <v>125</v>
      </c>
      <c r="AU145" s="230" t="s">
        <v>83</v>
      </c>
      <c r="AY145" s="18" t="s">
        <v>122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81</v>
      </c>
      <c r="BK145" s="231">
        <f>ROUND(I145*H145,2)</f>
        <v>0</v>
      </c>
      <c r="BL145" s="18" t="s">
        <v>174</v>
      </c>
      <c r="BM145" s="230" t="s">
        <v>394</v>
      </c>
    </row>
    <row r="146" spans="1:51" s="13" customFormat="1" ht="12">
      <c r="A146" s="13"/>
      <c r="B146" s="232"/>
      <c r="C146" s="233"/>
      <c r="D146" s="234" t="s">
        <v>132</v>
      </c>
      <c r="E146" s="235" t="s">
        <v>19</v>
      </c>
      <c r="F146" s="236" t="s">
        <v>395</v>
      </c>
      <c r="G146" s="233"/>
      <c r="H146" s="235" t="s">
        <v>19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132</v>
      </c>
      <c r="AU146" s="242" t="s">
        <v>83</v>
      </c>
      <c r="AV146" s="13" t="s">
        <v>81</v>
      </c>
      <c r="AW146" s="13" t="s">
        <v>35</v>
      </c>
      <c r="AX146" s="13" t="s">
        <v>73</v>
      </c>
      <c r="AY146" s="242" t="s">
        <v>122</v>
      </c>
    </row>
    <row r="147" spans="1:51" s="14" customFormat="1" ht="12">
      <c r="A147" s="14"/>
      <c r="B147" s="243"/>
      <c r="C147" s="244"/>
      <c r="D147" s="234" t="s">
        <v>132</v>
      </c>
      <c r="E147" s="245" t="s">
        <v>19</v>
      </c>
      <c r="F147" s="246" t="s">
        <v>396</v>
      </c>
      <c r="G147" s="244"/>
      <c r="H147" s="247">
        <v>354.123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132</v>
      </c>
      <c r="AU147" s="253" t="s">
        <v>83</v>
      </c>
      <c r="AV147" s="14" t="s">
        <v>83</v>
      </c>
      <c r="AW147" s="14" t="s">
        <v>35</v>
      </c>
      <c r="AX147" s="14" t="s">
        <v>73</v>
      </c>
      <c r="AY147" s="253" t="s">
        <v>122</v>
      </c>
    </row>
    <row r="148" spans="1:51" s="14" customFormat="1" ht="12">
      <c r="A148" s="14"/>
      <c r="B148" s="243"/>
      <c r="C148" s="244"/>
      <c r="D148" s="234" t="s">
        <v>132</v>
      </c>
      <c r="E148" s="245" t="s">
        <v>19</v>
      </c>
      <c r="F148" s="246" t="s">
        <v>397</v>
      </c>
      <c r="G148" s="244"/>
      <c r="H148" s="247">
        <v>215.419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132</v>
      </c>
      <c r="AU148" s="253" t="s">
        <v>83</v>
      </c>
      <c r="AV148" s="14" t="s">
        <v>83</v>
      </c>
      <c r="AW148" s="14" t="s">
        <v>35</v>
      </c>
      <c r="AX148" s="14" t="s">
        <v>73</v>
      </c>
      <c r="AY148" s="253" t="s">
        <v>122</v>
      </c>
    </row>
    <row r="149" spans="1:51" s="15" customFormat="1" ht="12">
      <c r="A149" s="15"/>
      <c r="B149" s="257"/>
      <c r="C149" s="258"/>
      <c r="D149" s="234" t="s">
        <v>132</v>
      </c>
      <c r="E149" s="259" t="s">
        <v>19</v>
      </c>
      <c r="F149" s="260" t="s">
        <v>202</v>
      </c>
      <c r="G149" s="258"/>
      <c r="H149" s="261">
        <v>569.542</v>
      </c>
      <c r="I149" s="262"/>
      <c r="J149" s="258"/>
      <c r="K149" s="258"/>
      <c r="L149" s="263"/>
      <c r="M149" s="264"/>
      <c r="N149" s="265"/>
      <c r="O149" s="265"/>
      <c r="P149" s="265"/>
      <c r="Q149" s="265"/>
      <c r="R149" s="265"/>
      <c r="S149" s="265"/>
      <c r="T149" s="26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7" t="s">
        <v>132</v>
      </c>
      <c r="AU149" s="267" t="s">
        <v>83</v>
      </c>
      <c r="AV149" s="15" t="s">
        <v>130</v>
      </c>
      <c r="AW149" s="15" t="s">
        <v>35</v>
      </c>
      <c r="AX149" s="15" t="s">
        <v>81</v>
      </c>
      <c r="AY149" s="267" t="s">
        <v>122</v>
      </c>
    </row>
    <row r="150" spans="1:65" s="2" customFormat="1" ht="16.5" customHeight="1">
      <c r="A150" s="39"/>
      <c r="B150" s="40"/>
      <c r="C150" s="268" t="s">
        <v>258</v>
      </c>
      <c r="D150" s="268" t="s">
        <v>222</v>
      </c>
      <c r="E150" s="269" t="s">
        <v>388</v>
      </c>
      <c r="F150" s="270" t="s">
        <v>389</v>
      </c>
      <c r="G150" s="271" t="s">
        <v>128</v>
      </c>
      <c r="H150" s="272">
        <v>654.973</v>
      </c>
      <c r="I150" s="273"/>
      <c r="J150" s="274">
        <f>ROUND(I150*H150,2)</f>
        <v>0</v>
      </c>
      <c r="K150" s="270" t="s">
        <v>129</v>
      </c>
      <c r="L150" s="275"/>
      <c r="M150" s="276" t="s">
        <v>19</v>
      </c>
      <c r="N150" s="277" t="s">
        <v>44</v>
      </c>
      <c r="O150" s="85"/>
      <c r="P150" s="228">
        <f>O150*H150</f>
        <v>0</v>
      </c>
      <c r="Q150" s="228">
        <v>0.0019</v>
      </c>
      <c r="R150" s="228">
        <f>Q150*H150</f>
        <v>1.2444487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225</v>
      </c>
      <c r="AT150" s="230" t="s">
        <v>222</v>
      </c>
      <c r="AU150" s="230" t="s">
        <v>83</v>
      </c>
      <c r="AY150" s="18" t="s">
        <v>122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81</v>
      </c>
      <c r="BK150" s="231">
        <f>ROUND(I150*H150,2)</f>
        <v>0</v>
      </c>
      <c r="BL150" s="18" t="s">
        <v>174</v>
      </c>
      <c r="BM150" s="230" t="s">
        <v>398</v>
      </c>
    </row>
    <row r="151" spans="1:51" s="14" customFormat="1" ht="12">
      <c r="A151" s="14"/>
      <c r="B151" s="243"/>
      <c r="C151" s="244"/>
      <c r="D151" s="234" t="s">
        <v>132</v>
      </c>
      <c r="E151" s="244"/>
      <c r="F151" s="246" t="s">
        <v>399</v>
      </c>
      <c r="G151" s="244"/>
      <c r="H151" s="247">
        <v>654.973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132</v>
      </c>
      <c r="AU151" s="253" t="s">
        <v>83</v>
      </c>
      <c r="AV151" s="14" t="s">
        <v>83</v>
      </c>
      <c r="AW151" s="14" t="s">
        <v>4</v>
      </c>
      <c r="AX151" s="14" t="s">
        <v>81</v>
      </c>
      <c r="AY151" s="253" t="s">
        <v>122</v>
      </c>
    </row>
    <row r="152" spans="1:65" s="2" customFormat="1" ht="33" customHeight="1">
      <c r="A152" s="39"/>
      <c r="B152" s="40"/>
      <c r="C152" s="219" t="s">
        <v>7</v>
      </c>
      <c r="D152" s="219" t="s">
        <v>125</v>
      </c>
      <c r="E152" s="220" t="s">
        <v>400</v>
      </c>
      <c r="F152" s="221" t="s">
        <v>401</v>
      </c>
      <c r="G152" s="222" t="s">
        <v>128</v>
      </c>
      <c r="H152" s="223">
        <v>108.754</v>
      </c>
      <c r="I152" s="224"/>
      <c r="J152" s="225">
        <f>ROUND(I152*H152,2)</f>
        <v>0</v>
      </c>
      <c r="K152" s="221" t="s">
        <v>129</v>
      </c>
      <c r="L152" s="45"/>
      <c r="M152" s="226" t="s">
        <v>19</v>
      </c>
      <c r="N152" s="227" t="s">
        <v>44</v>
      </c>
      <c r="O152" s="85"/>
      <c r="P152" s="228">
        <f>O152*H152</f>
        <v>0</v>
      </c>
      <c r="Q152" s="228">
        <v>0.00023</v>
      </c>
      <c r="R152" s="228">
        <f>Q152*H152</f>
        <v>0.02501342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174</v>
      </c>
      <c r="AT152" s="230" t="s">
        <v>125</v>
      </c>
      <c r="AU152" s="230" t="s">
        <v>83</v>
      </c>
      <c r="AY152" s="18" t="s">
        <v>122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81</v>
      </c>
      <c r="BK152" s="231">
        <f>ROUND(I152*H152,2)</f>
        <v>0</v>
      </c>
      <c r="BL152" s="18" t="s">
        <v>174</v>
      </c>
      <c r="BM152" s="230" t="s">
        <v>402</v>
      </c>
    </row>
    <row r="153" spans="1:51" s="13" customFormat="1" ht="12">
      <c r="A153" s="13"/>
      <c r="B153" s="232"/>
      <c r="C153" s="233"/>
      <c r="D153" s="234" t="s">
        <v>132</v>
      </c>
      <c r="E153" s="235" t="s">
        <v>19</v>
      </c>
      <c r="F153" s="236" t="s">
        <v>403</v>
      </c>
      <c r="G153" s="233"/>
      <c r="H153" s="235" t="s">
        <v>19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132</v>
      </c>
      <c r="AU153" s="242" t="s">
        <v>83</v>
      </c>
      <c r="AV153" s="13" t="s">
        <v>81</v>
      </c>
      <c r="AW153" s="13" t="s">
        <v>35</v>
      </c>
      <c r="AX153" s="13" t="s">
        <v>73</v>
      </c>
      <c r="AY153" s="242" t="s">
        <v>122</v>
      </c>
    </row>
    <row r="154" spans="1:51" s="14" customFormat="1" ht="12">
      <c r="A154" s="14"/>
      <c r="B154" s="243"/>
      <c r="C154" s="244"/>
      <c r="D154" s="234" t="s">
        <v>132</v>
      </c>
      <c r="E154" s="245" t="s">
        <v>19</v>
      </c>
      <c r="F154" s="246" t="s">
        <v>404</v>
      </c>
      <c r="G154" s="244"/>
      <c r="H154" s="247">
        <v>108.754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132</v>
      </c>
      <c r="AU154" s="253" t="s">
        <v>83</v>
      </c>
      <c r="AV154" s="14" t="s">
        <v>83</v>
      </c>
      <c r="AW154" s="14" t="s">
        <v>35</v>
      </c>
      <c r="AX154" s="14" t="s">
        <v>81</v>
      </c>
      <c r="AY154" s="253" t="s">
        <v>122</v>
      </c>
    </row>
    <row r="155" spans="1:65" s="2" customFormat="1" ht="16.5" customHeight="1">
      <c r="A155" s="39"/>
      <c r="B155" s="40"/>
      <c r="C155" s="268" t="s">
        <v>265</v>
      </c>
      <c r="D155" s="268" t="s">
        <v>222</v>
      </c>
      <c r="E155" s="269" t="s">
        <v>388</v>
      </c>
      <c r="F155" s="270" t="s">
        <v>389</v>
      </c>
      <c r="G155" s="271" t="s">
        <v>128</v>
      </c>
      <c r="H155" s="272">
        <v>125.067</v>
      </c>
      <c r="I155" s="273"/>
      <c r="J155" s="274">
        <f>ROUND(I155*H155,2)</f>
        <v>0</v>
      </c>
      <c r="K155" s="270" t="s">
        <v>129</v>
      </c>
      <c r="L155" s="275"/>
      <c r="M155" s="276" t="s">
        <v>19</v>
      </c>
      <c r="N155" s="277" t="s">
        <v>44</v>
      </c>
      <c r="O155" s="85"/>
      <c r="P155" s="228">
        <f>O155*H155</f>
        <v>0</v>
      </c>
      <c r="Q155" s="228">
        <v>0.0019</v>
      </c>
      <c r="R155" s="228">
        <f>Q155*H155</f>
        <v>0.23762729999999999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225</v>
      </c>
      <c r="AT155" s="230" t="s">
        <v>222</v>
      </c>
      <c r="AU155" s="230" t="s">
        <v>83</v>
      </c>
      <c r="AY155" s="18" t="s">
        <v>122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81</v>
      </c>
      <c r="BK155" s="231">
        <f>ROUND(I155*H155,2)</f>
        <v>0</v>
      </c>
      <c r="BL155" s="18" t="s">
        <v>174</v>
      </c>
      <c r="BM155" s="230" t="s">
        <v>405</v>
      </c>
    </row>
    <row r="156" spans="1:51" s="14" customFormat="1" ht="12">
      <c r="A156" s="14"/>
      <c r="B156" s="243"/>
      <c r="C156" s="244"/>
      <c r="D156" s="234" t="s">
        <v>132</v>
      </c>
      <c r="E156" s="244"/>
      <c r="F156" s="246" t="s">
        <v>406</v>
      </c>
      <c r="G156" s="244"/>
      <c r="H156" s="247">
        <v>125.067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132</v>
      </c>
      <c r="AU156" s="253" t="s">
        <v>83</v>
      </c>
      <c r="AV156" s="14" t="s">
        <v>83</v>
      </c>
      <c r="AW156" s="14" t="s">
        <v>4</v>
      </c>
      <c r="AX156" s="14" t="s">
        <v>81</v>
      </c>
      <c r="AY156" s="253" t="s">
        <v>122</v>
      </c>
    </row>
    <row r="157" spans="1:65" s="2" customFormat="1" ht="16.5" customHeight="1">
      <c r="A157" s="39"/>
      <c r="B157" s="40"/>
      <c r="C157" s="219" t="s">
        <v>270</v>
      </c>
      <c r="D157" s="219" t="s">
        <v>125</v>
      </c>
      <c r="E157" s="220" t="s">
        <v>407</v>
      </c>
      <c r="F157" s="221" t="s">
        <v>408</v>
      </c>
      <c r="G157" s="222" t="s">
        <v>128</v>
      </c>
      <c r="H157" s="223">
        <v>967.07</v>
      </c>
      <c r="I157" s="224"/>
      <c r="J157" s="225">
        <f>ROUND(I157*H157,2)</f>
        <v>0</v>
      </c>
      <c r="K157" s="221" t="s">
        <v>129</v>
      </c>
      <c r="L157" s="45"/>
      <c r="M157" s="226" t="s">
        <v>19</v>
      </c>
      <c r="N157" s="227" t="s">
        <v>44</v>
      </c>
      <c r="O157" s="85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174</v>
      </c>
      <c r="AT157" s="230" t="s">
        <v>125</v>
      </c>
      <c r="AU157" s="230" t="s">
        <v>83</v>
      </c>
      <c r="AY157" s="18" t="s">
        <v>122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81</v>
      </c>
      <c r="BK157" s="231">
        <f>ROUND(I157*H157,2)</f>
        <v>0</v>
      </c>
      <c r="BL157" s="18" t="s">
        <v>174</v>
      </c>
      <c r="BM157" s="230" t="s">
        <v>409</v>
      </c>
    </row>
    <row r="158" spans="1:51" s="13" customFormat="1" ht="12">
      <c r="A158" s="13"/>
      <c r="B158" s="232"/>
      <c r="C158" s="233"/>
      <c r="D158" s="234" t="s">
        <v>132</v>
      </c>
      <c r="E158" s="235" t="s">
        <v>19</v>
      </c>
      <c r="F158" s="236" t="s">
        <v>410</v>
      </c>
      <c r="G158" s="233"/>
      <c r="H158" s="235" t="s">
        <v>19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132</v>
      </c>
      <c r="AU158" s="242" t="s">
        <v>83</v>
      </c>
      <c r="AV158" s="13" t="s">
        <v>81</v>
      </c>
      <c r="AW158" s="13" t="s">
        <v>35</v>
      </c>
      <c r="AX158" s="13" t="s">
        <v>73</v>
      </c>
      <c r="AY158" s="242" t="s">
        <v>122</v>
      </c>
    </row>
    <row r="159" spans="1:51" s="14" customFormat="1" ht="12">
      <c r="A159" s="14"/>
      <c r="B159" s="243"/>
      <c r="C159" s="244"/>
      <c r="D159" s="234" t="s">
        <v>132</v>
      </c>
      <c r="E159" s="245" t="s">
        <v>19</v>
      </c>
      <c r="F159" s="246" t="s">
        <v>411</v>
      </c>
      <c r="G159" s="244"/>
      <c r="H159" s="247">
        <v>967.07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132</v>
      </c>
      <c r="AU159" s="253" t="s">
        <v>83</v>
      </c>
      <c r="AV159" s="14" t="s">
        <v>83</v>
      </c>
      <c r="AW159" s="14" t="s">
        <v>35</v>
      </c>
      <c r="AX159" s="14" t="s">
        <v>81</v>
      </c>
      <c r="AY159" s="253" t="s">
        <v>122</v>
      </c>
    </row>
    <row r="160" spans="1:65" s="2" customFormat="1" ht="16.5" customHeight="1">
      <c r="A160" s="39"/>
      <c r="B160" s="40"/>
      <c r="C160" s="268" t="s">
        <v>276</v>
      </c>
      <c r="D160" s="268" t="s">
        <v>222</v>
      </c>
      <c r="E160" s="269" t="s">
        <v>412</v>
      </c>
      <c r="F160" s="270" t="s">
        <v>413</v>
      </c>
      <c r="G160" s="271" t="s">
        <v>128</v>
      </c>
      <c r="H160" s="272">
        <v>1112.131</v>
      </c>
      <c r="I160" s="273"/>
      <c r="J160" s="274">
        <f>ROUND(I160*H160,2)</f>
        <v>0</v>
      </c>
      <c r="K160" s="270" t="s">
        <v>129</v>
      </c>
      <c r="L160" s="275"/>
      <c r="M160" s="276" t="s">
        <v>19</v>
      </c>
      <c r="N160" s="277" t="s">
        <v>44</v>
      </c>
      <c r="O160" s="85"/>
      <c r="P160" s="228">
        <f>O160*H160</f>
        <v>0</v>
      </c>
      <c r="Q160" s="228">
        <v>0.0003</v>
      </c>
      <c r="R160" s="228">
        <f>Q160*H160</f>
        <v>0.33363929999999997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225</v>
      </c>
      <c r="AT160" s="230" t="s">
        <v>222</v>
      </c>
      <c r="AU160" s="230" t="s">
        <v>83</v>
      </c>
      <c r="AY160" s="18" t="s">
        <v>122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81</v>
      </c>
      <c r="BK160" s="231">
        <f>ROUND(I160*H160,2)</f>
        <v>0</v>
      </c>
      <c r="BL160" s="18" t="s">
        <v>174</v>
      </c>
      <c r="BM160" s="230" t="s">
        <v>414</v>
      </c>
    </row>
    <row r="161" spans="1:51" s="14" customFormat="1" ht="12">
      <c r="A161" s="14"/>
      <c r="B161" s="243"/>
      <c r="C161" s="244"/>
      <c r="D161" s="234" t="s">
        <v>132</v>
      </c>
      <c r="E161" s="244"/>
      <c r="F161" s="246" t="s">
        <v>415</v>
      </c>
      <c r="G161" s="244"/>
      <c r="H161" s="247">
        <v>1112.131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132</v>
      </c>
      <c r="AU161" s="253" t="s">
        <v>83</v>
      </c>
      <c r="AV161" s="14" t="s">
        <v>83</v>
      </c>
      <c r="AW161" s="14" t="s">
        <v>4</v>
      </c>
      <c r="AX161" s="14" t="s">
        <v>81</v>
      </c>
      <c r="AY161" s="253" t="s">
        <v>122</v>
      </c>
    </row>
    <row r="162" spans="1:65" s="2" customFormat="1" ht="21.75" customHeight="1">
      <c r="A162" s="39"/>
      <c r="B162" s="40"/>
      <c r="C162" s="219" t="s">
        <v>280</v>
      </c>
      <c r="D162" s="219" t="s">
        <v>125</v>
      </c>
      <c r="E162" s="220" t="s">
        <v>416</v>
      </c>
      <c r="F162" s="221" t="s">
        <v>417</v>
      </c>
      <c r="G162" s="222" t="s">
        <v>128</v>
      </c>
      <c r="H162" s="223">
        <v>30.287</v>
      </c>
      <c r="I162" s="224"/>
      <c r="J162" s="225">
        <f>ROUND(I162*H162,2)</f>
        <v>0</v>
      </c>
      <c r="K162" s="221" t="s">
        <v>129</v>
      </c>
      <c r="L162" s="45"/>
      <c r="M162" s="226" t="s">
        <v>19</v>
      </c>
      <c r="N162" s="227" t="s">
        <v>44</v>
      </c>
      <c r="O162" s="85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174</v>
      </c>
      <c r="AT162" s="230" t="s">
        <v>125</v>
      </c>
      <c r="AU162" s="230" t="s">
        <v>83</v>
      </c>
      <c r="AY162" s="18" t="s">
        <v>122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81</v>
      </c>
      <c r="BK162" s="231">
        <f>ROUND(I162*H162,2)</f>
        <v>0</v>
      </c>
      <c r="BL162" s="18" t="s">
        <v>174</v>
      </c>
      <c r="BM162" s="230" t="s">
        <v>418</v>
      </c>
    </row>
    <row r="163" spans="1:51" s="13" customFormat="1" ht="12">
      <c r="A163" s="13"/>
      <c r="B163" s="232"/>
      <c r="C163" s="233"/>
      <c r="D163" s="234" t="s">
        <v>132</v>
      </c>
      <c r="E163" s="235" t="s">
        <v>19</v>
      </c>
      <c r="F163" s="236" t="s">
        <v>419</v>
      </c>
      <c r="G163" s="233"/>
      <c r="H163" s="235" t="s">
        <v>19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132</v>
      </c>
      <c r="AU163" s="242" t="s">
        <v>83</v>
      </c>
      <c r="AV163" s="13" t="s">
        <v>81</v>
      </c>
      <c r="AW163" s="13" t="s">
        <v>35</v>
      </c>
      <c r="AX163" s="13" t="s">
        <v>73</v>
      </c>
      <c r="AY163" s="242" t="s">
        <v>122</v>
      </c>
    </row>
    <row r="164" spans="1:51" s="14" customFormat="1" ht="12">
      <c r="A164" s="14"/>
      <c r="B164" s="243"/>
      <c r="C164" s="244"/>
      <c r="D164" s="234" t="s">
        <v>132</v>
      </c>
      <c r="E164" s="245" t="s">
        <v>19</v>
      </c>
      <c r="F164" s="246" t="s">
        <v>420</v>
      </c>
      <c r="G164" s="244"/>
      <c r="H164" s="247">
        <v>30.287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132</v>
      </c>
      <c r="AU164" s="253" t="s">
        <v>83</v>
      </c>
      <c r="AV164" s="14" t="s">
        <v>83</v>
      </c>
      <c r="AW164" s="14" t="s">
        <v>35</v>
      </c>
      <c r="AX164" s="14" t="s">
        <v>81</v>
      </c>
      <c r="AY164" s="253" t="s">
        <v>122</v>
      </c>
    </row>
    <row r="165" spans="1:65" s="2" customFormat="1" ht="16.5" customHeight="1">
      <c r="A165" s="39"/>
      <c r="B165" s="40"/>
      <c r="C165" s="268" t="s">
        <v>284</v>
      </c>
      <c r="D165" s="268" t="s">
        <v>222</v>
      </c>
      <c r="E165" s="269" t="s">
        <v>421</v>
      </c>
      <c r="F165" s="270" t="s">
        <v>422</v>
      </c>
      <c r="G165" s="271" t="s">
        <v>128</v>
      </c>
      <c r="H165" s="272">
        <v>34.83</v>
      </c>
      <c r="I165" s="273"/>
      <c r="J165" s="274">
        <f>ROUND(I165*H165,2)</f>
        <v>0</v>
      </c>
      <c r="K165" s="270" t="s">
        <v>129</v>
      </c>
      <c r="L165" s="275"/>
      <c r="M165" s="276" t="s">
        <v>19</v>
      </c>
      <c r="N165" s="277" t="s">
        <v>44</v>
      </c>
      <c r="O165" s="85"/>
      <c r="P165" s="228">
        <f>O165*H165</f>
        <v>0</v>
      </c>
      <c r="Q165" s="228">
        <v>0.00165</v>
      </c>
      <c r="R165" s="228">
        <f>Q165*H165</f>
        <v>0.0574695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225</v>
      </c>
      <c r="AT165" s="230" t="s">
        <v>222</v>
      </c>
      <c r="AU165" s="230" t="s">
        <v>83</v>
      </c>
      <c r="AY165" s="18" t="s">
        <v>122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81</v>
      </c>
      <c r="BK165" s="231">
        <f>ROUND(I165*H165,2)</f>
        <v>0</v>
      </c>
      <c r="BL165" s="18" t="s">
        <v>174</v>
      </c>
      <c r="BM165" s="230" t="s">
        <v>423</v>
      </c>
    </row>
    <row r="166" spans="1:51" s="14" customFormat="1" ht="12">
      <c r="A166" s="14"/>
      <c r="B166" s="243"/>
      <c r="C166" s="244"/>
      <c r="D166" s="234" t="s">
        <v>132</v>
      </c>
      <c r="E166" s="244"/>
      <c r="F166" s="246" t="s">
        <v>424</v>
      </c>
      <c r="G166" s="244"/>
      <c r="H166" s="247">
        <v>34.83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132</v>
      </c>
      <c r="AU166" s="253" t="s">
        <v>83</v>
      </c>
      <c r="AV166" s="14" t="s">
        <v>83</v>
      </c>
      <c r="AW166" s="14" t="s">
        <v>4</v>
      </c>
      <c r="AX166" s="14" t="s">
        <v>81</v>
      </c>
      <c r="AY166" s="253" t="s">
        <v>122</v>
      </c>
    </row>
    <row r="167" spans="1:65" s="2" customFormat="1" ht="21.75" customHeight="1">
      <c r="A167" s="39"/>
      <c r="B167" s="40"/>
      <c r="C167" s="219" t="s">
        <v>288</v>
      </c>
      <c r="D167" s="219" t="s">
        <v>125</v>
      </c>
      <c r="E167" s="220" t="s">
        <v>425</v>
      </c>
      <c r="F167" s="221" t="s">
        <v>426</v>
      </c>
      <c r="G167" s="222" t="s">
        <v>128</v>
      </c>
      <c r="H167" s="223">
        <v>4.2</v>
      </c>
      <c r="I167" s="224"/>
      <c r="J167" s="225">
        <f>ROUND(I167*H167,2)</f>
        <v>0</v>
      </c>
      <c r="K167" s="221" t="s">
        <v>129</v>
      </c>
      <c r="L167" s="45"/>
      <c r="M167" s="226" t="s">
        <v>19</v>
      </c>
      <c r="N167" s="227" t="s">
        <v>44</v>
      </c>
      <c r="O167" s="85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174</v>
      </c>
      <c r="AT167" s="230" t="s">
        <v>125</v>
      </c>
      <c r="AU167" s="230" t="s">
        <v>83</v>
      </c>
      <c r="AY167" s="18" t="s">
        <v>122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81</v>
      </c>
      <c r="BK167" s="231">
        <f>ROUND(I167*H167,2)</f>
        <v>0</v>
      </c>
      <c r="BL167" s="18" t="s">
        <v>174</v>
      </c>
      <c r="BM167" s="230" t="s">
        <v>427</v>
      </c>
    </row>
    <row r="168" spans="1:51" s="13" customFormat="1" ht="12">
      <c r="A168" s="13"/>
      <c r="B168" s="232"/>
      <c r="C168" s="233"/>
      <c r="D168" s="234" t="s">
        <v>132</v>
      </c>
      <c r="E168" s="235" t="s">
        <v>19</v>
      </c>
      <c r="F168" s="236" t="s">
        <v>428</v>
      </c>
      <c r="G168" s="233"/>
      <c r="H168" s="235" t="s">
        <v>19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132</v>
      </c>
      <c r="AU168" s="242" t="s">
        <v>83</v>
      </c>
      <c r="AV168" s="13" t="s">
        <v>81</v>
      </c>
      <c r="AW168" s="13" t="s">
        <v>35</v>
      </c>
      <c r="AX168" s="13" t="s">
        <v>73</v>
      </c>
      <c r="AY168" s="242" t="s">
        <v>122</v>
      </c>
    </row>
    <row r="169" spans="1:51" s="14" customFormat="1" ht="12">
      <c r="A169" s="14"/>
      <c r="B169" s="243"/>
      <c r="C169" s="244"/>
      <c r="D169" s="234" t="s">
        <v>132</v>
      </c>
      <c r="E169" s="245" t="s">
        <v>19</v>
      </c>
      <c r="F169" s="246" t="s">
        <v>429</v>
      </c>
      <c r="G169" s="244"/>
      <c r="H169" s="247">
        <v>4.2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132</v>
      </c>
      <c r="AU169" s="253" t="s">
        <v>83</v>
      </c>
      <c r="AV169" s="14" t="s">
        <v>83</v>
      </c>
      <c r="AW169" s="14" t="s">
        <v>35</v>
      </c>
      <c r="AX169" s="14" t="s">
        <v>81</v>
      </c>
      <c r="AY169" s="253" t="s">
        <v>122</v>
      </c>
    </row>
    <row r="170" spans="1:65" s="2" customFormat="1" ht="16.5" customHeight="1">
      <c r="A170" s="39"/>
      <c r="B170" s="40"/>
      <c r="C170" s="268" t="s">
        <v>292</v>
      </c>
      <c r="D170" s="268" t="s">
        <v>222</v>
      </c>
      <c r="E170" s="269" t="s">
        <v>412</v>
      </c>
      <c r="F170" s="270" t="s">
        <v>413</v>
      </c>
      <c r="G170" s="271" t="s">
        <v>128</v>
      </c>
      <c r="H170" s="272">
        <v>5.04</v>
      </c>
      <c r="I170" s="273"/>
      <c r="J170" s="274">
        <f>ROUND(I170*H170,2)</f>
        <v>0</v>
      </c>
      <c r="K170" s="270" t="s">
        <v>129</v>
      </c>
      <c r="L170" s="275"/>
      <c r="M170" s="276" t="s">
        <v>19</v>
      </c>
      <c r="N170" s="277" t="s">
        <v>44</v>
      </c>
      <c r="O170" s="85"/>
      <c r="P170" s="228">
        <f>O170*H170</f>
        <v>0</v>
      </c>
      <c r="Q170" s="228">
        <v>0.0003</v>
      </c>
      <c r="R170" s="228">
        <f>Q170*H170</f>
        <v>0.0015119999999999999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225</v>
      </c>
      <c r="AT170" s="230" t="s">
        <v>222</v>
      </c>
      <c r="AU170" s="230" t="s">
        <v>83</v>
      </c>
      <c r="AY170" s="18" t="s">
        <v>122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81</v>
      </c>
      <c r="BK170" s="231">
        <f>ROUND(I170*H170,2)</f>
        <v>0</v>
      </c>
      <c r="BL170" s="18" t="s">
        <v>174</v>
      </c>
      <c r="BM170" s="230" t="s">
        <v>430</v>
      </c>
    </row>
    <row r="171" spans="1:51" s="14" customFormat="1" ht="12">
      <c r="A171" s="14"/>
      <c r="B171" s="243"/>
      <c r="C171" s="244"/>
      <c r="D171" s="234" t="s">
        <v>132</v>
      </c>
      <c r="E171" s="244"/>
      <c r="F171" s="246" t="s">
        <v>431</v>
      </c>
      <c r="G171" s="244"/>
      <c r="H171" s="247">
        <v>5.04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132</v>
      </c>
      <c r="AU171" s="253" t="s">
        <v>83</v>
      </c>
      <c r="AV171" s="14" t="s">
        <v>83</v>
      </c>
      <c r="AW171" s="14" t="s">
        <v>4</v>
      </c>
      <c r="AX171" s="14" t="s">
        <v>81</v>
      </c>
      <c r="AY171" s="253" t="s">
        <v>122</v>
      </c>
    </row>
    <row r="172" spans="1:65" s="2" customFormat="1" ht="21.75" customHeight="1">
      <c r="A172" s="39"/>
      <c r="B172" s="40"/>
      <c r="C172" s="219" t="s">
        <v>298</v>
      </c>
      <c r="D172" s="219" t="s">
        <v>125</v>
      </c>
      <c r="E172" s="220" t="s">
        <v>432</v>
      </c>
      <c r="F172" s="221" t="s">
        <v>433</v>
      </c>
      <c r="G172" s="222" t="s">
        <v>128</v>
      </c>
      <c r="H172" s="223">
        <v>4.2</v>
      </c>
      <c r="I172" s="224"/>
      <c r="J172" s="225">
        <f>ROUND(I172*H172,2)</f>
        <v>0</v>
      </c>
      <c r="K172" s="221" t="s">
        <v>129</v>
      </c>
      <c r="L172" s="45"/>
      <c r="M172" s="226" t="s">
        <v>19</v>
      </c>
      <c r="N172" s="227" t="s">
        <v>44</v>
      </c>
      <c r="O172" s="85"/>
      <c r="P172" s="228">
        <f>O172*H172</f>
        <v>0</v>
      </c>
      <c r="Q172" s="228">
        <v>3E-05</v>
      </c>
      <c r="R172" s="228">
        <f>Q172*H172</f>
        <v>0.000126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174</v>
      </c>
      <c r="AT172" s="230" t="s">
        <v>125</v>
      </c>
      <c r="AU172" s="230" t="s">
        <v>83</v>
      </c>
      <c r="AY172" s="18" t="s">
        <v>122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81</v>
      </c>
      <c r="BK172" s="231">
        <f>ROUND(I172*H172,2)</f>
        <v>0</v>
      </c>
      <c r="BL172" s="18" t="s">
        <v>174</v>
      </c>
      <c r="BM172" s="230" t="s">
        <v>434</v>
      </c>
    </row>
    <row r="173" spans="1:51" s="13" customFormat="1" ht="12">
      <c r="A173" s="13"/>
      <c r="B173" s="232"/>
      <c r="C173" s="233"/>
      <c r="D173" s="234" t="s">
        <v>132</v>
      </c>
      <c r="E173" s="235" t="s">
        <v>19</v>
      </c>
      <c r="F173" s="236" t="s">
        <v>428</v>
      </c>
      <c r="G173" s="233"/>
      <c r="H173" s="235" t="s">
        <v>19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132</v>
      </c>
      <c r="AU173" s="242" t="s">
        <v>83</v>
      </c>
      <c r="AV173" s="13" t="s">
        <v>81</v>
      </c>
      <c r="AW173" s="13" t="s">
        <v>35</v>
      </c>
      <c r="AX173" s="13" t="s">
        <v>73</v>
      </c>
      <c r="AY173" s="242" t="s">
        <v>122</v>
      </c>
    </row>
    <row r="174" spans="1:51" s="14" customFormat="1" ht="12">
      <c r="A174" s="14"/>
      <c r="B174" s="243"/>
      <c r="C174" s="244"/>
      <c r="D174" s="234" t="s">
        <v>132</v>
      </c>
      <c r="E174" s="245" t="s">
        <v>19</v>
      </c>
      <c r="F174" s="246" t="s">
        <v>429</v>
      </c>
      <c r="G174" s="244"/>
      <c r="H174" s="247">
        <v>4.2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132</v>
      </c>
      <c r="AU174" s="253" t="s">
        <v>83</v>
      </c>
      <c r="AV174" s="14" t="s">
        <v>83</v>
      </c>
      <c r="AW174" s="14" t="s">
        <v>35</v>
      </c>
      <c r="AX174" s="14" t="s">
        <v>81</v>
      </c>
      <c r="AY174" s="253" t="s">
        <v>122</v>
      </c>
    </row>
    <row r="175" spans="1:65" s="2" customFormat="1" ht="16.5" customHeight="1">
      <c r="A175" s="39"/>
      <c r="B175" s="40"/>
      <c r="C175" s="268" t="s">
        <v>302</v>
      </c>
      <c r="D175" s="268" t="s">
        <v>222</v>
      </c>
      <c r="E175" s="269" t="s">
        <v>388</v>
      </c>
      <c r="F175" s="270" t="s">
        <v>389</v>
      </c>
      <c r="G175" s="271" t="s">
        <v>128</v>
      </c>
      <c r="H175" s="272">
        <v>5.04</v>
      </c>
      <c r="I175" s="273"/>
      <c r="J175" s="274">
        <f>ROUND(I175*H175,2)</f>
        <v>0</v>
      </c>
      <c r="K175" s="270" t="s">
        <v>129</v>
      </c>
      <c r="L175" s="275"/>
      <c r="M175" s="276" t="s">
        <v>19</v>
      </c>
      <c r="N175" s="277" t="s">
        <v>44</v>
      </c>
      <c r="O175" s="85"/>
      <c r="P175" s="228">
        <f>O175*H175</f>
        <v>0</v>
      </c>
      <c r="Q175" s="228">
        <v>0.0019</v>
      </c>
      <c r="R175" s="228">
        <f>Q175*H175</f>
        <v>0.009576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225</v>
      </c>
      <c r="AT175" s="230" t="s">
        <v>222</v>
      </c>
      <c r="AU175" s="230" t="s">
        <v>83</v>
      </c>
      <c r="AY175" s="18" t="s">
        <v>122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81</v>
      </c>
      <c r="BK175" s="231">
        <f>ROUND(I175*H175,2)</f>
        <v>0</v>
      </c>
      <c r="BL175" s="18" t="s">
        <v>174</v>
      </c>
      <c r="BM175" s="230" t="s">
        <v>435</v>
      </c>
    </row>
    <row r="176" spans="1:51" s="14" customFormat="1" ht="12">
      <c r="A176" s="14"/>
      <c r="B176" s="243"/>
      <c r="C176" s="244"/>
      <c r="D176" s="234" t="s">
        <v>132</v>
      </c>
      <c r="E176" s="244"/>
      <c r="F176" s="246" t="s">
        <v>431</v>
      </c>
      <c r="G176" s="244"/>
      <c r="H176" s="247">
        <v>5.04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132</v>
      </c>
      <c r="AU176" s="253" t="s">
        <v>83</v>
      </c>
      <c r="AV176" s="14" t="s">
        <v>83</v>
      </c>
      <c r="AW176" s="14" t="s">
        <v>4</v>
      </c>
      <c r="AX176" s="14" t="s">
        <v>81</v>
      </c>
      <c r="AY176" s="253" t="s">
        <v>122</v>
      </c>
    </row>
    <row r="177" spans="1:65" s="2" customFormat="1" ht="21.75" customHeight="1">
      <c r="A177" s="39"/>
      <c r="B177" s="40"/>
      <c r="C177" s="219" t="s">
        <v>310</v>
      </c>
      <c r="D177" s="219" t="s">
        <v>125</v>
      </c>
      <c r="E177" s="220" t="s">
        <v>436</v>
      </c>
      <c r="F177" s="221" t="s">
        <v>437</v>
      </c>
      <c r="G177" s="222" t="s">
        <v>244</v>
      </c>
      <c r="H177" s="278"/>
      <c r="I177" s="224"/>
      <c r="J177" s="225">
        <f>ROUND(I177*H177,2)</f>
        <v>0</v>
      </c>
      <c r="K177" s="221" t="s">
        <v>129</v>
      </c>
      <c r="L177" s="45"/>
      <c r="M177" s="226" t="s">
        <v>19</v>
      </c>
      <c r="N177" s="227" t="s">
        <v>44</v>
      </c>
      <c r="O177" s="85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174</v>
      </c>
      <c r="AT177" s="230" t="s">
        <v>125</v>
      </c>
      <c r="AU177" s="230" t="s">
        <v>83</v>
      </c>
      <c r="AY177" s="18" t="s">
        <v>122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81</v>
      </c>
      <c r="BK177" s="231">
        <f>ROUND(I177*H177,2)</f>
        <v>0</v>
      </c>
      <c r="BL177" s="18" t="s">
        <v>174</v>
      </c>
      <c r="BM177" s="230" t="s">
        <v>438</v>
      </c>
    </row>
    <row r="178" spans="1:63" s="12" customFormat="1" ht="22.8" customHeight="1">
      <c r="A178" s="12"/>
      <c r="B178" s="203"/>
      <c r="C178" s="204"/>
      <c r="D178" s="205" t="s">
        <v>72</v>
      </c>
      <c r="E178" s="217" t="s">
        <v>169</v>
      </c>
      <c r="F178" s="217" t="s">
        <v>170</v>
      </c>
      <c r="G178" s="204"/>
      <c r="H178" s="204"/>
      <c r="I178" s="207"/>
      <c r="J178" s="218">
        <f>BK178</f>
        <v>0</v>
      </c>
      <c r="K178" s="204"/>
      <c r="L178" s="209"/>
      <c r="M178" s="210"/>
      <c r="N178" s="211"/>
      <c r="O178" s="211"/>
      <c r="P178" s="212">
        <f>SUM(P179:P189)</f>
        <v>0</v>
      </c>
      <c r="Q178" s="211"/>
      <c r="R178" s="212">
        <f>SUM(R179:R189)</f>
        <v>2.02442106</v>
      </c>
      <c r="S178" s="211"/>
      <c r="T178" s="213">
        <f>SUM(T179:T189)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83</v>
      </c>
      <c r="AT178" s="215" t="s">
        <v>72</v>
      </c>
      <c r="AU178" s="215" t="s">
        <v>81</v>
      </c>
      <c r="AY178" s="214" t="s">
        <v>122</v>
      </c>
      <c r="BK178" s="216">
        <f>SUM(BK179:BK189)</f>
        <v>0</v>
      </c>
    </row>
    <row r="179" spans="1:65" s="2" customFormat="1" ht="21.75" customHeight="1">
      <c r="A179" s="39"/>
      <c r="B179" s="40"/>
      <c r="C179" s="219" t="s">
        <v>225</v>
      </c>
      <c r="D179" s="219" t="s">
        <v>125</v>
      </c>
      <c r="E179" s="220" t="s">
        <v>439</v>
      </c>
      <c r="F179" s="221" t="s">
        <v>440</v>
      </c>
      <c r="G179" s="222" t="s">
        <v>128</v>
      </c>
      <c r="H179" s="223">
        <v>967.07</v>
      </c>
      <c r="I179" s="224"/>
      <c r="J179" s="225">
        <f>ROUND(I179*H179,2)</f>
        <v>0</v>
      </c>
      <c r="K179" s="221" t="s">
        <v>129</v>
      </c>
      <c r="L179" s="45"/>
      <c r="M179" s="226" t="s">
        <v>19</v>
      </c>
      <c r="N179" s="227" t="s">
        <v>44</v>
      </c>
      <c r="O179" s="85"/>
      <c r="P179" s="228">
        <f>O179*H179</f>
        <v>0</v>
      </c>
      <c r="Q179" s="228">
        <v>0.00012</v>
      </c>
      <c r="R179" s="228">
        <f>Q179*H179</f>
        <v>0.11604840000000001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174</v>
      </c>
      <c r="AT179" s="230" t="s">
        <v>125</v>
      </c>
      <c r="AU179" s="230" t="s">
        <v>83</v>
      </c>
      <c r="AY179" s="18" t="s">
        <v>122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81</v>
      </c>
      <c r="BK179" s="231">
        <f>ROUND(I179*H179,2)</f>
        <v>0</v>
      </c>
      <c r="BL179" s="18" t="s">
        <v>174</v>
      </c>
      <c r="BM179" s="230" t="s">
        <v>441</v>
      </c>
    </row>
    <row r="180" spans="1:51" s="13" customFormat="1" ht="12">
      <c r="A180" s="13"/>
      <c r="B180" s="232"/>
      <c r="C180" s="233"/>
      <c r="D180" s="234" t="s">
        <v>132</v>
      </c>
      <c r="E180" s="235" t="s">
        <v>19</v>
      </c>
      <c r="F180" s="236" t="s">
        <v>410</v>
      </c>
      <c r="G180" s="233"/>
      <c r="H180" s="235" t="s">
        <v>19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132</v>
      </c>
      <c r="AU180" s="242" t="s">
        <v>83</v>
      </c>
      <c r="AV180" s="13" t="s">
        <v>81</v>
      </c>
      <c r="AW180" s="13" t="s">
        <v>35</v>
      </c>
      <c r="AX180" s="13" t="s">
        <v>73</v>
      </c>
      <c r="AY180" s="242" t="s">
        <v>122</v>
      </c>
    </row>
    <row r="181" spans="1:51" s="14" customFormat="1" ht="12">
      <c r="A181" s="14"/>
      <c r="B181" s="243"/>
      <c r="C181" s="244"/>
      <c r="D181" s="234" t="s">
        <v>132</v>
      </c>
      <c r="E181" s="245" t="s">
        <v>19</v>
      </c>
      <c r="F181" s="246" t="s">
        <v>411</v>
      </c>
      <c r="G181" s="244"/>
      <c r="H181" s="247">
        <v>967.07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132</v>
      </c>
      <c r="AU181" s="253" t="s">
        <v>83</v>
      </c>
      <c r="AV181" s="14" t="s">
        <v>83</v>
      </c>
      <c r="AW181" s="14" t="s">
        <v>35</v>
      </c>
      <c r="AX181" s="14" t="s">
        <v>81</v>
      </c>
      <c r="AY181" s="253" t="s">
        <v>122</v>
      </c>
    </row>
    <row r="182" spans="1:65" s="2" customFormat="1" ht="16.5" customHeight="1">
      <c r="A182" s="39"/>
      <c r="B182" s="40"/>
      <c r="C182" s="268" t="s">
        <v>322</v>
      </c>
      <c r="D182" s="268" t="s">
        <v>222</v>
      </c>
      <c r="E182" s="269" t="s">
        <v>442</v>
      </c>
      <c r="F182" s="270" t="s">
        <v>443</v>
      </c>
      <c r="G182" s="271" t="s">
        <v>128</v>
      </c>
      <c r="H182" s="272">
        <v>986.411</v>
      </c>
      <c r="I182" s="273"/>
      <c r="J182" s="274">
        <f>ROUND(I182*H182,2)</f>
        <v>0</v>
      </c>
      <c r="K182" s="270" t="s">
        <v>129</v>
      </c>
      <c r="L182" s="275"/>
      <c r="M182" s="276" t="s">
        <v>19</v>
      </c>
      <c r="N182" s="277" t="s">
        <v>44</v>
      </c>
      <c r="O182" s="85"/>
      <c r="P182" s="228">
        <f>O182*H182</f>
        <v>0</v>
      </c>
      <c r="Q182" s="228">
        <v>0.0015</v>
      </c>
      <c r="R182" s="228">
        <f>Q182*H182</f>
        <v>1.4796165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225</v>
      </c>
      <c r="AT182" s="230" t="s">
        <v>222</v>
      </c>
      <c r="AU182" s="230" t="s">
        <v>83</v>
      </c>
      <c r="AY182" s="18" t="s">
        <v>122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81</v>
      </c>
      <c r="BK182" s="231">
        <f>ROUND(I182*H182,2)</f>
        <v>0</v>
      </c>
      <c r="BL182" s="18" t="s">
        <v>174</v>
      </c>
      <c r="BM182" s="230" t="s">
        <v>444</v>
      </c>
    </row>
    <row r="183" spans="1:51" s="14" customFormat="1" ht="12">
      <c r="A183" s="14"/>
      <c r="B183" s="243"/>
      <c r="C183" s="244"/>
      <c r="D183" s="234" t="s">
        <v>132</v>
      </c>
      <c r="E183" s="244"/>
      <c r="F183" s="246" t="s">
        <v>445</v>
      </c>
      <c r="G183" s="244"/>
      <c r="H183" s="247">
        <v>986.411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132</v>
      </c>
      <c r="AU183" s="253" t="s">
        <v>83</v>
      </c>
      <c r="AV183" s="14" t="s">
        <v>83</v>
      </c>
      <c r="AW183" s="14" t="s">
        <v>4</v>
      </c>
      <c r="AX183" s="14" t="s">
        <v>81</v>
      </c>
      <c r="AY183" s="253" t="s">
        <v>122</v>
      </c>
    </row>
    <row r="184" spans="1:65" s="2" customFormat="1" ht="21.75" customHeight="1">
      <c r="A184" s="39"/>
      <c r="B184" s="40"/>
      <c r="C184" s="219" t="s">
        <v>446</v>
      </c>
      <c r="D184" s="219" t="s">
        <v>125</v>
      </c>
      <c r="E184" s="220" t="s">
        <v>439</v>
      </c>
      <c r="F184" s="221" t="s">
        <v>440</v>
      </c>
      <c r="G184" s="222" t="s">
        <v>128</v>
      </c>
      <c r="H184" s="223">
        <v>312.968</v>
      </c>
      <c r="I184" s="224"/>
      <c r="J184" s="225">
        <f>ROUND(I184*H184,2)</f>
        <v>0</v>
      </c>
      <c r="K184" s="221" t="s">
        <v>129</v>
      </c>
      <c r="L184" s="45"/>
      <c r="M184" s="226" t="s">
        <v>19</v>
      </c>
      <c r="N184" s="227" t="s">
        <v>44</v>
      </c>
      <c r="O184" s="85"/>
      <c r="P184" s="228">
        <f>O184*H184</f>
        <v>0</v>
      </c>
      <c r="Q184" s="228">
        <v>0.00012</v>
      </c>
      <c r="R184" s="228">
        <f>Q184*H184</f>
        <v>0.037556160000000005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130</v>
      </c>
      <c r="AT184" s="230" t="s">
        <v>125</v>
      </c>
      <c r="AU184" s="230" t="s">
        <v>83</v>
      </c>
      <c r="AY184" s="18" t="s">
        <v>122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81</v>
      </c>
      <c r="BK184" s="231">
        <f>ROUND(I184*H184,2)</f>
        <v>0</v>
      </c>
      <c r="BL184" s="18" t="s">
        <v>130</v>
      </c>
      <c r="BM184" s="230" t="s">
        <v>447</v>
      </c>
    </row>
    <row r="185" spans="1:51" s="13" customFormat="1" ht="12">
      <c r="A185" s="13"/>
      <c r="B185" s="232"/>
      <c r="C185" s="233"/>
      <c r="D185" s="234" t="s">
        <v>132</v>
      </c>
      <c r="E185" s="235" t="s">
        <v>19</v>
      </c>
      <c r="F185" s="236" t="s">
        <v>448</v>
      </c>
      <c r="G185" s="233"/>
      <c r="H185" s="235" t="s">
        <v>19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132</v>
      </c>
      <c r="AU185" s="242" t="s">
        <v>83</v>
      </c>
      <c r="AV185" s="13" t="s">
        <v>81</v>
      </c>
      <c r="AW185" s="13" t="s">
        <v>35</v>
      </c>
      <c r="AX185" s="13" t="s">
        <v>73</v>
      </c>
      <c r="AY185" s="242" t="s">
        <v>122</v>
      </c>
    </row>
    <row r="186" spans="1:51" s="14" customFormat="1" ht="12">
      <c r="A186" s="14"/>
      <c r="B186" s="243"/>
      <c r="C186" s="244"/>
      <c r="D186" s="234" t="s">
        <v>132</v>
      </c>
      <c r="E186" s="245" t="s">
        <v>19</v>
      </c>
      <c r="F186" s="246" t="s">
        <v>449</v>
      </c>
      <c r="G186" s="244"/>
      <c r="H186" s="247">
        <v>312.968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132</v>
      </c>
      <c r="AU186" s="253" t="s">
        <v>83</v>
      </c>
      <c r="AV186" s="14" t="s">
        <v>83</v>
      </c>
      <c r="AW186" s="14" t="s">
        <v>35</v>
      </c>
      <c r="AX186" s="14" t="s">
        <v>81</v>
      </c>
      <c r="AY186" s="253" t="s">
        <v>122</v>
      </c>
    </row>
    <row r="187" spans="1:65" s="2" customFormat="1" ht="16.5" customHeight="1">
      <c r="A187" s="39"/>
      <c r="B187" s="40"/>
      <c r="C187" s="268" t="s">
        <v>450</v>
      </c>
      <c r="D187" s="268" t="s">
        <v>222</v>
      </c>
      <c r="E187" s="269" t="s">
        <v>451</v>
      </c>
      <c r="F187" s="270" t="s">
        <v>452</v>
      </c>
      <c r="G187" s="271" t="s">
        <v>334</v>
      </c>
      <c r="H187" s="272">
        <v>15.648</v>
      </c>
      <c r="I187" s="273"/>
      <c r="J187" s="274">
        <f>ROUND(I187*H187,2)</f>
        <v>0</v>
      </c>
      <c r="K187" s="270" t="s">
        <v>129</v>
      </c>
      <c r="L187" s="275"/>
      <c r="M187" s="276" t="s">
        <v>19</v>
      </c>
      <c r="N187" s="277" t="s">
        <v>44</v>
      </c>
      <c r="O187" s="85"/>
      <c r="P187" s="228">
        <f>O187*H187</f>
        <v>0</v>
      </c>
      <c r="Q187" s="228">
        <v>0.025</v>
      </c>
      <c r="R187" s="228">
        <f>Q187*H187</f>
        <v>0.3912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171</v>
      </c>
      <c r="AT187" s="230" t="s">
        <v>222</v>
      </c>
      <c r="AU187" s="230" t="s">
        <v>83</v>
      </c>
      <c r="AY187" s="18" t="s">
        <v>122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81</v>
      </c>
      <c r="BK187" s="231">
        <f>ROUND(I187*H187,2)</f>
        <v>0</v>
      </c>
      <c r="BL187" s="18" t="s">
        <v>130</v>
      </c>
      <c r="BM187" s="230" t="s">
        <v>453</v>
      </c>
    </row>
    <row r="188" spans="1:51" s="14" customFormat="1" ht="12">
      <c r="A188" s="14"/>
      <c r="B188" s="243"/>
      <c r="C188" s="244"/>
      <c r="D188" s="234" t="s">
        <v>132</v>
      </c>
      <c r="E188" s="244"/>
      <c r="F188" s="246" t="s">
        <v>454</v>
      </c>
      <c r="G188" s="244"/>
      <c r="H188" s="247">
        <v>15.648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132</v>
      </c>
      <c r="AU188" s="253" t="s">
        <v>83</v>
      </c>
      <c r="AV188" s="14" t="s">
        <v>83</v>
      </c>
      <c r="AW188" s="14" t="s">
        <v>4</v>
      </c>
      <c r="AX188" s="14" t="s">
        <v>81</v>
      </c>
      <c r="AY188" s="253" t="s">
        <v>122</v>
      </c>
    </row>
    <row r="189" spans="1:65" s="2" customFormat="1" ht="21.75" customHeight="1">
      <c r="A189" s="39"/>
      <c r="B189" s="40"/>
      <c r="C189" s="219" t="s">
        <v>455</v>
      </c>
      <c r="D189" s="219" t="s">
        <v>125</v>
      </c>
      <c r="E189" s="220" t="s">
        <v>242</v>
      </c>
      <c r="F189" s="221" t="s">
        <v>243</v>
      </c>
      <c r="G189" s="222" t="s">
        <v>244</v>
      </c>
      <c r="H189" s="278"/>
      <c r="I189" s="224"/>
      <c r="J189" s="225">
        <f>ROUND(I189*H189,2)</f>
        <v>0</v>
      </c>
      <c r="K189" s="221" t="s">
        <v>129</v>
      </c>
      <c r="L189" s="45"/>
      <c r="M189" s="226" t="s">
        <v>19</v>
      </c>
      <c r="N189" s="227" t="s">
        <v>44</v>
      </c>
      <c r="O189" s="85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174</v>
      </c>
      <c r="AT189" s="230" t="s">
        <v>125</v>
      </c>
      <c r="AU189" s="230" t="s">
        <v>83</v>
      </c>
      <c r="AY189" s="18" t="s">
        <v>122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81</v>
      </c>
      <c r="BK189" s="231">
        <f>ROUND(I189*H189,2)</f>
        <v>0</v>
      </c>
      <c r="BL189" s="18" t="s">
        <v>174</v>
      </c>
      <c r="BM189" s="230" t="s">
        <v>245</v>
      </c>
    </row>
    <row r="190" spans="1:63" s="12" customFormat="1" ht="22.8" customHeight="1">
      <c r="A190" s="12"/>
      <c r="B190" s="203"/>
      <c r="C190" s="204"/>
      <c r="D190" s="205" t="s">
        <v>72</v>
      </c>
      <c r="E190" s="217" t="s">
        <v>456</v>
      </c>
      <c r="F190" s="217" t="s">
        <v>457</v>
      </c>
      <c r="G190" s="204"/>
      <c r="H190" s="204"/>
      <c r="I190" s="207"/>
      <c r="J190" s="218">
        <f>BK190</f>
        <v>0</v>
      </c>
      <c r="K190" s="204"/>
      <c r="L190" s="209"/>
      <c r="M190" s="210"/>
      <c r="N190" s="211"/>
      <c r="O190" s="211"/>
      <c r="P190" s="212">
        <f>SUM(P191:P208)</f>
        <v>0</v>
      </c>
      <c r="Q190" s="211"/>
      <c r="R190" s="212">
        <f>SUM(R191:R208)</f>
        <v>0.06</v>
      </c>
      <c r="S190" s="211"/>
      <c r="T190" s="213">
        <f>SUM(T191:T208)</f>
        <v>0.18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4" t="s">
        <v>83</v>
      </c>
      <c r="AT190" s="215" t="s">
        <v>72</v>
      </c>
      <c r="AU190" s="215" t="s">
        <v>81</v>
      </c>
      <c r="AY190" s="214" t="s">
        <v>122</v>
      </c>
      <c r="BK190" s="216">
        <f>SUM(BK191:BK208)</f>
        <v>0</v>
      </c>
    </row>
    <row r="191" spans="1:65" s="2" customFormat="1" ht="16.5" customHeight="1">
      <c r="A191" s="39"/>
      <c r="B191" s="40"/>
      <c r="C191" s="219" t="s">
        <v>458</v>
      </c>
      <c r="D191" s="219" t="s">
        <v>125</v>
      </c>
      <c r="E191" s="220" t="s">
        <v>459</v>
      </c>
      <c r="F191" s="221" t="s">
        <v>460</v>
      </c>
      <c r="G191" s="222" t="s">
        <v>366</v>
      </c>
      <c r="H191" s="223">
        <v>200</v>
      </c>
      <c r="I191" s="224"/>
      <c r="J191" s="225">
        <f>ROUND(I191*H191,2)</f>
        <v>0</v>
      </c>
      <c r="K191" s="221" t="s">
        <v>129</v>
      </c>
      <c r="L191" s="45"/>
      <c r="M191" s="226" t="s">
        <v>19</v>
      </c>
      <c r="N191" s="227" t="s">
        <v>44</v>
      </c>
      <c r="O191" s="85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174</v>
      </c>
      <c r="AT191" s="230" t="s">
        <v>125</v>
      </c>
      <c r="AU191" s="230" t="s">
        <v>83</v>
      </c>
      <c r="AY191" s="18" t="s">
        <v>122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81</v>
      </c>
      <c r="BK191" s="231">
        <f>ROUND(I191*H191,2)</f>
        <v>0</v>
      </c>
      <c r="BL191" s="18" t="s">
        <v>174</v>
      </c>
      <c r="BM191" s="230" t="s">
        <v>461</v>
      </c>
    </row>
    <row r="192" spans="1:51" s="13" customFormat="1" ht="12">
      <c r="A192" s="13"/>
      <c r="B192" s="232"/>
      <c r="C192" s="233"/>
      <c r="D192" s="234" t="s">
        <v>132</v>
      </c>
      <c r="E192" s="235" t="s">
        <v>19</v>
      </c>
      <c r="F192" s="236" t="s">
        <v>462</v>
      </c>
      <c r="G192" s="233"/>
      <c r="H192" s="235" t="s">
        <v>19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132</v>
      </c>
      <c r="AU192" s="242" t="s">
        <v>83</v>
      </c>
      <c r="AV192" s="13" t="s">
        <v>81</v>
      </c>
      <c r="AW192" s="13" t="s">
        <v>35</v>
      </c>
      <c r="AX192" s="13" t="s">
        <v>73</v>
      </c>
      <c r="AY192" s="242" t="s">
        <v>122</v>
      </c>
    </row>
    <row r="193" spans="1:51" s="14" customFormat="1" ht="12">
      <c r="A193" s="14"/>
      <c r="B193" s="243"/>
      <c r="C193" s="244"/>
      <c r="D193" s="234" t="s">
        <v>132</v>
      </c>
      <c r="E193" s="245" t="s">
        <v>19</v>
      </c>
      <c r="F193" s="246" t="s">
        <v>463</v>
      </c>
      <c r="G193" s="244"/>
      <c r="H193" s="247">
        <v>200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132</v>
      </c>
      <c r="AU193" s="253" t="s">
        <v>83</v>
      </c>
      <c r="AV193" s="14" t="s">
        <v>83</v>
      </c>
      <c r="AW193" s="14" t="s">
        <v>35</v>
      </c>
      <c r="AX193" s="14" t="s">
        <v>81</v>
      </c>
      <c r="AY193" s="253" t="s">
        <v>122</v>
      </c>
    </row>
    <row r="194" spans="1:65" s="2" customFormat="1" ht="16.5" customHeight="1">
      <c r="A194" s="39"/>
      <c r="B194" s="40"/>
      <c r="C194" s="268" t="s">
        <v>464</v>
      </c>
      <c r="D194" s="268" t="s">
        <v>222</v>
      </c>
      <c r="E194" s="269" t="s">
        <v>465</v>
      </c>
      <c r="F194" s="270" t="s">
        <v>466</v>
      </c>
      <c r="G194" s="271" t="s">
        <v>343</v>
      </c>
      <c r="H194" s="272">
        <v>200</v>
      </c>
      <c r="I194" s="273"/>
      <c r="J194" s="274">
        <f>ROUND(I194*H194,2)</f>
        <v>0</v>
      </c>
      <c r="K194" s="270" t="s">
        <v>129</v>
      </c>
      <c r="L194" s="275"/>
      <c r="M194" s="276" t="s">
        <v>19</v>
      </c>
      <c r="N194" s="277" t="s">
        <v>44</v>
      </c>
      <c r="O194" s="85"/>
      <c r="P194" s="228">
        <f>O194*H194</f>
        <v>0</v>
      </c>
      <c r="Q194" s="228">
        <v>0.0003</v>
      </c>
      <c r="R194" s="228">
        <f>Q194*H194</f>
        <v>0.06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225</v>
      </c>
      <c r="AT194" s="230" t="s">
        <v>222</v>
      </c>
      <c r="AU194" s="230" t="s">
        <v>83</v>
      </c>
      <c r="AY194" s="18" t="s">
        <v>122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81</v>
      </c>
      <c r="BK194" s="231">
        <f>ROUND(I194*H194,2)</f>
        <v>0</v>
      </c>
      <c r="BL194" s="18" t="s">
        <v>174</v>
      </c>
      <c r="BM194" s="230" t="s">
        <v>467</v>
      </c>
    </row>
    <row r="195" spans="1:65" s="2" customFormat="1" ht="21.75" customHeight="1">
      <c r="A195" s="39"/>
      <c r="B195" s="40"/>
      <c r="C195" s="219" t="s">
        <v>468</v>
      </c>
      <c r="D195" s="219" t="s">
        <v>125</v>
      </c>
      <c r="E195" s="220" t="s">
        <v>469</v>
      </c>
      <c r="F195" s="221" t="s">
        <v>470</v>
      </c>
      <c r="G195" s="222" t="s">
        <v>366</v>
      </c>
      <c r="H195" s="223">
        <v>200</v>
      </c>
      <c r="I195" s="224"/>
      <c r="J195" s="225">
        <f>ROUND(I195*H195,2)</f>
        <v>0</v>
      </c>
      <c r="K195" s="221" t="s">
        <v>129</v>
      </c>
      <c r="L195" s="45"/>
      <c r="M195" s="226" t="s">
        <v>19</v>
      </c>
      <c r="N195" s="227" t="s">
        <v>44</v>
      </c>
      <c r="O195" s="85"/>
      <c r="P195" s="228">
        <f>O195*H195</f>
        <v>0</v>
      </c>
      <c r="Q195" s="228">
        <v>0</v>
      </c>
      <c r="R195" s="228">
        <f>Q195*H195</f>
        <v>0</v>
      </c>
      <c r="S195" s="228">
        <v>0.00062</v>
      </c>
      <c r="T195" s="229">
        <f>S195*H195</f>
        <v>0.124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174</v>
      </c>
      <c r="AT195" s="230" t="s">
        <v>125</v>
      </c>
      <c r="AU195" s="230" t="s">
        <v>83</v>
      </c>
      <c r="AY195" s="18" t="s">
        <v>122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81</v>
      </c>
      <c r="BK195" s="231">
        <f>ROUND(I195*H195,2)</f>
        <v>0</v>
      </c>
      <c r="BL195" s="18" t="s">
        <v>174</v>
      </c>
      <c r="BM195" s="230" t="s">
        <v>471</v>
      </c>
    </row>
    <row r="196" spans="1:51" s="13" customFormat="1" ht="12">
      <c r="A196" s="13"/>
      <c r="B196" s="232"/>
      <c r="C196" s="233"/>
      <c r="D196" s="234" t="s">
        <v>132</v>
      </c>
      <c r="E196" s="235" t="s">
        <v>19</v>
      </c>
      <c r="F196" s="236" t="s">
        <v>472</v>
      </c>
      <c r="G196" s="233"/>
      <c r="H196" s="235" t="s">
        <v>19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132</v>
      </c>
      <c r="AU196" s="242" t="s">
        <v>83</v>
      </c>
      <c r="AV196" s="13" t="s">
        <v>81</v>
      </c>
      <c r="AW196" s="13" t="s">
        <v>35</v>
      </c>
      <c r="AX196" s="13" t="s">
        <v>73</v>
      </c>
      <c r="AY196" s="242" t="s">
        <v>122</v>
      </c>
    </row>
    <row r="197" spans="1:51" s="13" customFormat="1" ht="12">
      <c r="A197" s="13"/>
      <c r="B197" s="232"/>
      <c r="C197" s="233"/>
      <c r="D197" s="234" t="s">
        <v>132</v>
      </c>
      <c r="E197" s="235" t="s">
        <v>19</v>
      </c>
      <c r="F197" s="236" t="s">
        <v>473</v>
      </c>
      <c r="G197" s="233"/>
      <c r="H197" s="235" t="s">
        <v>19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132</v>
      </c>
      <c r="AU197" s="242" t="s">
        <v>83</v>
      </c>
      <c r="AV197" s="13" t="s">
        <v>81</v>
      </c>
      <c r="AW197" s="13" t="s">
        <v>35</v>
      </c>
      <c r="AX197" s="13" t="s">
        <v>73</v>
      </c>
      <c r="AY197" s="242" t="s">
        <v>122</v>
      </c>
    </row>
    <row r="198" spans="1:51" s="14" customFormat="1" ht="12">
      <c r="A198" s="14"/>
      <c r="B198" s="243"/>
      <c r="C198" s="244"/>
      <c r="D198" s="234" t="s">
        <v>132</v>
      </c>
      <c r="E198" s="245" t="s">
        <v>19</v>
      </c>
      <c r="F198" s="246" t="s">
        <v>474</v>
      </c>
      <c r="G198" s="244"/>
      <c r="H198" s="247">
        <v>61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132</v>
      </c>
      <c r="AU198" s="253" t="s">
        <v>83</v>
      </c>
      <c r="AV198" s="14" t="s">
        <v>83</v>
      </c>
      <c r="AW198" s="14" t="s">
        <v>35</v>
      </c>
      <c r="AX198" s="14" t="s">
        <v>73</v>
      </c>
      <c r="AY198" s="253" t="s">
        <v>122</v>
      </c>
    </row>
    <row r="199" spans="1:51" s="13" customFormat="1" ht="12">
      <c r="A199" s="13"/>
      <c r="B199" s="232"/>
      <c r="C199" s="233"/>
      <c r="D199" s="234" t="s">
        <v>132</v>
      </c>
      <c r="E199" s="235" t="s">
        <v>19</v>
      </c>
      <c r="F199" s="236" t="s">
        <v>475</v>
      </c>
      <c r="G199" s="233"/>
      <c r="H199" s="235" t="s">
        <v>19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132</v>
      </c>
      <c r="AU199" s="242" t="s">
        <v>83</v>
      </c>
      <c r="AV199" s="13" t="s">
        <v>81</v>
      </c>
      <c r="AW199" s="13" t="s">
        <v>35</v>
      </c>
      <c r="AX199" s="13" t="s">
        <v>73</v>
      </c>
      <c r="AY199" s="242" t="s">
        <v>122</v>
      </c>
    </row>
    <row r="200" spans="1:51" s="14" customFormat="1" ht="12">
      <c r="A200" s="14"/>
      <c r="B200" s="243"/>
      <c r="C200" s="244"/>
      <c r="D200" s="234" t="s">
        <v>132</v>
      </c>
      <c r="E200" s="245" t="s">
        <v>19</v>
      </c>
      <c r="F200" s="246" t="s">
        <v>476</v>
      </c>
      <c r="G200" s="244"/>
      <c r="H200" s="247">
        <v>93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132</v>
      </c>
      <c r="AU200" s="253" t="s">
        <v>83</v>
      </c>
      <c r="AV200" s="14" t="s">
        <v>83</v>
      </c>
      <c r="AW200" s="14" t="s">
        <v>35</v>
      </c>
      <c r="AX200" s="14" t="s">
        <v>73</v>
      </c>
      <c r="AY200" s="253" t="s">
        <v>122</v>
      </c>
    </row>
    <row r="201" spans="1:51" s="13" customFormat="1" ht="12">
      <c r="A201" s="13"/>
      <c r="B201" s="232"/>
      <c r="C201" s="233"/>
      <c r="D201" s="234" t="s">
        <v>132</v>
      </c>
      <c r="E201" s="235" t="s">
        <v>19</v>
      </c>
      <c r="F201" s="236" t="s">
        <v>477</v>
      </c>
      <c r="G201" s="233"/>
      <c r="H201" s="235" t="s">
        <v>19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132</v>
      </c>
      <c r="AU201" s="242" t="s">
        <v>83</v>
      </c>
      <c r="AV201" s="13" t="s">
        <v>81</v>
      </c>
      <c r="AW201" s="13" t="s">
        <v>35</v>
      </c>
      <c r="AX201" s="13" t="s">
        <v>73</v>
      </c>
      <c r="AY201" s="242" t="s">
        <v>122</v>
      </c>
    </row>
    <row r="202" spans="1:51" s="14" customFormat="1" ht="12">
      <c r="A202" s="14"/>
      <c r="B202" s="243"/>
      <c r="C202" s="244"/>
      <c r="D202" s="234" t="s">
        <v>132</v>
      </c>
      <c r="E202" s="245" t="s">
        <v>19</v>
      </c>
      <c r="F202" s="246" t="s">
        <v>478</v>
      </c>
      <c r="G202" s="244"/>
      <c r="H202" s="247">
        <v>26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132</v>
      </c>
      <c r="AU202" s="253" t="s">
        <v>83</v>
      </c>
      <c r="AV202" s="14" t="s">
        <v>83</v>
      </c>
      <c r="AW202" s="14" t="s">
        <v>35</v>
      </c>
      <c r="AX202" s="14" t="s">
        <v>73</v>
      </c>
      <c r="AY202" s="253" t="s">
        <v>122</v>
      </c>
    </row>
    <row r="203" spans="1:51" s="13" customFormat="1" ht="12">
      <c r="A203" s="13"/>
      <c r="B203" s="232"/>
      <c r="C203" s="233"/>
      <c r="D203" s="234" t="s">
        <v>132</v>
      </c>
      <c r="E203" s="235" t="s">
        <v>19</v>
      </c>
      <c r="F203" s="236" t="s">
        <v>479</v>
      </c>
      <c r="G203" s="233"/>
      <c r="H203" s="235" t="s">
        <v>19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132</v>
      </c>
      <c r="AU203" s="242" t="s">
        <v>83</v>
      </c>
      <c r="AV203" s="13" t="s">
        <v>81</v>
      </c>
      <c r="AW203" s="13" t="s">
        <v>35</v>
      </c>
      <c r="AX203" s="13" t="s">
        <v>73</v>
      </c>
      <c r="AY203" s="242" t="s">
        <v>122</v>
      </c>
    </row>
    <row r="204" spans="1:51" s="14" customFormat="1" ht="12">
      <c r="A204" s="14"/>
      <c r="B204" s="243"/>
      <c r="C204" s="244"/>
      <c r="D204" s="234" t="s">
        <v>132</v>
      </c>
      <c r="E204" s="245" t="s">
        <v>19</v>
      </c>
      <c r="F204" s="246" t="s">
        <v>258</v>
      </c>
      <c r="G204" s="244"/>
      <c r="H204" s="247">
        <v>20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132</v>
      </c>
      <c r="AU204" s="253" t="s">
        <v>83</v>
      </c>
      <c r="AV204" s="14" t="s">
        <v>83</v>
      </c>
      <c r="AW204" s="14" t="s">
        <v>35</v>
      </c>
      <c r="AX204" s="14" t="s">
        <v>73</v>
      </c>
      <c r="AY204" s="253" t="s">
        <v>122</v>
      </c>
    </row>
    <row r="205" spans="1:51" s="15" customFormat="1" ht="12">
      <c r="A205" s="15"/>
      <c r="B205" s="257"/>
      <c r="C205" s="258"/>
      <c r="D205" s="234" t="s">
        <v>132</v>
      </c>
      <c r="E205" s="259" t="s">
        <v>19</v>
      </c>
      <c r="F205" s="260" t="s">
        <v>202</v>
      </c>
      <c r="G205" s="258"/>
      <c r="H205" s="261">
        <v>200</v>
      </c>
      <c r="I205" s="262"/>
      <c r="J205" s="258"/>
      <c r="K205" s="258"/>
      <c r="L205" s="263"/>
      <c r="M205" s="264"/>
      <c r="N205" s="265"/>
      <c r="O205" s="265"/>
      <c r="P205" s="265"/>
      <c r="Q205" s="265"/>
      <c r="R205" s="265"/>
      <c r="S205" s="265"/>
      <c r="T205" s="266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7" t="s">
        <v>132</v>
      </c>
      <c r="AU205" s="267" t="s">
        <v>83</v>
      </c>
      <c r="AV205" s="15" t="s">
        <v>130</v>
      </c>
      <c r="AW205" s="15" t="s">
        <v>35</v>
      </c>
      <c r="AX205" s="15" t="s">
        <v>81</v>
      </c>
      <c r="AY205" s="267" t="s">
        <v>122</v>
      </c>
    </row>
    <row r="206" spans="1:65" s="2" customFormat="1" ht="16.5" customHeight="1">
      <c r="A206" s="39"/>
      <c r="B206" s="40"/>
      <c r="C206" s="219" t="s">
        <v>480</v>
      </c>
      <c r="D206" s="219" t="s">
        <v>125</v>
      </c>
      <c r="E206" s="220" t="s">
        <v>481</v>
      </c>
      <c r="F206" s="221" t="s">
        <v>482</v>
      </c>
      <c r="G206" s="222" t="s">
        <v>343</v>
      </c>
      <c r="H206" s="223">
        <v>200</v>
      </c>
      <c r="I206" s="224"/>
      <c r="J206" s="225">
        <f>ROUND(I206*H206,2)</f>
        <v>0</v>
      </c>
      <c r="K206" s="221" t="s">
        <v>129</v>
      </c>
      <c r="L206" s="45"/>
      <c r="M206" s="226" t="s">
        <v>19</v>
      </c>
      <c r="N206" s="227" t="s">
        <v>44</v>
      </c>
      <c r="O206" s="85"/>
      <c r="P206" s="228">
        <f>O206*H206</f>
        <v>0</v>
      </c>
      <c r="Q206" s="228">
        <v>0</v>
      </c>
      <c r="R206" s="228">
        <f>Q206*H206</f>
        <v>0</v>
      </c>
      <c r="S206" s="228">
        <v>0.00028</v>
      </c>
      <c r="T206" s="229">
        <f>S206*H206</f>
        <v>0.055999999999999994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174</v>
      </c>
      <c r="AT206" s="230" t="s">
        <v>125</v>
      </c>
      <c r="AU206" s="230" t="s">
        <v>83</v>
      </c>
      <c r="AY206" s="18" t="s">
        <v>122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81</v>
      </c>
      <c r="BK206" s="231">
        <f>ROUND(I206*H206,2)</f>
        <v>0</v>
      </c>
      <c r="BL206" s="18" t="s">
        <v>174</v>
      </c>
      <c r="BM206" s="230" t="s">
        <v>483</v>
      </c>
    </row>
    <row r="207" spans="1:65" s="2" customFormat="1" ht="21.75" customHeight="1">
      <c r="A207" s="39"/>
      <c r="B207" s="40"/>
      <c r="C207" s="219" t="s">
        <v>484</v>
      </c>
      <c r="D207" s="219" t="s">
        <v>125</v>
      </c>
      <c r="E207" s="220" t="s">
        <v>485</v>
      </c>
      <c r="F207" s="221" t="s">
        <v>486</v>
      </c>
      <c r="G207" s="222" t="s">
        <v>343</v>
      </c>
      <c r="H207" s="223">
        <v>1</v>
      </c>
      <c r="I207" s="224"/>
      <c r="J207" s="225">
        <f>ROUND(I207*H207,2)</f>
        <v>0</v>
      </c>
      <c r="K207" s="221" t="s">
        <v>129</v>
      </c>
      <c r="L207" s="45"/>
      <c r="M207" s="226" t="s">
        <v>19</v>
      </c>
      <c r="N207" s="227" t="s">
        <v>44</v>
      </c>
      <c r="O207" s="85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174</v>
      </c>
      <c r="AT207" s="230" t="s">
        <v>125</v>
      </c>
      <c r="AU207" s="230" t="s">
        <v>83</v>
      </c>
      <c r="AY207" s="18" t="s">
        <v>122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81</v>
      </c>
      <c r="BK207" s="231">
        <f>ROUND(I207*H207,2)</f>
        <v>0</v>
      </c>
      <c r="BL207" s="18" t="s">
        <v>174</v>
      </c>
      <c r="BM207" s="230" t="s">
        <v>487</v>
      </c>
    </row>
    <row r="208" spans="1:65" s="2" customFormat="1" ht="21.75" customHeight="1">
      <c r="A208" s="39"/>
      <c r="B208" s="40"/>
      <c r="C208" s="219" t="s">
        <v>488</v>
      </c>
      <c r="D208" s="219" t="s">
        <v>125</v>
      </c>
      <c r="E208" s="220" t="s">
        <v>489</v>
      </c>
      <c r="F208" s="221" t="s">
        <v>490</v>
      </c>
      <c r="G208" s="222" t="s">
        <v>244</v>
      </c>
      <c r="H208" s="278"/>
      <c r="I208" s="224"/>
      <c r="J208" s="225">
        <f>ROUND(I208*H208,2)</f>
        <v>0</v>
      </c>
      <c r="K208" s="221" t="s">
        <v>129</v>
      </c>
      <c r="L208" s="45"/>
      <c r="M208" s="226" t="s">
        <v>19</v>
      </c>
      <c r="N208" s="227" t="s">
        <v>44</v>
      </c>
      <c r="O208" s="85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174</v>
      </c>
      <c r="AT208" s="230" t="s">
        <v>125</v>
      </c>
      <c r="AU208" s="230" t="s">
        <v>83</v>
      </c>
      <c r="AY208" s="18" t="s">
        <v>122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81</v>
      </c>
      <c r="BK208" s="231">
        <f>ROUND(I208*H208,2)</f>
        <v>0</v>
      </c>
      <c r="BL208" s="18" t="s">
        <v>174</v>
      </c>
      <c r="BM208" s="230" t="s">
        <v>491</v>
      </c>
    </row>
    <row r="209" spans="1:63" s="12" customFormat="1" ht="22.8" customHeight="1">
      <c r="A209" s="12"/>
      <c r="B209" s="203"/>
      <c r="C209" s="204"/>
      <c r="D209" s="205" t="s">
        <v>72</v>
      </c>
      <c r="E209" s="217" t="s">
        <v>492</v>
      </c>
      <c r="F209" s="217" t="s">
        <v>493</v>
      </c>
      <c r="G209" s="204"/>
      <c r="H209" s="204"/>
      <c r="I209" s="207"/>
      <c r="J209" s="218">
        <f>BK209</f>
        <v>0</v>
      </c>
      <c r="K209" s="204"/>
      <c r="L209" s="209"/>
      <c r="M209" s="210"/>
      <c r="N209" s="211"/>
      <c r="O209" s="211"/>
      <c r="P209" s="212">
        <f>SUM(P210:P217)</f>
        <v>0</v>
      </c>
      <c r="Q209" s="211"/>
      <c r="R209" s="212">
        <f>SUM(R210:R217)</f>
        <v>0.0324</v>
      </c>
      <c r="S209" s="211"/>
      <c r="T209" s="213">
        <f>SUM(T210:T217)</f>
        <v>0.0228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4" t="s">
        <v>83</v>
      </c>
      <c r="AT209" s="215" t="s">
        <v>72</v>
      </c>
      <c r="AU209" s="215" t="s">
        <v>81</v>
      </c>
      <c r="AY209" s="214" t="s">
        <v>122</v>
      </c>
      <c r="BK209" s="216">
        <f>SUM(BK210:BK217)</f>
        <v>0</v>
      </c>
    </row>
    <row r="210" spans="1:65" s="2" customFormat="1" ht="21.75" customHeight="1">
      <c r="A210" s="39"/>
      <c r="B210" s="40"/>
      <c r="C210" s="219" t="s">
        <v>494</v>
      </c>
      <c r="D210" s="219" t="s">
        <v>125</v>
      </c>
      <c r="E210" s="220" t="s">
        <v>495</v>
      </c>
      <c r="F210" s="221" t="s">
        <v>496</v>
      </c>
      <c r="G210" s="222" t="s">
        <v>343</v>
      </c>
      <c r="H210" s="223">
        <v>4</v>
      </c>
      <c r="I210" s="224"/>
      <c r="J210" s="225">
        <f>ROUND(I210*H210,2)</f>
        <v>0</v>
      </c>
      <c r="K210" s="221" t="s">
        <v>129</v>
      </c>
      <c r="L210" s="45"/>
      <c r="M210" s="226" t="s">
        <v>19</v>
      </c>
      <c r="N210" s="227" t="s">
        <v>44</v>
      </c>
      <c r="O210" s="85"/>
      <c r="P210" s="228">
        <f>O210*H210</f>
        <v>0</v>
      </c>
      <c r="Q210" s="228">
        <v>0</v>
      </c>
      <c r="R210" s="228">
        <f>Q210*H210</f>
        <v>0</v>
      </c>
      <c r="S210" s="228">
        <v>0.0057</v>
      </c>
      <c r="T210" s="229">
        <f>S210*H210</f>
        <v>0.0228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174</v>
      </c>
      <c r="AT210" s="230" t="s">
        <v>125</v>
      </c>
      <c r="AU210" s="230" t="s">
        <v>83</v>
      </c>
      <c r="AY210" s="18" t="s">
        <v>122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81</v>
      </c>
      <c r="BK210" s="231">
        <f>ROUND(I210*H210,2)</f>
        <v>0</v>
      </c>
      <c r="BL210" s="18" t="s">
        <v>174</v>
      </c>
      <c r="BM210" s="230" t="s">
        <v>497</v>
      </c>
    </row>
    <row r="211" spans="1:51" s="13" customFormat="1" ht="12">
      <c r="A211" s="13"/>
      <c r="B211" s="232"/>
      <c r="C211" s="233"/>
      <c r="D211" s="234" t="s">
        <v>132</v>
      </c>
      <c r="E211" s="235" t="s">
        <v>19</v>
      </c>
      <c r="F211" s="236" t="s">
        <v>498</v>
      </c>
      <c r="G211" s="233"/>
      <c r="H211" s="235" t="s">
        <v>19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132</v>
      </c>
      <c r="AU211" s="242" t="s">
        <v>83</v>
      </c>
      <c r="AV211" s="13" t="s">
        <v>81</v>
      </c>
      <c r="AW211" s="13" t="s">
        <v>35</v>
      </c>
      <c r="AX211" s="13" t="s">
        <v>73</v>
      </c>
      <c r="AY211" s="242" t="s">
        <v>122</v>
      </c>
    </row>
    <row r="212" spans="1:51" s="14" customFormat="1" ht="12">
      <c r="A212" s="14"/>
      <c r="B212" s="243"/>
      <c r="C212" s="244"/>
      <c r="D212" s="234" t="s">
        <v>132</v>
      </c>
      <c r="E212" s="245" t="s">
        <v>19</v>
      </c>
      <c r="F212" s="246" t="s">
        <v>130</v>
      </c>
      <c r="G212" s="244"/>
      <c r="H212" s="247">
        <v>4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132</v>
      </c>
      <c r="AU212" s="253" t="s">
        <v>83</v>
      </c>
      <c r="AV212" s="14" t="s">
        <v>83</v>
      </c>
      <c r="AW212" s="14" t="s">
        <v>35</v>
      </c>
      <c r="AX212" s="14" t="s">
        <v>81</v>
      </c>
      <c r="AY212" s="253" t="s">
        <v>122</v>
      </c>
    </row>
    <row r="213" spans="1:65" s="2" customFormat="1" ht="21.75" customHeight="1">
      <c r="A213" s="39"/>
      <c r="B213" s="40"/>
      <c r="C213" s="219" t="s">
        <v>499</v>
      </c>
      <c r="D213" s="219" t="s">
        <v>125</v>
      </c>
      <c r="E213" s="220" t="s">
        <v>500</v>
      </c>
      <c r="F213" s="221" t="s">
        <v>501</v>
      </c>
      <c r="G213" s="222" t="s">
        <v>343</v>
      </c>
      <c r="H213" s="223">
        <v>10</v>
      </c>
      <c r="I213" s="224"/>
      <c r="J213" s="225">
        <f>ROUND(I213*H213,2)</f>
        <v>0</v>
      </c>
      <c r="K213" s="221" t="s">
        <v>129</v>
      </c>
      <c r="L213" s="45"/>
      <c r="M213" s="226" t="s">
        <v>19</v>
      </c>
      <c r="N213" s="227" t="s">
        <v>44</v>
      </c>
      <c r="O213" s="85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174</v>
      </c>
      <c r="AT213" s="230" t="s">
        <v>125</v>
      </c>
      <c r="AU213" s="230" t="s">
        <v>83</v>
      </c>
      <c r="AY213" s="18" t="s">
        <v>122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81</v>
      </c>
      <c r="BK213" s="231">
        <f>ROUND(I213*H213,2)</f>
        <v>0</v>
      </c>
      <c r="BL213" s="18" t="s">
        <v>174</v>
      </c>
      <c r="BM213" s="230" t="s">
        <v>502</v>
      </c>
    </row>
    <row r="214" spans="1:51" s="13" customFormat="1" ht="12">
      <c r="A214" s="13"/>
      <c r="B214" s="232"/>
      <c r="C214" s="233"/>
      <c r="D214" s="234" t="s">
        <v>132</v>
      </c>
      <c r="E214" s="235" t="s">
        <v>19</v>
      </c>
      <c r="F214" s="236" t="s">
        <v>503</v>
      </c>
      <c r="G214" s="233"/>
      <c r="H214" s="235" t="s">
        <v>19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132</v>
      </c>
      <c r="AU214" s="242" t="s">
        <v>83</v>
      </c>
      <c r="AV214" s="13" t="s">
        <v>81</v>
      </c>
      <c r="AW214" s="13" t="s">
        <v>35</v>
      </c>
      <c r="AX214" s="13" t="s">
        <v>73</v>
      </c>
      <c r="AY214" s="242" t="s">
        <v>122</v>
      </c>
    </row>
    <row r="215" spans="1:51" s="14" customFormat="1" ht="12">
      <c r="A215" s="14"/>
      <c r="B215" s="243"/>
      <c r="C215" s="244"/>
      <c r="D215" s="234" t="s">
        <v>132</v>
      </c>
      <c r="E215" s="245" t="s">
        <v>19</v>
      </c>
      <c r="F215" s="246" t="s">
        <v>504</v>
      </c>
      <c r="G215" s="244"/>
      <c r="H215" s="247">
        <v>10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132</v>
      </c>
      <c r="AU215" s="253" t="s">
        <v>83</v>
      </c>
      <c r="AV215" s="14" t="s">
        <v>83</v>
      </c>
      <c r="AW215" s="14" t="s">
        <v>35</v>
      </c>
      <c r="AX215" s="14" t="s">
        <v>81</v>
      </c>
      <c r="AY215" s="253" t="s">
        <v>122</v>
      </c>
    </row>
    <row r="216" spans="1:65" s="2" customFormat="1" ht="16.5" customHeight="1">
      <c r="A216" s="39"/>
      <c r="B216" s="40"/>
      <c r="C216" s="268" t="s">
        <v>505</v>
      </c>
      <c r="D216" s="268" t="s">
        <v>222</v>
      </c>
      <c r="E216" s="269" t="s">
        <v>506</v>
      </c>
      <c r="F216" s="270" t="s">
        <v>507</v>
      </c>
      <c r="G216" s="271" t="s">
        <v>343</v>
      </c>
      <c r="H216" s="272">
        <v>6</v>
      </c>
      <c r="I216" s="273"/>
      <c r="J216" s="274">
        <f>ROUND(I216*H216,2)</f>
        <v>0</v>
      </c>
      <c r="K216" s="270" t="s">
        <v>129</v>
      </c>
      <c r="L216" s="275"/>
      <c r="M216" s="276" t="s">
        <v>19</v>
      </c>
      <c r="N216" s="277" t="s">
        <v>44</v>
      </c>
      <c r="O216" s="85"/>
      <c r="P216" s="228">
        <f>O216*H216</f>
        <v>0</v>
      </c>
      <c r="Q216" s="228">
        <v>0.0054</v>
      </c>
      <c r="R216" s="228">
        <f>Q216*H216</f>
        <v>0.0324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225</v>
      </c>
      <c r="AT216" s="230" t="s">
        <v>222</v>
      </c>
      <c r="AU216" s="230" t="s">
        <v>83</v>
      </c>
      <c r="AY216" s="18" t="s">
        <v>122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81</v>
      </c>
      <c r="BK216" s="231">
        <f>ROUND(I216*H216,2)</f>
        <v>0</v>
      </c>
      <c r="BL216" s="18" t="s">
        <v>174</v>
      </c>
      <c r="BM216" s="230" t="s">
        <v>508</v>
      </c>
    </row>
    <row r="217" spans="1:65" s="2" customFormat="1" ht="21.75" customHeight="1">
      <c r="A217" s="39"/>
      <c r="B217" s="40"/>
      <c r="C217" s="219" t="s">
        <v>509</v>
      </c>
      <c r="D217" s="219" t="s">
        <v>125</v>
      </c>
      <c r="E217" s="220" t="s">
        <v>510</v>
      </c>
      <c r="F217" s="221" t="s">
        <v>511</v>
      </c>
      <c r="G217" s="222" t="s">
        <v>244</v>
      </c>
      <c r="H217" s="278"/>
      <c r="I217" s="224"/>
      <c r="J217" s="225">
        <f>ROUND(I217*H217,2)</f>
        <v>0</v>
      </c>
      <c r="K217" s="221" t="s">
        <v>129</v>
      </c>
      <c r="L217" s="45"/>
      <c r="M217" s="226" t="s">
        <v>19</v>
      </c>
      <c r="N217" s="227" t="s">
        <v>44</v>
      </c>
      <c r="O217" s="85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174</v>
      </c>
      <c r="AT217" s="230" t="s">
        <v>125</v>
      </c>
      <c r="AU217" s="230" t="s">
        <v>83</v>
      </c>
      <c r="AY217" s="18" t="s">
        <v>122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81</v>
      </c>
      <c r="BK217" s="231">
        <f>ROUND(I217*H217,2)</f>
        <v>0</v>
      </c>
      <c r="BL217" s="18" t="s">
        <v>174</v>
      </c>
      <c r="BM217" s="230" t="s">
        <v>512</v>
      </c>
    </row>
    <row r="218" spans="1:63" s="12" customFormat="1" ht="22.8" customHeight="1">
      <c r="A218" s="12"/>
      <c r="B218" s="203"/>
      <c r="C218" s="204"/>
      <c r="D218" s="205" t="s">
        <v>72</v>
      </c>
      <c r="E218" s="217" t="s">
        <v>513</v>
      </c>
      <c r="F218" s="217" t="s">
        <v>514</v>
      </c>
      <c r="G218" s="204"/>
      <c r="H218" s="204"/>
      <c r="I218" s="207"/>
      <c r="J218" s="218">
        <f>BK218</f>
        <v>0</v>
      </c>
      <c r="K218" s="204"/>
      <c r="L218" s="209"/>
      <c r="M218" s="210"/>
      <c r="N218" s="211"/>
      <c r="O218" s="211"/>
      <c r="P218" s="212">
        <f>SUM(P219:P256)</f>
        <v>0</v>
      </c>
      <c r="Q218" s="211"/>
      <c r="R218" s="212">
        <f>SUM(R219:R256)</f>
        <v>1.62981</v>
      </c>
      <c r="S218" s="211"/>
      <c r="T218" s="213">
        <f>SUM(T219:T256)</f>
        <v>0.632176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4" t="s">
        <v>83</v>
      </c>
      <c r="AT218" s="215" t="s">
        <v>72</v>
      </c>
      <c r="AU218" s="215" t="s">
        <v>81</v>
      </c>
      <c r="AY218" s="214" t="s">
        <v>122</v>
      </c>
      <c r="BK218" s="216">
        <f>SUM(BK219:BK256)</f>
        <v>0</v>
      </c>
    </row>
    <row r="219" spans="1:65" s="2" customFormat="1" ht="16.5" customHeight="1">
      <c r="A219" s="39"/>
      <c r="B219" s="40"/>
      <c r="C219" s="219" t="s">
        <v>515</v>
      </c>
      <c r="D219" s="219" t="s">
        <v>125</v>
      </c>
      <c r="E219" s="220" t="s">
        <v>516</v>
      </c>
      <c r="F219" s="221" t="s">
        <v>517</v>
      </c>
      <c r="G219" s="222" t="s">
        <v>366</v>
      </c>
      <c r="H219" s="223">
        <v>118</v>
      </c>
      <c r="I219" s="224"/>
      <c r="J219" s="225">
        <f>ROUND(I219*H219,2)</f>
        <v>0</v>
      </c>
      <c r="K219" s="221" t="s">
        <v>129</v>
      </c>
      <c r="L219" s="45"/>
      <c r="M219" s="226" t="s">
        <v>19</v>
      </c>
      <c r="N219" s="227" t="s">
        <v>44</v>
      </c>
      <c r="O219" s="85"/>
      <c r="P219" s="228">
        <f>O219*H219</f>
        <v>0</v>
      </c>
      <c r="Q219" s="228">
        <v>0</v>
      </c>
      <c r="R219" s="228">
        <f>Q219*H219</f>
        <v>0</v>
      </c>
      <c r="S219" s="228">
        <v>0.0026</v>
      </c>
      <c r="T219" s="229">
        <f>S219*H219</f>
        <v>0.30679999999999996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174</v>
      </c>
      <c r="AT219" s="230" t="s">
        <v>125</v>
      </c>
      <c r="AU219" s="230" t="s">
        <v>83</v>
      </c>
      <c r="AY219" s="18" t="s">
        <v>122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81</v>
      </c>
      <c r="BK219" s="231">
        <f>ROUND(I219*H219,2)</f>
        <v>0</v>
      </c>
      <c r="BL219" s="18" t="s">
        <v>174</v>
      </c>
      <c r="BM219" s="230" t="s">
        <v>518</v>
      </c>
    </row>
    <row r="220" spans="1:51" s="13" customFormat="1" ht="12">
      <c r="A220" s="13"/>
      <c r="B220" s="232"/>
      <c r="C220" s="233"/>
      <c r="D220" s="234" t="s">
        <v>132</v>
      </c>
      <c r="E220" s="235" t="s">
        <v>19</v>
      </c>
      <c r="F220" s="236" t="s">
        <v>519</v>
      </c>
      <c r="G220" s="233"/>
      <c r="H220" s="235" t="s">
        <v>19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132</v>
      </c>
      <c r="AU220" s="242" t="s">
        <v>83</v>
      </c>
      <c r="AV220" s="13" t="s">
        <v>81</v>
      </c>
      <c r="AW220" s="13" t="s">
        <v>35</v>
      </c>
      <c r="AX220" s="13" t="s">
        <v>73</v>
      </c>
      <c r="AY220" s="242" t="s">
        <v>122</v>
      </c>
    </row>
    <row r="221" spans="1:51" s="14" customFormat="1" ht="12">
      <c r="A221" s="14"/>
      <c r="B221" s="243"/>
      <c r="C221" s="244"/>
      <c r="D221" s="234" t="s">
        <v>132</v>
      </c>
      <c r="E221" s="245" t="s">
        <v>19</v>
      </c>
      <c r="F221" s="246" t="s">
        <v>377</v>
      </c>
      <c r="G221" s="244"/>
      <c r="H221" s="247">
        <v>118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132</v>
      </c>
      <c r="AU221" s="253" t="s">
        <v>83</v>
      </c>
      <c r="AV221" s="14" t="s">
        <v>83</v>
      </c>
      <c r="AW221" s="14" t="s">
        <v>35</v>
      </c>
      <c r="AX221" s="14" t="s">
        <v>81</v>
      </c>
      <c r="AY221" s="253" t="s">
        <v>122</v>
      </c>
    </row>
    <row r="222" spans="1:65" s="2" customFormat="1" ht="16.5" customHeight="1">
      <c r="A222" s="39"/>
      <c r="B222" s="40"/>
      <c r="C222" s="219" t="s">
        <v>520</v>
      </c>
      <c r="D222" s="219" t="s">
        <v>125</v>
      </c>
      <c r="E222" s="220" t="s">
        <v>521</v>
      </c>
      <c r="F222" s="221" t="s">
        <v>522</v>
      </c>
      <c r="G222" s="222" t="s">
        <v>366</v>
      </c>
      <c r="H222" s="223">
        <v>37.4</v>
      </c>
      <c r="I222" s="224"/>
      <c r="J222" s="225">
        <f>ROUND(I222*H222,2)</f>
        <v>0</v>
      </c>
      <c r="K222" s="221" t="s">
        <v>129</v>
      </c>
      <c r="L222" s="45"/>
      <c r="M222" s="226" t="s">
        <v>19</v>
      </c>
      <c r="N222" s="227" t="s">
        <v>44</v>
      </c>
      <c r="O222" s="85"/>
      <c r="P222" s="228">
        <f>O222*H222</f>
        <v>0</v>
      </c>
      <c r="Q222" s="228">
        <v>0</v>
      </c>
      <c r="R222" s="228">
        <f>Q222*H222</f>
        <v>0</v>
      </c>
      <c r="S222" s="228">
        <v>0.00394</v>
      </c>
      <c r="T222" s="229">
        <f>S222*H222</f>
        <v>0.147356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174</v>
      </c>
      <c r="AT222" s="230" t="s">
        <v>125</v>
      </c>
      <c r="AU222" s="230" t="s">
        <v>83</v>
      </c>
      <c r="AY222" s="18" t="s">
        <v>122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81</v>
      </c>
      <c r="BK222" s="231">
        <f>ROUND(I222*H222,2)</f>
        <v>0</v>
      </c>
      <c r="BL222" s="18" t="s">
        <v>174</v>
      </c>
      <c r="BM222" s="230" t="s">
        <v>523</v>
      </c>
    </row>
    <row r="223" spans="1:51" s="14" customFormat="1" ht="12">
      <c r="A223" s="14"/>
      <c r="B223" s="243"/>
      <c r="C223" s="244"/>
      <c r="D223" s="234" t="s">
        <v>132</v>
      </c>
      <c r="E223" s="245" t="s">
        <v>19</v>
      </c>
      <c r="F223" s="246" t="s">
        <v>524</v>
      </c>
      <c r="G223" s="244"/>
      <c r="H223" s="247">
        <v>37.4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132</v>
      </c>
      <c r="AU223" s="253" t="s">
        <v>83</v>
      </c>
      <c r="AV223" s="14" t="s">
        <v>83</v>
      </c>
      <c r="AW223" s="14" t="s">
        <v>35</v>
      </c>
      <c r="AX223" s="14" t="s">
        <v>81</v>
      </c>
      <c r="AY223" s="253" t="s">
        <v>122</v>
      </c>
    </row>
    <row r="224" spans="1:65" s="2" customFormat="1" ht="16.5" customHeight="1">
      <c r="A224" s="39"/>
      <c r="B224" s="40"/>
      <c r="C224" s="219" t="s">
        <v>525</v>
      </c>
      <c r="D224" s="219" t="s">
        <v>125</v>
      </c>
      <c r="E224" s="220" t="s">
        <v>526</v>
      </c>
      <c r="F224" s="221" t="s">
        <v>527</v>
      </c>
      <c r="G224" s="222" t="s">
        <v>366</v>
      </c>
      <c r="H224" s="223">
        <v>61</v>
      </c>
      <c r="I224" s="224"/>
      <c r="J224" s="225">
        <f>ROUND(I224*H224,2)</f>
        <v>0</v>
      </c>
      <c r="K224" s="221" t="s">
        <v>129</v>
      </c>
      <c r="L224" s="45"/>
      <c r="M224" s="226" t="s">
        <v>19</v>
      </c>
      <c r="N224" s="227" t="s">
        <v>44</v>
      </c>
      <c r="O224" s="85"/>
      <c r="P224" s="228">
        <f>O224*H224</f>
        <v>0</v>
      </c>
      <c r="Q224" s="228">
        <v>0</v>
      </c>
      <c r="R224" s="228">
        <f>Q224*H224</f>
        <v>0</v>
      </c>
      <c r="S224" s="228">
        <v>0.00187</v>
      </c>
      <c r="T224" s="229">
        <f>S224*H224</f>
        <v>0.11406999999999999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174</v>
      </c>
      <c r="AT224" s="230" t="s">
        <v>125</v>
      </c>
      <c r="AU224" s="230" t="s">
        <v>83</v>
      </c>
      <c r="AY224" s="18" t="s">
        <v>122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81</v>
      </c>
      <c r="BK224" s="231">
        <f>ROUND(I224*H224,2)</f>
        <v>0</v>
      </c>
      <c r="BL224" s="18" t="s">
        <v>174</v>
      </c>
      <c r="BM224" s="230" t="s">
        <v>528</v>
      </c>
    </row>
    <row r="225" spans="1:51" s="13" customFormat="1" ht="12">
      <c r="A225" s="13"/>
      <c r="B225" s="232"/>
      <c r="C225" s="233"/>
      <c r="D225" s="234" t="s">
        <v>132</v>
      </c>
      <c r="E225" s="235" t="s">
        <v>19</v>
      </c>
      <c r="F225" s="236" t="s">
        <v>529</v>
      </c>
      <c r="G225" s="233"/>
      <c r="H225" s="235" t="s">
        <v>19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2" t="s">
        <v>132</v>
      </c>
      <c r="AU225" s="242" t="s">
        <v>83</v>
      </c>
      <c r="AV225" s="13" t="s">
        <v>81</v>
      </c>
      <c r="AW225" s="13" t="s">
        <v>35</v>
      </c>
      <c r="AX225" s="13" t="s">
        <v>73</v>
      </c>
      <c r="AY225" s="242" t="s">
        <v>122</v>
      </c>
    </row>
    <row r="226" spans="1:51" s="14" customFormat="1" ht="12">
      <c r="A226" s="14"/>
      <c r="B226" s="243"/>
      <c r="C226" s="244"/>
      <c r="D226" s="234" t="s">
        <v>132</v>
      </c>
      <c r="E226" s="245" t="s">
        <v>19</v>
      </c>
      <c r="F226" s="246" t="s">
        <v>474</v>
      </c>
      <c r="G226" s="244"/>
      <c r="H226" s="247">
        <v>61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132</v>
      </c>
      <c r="AU226" s="253" t="s">
        <v>83</v>
      </c>
      <c r="AV226" s="14" t="s">
        <v>83</v>
      </c>
      <c r="AW226" s="14" t="s">
        <v>35</v>
      </c>
      <c r="AX226" s="14" t="s">
        <v>81</v>
      </c>
      <c r="AY226" s="253" t="s">
        <v>122</v>
      </c>
    </row>
    <row r="227" spans="1:65" s="2" customFormat="1" ht="16.5" customHeight="1">
      <c r="A227" s="39"/>
      <c r="B227" s="40"/>
      <c r="C227" s="219" t="s">
        <v>530</v>
      </c>
      <c r="D227" s="219" t="s">
        <v>125</v>
      </c>
      <c r="E227" s="220" t="s">
        <v>531</v>
      </c>
      <c r="F227" s="221" t="s">
        <v>532</v>
      </c>
      <c r="G227" s="222" t="s">
        <v>366</v>
      </c>
      <c r="H227" s="223">
        <v>16</v>
      </c>
      <c r="I227" s="224"/>
      <c r="J227" s="225">
        <f>ROUND(I227*H227,2)</f>
        <v>0</v>
      </c>
      <c r="K227" s="221" t="s">
        <v>129</v>
      </c>
      <c r="L227" s="45"/>
      <c r="M227" s="226" t="s">
        <v>19</v>
      </c>
      <c r="N227" s="227" t="s">
        <v>44</v>
      </c>
      <c r="O227" s="85"/>
      <c r="P227" s="228">
        <f>O227*H227</f>
        <v>0</v>
      </c>
      <c r="Q227" s="228">
        <v>0</v>
      </c>
      <c r="R227" s="228">
        <f>Q227*H227</f>
        <v>0</v>
      </c>
      <c r="S227" s="228">
        <v>0.0017</v>
      </c>
      <c r="T227" s="229">
        <f>S227*H227</f>
        <v>0.0272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174</v>
      </c>
      <c r="AT227" s="230" t="s">
        <v>125</v>
      </c>
      <c r="AU227" s="230" t="s">
        <v>83</v>
      </c>
      <c r="AY227" s="18" t="s">
        <v>122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81</v>
      </c>
      <c r="BK227" s="231">
        <f>ROUND(I227*H227,2)</f>
        <v>0</v>
      </c>
      <c r="BL227" s="18" t="s">
        <v>174</v>
      </c>
      <c r="BM227" s="230" t="s">
        <v>533</v>
      </c>
    </row>
    <row r="228" spans="1:51" s="13" customFormat="1" ht="12">
      <c r="A228" s="13"/>
      <c r="B228" s="232"/>
      <c r="C228" s="233"/>
      <c r="D228" s="234" t="s">
        <v>132</v>
      </c>
      <c r="E228" s="235" t="s">
        <v>19</v>
      </c>
      <c r="F228" s="236" t="s">
        <v>534</v>
      </c>
      <c r="G228" s="233"/>
      <c r="H228" s="235" t="s">
        <v>19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132</v>
      </c>
      <c r="AU228" s="242" t="s">
        <v>83</v>
      </c>
      <c r="AV228" s="13" t="s">
        <v>81</v>
      </c>
      <c r="AW228" s="13" t="s">
        <v>35</v>
      </c>
      <c r="AX228" s="13" t="s">
        <v>73</v>
      </c>
      <c r="AY228" s="242" t="s">
        <v>122</v>
      </c>
    </row>
    <row r="229" spans="1:51" s="14" customFormat="1" ht="12">
      <c r="A229" s="14"/>
      <c r="B229" s="243"/>
      <c r="C229" s="244"/>
      <c r="D229" s="234" t="s">
        <v>132</v>
      </c>
      <c r="E229" s="245" t="s">
        <v>19</v>
      </c>
      <c r="F229" s="246" t="s">
        <v>174</v>
      </c>
      <c r="G229" s="244"/>
      <c r="H229" s="247">
        <v>16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132</v>
      </c>
      <c r="AU229" s="253" t="s">
        <v>83</v>
      </c>
      <c r="AV229" s="14" t="s">
        <v>83</v>
      </c>
      <c r="AW229" s="14" t="s">
        <v>35</v>
      </c>
      <c r="AX229" s="14" t="s">
        <v>81</v>
      </c>
      <c r="AY229" s="253" t="s">
        <v>122</v>
      </c>
    </row>
    <row r="230" spans="1:65" s="2" customFormat="1" ht="16.5" customHeight="1">
      <c r="A230" s="39"/>
      <c r="B230" s="40"/>
      <c r="C230" s="219" t="s">
        <v>535</v>
      </c>
      <c r="D230" s="219" t="s">
        <v>125</v>
      </c>
      <c r="E230" s="220" t="s">
        <v>536</v>
      </c>
      <c r="F230" s="221" t="s">
        <v>537</v>
      </c>
      <c r="G230" s="222" t="s">
        <v>366</v>
      </c>
      <c r="H230" s="223">
        <v>21</v>
      </c>
      <c r="I230" s="224"/>
      <c r="J230" s="225">
        <f>ROUND(I230*H230,2)</f>
        <v>0</v>
      </c>
      <c r="K230" s="221" t="s">
        <v>129</v>
      </c>
      <c r="L230" s="45"/>
      <c r="M230" s="226" t="s">
        <v>19</v>
      </c>
      <c r="N230" s="227" t="s">
        <v>44</v>
      </c>
      <c r="O230" s="85"/>
      <c r="P230" s="228">
        <f>O230*H230</f>
        <v>0</v>
      </c>
      <c r="Q230" s="228">
        <v>0</v>
      </c>
      <c r="R230" s="228">
        <f>Q230*H230</f>
        <v>0</v>
      </c>
      <c r="S230" s="228">
        <v>0.00175</v>
      </c>
      <c r="T230" s="229">
        <f>S230*H230</f>
        <v>0.03675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174</v>
      </c>
      <c r="AT230" s="230" t="s">
        <v>125</v>
      </c>
      <c r="AU230" s="230" t="s">
        <v>83</v>
      </c>
      <c r="AY230" s="18" t="s">
        <v>122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81</v>
      </c>
      <c r="BK230" s="231">
        <f>ROUND(I230*H230,2)</f>
        <v>0</v>
      </c>
      <c r="BL230" s="18" t="s">
        <v>174</v>
      </c>
      <c r="BM230" s="230" t="s">
        <v>538</v>
      </c>
    </row>
    <row r="231" spans="1:51" s="13" customFormat="1" ht="12">
      <c r="A231" s="13"/>
      <c r="B231" s="232"/>
      <c r="C231" s="233"/>
      <c r="D231" s="234" t="s">
        <v>132</v>
      </c>
      <c r="E231" s="235" t="s">
        <v>19</v>
      </c>
      <c r="F231" s="236" t="s">
        <v>539</v>
      </c>
      <c r="G231" s="233"/>
      <c r="H231" s="235" t="s">
        <v>19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132</v>
      </c>
      <c r="AU231" s="242" t="s">
        <v>83</v>
      </c>
      <c r="AV231" s="13" t="s">
        <v>81</v>
      </c>
      <c r="AW231" s="13" t="s">
        <v>35</v>
      </c>
      <c r="AX231" s="13" t="s">
        <v>73</v>
      </c>
      <c r="AY231" s="242" t="s">
        <v>122</v>
      </c>
    </row>
    <row r="232" spans="1:51" s="14" customFormat="1" ht="12">
      <c r="A232" s="14"/>
      <c r="B232" s="243"/>
      <c r="C232" s="244"/>
      <c r="D232" s="234" t="s">
        <v>132</v>
      </c>
      <c r="E232" s="245" t="s">
        <v>19</v>
      </c>
      <c r="F232" s="246" t="s">
        <v>7</v>
      </c>
      <c r="G232" s="244"/>
      <c r="H232" s="247">
        <v>21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3" t="s">
        <v>132</v>
      </c>
      <c r="AU232" s="253" t="s">
        <v>83</v>
      </c>
      <c r="AV232" s="14" t="s">
        <v>83</v>
      </c>
      <c r="AW232" s="14" t="s">
        <v>35</v>
      </c>
      <c r="AX232" s="14" t="s">
        <v>81</v>
      </c>
      <c r="AY232" s="253" t="s">
        <v>122</v>
      </c>
    </row>
    <row r="233" spans="1:65" s="2" customFormat="1" ht="16.5" customHeight="1">
      <c r="A233" s="39"/>
      <c r="B233" s="40"/>
      <c r="C233" s="219" t="s">
        <v>540</v>
      </c>
      <c r="D233" s="219" t="s">
        <v>125</v>
      </c>
      <c r="E233" s="220" t="s">
        <v>541</v>
      </c>
      <c r="F233" s="221" t="s">
        <v>542</v>
      </c>
      <c r="G233" s="222" t="s">
        <v>366</v>
      </c>
      <c r="H233" s="223">
        <v>118</v>
      </c>
      <c r="I233" s="224"/>
      <c r="J233" s="225">
        <f>ROUND(I233*H233,2)</f>
        <v>0</v>
      </c>
      <c r="K233" s="221" t="s">
        <v>129</v>
      </c>
      <c r="L233" s="45"/>
      <c r="M233" s="226" t="s">
        <v>19</v>
      </c>
      <c r="N233" s="227" t="s">
        <v>44</v>
      </c>
      <c r="O233" s="85"/>
      <c r="P233" s="228">
        <f>O233*H233</f>
        <v>0</v>
      </c>
      <c r="Q233" s="228">
        <v>0.00162</v>
      </c>
      <c r="R233" s="228">
        <f>Q233*H233</f>
        <v>0.19116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130</v>
      </c>
      <c r="AT233" s="230" t="s">
        <v>125</v>
      </c>
      <c r="AU233" s="230" t="s">
        <v>83</v>
      </c>
      <c r="AY233" s="18" t="s">
        <v>122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81</v>
      </c>
      <c r="BK233" s="231">
        <f>ROUND(I233*H233,2)</f>
        <v>0</v>
      </c>
      <c r="BL233" s="18" t="s">
        <v>130</v>
      </c>
      <c r="BM233" s="230" t="s">
        <v>543</v>
      </c>
    </row>
    <row r="234" spans="1:51" s="13" customFormat="1" ht="12">
      <c r="A234" s="13"/>
      <c r="B234" s="232"/>
      <c r="C234" s="233"/>
      <c r="D234" s="234" t="s">
        <v>132</v>
      </c>
      <c r="E234" s="235" t="s">
        <v>19</v>
      </c>
      <c r="F234" s="236" t="s">
        <v>544</v>
      </c>
      <c r="G234" s="233"/>
      <c r="H234" s="235" t="s">
        <v>19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132</v>
      </c>
      <c r="AU234" s="242" t="s">
        <v>83</v>
      </c>
      <c r="AV234" s="13" t="s">
        <v>81</v>
      </c>
      <c r="AW234" s="13" t="s">
        <v>35</v>
      </c>
      <c r="AX234" s="13" t="s">
        <v>73</v>
      </c>
      <c r="AY234" s="242" t="s">
        <v>122</v>
      </c>
    </row>
    <row r="235" spans="1:51" s="14" customFormat="1" ht="12">
      <c r="A235" s="14"/>
      <c r="B235" s="243"/>
      <c r="C235" s="244"/>
      <c r="D235" s="234" t="s">
        <v>132</v>
      </c>
      <c r="E235" s="245" t="s">
        <v>19</v>
      </c>
      <c r="F235" s="246" t="s">
        <v>377</v>
      </c>
      <c r="G235" s="244"/>
      <c r="H235" s="247">
        <v>118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132</v>
      </c>
      <c r="AU235" s="253" t="s">
        <v>83</v>
      </c>
      <c r="AV235" s="14" t="s">
        <v>83</v>
      </c>
      <c r="AW235" s="14" t="s">
        <v>35</v>
      </c>
      <c r="AX235" s="14" t="s">
        <v>81</v>
      </c>
      <c r="AY235" s="253" t="s">
        <v>122</v>
      </c>
    </row>
    <row r="236" spans="1:65" s="2" customFormat="1" ht="16.5" customHeight="1">
      <c r="A236" s="39"/>
      <c r="B236" s="40"/>
      <c r="C236" s="219" t="s">
        <v>545</v>
      </c>
      <c r="D236" s="219" t="s">
        <v>125</v>
      </c>
      <c r="E236" s="220" t="s">
        <v>546</v>
      </c>
      <c r="F236" s="221" t="s">
        <v>547</v>
      </c>
      <c r="G236" s="222" t="s">
        <v>366</v>
      </c>
      <c r="H236" s="223">
        <v>118</v>
      </c>
      <c r="I236" s="224"/>
      <c r="J236" s="225">
        <f>ROUND(I236*H236,2)</f>
        <v>0</v>
      </c>
      <c r="K236" s="221" t="s">
        <v>129</v>
      </c>
      <c r="L236" s="45"/>
      <c r="M236" s="226" t="s">
        <v>19</v>
      </c>
      <c r="N236" s="227" t="s">
        <v>44</v>
      </c>
      <c r="O236" s="85"/>
      <c r="P236" s="228">
        <f>O236*H236</f>
        <v>0</v>
      </c>
      <c r="Q236" s="228">
        <v>0.00459</v>
      </c>
      <c r="R236" s="228">
        <f>Q236*H236</f>
        <v>0.54162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174</v>
      </c>
      <c r="AT236" s="230" t="s">
        <v>125</v>
      </c>
      <c r="AU236" s="230" t="s">
        <v>83</v>
      </c>
      <c r="AY236" s="18" t="s">
        <v>122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81</v>
      </c>
      <c r="BK236" s="231">
        <f>ROUND(I236*H236,2)</f>
        <v>0</v>
      </c>
      <c r="BL236" s="18" t="s">
        <v>174</v>
      </c>
      <c r="BM236" s="230" t="s">
        <v>548</v>
      </c>
    </row>
    <row r="237" spans="1:51" s="13" customFormat="1" ht="12">
      <c r="A237" s="13"/>
      <c r="B237" s="232"/>
      <c r="C237" s="233"/>
      <c r="D237" s="234" t="s">
        <v>132</v>
      </c>
      <c r="E237" s="235" t="s">
        <v>19</v>
      </c>
      <c r="F237" s="236" t="s">
        <v>549</v>
      </c>
      <c r="G237" s="233"/>
      <c r="H237" s="235" t="s">
        <v>19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132</v>
      </c>
      <c r="AU237" s="242" t="s">
        <v>83</v>
      </c>
      <c r="AV237" s="13" t="s">
        <v>81</v>
      </c>
      <c r="AW237" s="13" t="s">
        <v>35</v>
      </c>
      <c r="AX237" s="13" t="s">
        <v>73</v>
      </c>
      <c r="AY237" s="242" t="s">
        <v>122</v>
      </c>
    </row>
    <row r="238" spans="1:51" s="14" customFormat="1" ht="12">
      <c r="A238" s="14"/>
      <c r="B238" s="243"/>
      <c r="C238" s="244"/>
      <c r="D238" s="234" t="s">
        <v>132</v>
      </c>
      <c r="E238" s="245" t="s">
        <v>19</v>
      </c>
      <c r="F238" s="246" t="s">
        <v>377</v>
      </c>
      <c r="G238" s="244"/>
      <c r="H238" s="247">
        <v>118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132</v>
      </c>
      <c r="AU238" s="253" t="s">
        <v>83</v>
      </c>
      <c r="AV238" s="14" t="s">
        <v>83</v>
      </c>
      <c r="AW238" s="14" t="s">
        <v>35</v>
      </c>
      <c r="AX238" s="14" t="s">
        <v>81</v>
      </c>
      <c r="AY238" s="253" t="s">
        <v>122</v>
      </c>
    </row>
    <row r="239" spans="1:65" s="2" customFormat="1" ht="16.5" customHeight="1">
      <c r="A239" s="39"/>
      <c r="B239" s="40"/>
      <c r="C239" s="219" t="s">
        <v>550</v>
      </c>
      <c r="D239" s="219" t="s">
        <v>125</v>
      </c>
      <c r="E239" s="220" t="s">
        <v>551</v>
      </c>
      <c r="F239" s="221" t="s">
        <v>552</v>
      </c>
      <c r="G239" s="222" t="s">
        <v>366</v>
      </c>
      <c r="H239" s="223">
        <v>118</v>
      </c>
      <c r="I239" s="224"/>
      <c r="J239" s="225">
        <f>ROUND(I239*H239,2)</f>
        <v>0</v>
      </c>
      <c r="K239" s="221" t="s">
        <v>129</v>
      </c>
      <c r="L239" s="45"/>
      <c r="M239" s="226" t="s">
        <v>19</v>
      </c>
      <c r="N239" s="227" t="s">
        <v>44</v>
      </c>
      <c r="O239" s="85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174</v>
      </c>
      <c r="AT239" s="230" t="s">
        <v>125</v>
      </c>
      <c r="AU239" s="230" t="s">
        <v>83</v>
      </c>
      <c r="AY239" s="18" t="s">
        <v>122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81</v>
      </c>
      <c r="BK239" s="231">
        <f>ROUND(I239*H239,2)</f>
        <v>0</v>
      </c>
      <c r="BL239" s="18" t="s">
        <v>174</v>
      </c>
      <c r="BM239" s="230" t="s">
        <v>553</v>
      </c>
    </row>
    <row r="240" spans="1:51" s="13" customFormat="1" ht="12">
      <c r="A240" s="13"/>
      <c r="B240" s="232"/>
      <c r="C240" s="233"/>
      <c r="D240" s="234" t="s">
        <v>132</v>
      </c>
      <c r="E240" s="235" t="s">
        <v>19</v>
      </c>
      <c r="F240" s="236" t="s">
        <v>554</v>
      </c>
      <c r="G240" s="233"/>
      <c r="H240" s="235" t="s">
        <v>19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132</v>
      </c>
      <c r="AU240" s="242" t="s">
        <v>83</v>
      </c>
      <c r="AV240" s="13" t="s">
        <v>81</v>
      </c>
      <c r="AW240" s="13" t="s">
        <v>35</v>
      </c>
      <c r="AX240" s="13" t="s">
        <v>73</v>
      </c>
      <c r="AY240" s="242" t="s">
        <v>122</v>
      </c>
    </row>
    <row r="241" spans="1:51" s="14" customFormat="1" ht="12">
      <c r="A241" s="14"/>
      <c r="B241" s="243"/>
      <c r="C241" s="244"/>
      <c r="D241" s="234" t="s">
        <v>132</v>
      </c>
      <c r="E241" s="245" t="s">
        <v>19</v>
      </c>
      <c r="F241" s="246" t="s">
        <v>377</v>
      </c>
      <c r="G241" s="244"/>
      <c r="H241" s="247">
        <v>118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132</v>
      </c>
      <c r="AU241" s="253" t="s">
        <v>83</v>
      </c>
      <c r="AV241" s="14" t="s">
        <v>83</v>
      </c>
      <c r="AW241" s="14" t="s">
        <v>35</v>
      </c>
      <c r="AX241" s="14" t="s">
        <v>81</v>
      </c>
      <c r="AY241" s="253" t="s">
        <v>122</v>
      </c>
    </row>
    <row r="242" spans="1:65" s="2" customFormat="1" ht="16.5" customHeight="1">
      <c r="A242" s="39"/>
      <c r="B242" s="40"/>
      <c r="C242" s="268" t="s">
        <v>555</v>
      </c>
      <c r="D242" s="268" t="s">
        <v>222</v>
      </c>
      <c r="E242" s="269" t="s">
        <v>556</v>
      </c>
      <c r="F242" s="270" t="s">
        <v>557</v>
      </c>
      <c r="G242" s="271" t="s">
        <v>146</v>
      </c>
      <c r="H242" s="272">
        <v>0.557</v>
      </c>
      <c r="I242" s="273"/>
      <c r="J242" s="274">
        <f>ROUND(I242*H242,2)</f>
        <v>0</v>
      </c>
      <c r="K242" s="270" t="s">
        <v>129</v>
      </c>
      <c r="L242" s="275"/>
      <c r="M242" s="276" t="s">
        <v>19</v>
      </c>
      <c r="N242" s="277" t="s">
        <v>44</v>
      </c>
      <c r="O242" s="85"/>
      <c r="P242" s="228">
        <f>O242*H242</f>
        <v>0</v>
      </c>
      <c r="Q242" s="228">
        <v>1</v>
      </c>
      <c r="R242" s="228">
        <f>Q242*H242</f>
        <v>0.557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225</v>
      </c>
      <c r="AT242" s="230" t="s">
        <v>222</v>
      </c>
      <c r="AU242" s="230" t="s">
        <v>83</v>
      </c>
      <c r="AY242" s="18" t="s">
        <v>122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81</v>
      </c>
      <c r="BK242" s="231">
        <f>ROUND(I242*H242,2)</f>
        <v>0</v>
      </c>
      <c r="BL242" s="18" t="s">
        <v>174</v>
      </c>
      <c r="BM242" s="230" t="s">
        <v>558</v>
      </c>
    </row>
    <row r="243" spans="1:51" s="14" customFormat="1" ht="12">
      <c r="A243" s="14"/>
      <c r="B243" s="243"/>
      <c r="C243" s="244"/>
      <c r="D243" s="234" t="s">
        <v>132</v>
      </c>
      <c r="E243" s="245" t="s">
        <v>19</v>
      </c>
      <c r="F243" s="246" t="s">
        <v>559</v>
      </c>
      <c r="G243" s="244"/>
      <c r="H243" s="247">
        <v>0.557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132</v>
      </c>
      <c r="AU243" s="253" t="s">
        <v>83</v>
      </c>
      <c r="AV243" s="14" t="s">
        <v>83</v>
      </c>
      <c r="AW243" s="14" t="s">
        <v>35</v>
      </c>
      <c r="AX243" s="14" t="s">
        <v>81</v>
      </c>
      <c r="AY243" s="253" t="s">
        <v>122</v>
      </c>
    </row>
    <row r="244" spans="1:65" s="2" customFormat="1" ht="16.5" customHeight="1">
      <c r="A244" s="39"/>
      <c r="B244" s="40"/>
      <c r="C244" s="219" t="s">
        <v>560</v>
      </c>
      <c r="D244" s="219" t="s">
        <v>125</v>
      </c>
      <c r="E244" s="220" t="s">
        <v>561</v>
      </c>
      <c r="F244" s="221" t="s">
        <v>562</v>
      </c>
      <c r="G244" s="222" t="s">
        <v>343</v>
      </c>
      <c r="H244" s="223">
        <v>60</v>
      </c>
      <c r="I244" s="224"/>
      <c r="J244" s="225">
        <f>ROUND(I244*H244,2)</f>
        <v>0</v>
      </c>
      <c r="K244" s="221" t="s">
        <v>19</v>
      </c>
      <c r="L244" s="45"/>
      <c r="M244" s="226" t="s">
        <v>19</v>
      </c>
      <c r="N244" s="227" t="s">
        <v>44</v>
      </c>
      <c r="O244" s="85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174</v>
      </c>
      <c r="AT244" s="230" t="s">
        <v>125</v>
      </c>
      <c r="AU244" s="230" t="s">
        <v>83</v>
      </c>
      <c r="AY244" s="18" t="s">
        <v>122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81</v>
      </c>
      <c r="BK244" s="231">
        <f>ROUND(I244*H244,2)</f>
        <v>0</v>
      </c>
      <c r="BL244" s="18" t="s">
        <v>174</v>
      </c>
      <c r="BM244" s="230" t="s">
        <v>563</v>
      </c>
    </row>
    <row r="245" spans="1:51" s="13" customFormat="1" ht="12">
      <c r="A245" s="13"/>
      <c r="B245" s="232"/>
      <c r="C245" s="233"/>
      <c r="D245" s="234" t="s">
        <v>132</v>
      </c>
      <c r="E245" s="235" t="s">
        <v>19</v>
      </c>
      <c r="F245" s="236" t="s">
        <v>564</v>
      </c>
      <c r="G245" s="233"/>
      <c r="H245" s="235" t="s">
        <v>19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132</v>
      </c>
      <c r="AU245" s="242" t="s">
        <v>83</v>
      </c>
      <c r="AV245" s="13" t="s">
        <v>81</v>
      </c>
      <c r="AW245" s="13" t="s">
        <v>35</v>
      </c>
      <c r="AX245" s="13" t="s">
        <v>73</v>
      </c>
      <c r="AY245" s="242" t="s">
        <v>122</v>
      </c>
    </row>
    <row r="246" spans="1:51" s="14" customFormat="1" ht="12">
      <c r="A246" s="14"/>
      <c r="B246" s="243"/>
      <c r="C246" s="244"/>
      <c r="D246" s="234" t="s">
        <v>132</v>
      </c>
      <c r="E246" s="245" t="s">
        <v>19</v>
      </c>
      <c r="F246" s="246" t="s">
        <v>565</v>
      </c>
      <c r="G246" s="244"/>
      <c r="H246" s="247">
        <v>60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132</v>
      </c>
      <c r="AU246" s="253" t="s">
        <v>83</v>
      </c>
      <c r="AV246" s="14" t="s">
        <v>83</v>
      </c>
      <c r="AW246" s="14" t="s">
        <v>35</v>
      </c>
      <c r="AX246" s="14" t="s">
        <v>81</v>
      </c>
      <c r="AY246" s="253" t="s">
        <v>122</v>
      </c>
    </row>
    <row r="247" spans="1:65" s="2" customFormat="1" ht="16.5" customHeight="1">
      <c r="A247" s="39"/>
      <c r="B247" s="40"/>
      <c r="C247" s="219" t="s">
        <v>566</v>
      </c>
      <c r="D247" s="219" t="s">
        <v>125</v>
      </c>
      <c r="E247" s="220" t="s">
        <v>567</v>
      </c>
      <c r="F247" s="221" t="s">
        <v>568</v>
      </c>
      <c r="G247" s="222" t="s">
        <v>366</v>
      </c>
      <c r="H247" s="223">
        <v>5</v>
      </c>
      <c r="I247" s="224"/>
      <c r="J247" s="225">
        <f>ROUND(I247*H247,2)</f>
        <v>0</v>
      </c>
      <c r="K247" s="221" t="s">
        <v>129</v>
      </c>
      <c r="L247" s="45"/>
      <c r="M247" s="226" t="s">
        <v>19</v>
      </c>
      <c r="N247" s="227" t="s">
        <v>44</v>
      </c>
      <c r="O247" s="85"/>
      <c r="P247" s="228">
        <f>O247*H247</f>
        <v>0</v>
      </c>
      <c r="Q247" s="228">
        <v>0.0022</v>
      </c>
      <c r="R247" s="228">
        <f>Q247*H247</f>
        <v>0.011000000000000001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174</v>
      </c>
      <c r="AT247" s="230" t="s">
        <v>125</v>
      </c>
      <c r="AU247" s="230" t="s">
        <v>83</v>
      </c>
      <c r="AY247" s="18" t="s">
        <v>122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81</v>
      </c>
      <c r="BK247" s="231">
        <f>ROUND(I247*H247,2)</f>
        <v>0</v>
      </c>
      <c r="BL247" s="18" t="s">
        <v>174</v>
      </c>
      <c r="BM247" s="230" t="s">
        <v>569</v>
      </c>
    </row>
    <row r="248" spans="1:51" s="13" customFormat="1" ht="12">
      <c r="A248" s="13"/>
      <c r="B248" s="232"/>
      <c r="C248" s="233"/>
      <c r="D248" s="234" t="s">
        <v>132</v>
      </c>
      <c r="E248" s="235" t="s">
        <v>19</v>
      </c>
      <c r="F248" s="236" t="s">
        <v>570</v>
      </c>
      <c r="G248" s="233"/>
      <c r="H248" s="235" t="s">
        <v>19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132</v>
      </c>
      <c r="AU248" s="242" t="s">
        <v>83</v>
      </c>
      <c r="AV248" s="13" t="s">
        <v>81</v>
      </c>
      <c r="AW248" s="13" t="s">
        <v>35</v>
      </c>
      <c r="AX248" s="13" t="s">
        <v>73</v>
      </c>
      <c r="AY248" s="242" t="s">
        <v>122</v>
      </c>
    </row>
    <row r="249" spans="1:51" s="14" customFormat="1" ht="12">
      <c r="A249" s="14"/>
      <c r="B249" s="243"/>
      <c r="C249" s="244"/>
      <c r="D249" s="234" t="s">
        <v>132</v>
      </c>
      <c r="E249" s="245" t="s">
        <v>19</v>
      </c>
      <c r="F249" s="246" t="s">
        <v>151</v>
      </c>
      <c r="G249" s="244"/>
      <c r="H249" s="247">
        <v>5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132</v>
      </c>
      <c r="AU249" s="253" t="s">
        <v>83</v>
      </c>
      <c r="AV249" s="14" t="s">
        <v>83</v>
      </c>
      <c r="AW249" s="14" t="s">
        <v>35</v>
      </c>
      <c r="AX249" s="14" t="s">
        <v>81</v>
      </c>
      <c r="AY249" s="253" t="s">
        <v>122</v>
      </c>
    </row>
    <row r="250" spans="1:65" s="2" customFormat="1" ht="16.5" customHeight="1">
      <c r="A250" s="39"/>
      <c r="B250" s="40"/>
      <c r="C250" s="219" t="s">
        <v>571</v>
      </c>
      <c r="D250" s="219" t="s">
        <v>125</v>
      </c>
      <c r="E250" s="220" t="s">
        <v>572</v>
      </c>
      <c r="F250" s="221" t="s">
        <v>573</v>
      </c>
      <c r="G250" s="222" t="s">
        <v>366</v>
      </c>
      <c r="H250" s="223">
        <v>61</v>
      </c>
      <c r="I250" s="224"/>
      <c r="J250" s="225">
        <f>ROUND(I250*H250,2)</f>
        <v>0</v>
      </c>
      <c r="K250" s="221" t="s">
        <v>129</v>
      </c>
      <c r="L250" s="45"/>
      <c r="M250" s="226" t="s">
        <v>19</v>
      </c>
      <c r="N250" s="227" t="s">
        <v>44</v>
      </c>
      <c r="O250" s="85"/>
      <c r="P250" s="228">
        <f>O250*H250</f>
        <v>0</v>
      </c>
      <c r="Q250" s="228">
        <v>0.00409</v>
      </c>
      <c r="R250" s="228">
        <f>Q250*H250</f>
        <v>0.24949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174</v>
      </c>
      <c r="AT250" s="230" t="s">
        <v>125</v>
      </c>
      <c r="AU250" s="230" t="s">
        <v>83</v>
      </c>
      <c r="AY250" s="18" t="s">
        <v>122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81</v>
      </c>
      <c r="BK250" s="231">
        <f>ROUND(I250*H250,2)</f>
        <v>0</v>
      </c>
      <c r="BL250" s="18" t="s">
        <v>174</v>
      </c>
      <c r="BM250" s="230" t="s">
        <v>574</v>
      </c>
    </row>
    <row r="251" spans="1:51" s="13" customFormat="1" ht="12">
      <c r="A251" s="13"/>
      <c r="B251" s="232"/>
      <c r="C251" s="233"/>
      <c r="D251" s="234" t="s">
        <v>132</v>
      </c>
      <c r="E251" s="235" t="s">
        <v>19</v>
      </c>
      <c r="F251" s="236" t="s">
        <v>575</v>
      </c>
      <c r="G251" s="233"/>
      <c r="H251" s="235" t="s">
        <v>19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132</v>
      </c>
      <c r="AU251" s="242" t="s">
        <v>83</v>
      </c>
      <c r="AV251" s="13" t="s">
        <v>81</v>
      </c>
      <c r="AW251" s="13" t="s">
        <v>35</v>
      </c>
      <c r="AX251" s="13" t="s">
        <v>73</v>
      </c>
      <c r="AY251" s="242" t="s">
        <v>122</v>
      </c>
    </row>
    <row r="252" spans="1:51" s="14" customFormat="1" ht="12">
      <c r="A252" s="14"/>
      <c r="B252" s="243"/>
      <c r="C252" s="244"/>
      <c r="D252" s="234" t="s">
        <v>132</v>
      </c>
      <c r="E252" s="245" t="s">
        <v>19</v>
      </c>
      <c r="F252" s="246" t="s">
        <v>474</v>
      </c>
      <c r="G252" s="244"/>
      <c r="H252" s="247">
        <v>61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132</v>
      </c>
      <c r="AU252" s="253" t="s">
        <v>83</v>
      </c>
      <c r="AV252" s="14" t="s">
        <v>83</v>
      </c>
      <c r="AW252" s="14" t="s">
        <v>35</v>
      </c>
      <c r="AX252" s="14" t="s">
        <v>81</v>
      </c>
      <c r="AY252" s="253" t="s">
        <v>122</v>
      </c>
    </row>
    <row r="253" spans="1:65" s="2" customFormat="1" ht="21.75" customHeight="1">
      <c r="A253" s="39"/>
      <c r="B253" s="40"/>
      <c r="C253" s="219" t="s">
        <v>576</v>
      </c>
      <c r="D253" s="219" t="s">
        <v>125</v>
      </c>
      <c r="E253" s="220" t="s">
        <v>577</v>
      </c>
      <c r="F253" s="221" t="s">
        <v>578</v>
      </c>
      <c r="G253" s="222" t="s">
        <v>366</v>
      </c>
      <c r="H253" s="223">
        <v>37.4</v>
      </c>
      <c r="I253" s="224"/>
      <c r="J253" s="225">
        <f>ROUND(I253*H253,2)</f>
        <v>0</v>
      </c>
      <c r="K253" s="221" t="s">
        <v>19</v>
      </c>
      <c r="L253" s="45"/>
      <c r="M253" s="226" t="s">
        <v>19</v>
      </c>
      <c r="N253" s="227" t="s">
        <v>44</v>
      </c>
      <c r="O253" s="85"/>
      <c r="P253" s="228">
        <f>O253*H253</f>
        <v>0</v>
      </c>
      <c r="Q253" s="228">
        <v>0.0021</v>
      </c>
      <c r="R253" s="228">
        <f>Q253*H253</f>
        <v>0.07854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174</v>
      </c>
      <c r="AT253" s="230" t="s">
        <v>125</v>
      </c>
      <c r="AU253" s="230" t="s">
        <v>83</v>
      </c>
      <c r="AY253" s="18" t="s">
        <v>122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81</v>
      </c>
      <c r="BK253" s="231">
        <f>ROUND(I253*H253,2)</f>
        <v>0</v>
      </c>
      <c r="BL253" s="18" t="s">
        <v>174</v>
      </c>
      <c r="BM253" s="230" t="s">
        <v>579</v>
      </c>
    </row>
    <row r="254" spans="1:51" s="14" customFormat="1" ht="12">
      <c r="A254" s="14"/>
      <c r="B254" s="243"/>
      <c r="C254" s="244"/>
      <c r="D254" s="234" t="s">
        <v>132</v>
      </c>
      <c r="E254" s="245" t="s">
        <v>19</v>
      </c>
      <c r="F254" s="246" t="s">
        <v>524</v>
      </c>
      <c r="G254" s="244"/>
      <c r="H254" s="247">
        <v>37.4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132</v>
      </c>
      <c r="AU254" s="253" t="s">
        <v>83</v>
      </c>
      <c r="AV254" s="14" t="s">
        <v>83</v>
      </c>
      <c r="AW254" s="14" t="s">
        <v>35</v>
      </c>
      <c r="AX254" s="14" t="s">
        <v>81</v>
      </c>
      <c r="AY254" s="253" t="s">
        <v>122</v>
      </c>
    </row>
    <row r="255" spans="1:65" s="2" customFormat="1" ht="21.75" customHeight="1">
      <c r="A255" s="39"/>
      <c r="B255" s="40"/>
      <c r="C255" s="219" t="s">
        <v>565</v>
      </c>
      <c r="D255" s="219" t="s">
        <v>125</v>
      </c>
      <c r="E255" s="220" t="s">
        <v>580</v>
      </c>
      <c r="F255" s="221" t="s">
        <v>581</v>
      </c>
      <c r="G255" s="222" t="s">
        <v>343</v>
      </c>
      <c r="H255" s="223">
        <v>4</v>
      </c>
      <c r="I255" s="224"/>
      <c r="J255" s="225">
        <f>ROUND(I255*H255,2)</f>
        <v>0</v>
      </c>
      <c r="K255" s="221" t="s">
        <v>19</v>
      </c>
      <c r="L255" s="45"/>
      <c r="M255" s="226" t="s">
        <v>19</v>
      </c>
      <c r="N255" s="227" t="s">
        <v>44</v>
      </c>
      <c r="O255" s="85"/>
      <c r="P255" s="228">
        <f>O255*H255</f>
        <v>0</v>
      </c>
      <c r="Q255" s="228">
        <v>0.00025</v>
      </c>
      <c r="R255" s="228">
        <f>Q255*H255</f>
        <v>0.001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174</v>
      </c>
      <c r="AT255" s="230" t="s">
        <v>125</v>
      </c>
      <c r="AU255" s="230" t="s">
        <v>83</v>
      </c>
      <c r="AY255" s="18" t="s">
        <v>122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81</v>
      </c>
      <c r="BK255" s="231">
        <f>ROUND(I255*H255,2)</f>
        <v>0</v>
      </c>
      <c r="BL255" s="18" t="s">
        <v>174</v>
      </c>
      <c r="BM255" s="230" t="s">
        <v>582</v>
      </c>
    </row>
    <row r="256" spans="1:65" s="2" customFormat="1" ht="21.75" customHeight="1">
      <c r="A256" s="39"/>
      <c r="B256" s="40"/>
      <c r="C256" s="219" t="s">
        <v>474</v>
      </c>
      <c r="D256" s="219" t="s">
        <v>125</v>
      </c>
      <c r="E256" s="220" t="s">
        <v>583</v>
      </c>
      <c r="F256" s="221" t="s">
        <v>584</v>
      </c>
      <c r="G256" s="222" t="s">
        <v>244</v>
      </c>
      <c r="H256" s="278"/>
      <c r="I256" s="224"/>
      <c r="J256" s="225">
        <f>ROUND(I256*H256,2)</f>
        <v>0</v>
      </c>
      <c r="K256" s="221" t="s">
        <v>129</v>
      </c>
      <c r="L256" s="45"/>
      <c r="M256" s="226" t="s">
        <v>19</v>
      </c>
      <c r="N256" s="227" t="s">
        <v>44</v>
      </c>
      <c r="O256" s="85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174</v>
      </c>
      <c r="AT256" s="230" t="s">
        <v>125</v>
      </c>
      <c r="AU256" s="230" t="s">
        <v>83</v>
      </c>
      <c r="AY256" s="18" t="s">
        <v>122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81</v>
      </c>
      <c r="BK256" s="231">
        <f>ROUND(I256*H256,2)</f>
        <v>0</v>
      </c>
      <c r="BL256" s="18" t="s">
        <v>174</v>
      </c>
      <c r="BM256" s="230" t="s">
        <v>585</v>
      </c>
    </row>
    <row r="257" spans="1:63" s="12" customFormat="1" ht="22.8" customHeight="1">
      <c r="A257" s="12"/>
      <c r="B257" s="203"/>
      <c r="C257" s="204"/>
      <c r="D257" s="205" t="s">
        <v>72</v>
      </c>
      <c r="E257" s="217" t="s">
        <v>586</v>
      </c>
      <c r="F257" s="217" t="s">
        <v>587</v>
      </c>
      <c r="G257" s="204"/>
      <c r="H257" s="204"/>
      <c r="I257" s="207"/>
      <c r="J257" s="218">
        <f>BK257</f>
        <v>0</v>
      </c>
      <c r="K257" s="204"/>
      <c r="L257" s="209"/>
      <c r="M257" s="210"/>
      <c r="N257" s="211"/>
      <c r="O257" s="211"/>
      <c r="P257" s="212">
        <f>SUM(P258:P278)</f>
        <v>0</v>
      </c>
      <c r="Q257" s="211"/>
      <c r="R257" s="212">
        <f>SUM(R258:R278)</f>
        <v>0.52609152</v>
      </c>
      <c r="S257" s="211"/>
      <c r="T257" s="213">
        <f>SUM(T258:T278)</f>
        <v>16.124028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4" t="s">
        <v>83</v>
      </c>
      <c r="AT257" s="215" t="s">
        <v>72</v>
      </c>
      <c r="AU257" s="215" t="s">
        <v>81</v>
      </c>
      <c r="AY257" s="214" t="s">
        <v>122</v>
      </c>
      <c r="BK257" s="216">
        <f>SUM(BK258:BK278)</f>
        <v>0</v>
      </c>
    </row>
    <row r="258" spans="1:65" s="2" customFormat="1" ht="16.5" customHeight="1">
      <c r="A258" s="39"/>
      <c r="B258" s="40"/>
      <c r="C258" s="219" t="s">
        <v>588</v>
      </c>
      <c r="D258" s="219" t="s">
        <v>125</v>
      </c>
      <c r="E258" s="220" t="s">
        <v>589</v>
      </c>
      <c r="F258" s="221" t="s">
        <v>590</v>
      </c>
      <c r="G258" s="222" t="s">
        <v>312</v>
      </c>
      <c r="H258" s="223">
        <v>1</v>
      </c>
      <c r="I258" s="224"/>
      <c r="J258" s="225">
        <f>ROUND(I258*H258,2)</f>
        <v>0</v>
      </c>
      <c r="K258" s="221" t="s">
        <v>19</v>
      </c>
      <c r="L258" s="45"/>
      <c r="M258" s="226" t="s">
        <v>19</v>
      </c>
      <c r="N258" s="227" t="s">
        <v>44</v>
      </c>
      <c r="O258" s="85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174</v>
      </c>
      <c r="AT258" s="230" t="s">
        <v>125</v>
      </c>
      <c r="AU258" s="230" t="s">
        <v>83</v>
      </c>
      <c r="AY258" s="18" t="s">
        <v>122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81</v>
      </c>
      <c r="BK258" s="231">
        <f>ROUND(I258*H258,2)</f>
        <v>0</v>
      </c>
      <c r="BL258" s="18" t="s">
        <v>174</v>
      </c>
      <c r="BM258" s="230" t="s">
        <v>591</v>
      </c>
    </row>
    <row r="259" spans="1:65" s="2" customFormat="1" ht="16.5" customHeight="1">
      <c r="A259" s="39"/>
      <c r="B259" s="40"/>
      <c r="C259" s="219" t="s">
        <v>592</v>
      </c>
      <c r="D259" s="219" t="s">
        <v>125</v>
      </c>
      <c r="E259" s="220" t="s">
        <v>593</v>
      </c>
      <c r="F259" s="221" t="s">
        <v>594</v>
      </c>
      <c r="G259" s="222" t="s">
        <v>128</v>
      </c>
      <c r="H259" s="223">
        <v>48.354</v>
      </c>
      <c r="I259" s="224"/>
      <c r="J259" s="225">
        <f>ROUND(I259*H259,2)</f>
        <v>0</v>
      </c>
      <c r="K259" s="221" t="s">
        <v>129</v>
      </c>
      <c r="L259" s="45"/>
      <c r="M259" s="226" t="s">
        <v>19</v>
      </c>
      <c r="N259" s="227" t="s">
        <v>44</v>
      </c>
      <c r="O259" s="85"/>
      <c r="P259" s="228">
        <f>O259*H259</f>
        <v>0</v>
      </c>
      <c r="Q259" s="228">
        <v>0.00028</v>
      </c>
      <c r="R259" s="228">
        <f>Q259*H259</f>
        <v>0.013539119999999998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174</v>
      </c>
      <c r="AT259" s="230" t="s">
        <v>125</v>
      </c>
      <c r="AU259" s="230" t="s">
        <v>83</v>
      </c>
      <c r="AY259" s="18" t="s">
        <v>122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81</v>
      </c>
      <c r="BK259" s="231">
        <f>ROUND(I259*H259,2)</f>
        <v>0</v>
      </c>
      <c r="BL259" s="18" t="s">
        <v>174</v>
      </c>
      <c r="BM259" s="230" t="s">
        <v>595</v>
      </c>
    </row>
    <row r="260" spans="1:51" s="13" customFormat="1" ht="12">
      <c r="A260" s="13"/>
      <c r="B260" s="232"/>
      <c r="C260" s="233"/>
      <c r="D260" s="234" t="s">
        <v>132</v>
      </c>
      <c r="E260" s="235" t="s">
        <v>19</v>
      </c>
      <c r="F260" s="236" t="s">
        <v>596</v>
      </c>
      <c r="G260" s="233"/>
      <c r="H260" s="235" t="s">
        <v>19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132</v>
      </c>
      <c r="AU260" s="242" t="s">
        <v>83</v>
      </c>
      <c r="AV260" s="13" t="s">
        <v>81</v>
      </c>
      <c r="AW260" s="13" t="s">
        <v>35</v>
      </c>
      <c r="AX260" s="13" t="s">
        <v>73</v>
      </c>
      <c r="AY260" s="242" t="s">
        <v>122</v>
      </c>
    </row>
    <row r="261" spans="1:51" s="14" customFormat="1" ht="12">
      <c r="A261" s="14"/>
      <c r="B261" s="243"/>
      <c r="C261" s="244"/>
      <c r="D261" s="234" t="s">
        <v>132</v>
      </c>
      <c r="E261" s="245" t="s">
        <v>19</v>
      </c>
      <c r="F261" s="246" t="s">
        <v>597</v>
      </c>
      <c r="G261" s="244"/>
      <c r="H261" s="247">
        <v>48.354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132</v>
      </c>
      <c r="AU261" s="253" t="s">
        <v>83</v>
      </c>
      <c r="AV261" s="14" t="s">
        <v>83</v>
      </c>
      <c r="AW261" s="14" t="s">
        <v>35</v>
      </c>
      <c r="AX261" s="14" t="s">
        <v>81</v>
      </c>
      <c r="AY261" s="253" t="s">
        <v>122</v>
      </c>
    </row>
    <row r="262" spans="1:65" s="2" customFormat="1" ht="16.5" customHeight="1">
      <c r="A262" s="39"/>
      <c r="B262" s="40"/>
      <c r="C262" s="268" t="s">
        <v>598</v>
      </c>
      <c r="D262" s="268" t="s">
        <v>222</v>
      </c>
      <c r="E262" s="269" t="s">
        <v>599</v>
      </c>
      <c r="F262" s="270" t="s">
        <v>600</v>
      </c>
      <c r="G262" s="271" t="s">
        <v>128</v>
      </c>
      <c r="H262" s="272">
        <v>48.354</v>
      </c>
      <c r="I262" s="273"/>
      <c r="J262" s="274">
        <f>ROUND(I262*H262,2)</f>
        <v>0</v>
      </c>
      <c r="K262" s="270" t="s">
        <v>129</v>
      </c>
      <c r="L262" s="275"/>
      <c r="M262" s="276" t="s">
        <v>19</v>
      </c>
      <c r="N262" s="277" t="s">
        <v>44</v>
      </c>
      <c r="O262" s="85"/>
      <c r="P262" s="228">
        <f>O262*H262</f>
        <v>0</v>
      </c>
      <c r="Q262" s="228">
        <v>0.0106</v>
      </c>
      <c r="R262" s="228">
        <f>Q262*H262</f>
        <v>0.5125524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225</v>
      </c>
      <c r="AT262" s="230" t="s">
        <v>222</v>
      </c>
      <c r="AU262" s="230" t="s">
        <v>83</v>
      </c>
      <c r="AY262" s="18" t="s">
        <v>122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81</v>
      </c>
      <c r="BK262" s="231">
        <f>ROUND(I262*H262,2)</f>
        <v>0</v>
      </c>
      <c r="BL262" s="18" t="s">
        <v>174</v>
      </c>
      <c r="BM262" s="230" t="s">
        <v>601</v>
      </c>
    </row>
    <row r="263" spans="1:47" s="2" customFormat="1" ht="12">
      <c r="A263" s="39"/>
      <c r="B263" s="40"/>
      <c r="C263" s="41"/>
      <c r="D263" s="234" t="s">
        <v>155</v>
      </c>
      <c r="E263" s="41"/>
      <c r="F263" s="254" t="s">
        <v>602</v>
      </c>
      <c r="G263" s="41"/>
      <c r="H263" s="41"/>
      <c r="I263" s="137"/>
      <c r="J263" s="41"/>
      <c r="K263" s="41"/>
      <c r="L263" s="45"/>
      <c r="M263" s="255"/>
      <c r="N263" s="256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155</v>
      </c>
      <c r="AU263" s="18" t="s">
        <v>83</v>
      </c>
    </row>
    <row r="264" spans="1:65" s="2" customFormat="1" ht="16.5" customHeight="1">
      <c r="A264" s="39"/>
      <c r="B264" s="40"/>
      <c r="C264" s="219" t="s">
        <v>603</v>
      </c>
      <c r="D264" s="219" t="s">
        <v>125</v>
      </c>
      <c r="E264" s="220" t="s">
        <v>604</v>
      </c>
      <c r="F264" s="221" t="s">
        <v>605</v>
      </c>
      <c r="G264" s="222" t="s">
        <v>128</v>
      </c>
      <c r="H264" s="223">
        <v>48.354</v>
      </c>
      <c r="I264" s="224"/>
      <c r="J264" s="225">
        <f>ROUND(I264*H264,2)</f>
        <v>0</v>
      </c>
      <c r="K264" s="221" t="s">
        <v>129</v>
      </c>
      <c r="L264" s="45"/>
      <c r="M264" s="226" t="s">
        <v>19</v>
      </c>
      <c r="N264" s="227" t="s">
        <v>44</v>
      </c>
      <c r="O264" s="85"/>
      <c r="P264" s="228">
        <f>O264*H264</f>
        <v>0</v>
      </c>
      <c r="Q264" s="228">
        <v>0</v>
      </c>
      <c r="R264" s="228">
        <f>Q264*H264</f>
        <v>0</v>
      </c>
      <c r="S264" s="228">
        <v>0.007</v>
      </c>
      <c r="T264" s="229">
        <f>S264*H264</f>
        <v>0.338478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174</v>
      </c>
      <c r="AT264" s="230" t="s">
        <v>125</v>
      </c>
      <c r="AU264" s="230" t="s">
        <v>83</v>
      </c>
      <c r="AY264" s="18" t="s">
        <v>122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81</v>
      </c>
      <c r="BK264" s="231">
        <f>ROUND(I264*H264,2)</f>
        <v>0</v>
      </c>
      <c r="BL264" s="18" t="s">
        <v>174</v>
      </c>
      <c r="BM264" s="230" t="s">
        <v>606</v>
      </c>
    </row>
    <row r="265" spans="1:51" s="13" customFormat="1" ht="12">
      <c r="A265" s="13"/>
      <c r="B265" s="232"/>
      <c r="C265" s="233"/>
      <c r="D265" s="234" t="s">
        <v>132</v>
      </c>
      <c r="E265" s="235" t="s">
        <v>19</v>
      </c>
      <c r="F265" s="236" t="s">
        <v>596</v>
      </c>
      <c r="G265" s="233"/>
      <c r="H265" s="235" t="s">
        <v>19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132</v>
      </c>
      <c r="AU265" s="242" t="s">
        <v>83</v>
      </c>
      <c r="AV265" s="13" t="s">
        <v>81</v>
      </c>
      <c r="AW265" s="13" t="s">
        <v>35</v>
      </c>
      <c r="AX265" s="13" t="s">
        <v>73</v>
      </c>
      <c r="AY265" s="242" t="s">
        <v>122</v>
      </c>
    </row>
    <row r="266" spans="1:51" s="14" customFormat="1" ht="12">
      <c r="A266" s="14"/>
      <c r="B266" s="243"/>
      <c r="C266" s="244"/>
      <c r="D266" s="234" t="s">
        <v>132</v>
      </c>
      <c r="E266" s="245" t="s">
        <v>19</v>
      </c>
      <c r="F266" s="246" t="s">
        <v>597</v>
      </c>
      <c r="G266" s="244"/>
      <c r="H266" s="247">
        <v>48.354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3" t="s">
        <v>132</v>
      </c>
      <c r="AU266" s="253" t="s">
        <v>83</v>
      </c>
      <c r="AV266" s="14" t="s">
        <v>83</v>
      </c>
      <c r="AW266" s="14" t="s">
        <v>35</v>
      </c>
      <c r="AX266" s="14" t="s">
        <v>81</v>
      </c>
      <c r="AY266" s="253" t="s">
        <v>122</v>
      </c>
    </row>
    <row r="267" spans="1:65" s="2" customFormat="1" ht="16.5" customHeight="1">
      <c r="A267" s="39"/>
      <c r="B267" s="40"/>
      <c r="C267" s="219" t="s">
        <v>607</v>
      </c>
      <c r="D267" s="219" t="s">
        <v>125</v>
      </c>
      <c r="E267" s="220" t="s">
        <v>608</v>
      </c>
      <c r="F267" s="221" t="s">
        <v>609</v>
      </c>
      <c r="G267" s="222" t="s">
        <v>128</v>
      </c>
      <c r="H267" s="223">
        <v>287.01</v>
      </c>
      <c r="I267" s="224"/>
      <c r="J267" s="225">
        <f>ROUND(I267*H267,2)</f>
        <v>0</v>
      </c>
      <c r="K267" s="221" t="s">
        <v>129</v>
      </c>
      <c r="L267" s="45"/>
      <c r="M267" s="226" t="s">
        <v>19</v>
      </c>
      <c r="N267" s="227" t="s">
        <v>44</v>
      </c>
      <c r="O267" s="85"/>
      <c r="P267" s="228">
        <f>O267*H267</f>
        <v>0</v>
      </c>
      <c r="Q267" s="228">
        <v>0</v>
      </c>
      <c r="R267" s="228">
        <f>Q267*H267</f>
        <v>0</v>
      </c>
      <c r="S267" s="228">
        <v>0.055</v>
      </c>
      <c r="T267" s="229">
        <f>S267*H267</f>
        <v>15.785549999999999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0" t="s">
        <v>174</v>
      </c>
      <c r="AT267" s="230" t="s">
        <v>125</v>
      </c>
      <c r="AU267" s="230" t="s">
        <v>83</v>
      </c>
      <c r="AY267" s="18" t="s">
        <v>122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8" t="s">
        <v>81</v>
      </c>
      <c r="BK267" s="231">
        <f>ROUND(I267*H267,2)</f>
        <v>0</v>
      </c>
      <c r="BL267" s="18" t="s">
        <v>174</v>
      </c>
      <c r="BM267" s="230" t="s">
        <v>610</v>
      </c>
    </row>
    <row r="268" spans="1:51" s="13" customFormat="1" ht="12">
      <c r="A268" s="13"/>
      <c r="B268" s="232"/>
      <c r="C268" s="233"/>
      <c r="D268" s="234" t="s">
        <v>132</v>
      </c>
      <c r="E268" s="235" t="s">
        <v>19</v>
      </c>
      <c r="F268" s="236" t="s">
        <v>207</v>
      </c>
      <c r="G268" s="233"/>
      <c r="H268" s="235" t="s">
        <v>19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132</v>
      </c>
      <c r="AU268" s="242" t="s">
        <v>83</v>
      </c>
      <c r="AV268" s="13" t="s">
        <v>81</v>
      </c>
      <c r="AW268" s="13" t="s">
        <v>35</v>
      </c>
      <c r="AX268" s="13" t="s">
        <v>73</v>
      </c>
      <c r="AY268" s="242" t="s">
        <v>122</v>
      </c>
    </row>
    <row r="269" spans="1:51" s="13" customFormat="1" ht="12">
      <c r="A269" s="13"/>
      <c r="B269" s="232"/>
      <c r="C269" s="233"/>
      <c r="D269" s="234" t="s">
        <v>132</v>
      </c>
      <c r="E269" s="235" t="s">
        <v>19</v>
      </c>
      <c r="F269" s="236" t="s">
        <v>208</v>
      </c>
      <c r="G269" s="233"/>
      <c r="H269" s="235" t="s">
        <v>19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2" t="s">
        <v>132</v>
      </c>
      <c r="AU269" s="242" t="s">
        <v>83</v>
      </c>
      <c r="AV269" s="13" t="s">
        <v>81</v>
      </c>
      <c r="AW269" s="13" t="s">
        <v>35</v>
      </c>
      <c r="AX269" s="13" t="s">
        <v>73</v>
      </c>
      <c r="AY269" s="242" t="s">
        <v>122</v>
      </c>
    </row>
    <row r="270" spans="1:51" s="14" customFormat="1" ht="12">
      <c r="A270" s="14"/>
      <c r="B270" s="243"/>
      <c r="C270" s="244"/>
      <c r="D270" s="234" t="s">
        <v>132</v>
      </c>
      <c r="E270" s="245" t="s">
        <v>19</v>
      </c>
      <c r="F270" s="246" t="s">
        <v>209</v>
      </c>
      <c r="G270" s="244"/>
      <c r="H270" s="247">
        <v>47.51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3" t="s">
        <v>132</v>
      </c>
      <c r="AU270" s="253" t="s">
        <v>83</v>
      </c>
      <c r="AV270" s="14" t="s">
        <v>83</v>
      </c>
      <c r="AW270" s="14" t="s">
        <v>35</v>
      </c>
      <c r="AX270" s="14" t="s">
        <v>73</v>
      </c>
      <c r="AY270" s="253" t="s">
        <v>122</v>
      </c>
    </row>
    <row r="271" spans="1:51" s="13" customFormat="1" ht="12">
      <c r="A271" s="13"/>
      <c r="B271" s="232"/>
      <c r="C271" s="233"/>
      <c r="D271" s="234" t="s">
        <v>132</v>
      </c>
      <c r="E271" s="235" t="s">
        <v>19</v>
      </c>
      <c r="F271" s="236" t="s">
        <v>210</v>
      </c>
      <c r="G271" s="233"/>
      <c r="H271" s="235" t="s">
        <v>19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132</v>
      </c>
      <c r="AU271" s="242" t="s">
        <v>83</v>
      </c>
      <c r="AV271" s="13" t="s">
        <v>81</v>
      </c>
      <c r="AW271" s="13" t="s">
        <v>35</v>
      </c>
      <c r="AX271" s="13" t="s">
        <v>73</v>
      </c>
      <c r="AY271" s="242" t="s">
        <v>122</v>
      </c>
    </row>
    <row r="272" spans="1:51" s="14" customFormat="1" ht="12">
      <c r="A272" s="14"/>
      <c r="B272" s="243"/>
      <c r="C272" s="244"/>
      <c r="D272" s="234" t="s">
        <v>132</v>
      </c>
      <c r="E272" s="245" t="s">
        <v>19</v>
      </c>
      <c r="F272" s="246" t="s">
        <v>211</v>
      </c>
      <c r="G272" s="244"/>
      <c r="H272" s="247">
        <v>51.85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3" t="s">
        <v>132</v>
      </c>
      <c r="AU272" s="253" t="s">
        <v>83</v>
      </c>
      <c r="AV272" s="14" t="s">
        <v>83</v>
      </c>
      <c r="AW272" s="14" t="s">
        <v>35</v>
      </c>
      <c r="AX272" s="14" t="s">
        <v>73</v>
      </c>
      <c r="AY272" s="253" t="s">
        <v>122</v>
      </c>
    </row>
    <row r="273" spans="1:51" s="13" customFormat="1" ht="12">
      <c r="A273" s="13"/>
      <c r="B273" s="232"/>
      <c r="C273" s="233"/>
      <c r="D273" s="234" t="s">
        <v>132</v>
      </c>
      <c r="E273" s="235" t="s">
        <v>19</v>
      </c>
      <c r="F273" s="236" t="s">
        <v>208</v>
      </c>
      <c r="G273" s="233"/>
      <c r="H273" s="235" t="s">
        <v>19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2" t="s">
        <v>132</v>
      </c>
      <c r="AU273" s="242" t="s">
        <v>83</v>
      </c>
      <c r="AV273" s="13" t="s">
        <v>81</v>
      </c>
      <c r="AW273" s="13" t="s">
        <v>35</v>
      </c>
      <c r="AX273" s="13" t="s">
        <v>73</v>
      </c>
      <c r="AY273" s="242" t="s">
        <v>122</v>
      </c>
    </row>
    <row r="274" spans="1:51" s="14" customFormat="1" ht="12">
      <c r="A274" s="14"/>
      <c r="B274" s="243"/>
      <c r="C274" s="244"/>
      <c r="D274" s="234" t="s">
        <v>132</v>
      </c>
      <c r="E274" s="245" t="s">
        <v>19</v>
      </c>
      <c r="F274" s="246" t="s">
        <v>211</v>
      </c>
      <c r="G274" s="244"/>
      <c r="H274" s="247">
        <v>51.85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132</v>
      </c>
      <c r="AU274" s="253" t="s">
        <v>83</v>
      </c>
      <c r="AV274" s="14" t="s">
        <v>83</v>
      </c>
      <c r="AW274" s="14" t="s">
        <v>35</v>
      </c>
      <c r="AX274" s="14" t="s">
        <v>73</v>
      </c>
      <c r="AY274" s="253" t="s">
        <v>122</v>
      </c>
    </row>
    <row r="275" spans="1:51" s="13" customFormat="1" ht="12">
      <c r="A275" s="13"/>
      <c r="B275" s="232"/>
      <c r="C275" s="233"/>
      <c r="D275" s="234" t="s">
        <v>132</v>
      </c>
      <c r="E275" s="235" t="s">
        <v>19</v>
      </c>
      <c r="F275" s="236" t="s">
        <v>210</v>
      </c>
      <c r="G275" s="233"/>
      <c r="H275" s="235" t="s">
        <v>19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132</v>
      </c>
      <c r="AU275" s="242" t="s">
        <v>83</v>
      </c>
      <c r="AV275" s="13" t="s">
        <v>81</v>
      </c>
      <c r="AW275" s="13" t="s">
        <v>35</v>
      </c>
      <c r="AX275" s="13" t="s">
        <v>73</v>
      </c>
      <c r="AY275" s="242" t="s">
        <v>122</v>
      </c>
    </row>
    <row r="276" spans="1:51" s="14" customFormat="1" ht="12">
      <c r="A276" s="14"/>
      <c r="B276" s="243"/>
      <c r="C276" s="244"/>
      <c r="D276" s="234" t="s">
        <v>132</v>
      </c>
      <c r="E276" s="245" t="s">
        <v>19</v>
      </c>
      <c r="F276" s="246" t="s">
        <v>212</v>
      </c>
      <c r="G276" s="244"/>
      <c r="H276" s="247">
        <v>135.8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132</v>
      </c>
      <c r="AU276" s="253" t="s">
        <v>83</v>
      </c>
      <c r="AV276" s="14" t="s">
        <v>83</v>
      </c>
      <c r="AW276" s="14" t="s">
        <v>35</v>
      </c>
      <c r="AX276" s="14" t="s">
        <v>73</v>
      </c>
      <c r="AY276" s="253" t="s">
        <v>122</v>
      </c>
    </row>
    <row r="277" spans="1:51" s="15" customFormat="1" ht="12">
      <c r="A277" s="15"/>
      <c r="B277" s="257"/>
      <c r="C277" s="258"/>
      <c r="D277" s="234" t="s">
        <v>132</v>
      </c>
      <c r="E277" s="259" t="s">
        <v>19</v>
      </c>
      <c r="F277" s="260" t="s">
        <v>202</v>
      </c>
      <c r="G277" s="258"/>
      <c r="H277" s="261">
        <v>287.01</v>
      </c>
      <c r="I277" s="262"/>
      <c r="J277" s="258"/>
      <c r="K277" s="258"/>
      <c r="L277" s="263"/>
      <c r="M277" s="264"/>
      <c r="N277" s="265"/>
      <c r="O277" s="265"/>
      <c r="P277" s="265"/>
      <c r="Q277" s="265"/>
      <c r="R277" s="265"/>
      <c r="S277" s="265"/>
      <c r="T277" s="266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7" t="s">
        <v>132</v>
      </c>
      <c r="AU277" s="267" t="s">
        <v>83</v>
      </c>
      <c r="AV277" s="15" t="s">
        <v>130</v>
      </c>
      <c r="AW277" s="15" t="s">
        <v>35</v>
      </c>
      <c r="AX277" s="15" t="s">
        <v>81</v>
      </c>
      <c r="AY277" s="267" t="s">
        <v>122</v>
      </c>
    </row>
    <row r="278" spans="1:65" s="2" customFormat="1" ht="21.75" customHeight="1">
      <c r="A278" s="39"/>
      <c r="B278" s="40"/>
      <c r="C278" s="219" t="s">
        <v>611</v>
      </c>
      <c r="D278" s="219" t="s">
        <v>125</v>
      </c>
      <c r="E278" s="220" t="s">
        <v>612</v>
      </c>
      <c r="F278" s="221" t="s">
        <v>613</v>
      </c>
      <c r="G278" s="222" t="s">
        <v>244</v>
      </c>
      <c r="H278" s="278"/>
      <c r="I278" s="224"/>
      <c r="J278" s="225">
        <f>ROUND(I278*H278,2)</f>
        <v>0</v>
      </c>
      <c r="K278" s="221" t="s">
        <v>129</v>
      </c>
      <c r="L278" s="45"/>
      <c r="M278" s="226" t="s">
        <v>19</v>
      </c>
      <c r="N278" s="227" t="s">
        <v>44</v>
      </c>
      <c r="O278" s="85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174</v>
      </c>
      <c r="AT278" s="230" t="s">
        <v>125</v>
      </c>
      <c r="AU278" s="230" t="s">
        <v>83</v>
      </c>
      <c r="AY278" s="18" t="s">
        <v>122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81</v>
      </c>
      <c r="BK278" s="231">
        <f>ROUND(I278*H278,2)</f>
        <v>0</v>
      </c>
      <c r="BL278" s="18" t="s">
        <v>174</v>
      </c>
      <c r="BM278" s="230" t="s">
        <v>614</v>
      </c>
    </row>
    <row r="279" spans="1:63" s="12" customFormat="1" ht="25.9" customHeight="1">
      <c r="A279" s="12"/>
      <c r="B279" s="203"/>
      <c r="C279" s="204"/>
      <c r="D279" s="205" t="s">
        <v>72</v>
      </c>
      <c r="E279" s="206" t="s">
        <v>306</v>
      </c>
      <c r="F279" s="206" t="s">
        <v>307</v>
      </c>
      <c r="G279" s="204"/>
      <c r="H279" s="204"/>
      <c r="I279" s="207"/>
      <c r="J279" s="208">
        <f>BK279</f>
        <v>0</v>
      </c>
      <c r="K279" s="204"/>
      <c r="L279" s="209"/>
      <c r="M279" s="210"/>
      <c r="N279" s="211"/>
      <c r="O279" s="211"/>
      <c r="P279" s="212">
        <f>P280+P283+P287</f>
        <v>0</v>
      </c>
      <c r="Q279" s="211"/>
      <c r="R279" s="212">
        <f>R280+R283+R287</f>
        <v>0</v>
      </c>
      <c r="S279" s="211"/>
      <c r="T279" s="213">
        <f>T280+T283+T287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4" t="s">
        <v>151</v>
      </c>
      <c r="AT279" s="215" t="s">
        <v>72</v>
      </c>
      <c r="AU279" s="215" t="s">
        <v>73</v>
      </c>
      <c r="AY279" s="214" t="s">
        <v>122</v>
      </c>
      <c r="BK279" s="216">
        <f>BK280+BK283+BK287</f>
        <v>0</v>
      </c>
    </row>
    <row r="280" spans="1:63" s="12" customFormat="1" ht="22.8" customHeight="1">
      <c r="A280" s="12"/>
      <c r="B280" s="203"/>
      <c r="C280" s="204"/>
      <c r="D280" s="205" t="s">
        <v>72</v>
      </c>
      <c r="E280" s="217" t="s">
        <v>308</v>
      </c>
      <c r="F280" s="217" t="s">
        <v>309</v>
      </c>
      <c r="G280" s="204"/>
      <c r="H280" s="204"/>
      <c r="I280" s="207"/>
      <c r="J280" s="218">
        <f>BK280</f>
        <v>0</v>
      </c>
      <c r="K280" s="204"/>
      <c r="L280" s="209"/>
      <c r="M280" s="210"/>
      <c r="N280" s="211"/>
      <c r="O280" s="211"/>
      <c r="P280" s="212">
        <f>SUM(P281:P282)</f>
        <v>0</v>
      </c>
      <c r="Q280" s="211"/>
      <c r="R280" s="212">
        <f>SUM(R281:R282)</f>
        <v>0</v>
      </c>
      <c r="S280" s="211"/>
      <c r="T280" s="213">
        <f>SUM(T281:T282)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4" t="s">
        <v>151</v>
      </c>
      <c r="AT280" s="215" t="s">
        <v>72</v>
      </c>
      <c r="AU280" s="215" t="s">
        <v>81</v>
      </c>
      <c r="AY280" s="214" t="s">
        <v>122</v>
      </c>
      <c r="BK280" s="216">
        <f>SUM(BK281:BK282)</f>
        <v>0</v>
      </c>
    </row>
    <row r="281" spans="1:65" s="2" customFormat="1" ht="16.5" customHeight="1">
      <c r="A281" s="39"/>
      <c r="B281" s="40"/>
      <c r="C281" s="219" t="s">
        <v>615</v>
      </c>
      <c r="D281" s="219" t="s">
        <v>125</v>
      </c>
      <c r="E281" s="220" t="s">
        <v>311</v>
      </c>
      <c r="F281" s="221" t="s">
        <v>309</v>
      </c>
      <c r="G281" s="222" t="s">
        <v>312</v>
      </c>
      <c r="H281" s="223">
        <v>1</v>
      </c>
      <c r="I281" s="224"/>
      <c r="J281" s="225">
        <f>ROUND(I281*H281,2)</f>
        <v>0</v>
      </c>
      <c r="K281" s="221" t="s">
        <v>129</v>
      </c>
      <c r="L281" s="45"/>
      <c r="M281" s="226" t="s">
        <v>19</v>
      </c>
      <c r="N281" s="227" t="s">
        <v>44</v>
      </c>
      <c r="O281" s="85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313</v>
      </c>
      <c r="AT281" s="230" t="s">
        <v>125</v>
      </c>
      <c r="AU281" s="230" t="s">
        <v>83</v>
      </c>
      <c r="AY281" s="18" t="s">
        <v>122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81</v>
      </c>
      <c r="BK281" s="231">
        <f>ROUND(I281*H281,2)</f>
        <v>0</v>
      </c>
      <c r="BL281" s="18" t="s">
        <v>313</v>
      </c>
      <c r="BM281" s="230" t="s">
        <v>314</v>
      </c>
    </row>
    <row r="282" spans="1:65" s="2" customFormat="1" ht="16.5" customHeight="1">
      <c r="A282" s="39"/>
      <c r="B282" s="40"/>
      <c r="C282" s="219" t="s">
        <v>616</v>
      </c>
      <c r="D282" s="219" t="s">
        <v>125</v>
      </c>
      <c r="E282" s="220" t="s">
        <v>617</v>
      </c>
      <c r="F282" s="221" t="s">
        <v>618</v>
      </c>
      <c r="G282" s="222" t="s">
        <v>312</v>
      </c>
      <c r="H282" s="223">
        <v>1</v>
      </c>
      <c r="I282" s="224"/>
      <c r="J282" s="225">
        <f>ROUND(I282*H282,2)</f>
        <v>0</v>
      </c>
      <c r="K282" s="221" t="s">
        <v>19</v>
      </c>
      <c r="L282" s="45"/>
      <c r="M282" s="226" t="s">
        <v>19</v>
      </c>
      <c r="N282" s="227" t="s">
        <v>44</v>
      </c>
      <c r="O282" s="85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313</v>
      </c>
      <c r="AT282" s="230" t="s">
        <v>125</v>
      </c>
      <c r="AU282" s="230" t="s">
        <v>83</v>
      </c>
      <c r="AY282" s="18" t="s">
        <v>122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81</v>
      </c>
      <c r="BK282" s="231">
        <f>ROUND(I282*H282,2)</f>
        <v>0</v>
      </c>
      <c r="BL282" s="18" t="s">
        <v>313</v>
      </c>
      <c r="BM282" s="230" t="s">
        <v>619</v>
      </c>
    </row>
    <row r="283" spans="1:63" s="12" customFormat="1" ht="22.8" customHeight="1">
      <c r="A283" s="12"/>
      <c r="B283" s="203"/>
      <c r="C283" s="204"/>
      <c r="D283" s="205" t="s">
        <v>72</v>
      </c>
      <c r="E283" s="217" t="s">
        <v>315</v>
      </c>
      <c r="F283" s="217" t="s">
        <v>316</v>
      </c>
      <c r="G283" s="204"/>
      <c r="H283" s="204"/>
      <c r="I283" s="207"/>
      <c r="J283" s="218">
        <f>BK283</f>
        <v>0</v>
      </c>
      <c r="K283" s="204"/>
      <c r="L283" s="209"/>
      <c r="M283" s="210"/>
      <c r="N283" s="211"/>
      <c r="O283" s="211"/>
      <c r="P283" s="212">
        <f>SUM(P284:P286)</f>
        <v>0</v>
      </c>
      <c r="Q283" s="211"/>
      <c r="R283" s="212">
        <f>SUM(R284:R286)</f>
        <v>0</v>
      </c>
      <c r="S283" s="211"/>
      <c r="T283" s="213">
        <f>SUM(T284:T286)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4" t="s">
        <v>151</v>
      </c>
      <c r="AT283" s="215" t="s">
        <v>72</v>
      </c>
      <c r="AU283" s="215" t="s">
        <v>81</v>
      </c>
      <c r="AY283" s="214" t="s">
        <v>122</v>
      </c>
      <c r="BK283" s="216">
        <f>SUM(BK284:BK286)</f>
        <v>0</v>
      </c>
    </row>
    <row r="284" spans="1:65" s="2" customFormat="1" ht="16.5" customHeight="1">
      <c r="A284" s="39"/>
      <c r="B284" s="40"/>
      <c r="C284" s="219" t="s">
        <v>620</v>
      </c>
      <c r="D284" s="219" t="s">
        <v>125</v>
      </c>
      <c r="E284" s="220" t="s">
        <v>621</v>
      </c>
      <c r="F284" s="221" t="s">
        <v>316</v>
      </c>
      <c r="G284" s="222" t="s">
        <v>312</v>
      </c>
      <c r="H284" s="223">
        <v>1</v>
      </c>
      <c r="I284" s="224"/>
      <c r="J284" s="225">
        <f>ROUND(I284*H284,2)</f>
        <v>0</v>
      </c>
      <c r="K284" s="221" t="s">
        <v>129</v>
      </c>
      <c r="L284" s="45"/>
      <c r="M284" s="226" t="s">
        <v>19</v>
      </c>
      <c r="N284" s="227" t="s">
        <v>44</v>
      </c>
      <c r="O284" s="85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313</v>
      </c>
      <c r="AT284" s="230" t="s">
        <v>125</v>
      </c>
      <c r="AU284" s="230" t="s">
        <v>83</v>
      </c>
      <c r="AY284" s="18" t="s">
        <v>122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81</v>
      </c>
      <c r="BK284" s="231">
        <f>ROUND(I284*H284,2)</f>
        <v>0</v>
      </c>
      <c r="BL284" s="18" t="s">
        <v>313</v>
      </c>
      <c r="BM284" s="230" t="s">
        <v>622</v>
      </c>
    </row>
    <row r="285" spans="1:47" s="2" customFormat="1" ht="12">
      <c r="A285" s="39"/>
      <c r="B285" s="40"/>
      <c r="C285" s="41"/>
      <c r="D285" s="234" t="s">
        <v>155</v>
      </c>
      <c r="E285" s="41"/>
      <c r="F285" s="254" t="s">
        <v>623</v>
      </c>
      <c r="G285" s="41"/>
      <c r="H285" s="41"/>
      <c r="I285" s="137"/>
      <c r="J285" s="41"/>
      <c r="K285" s="41"/>
      <c r="L285" s="45"/>
      <c r="M285" s="255"/>
      <c r="N285" s="256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155</v>
      </c>
      <c r="AU285" s="18" t="s">
        <v>83</v>
      </c>
    </row>
    <row r="286" spans="1:65" s="2" customFormat="1" ht="16.5" customHeight="1">
      <c r="A286" s="39"/>
      <c r="B286" s="40"/>
      <c r="C286" s="219" t="s">
        <v>624</v>
      </c>
      <c r="D286" s="219" t="s">
        <v>125</v>
      </c>
      <c r="E286" s="220" t="s">
        <v>317</v>
      </c>
      <c r="F286" s="221" t="s">
        <v>318</v>
      </c>
      <c r="G286" s="222" t="s">
        <v>312</v>
      </c>
      <c r="H286" s="223">
        <v>1</v>
      </c>
      <c r="I286" s="224"/>
      <c r="J286" s="225">
        <f>ROUND(I286*H286,2)</f>
        <v>0</v>
      </c>
      <c r="K286" s="221" t="s">
        <v>129</v>
      </c>
      <c r="L286" s="45"/>
      <c r="M286" s="226" t="s">
        <v>19</v>
      </c>
      <c r="N286" s="227" t="s">
        <v>44</v>
      </c>
      <c r="O286" s="85"/>
      <c r="P286" s="228">
        <f>O286*H286</f>
        <v>0</v>
      </c>
      <c r="Q286" s="228">
        <v>0</v>
      </c>
      <c r="R286" s="228">
        <f>Q286*H286</f>
        <v>0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313</v>
      </c>
      <c r="AT286" s="230" t="s">
        <v>125</v>
      </c>
      <c r="AU286" s="230" t="s">
        <v>83</v>
      </c>
      <c r="AY286" s="18" t="s">
        <v>122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81</v>
      </c>
      <c r="BK286" s="231">
        <f>ROUND(I286*H286,2)</f>
        <v>0</v>
      </c>
      <c r="BL286" s="18" t="s">
        <v>313</v>
      </c>
      <c r="BM286" s="230" t="s">
        <v>319</v>
      </c>
    </row>
    <row r="287" spans="1:63" s="12" customFormat="1" ht="22.8" customHeight="1">
      <c r="A287" s="12"/>
      <c r="B287" s="203"/>
      <c r="C287" s="204"/>
      <c r="D287" s="205" t="s">
        <v>72</v>
      </c>
      <c r="E287" s="217" t="s">
        <v>320</v>
      </c>
      <c r="F287" s="217" t="s">
        <v>321</v>
      </c>
      <c r="G287" s="204"/>
      <c r="H287" s="204"/>
      <c r="I287" s="207"/>
      <c r="J287" s="218">
        <f>BK287</f>
        <v>0</v>
      </c>
      <c r="K287" s="204"/>
      <c r="L287" s="209"/>
      <c r="M287" s="210"/>
      <c r="N287" s="211"/>
      <c r="O287" s="211"/>
      <c r="P287" s="212">
        <f>SUM(P288:P289)</f>
        <v>0</v>
      </c>
      <c r="Q287" s="211"/>
      <c r="R287" s="212">
        <f>SUM(R288:R289)</f>
        <v>0</v>
      </c>
      <c r="S287" s="211"/>
      <c r="T287" s="213">
        <f>SUM(T288:T289)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4" t="s">
        <v>151</v>
      </c>
      <c r="AT287" s="215" t="s">
        <v>72</v>
      </c>
      <c r="AU287" s="215" t="s">
        <v>81</v>
      </c>
      <c r="AY287" s="214" t="s">
        <v>122</v>
      </c>
      <c r="BK287" s="216">
        <f>SUM(BK288:BK289)</f>
        <v>0</v>
      </c>
    </row>
    <row r="288" spans="1:65" s="2" customFormat="1" ht="16.5" customHeight="1">
      <c r="A288" s="39"/>
      <c r="B288" s="40"/>
      <c r="C288" s="219" t="s">
        <v>625</v>
      </c>
      <c r="D288" s="219" t="s">
        <v>125</v>
      </c>
      <c r="E288" s="220" t="s">
        <v>626</v>
      </c>
      <c r="F288" s="221" t="s">
        <v>627</v>
      </c>
      <c r="G288" s="222" t="s">
        <v>312</v>
      </c>
      <c r="H288" s="223">
        <v>1</v>
      </c>
      <c r="I288" s="224"/>
      <c r="J288" s="225">
        <f>ROUND(I288*H288,2)</f>
        <v>0</v>
      </c>
      <c r="K288" s="221" t="s">
        <v>129</v>
      </c>
      <c r="L288" s="45"/>
      <c r="M288" s="226" t="s">
        <v>19</v>
      </c>
      <c r="N288" s="227" t="s">
        <v>44</v>
      </c>
      <c r="O288" s="85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313</v>
      </c>
      <c r="AT288" s="230" t="s">
        <v>125</v>
      </c>
      <c r="AU288" s="230" t="s">
        <v>83</v>
      </c>
      <c r="AY288" s="18" t="s">
        <v>122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81</v>
      </c>
      <c r="BK288" s="231">
        <f>ROUND(I288*H288,2)</f>
        <v>0</v>
      </c>
      <c r="BL288" s="18" t="s">
        <v>313</v>
      </c>
      <c r="BM288" s="230" t="s">
        <v>628</v>
      </c>
    </row>
    <row r="289" spans="1:65" s="2" customFormat="1" ht="16.5" customHeight="1">
      <c r="A289" s="39"/>
      <c r="B289" s="40"/>
      <c r="C289" s="219" t="s">
        <v>629</v>
      </c>
      <c r="D289" s="219" t="s">
        <v>125</v>
      </c>
      <c r="E289" s="220" t="s">
        <v>323</v>
      </c>
      <c r="F289" s="221" t="s">
        <v>324</v>
      </c>
      <c r="G289" s="222" t="s">
        <v>312</v>
      </c>
      <c r="H289" s="223">
        <v>1</v>
      </c>
      <c r="I289" s="224"/>
      <c r="J289" s="225">
        <f>ROUND(I289*H289,2)</f>
        <v>0</v>
      </c>
      <c r="K289" s="221" t="s">
        <v>129</v>
      </c>
      <c r="L289" s="45"/>
      <c r="M289" s="279" t="s">
        <v>19</v>
      </c>
      <c r="N289" s="280" t="s">
        <v>44</v>
      </c>
      <c r="O289" s="281"/>
      <c r="P289" s="282">
        <f>O289*H289</f>
        <v>0</v>
      </c>
      <c r="Q289" s="282">
        <v>0</v>
      </c>
      <c r="R289" s="282">
        <f>Q289*H289</f>
        <v>0</v>
      </c>
      <c r="S289" s="282">
        <v>0</v>
      </c>
      <c r="T289" s="28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313</v>
      </c>
      <c r="AT289" s="230" t="s">
        <v>125</v>
      </c>
      <c r="AU289" s="230" t="s">
        <v>83</v>
      </c>
      <c r="AY289" s="18" t="s">
        <v>122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81</v>
      </c>
      <c r="BK289" s="231">
        <f>ROUND(I289*H289,2)</f>
        <v>0</v>
      </c>
      <c r="BL289" s="18" t="s">
        <v>313</v>
      </c>
      <c r="BM289" s="230" t="s">
        <v>325</v>
      </c>
    </row>
    <row r="290" spans="1:31" s="2" customFormat="1" ht="6.95" customHeight="1">
      <c r="A290" s="39"/>
      <c r="B290" s="60"/>
      <c r="C290" s="61"/>
      <c r="D290" s="61"/>
      <c r="E290" s="61"/>
      <c r="F290" s="61"/>
      <c r="G290" s="61"/>
      <c r="H290" s="61"/>
      <c r="I290" s="167"/>
      <c r="J290" s="61"/>
      <c r="K290" s="61"/>
      <c r="L290" s="45"/>
      <c r="M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</row>
  </sheetData>
  <sheetProtection password="CC35" sheet="1" objects="1" scenarios="1" formatColumns="0" formatRows="0" autoFilter="0"/>
  <autoFilter ref="C93:K289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4" customWidth="1"/>
    <col min="2" max="2" width="1.7109375" style="284" customWidth="1"/>
    <col min="3" max="4" width="5.00390625" style="284" customWidth="1"/>
    <col min="5" max="5" width="11.7109375" style="284" customWidth="1"/>
    <col min="6" max="6" width="9.140625" style="284" customWidth="1"/>
    <col min="7" max="7" width="5.00390625" style="284" customWidth="1"/>
    <col min="8" max="8" width="77.8515625" style="284" customWidth="1"/>
    <col min="9" max="10" width="20.00390625" style="284" customWidth="1"/>
    <col min="11" max="11" width="1.7109375" style="284" customWidth="1"/>
  </cols>
  <sheetData>
    <row r="1" s="1" customFormat="1" ht="37.5" customHeight="1"/>
    <row r="2" spans="2:11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6" customFormat="1" ht="45" customHeight="1">
      <c r="B3" s="288"/>
      <c r="C3" s="289" t="s">
        <v>630</v>
      </c>
      <c r="D3" s="289"/>
      <c r="E3" s="289"/>
      <c r="F3" s="289"/>
      <c r="G3" s="289"/>
      <c r="H3" s="289"/>
      <c r="I3" s="289"/>
      <c r="J3" s="289"/>
      <c r="K3" s="290"/>
    </row>
    <row r="4" spans="2:11" s="1" customFormat="1" ht="25.5" customHeight="1">
      <c r="B4" s="291"/>
      <c r="C4" s="292" t="s">
        <v>631</v>
      </c>
      <c r="D4" s="292"/>
      <c r="E4" s="292"/>
      <c r="F4" s="292"/>
      <c r="G4" s="292"/>
      <c r="H4" s="292"/>
      <c r="I4" s="292"/>
      <c r="J4" s="292"/>
      <c r="K4" s="293"/>
    </row>
    <row r="5" spans="2:11" s="1" customFormat="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s="1" customFormat="1" ht="15" customHeight="1">
      <c r="B6" s="291"/>
      <c r="C6" s="295" t="s">
        <v>632</v>
      </c>
      <c r="D6" s="295"/>
      <c r="E6" s="295"/>
      <c r="F6" s="295"/>
      <c r="G6" s="295"/>
      <c r="H6" s="295"/>
      <c r="I6" s="295"/>
      <c r="J6" s="295"/>
      <c r="K6" s="293"/>
    </row>
    <row r="7" spans="2:11" s="1" customFormat="1" ht="15" customHeight="1">
      <c r="B7" s="296"/>
      <c r="C7" s="295" t="s">
        <v>633</v>
      </c>
      <c r="D7" s="295"/>
      <c r="E7" s="295"/>
      <c r="F7" s="295"/>
      <c r="G7" s="295"/>
      <c r="H7" s="295"/>
      <c r="I7" s="295"/>
      <c r="J7" s="295"/>
      <c r="K7" s="293"/>
    </row>
    <row r="8" spans="2:11" s="1" customFormat="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pans="2:11" s="1" customFormat="1" ht="15" customHeight="1">
      <c r="B9" s="296"/>
      <c r="C9" s="295" t="s">
        <v>634</v>
      </c>
      <c r="D9" s="295"/>
      <c r="E9" s="295"/>
      <c r="F9" s="295"/>
      <c r="G9" s="295"/>
      <c r="H9" s="295"/>
      <c r="I9" s="295"/>
      <c r="J9" s="295"/>
      <c r="K9" s="293"/>
    </row>
    <row r="10" spans="2:11" s="1" customFormat="1" ht="15" customHeight="1">
      <c r="B10" s="296"/>
      <c r="C10" s="295"/>
      <c r="D10" s="295" t="s">
        <v>635</v>
      </c>
      <c r="E10" s="295"/>
      <c r="F10" s="295"/>
      <c r="G10" s="295"/>
      <c r="H10" s="295"/>
      <c r="I10" s="295"/>
      <c r="J10" s="295"/>
      <c r="K10" s="293"/>
    </row>
    <row r="11" spans="2:11" s="1" customFormat="1" ht="15" customHeight="1">
      <c r="B11" s="296"/>
      <c r="C11" s="297"/>
      <c r="D11" s="295" t="s">
        <v>636</v>
      </c>
      <c r="E11" s="295"/>
      <c r="F11" s="295"/>
      <c r="G11" s="295"/>
      <c r="H11" s="295"/>
      <c r="I11" s="295"/>
      <c r="J11" s="295"/>
      <c r="K11" s="293"/>
    </row>
    <row r="12" spans="2:11" s="1" customFormat="1" ht="15" customHeight="1">
      <c r="B12" s="296"/>
      <c r="C12" s="297"/>
      <c r="D12" s="295"/>
      <c r="E12" s="295"/>
      <c r="F12" s="295"/>
      <c r="G12" s="295"/>
      <c r="H12" s="295"/>
      <c r="I12" s="295"/>
      <c r="J12" s="295"/>
      <c r="K12" s="293"/>
    </row>
    <row r="13" spans="2:11" s="1" customFormat="1" ht="15" customHeight="1">
      <c r="B13" s="296"/>
      <c r="C13" s="297"/>
      <c r="D13" s="298" t="s">
        <v>637</v>
      </c>
      <c r="E13" s="295"/>
      <c r="F13" s="295"/>
      <c r="G13" s="295"/>
      <c r="H13" s="295"/>
      <c r="I13" s="295"/>
      <c r="J13" s="295"/>
      <c r="K13" s="293"/>
    </row>
    <row r="14" spans="2:11" s="1" customFormat="1" ht="12.75" customHeight="1">
      <c r="B14" s="296"/>
      <c r="C14" s="297"/>
      <c r="D14" s="297"/>
      <c r="E14" s="297"/>
      <c r="F14" s="297"/>
      <c r="G14" s="297"/>
      <c r="H14" s="297"/>
      <c r="I14" s="297"/>
      <c r="J14" s="297"/>
      <c r="K14" s="293"/>
    </row>
    <row r="15" spans="2:11" s="1" customFormat="1" ht="15" customHeight="1">
      <c r="B15" s="296"/>
      <c r="C15" s="297"/>
      <c r="D15" s="295" t="s">
        <v>638</v>
      </c>
      <c r="E15" s="295"/>
      <c r="F15" s="295"/>
      <c r="G15" s="295"/>
      <c r="H15" s="295"/>
      <c r="I15" s="295"/>
      <c r="J15" s="295"/>
      <c r="K15" s="293"/>
    </row>
    <row r="16" spans="2:11" s="1" customFormat="1" ht="15" customHeight="1">
      <c r="B16" s="296"/>
      <c r="C16" s="297"/>
      <c r="D16" s="295" t="s">
        <v>639</v>
      </c>
      <c r="E16" s="295"/>
      <c r="F16" s="295"/>
      <c r="G16" s="295"/>
      <c r="H16" s="295"/>
      <c r="I16" s="295"/>
      <c r="J16" s="295"/>
      <c r="K16" s="293"/>
    </row>
    <row r="17" spans="2:11" s="1" customFormat="1" ht="15" customHeight="1">
      <c r="B17" s="296"/>
      <c r="C17" s="297"/>
      <c r="D17" s="295" t="s">
        <v>640</v>
      </c>
      <c r="E17" s="295"/>
      <c r="F17" s="295"/>
      <c r="G17" s="295"/>
      <c r="H17" s="295"/>
      <c r="I17" s="295"/>
      <c r="J17" s="295"/>
      <c r="K17" s="293"/>
    </row>
    <row r="18" spans="2:11" s="1" customFormat="1" ht="15" customHeight="1">
      <c r="B18" s="296"/>
      <c r="C18" s="297"/>
      <c r="D18" s="297"/>
      <c r="E18" s="299" t="s">
        <v>80</v>
      </c>
      <c r="F18" s="295" t="s">
        <v>641</v>
      </c>
      <c r="G18" s="295"/>
      <c r="H18" s="295"/>
      <c r="I18" s="295"/>
      <c r="J18" s="295"/>
      <c r="K18" s="293"/>
    </row>
    <row r="19" spans="2:11" s="1" customFormat="1" ht="15" customHeight="1">
      <c r="B19" s="296"/>
      <c r="C19" s="297"/>
      <c r="D19" s="297"/>
      <c r="E19" s="299" t="s">
        <v>642</v>
      </c>
      <c r="F19" s="295" t="s">
        <v>643</v>
      </c>
      <c r="G19" s="295"/>
      <c r="H19" s="295"/>
      <c r="I19" s="295"/>
      <c r="J19" s="295"/>
      <c r="K19" s="293"/>
    </row>
    <row r="20" spans="2:11" s="1" customFormat="1" ht="15" customHeight="1">
      <c r="B20" s="296"/>
      <c r="C20" s="297"/>
      <c r="D20" s="297"/>
      <c r="E20" s="299" t="s">
        <v>644</v>
      </c>
      <c r="F20" s="295" t="s">
        <v>645</v>
      </c>
      <c r="G20" s="295"/>
      <c r="H20" s="295"/>
      <c r="I20" s="295"/>
      <c r="J20" s="295"/>
      <c r="K20" s="293"/>
    </row>
    <row r="21" spans="2:11" s="1" customFormat="1" ht="15" customHeight="1">
      <c r="B21" s="296"/>
      <c r="C21" s="297"/>
      <c r="D21" s="297"/>
      <c r="E21" s="299" t="s">
        <v>646</v>
      </c>
      <c r="F21" s="295" t="s">
        <v>647</v>
      </c>
      <c r="G21" s="295"/>
      <c r="H21" s="295"/>
      <c r="I21" s="295"/>
      <c r="J21" s="295"/>
      <c r="K21" s="293"/>
    </row>
    <row r="22" spans="2:11" s="1" customFormat="1" ht="15" customHeight="1">
      <c r="B22" s="296"/>
      <c r="C22" s="297"/>
      <c r="D22" s="297"/>
      <c r="E22" s="299" t="s">
        <v>648</v>
      </c>
      <c r="F22" s="295" t="s">
        <v>649</v>
      </c>
      <c r="G22" s="295"/>
      <c r="H22" s="295"/>
      <c r="I22" s="295"/>
      <c r="J22" s="295"/>
      <c r="K22" s="293"/>
    </row>
    <row r="23" spans="2:11" s="1" customFormat="1" ht="15" customHeight="1">
      <c r="B23" s="296"/>
      <c r="C23" s="297"/>
      <c r="D23" s="297"/>
      <c r="E23" s="299" t="s">
        <v>650</v>
      </c>
      <c r="F23" s="295" t="s">
        <v>651</v>
      </c>
      <c r="G23" s="295"/>
      <c r="H23" s="295"/>
      <c r="I23" s="295"/>
      <c r="J23" s="295"/>
      <c r="K23" s="293"/>
    </row>
    <row r="24" spans="2:11" s="1" customFormat="1" ht="12.75" customHeight="1">
      <c r="B24" s="296"/>
      <c r="C24" s="297"/>
      <c r="D24" s="297"/>
      <c r="E24" s="297"/>
      <c r="F24" s="297"/>
      <c r="G24" s="297"/>
      <c r="H24" s="297"/>
      <c r="I24" s="297"/>
      <c r="J24" s="297"/>
      <c r="K24" s="293"/>
    </row>
    <row r="25" spans="2:11" s="1" customFormat="1" ht="15" customHeight="1">
      <c r="B25" s="296"/>
      <c r="C25" s="295" t="s">
        <v>652</v>
      </c>
      <c r="D25" s="295"/>
      <c r="E25" s="295"/>
      <c r="F25" s="295"/>
      <c r="G25" s="295"/>
      <c r="H25" s="295"/>
      <c r="I25" s="295"/>
      <c r="J25" s="295"/>
      <c r="K25" s="293"/>
    </row>
    <row r="26" spans="2:11" s="1" customFormat="1" ht="15" customHeight="1">
      <c r="B26" s="296"/>
      <c r="C26" s="295" t="s">
        <v>653</v>
      </c>
      <c r="D26" s="295"/>
      <c r="E26" s="295"/>
      <c r="F26" s="295"/>
      <c r="G26" s="295"/>
      <c r="H26" s="295"/>
      <c r="I26" s="295"/>
      <c r="J26" s="295"/>
      <c r="K26" s="293"/>
    </row>
    <row r="27" spans="2:11" s="1" customFormat="1" ht="15" customHeight="1">
      <c r="B27" s="296"/>
      <c r="C27" s="295"/>
      <c r="D27" s="295" t="s">
        <v>654</v>
      </c>
      <c r="E27" s="295"/>
      <c r="F27" s="295"/>
      <c r="G27" s="295"/>
      <c r="H27" s="295"/>
      <c r="I27" s="295"/>
      <c r="J27" s="295"/>
      <c r="K27" s="293"/>
    </row>
    <row r="28" spans="2:11" s="1" customFormat="1" ht="15" customHeight="1">
      <c r="B28" s="296"/>
      <c r="C28" s="297"/>
      <c r="D28" s="295" t="s">
        <v>655</v>
      </c>
      <c r="E28" s="295"/>
      <c r="F28" s="295"/>
      <c r="G28" s="295"/>
      <c r="H28" s="295"/>
      <c r="I28" s="295"/>
      <c r="J28" s="295"/>
      <c r="K28" s="293"/>
    </row>
    <row r="29" spans="2:11" s="1" customFormat="1" ht="12.75" customHeight="1">
      <c r="B29" s="296"/>
      <c r="C29" s="297"/>
      <c r="D29" s="297"/>
      <c r="E29" s="297"/>
      <c r="F29" s="297"/>
      <c r="G29" s="297"/>
      <c r="H29" s="297"/>
      <c r="I29" s="297"/>
      <c r="J29" s="297"/>
      <c r="K29" s="293"/>
    </row>
    <row r="30" spans="2:11" s="1" customFormat="1" ht="15" customHeight="1">
      <c r="B30" s="296"/>
      <c r="C30" s="297"/>
      <c r="D30" s="295" t="s">
        <v>656</v>
      </c>
      <c r="E30" s="295"/>
      <c r="F30" s="295"/>
      <c r="G30" s="295"/>
      <c r="H30" s="295"/>
      <c r="I30" s="295"/>
      <c r="J30" s="295"/>
      <c r="K30" s="293"/>
    </row>
    <row r="31" spans="2:11" s="1" customFormat="1" ht="15" customHeight="1">
      <c r="B31" s="296"/>
      <c r="C31" s="297"/>
      <c r="D31" s="295" t="s">
        <v>657</v>
      </c>
      <c r="E31" s="295"/>
      <c r="F31" s="295"/>
      <c r="G31" s="295"/>
      <c r="H31" s="295"/>
      <c r="I31" s="295"/>
      <c r="J31" s="295"/>
      <c r="K31" s="293"/>
    </row>
    <row r="32" spans="2:11" s="1" customFormat="1" ht="12.75" customHeight="1">
      <c r="B32" s="296"/>
      <c r="C32" s="297"/>
      <c r="D32" s="297"/>
      <c r="E32" s="297"/>
      <c r="F32" s="297"/>
      <c r="G32" s="297"/>
      <c r="H32" s="297"/>
      <c r="I32" s="297"/>
      <c r="J32" s="297"/>
      <c r="K32" s="293"/>
    </row>
    <row r="33" spans="2:11" s="1" customFormat="1" ht="15" customHeight="1">
      <c r="B33" s="296"/>
      <c r="C33" s="297"/>
      <c r="D33" s="295" t="s">
        <v>658</v>
      </c>
      <c r="E33" s="295"/>
      <c r="F33" s="295"/>
      <c r="G33" s="295"/>
      <c r="H33" s="295"/>
      <c r="I33" s="295"/>
      <c r="J33" s="295"/>
      <c r="K33" s="293"/>
    </row>
    <row r="34" spans="2:11" s="1" customFormat="1" ht="15" customHeight="1">
      <c r="B34" s="296"/>
      <c r="C34" s="297"/>
      <c r="D34" s="295" t="s">
        <v>659</v>
      </c>
      <c r="E34" s="295"/>
      <c r="F34" s="295"/>
      <c r="G34" s="295"/>
      <c r="H34" s="295"/>
      <c r="I34" s="295"/>
      <c r="J34" s="295"/>
      <c r="K34" s="293"/>
    </row>
    <row r="35" spans="2:11" s="1" customFormat="1" ht="15" customHeight="1">
      <c r="B35" s="296"/>
      <c r="C35" s="297"/>
      <c r="D35" s="295" t="s">
        <v>660</v>
      </c>
      <c r="E35" s="295"/>
      <c r="F35" s="295"/>
      <c r="G35" s="295"/>
      <c r="H35" s="295"/>
      <c r="I35" s="295"/>
      <c r="J35" s="295"/>
      <c r="K35" s="293"/>
    </row>
    <row r="36" spans="2:11" s="1" customFormat="1" ht="15" customHeight="1">
      <c r="B36" s="296"/>
      <c r="C36" s="297"/>
      <c r="D36" s="295"/>
      <c r="E36" s="298" t="s">
        <v>108</v>
      </c>
      <c r="F36" s="295"/>
      <c r="G36" s="295" t="s">
        <v>661</v>
      </c>
      <c r="H36" s="295"/>
      <c r="I36" s="295"/>
      <c r="J36" s="295"/>
      <c r="K36" s="293"/>
    </row>
    <row r="37" spans="2:11" s="1" customFormat="1" ht="30.75" customHeight="1">
      <c r="B37" s="296"/>
      <c r="C37" s="297"/>
      <c r="D37" s="295"/>
      <c r="E37" s="298" t="s">
        <v>662</v>
      </c>
      <c r="F37" s="295"/>
      <c r="G37" s="295" t="s">
        <v>663</v>
      </c>
      <c r="H37" s="295"/>
      <c r="I37" s="295"/>
      <c r="J37" s="295"/>
      <c r="K37" s="293"/>
    </row>
    <row r="38" spans="2:11" s="1" customFormat="1" ht="15" customHeight="1">
      <c r="B38" s="296"/>
      <c r="C38" s="297"/>
      <c r="D38" s="295"/>
      <c r="E38" s="298" t="s">
        <v>54</v>
      </c>
      <c r="F38" s="295"/>
      <c r="G38" s="295" t="s">
        <v>664</v>
      </c>
      <c r="H38" s="295"/>
      <c r="I38" s="295"/>
      <c r="J38" s="295"/>
      <c r="K38" s="293"/>
    </row>
    <row r="39" spans="2:11" s="1" customFormat="1" ht="15" customHeight="1">
      <c r="B39" s="296"/>
      <c r="C39" s="297"/>
      <c r="D39" s="295"/>
      <c r="E39" s="298" t="s">
        <v>55</v>
      </c>
      <c r="F39" s="295"/>
      <c r="G39" s="295" t="s">
        <v>665</v>
      </c>
      <c r="H39" s="295"/>
      <c r="I39" s="295"/>
      <c r="J39" s="295"/>
      <c r="K39" s="293"/>
    </row>
    <row r="40" spans="2:11" s="1" customFormat="1" ht="15" customHeight="1">
      <c r="B40" s="296"/>
      <c r="C40" s="297"/>
      <c r="D40" s="295"/>
      <c r="E40" s="298" t="s">
        <v>109</v>
      </c>
      <c r="F40" s="295"/>
      <c r="G40" s="295" t="s">
        <v>666</v>
      </c>
      <c r="H40" s="295"/>
      <c r="I40" s="295"/>
      <c r="J40" s="295"/>
      <c r="K40" s="293"/>
    </row>
    <row r="41" spans="2:11" s="1" customFormat="1" ht="15" customHeight="1">
      <c r="B41" s="296"/>
      <c r="C41" s="297"/>
      <c r="D41" s="295"/>
      <c r="E41" s="298" t="s">
        <v>110</v>
      </c>
      <c r="F41" s="295"/>
      <c r="G41" s="295" t="s">
        <v>667</v>
      </c>
      <c r="H41" s="295"/>
      <c r="I41" s="295"/>
      <c r="J41" s="295"/>
      <c r="K41" s="293"/>
    </row>
    <row r="42" spans="2:11" s="1" customFormat="1" ht="15" customHeight="1">
      <c r="B42" s="296"/>
      <c r="C42" s="297"/>
      <c r="D42" s="295"/>
      <c r="E42" s="298" t="s">
        <v>668</v>
      </c>
      <c r="F42" s="295"/>
      <c r="G42" s="295" t="s">
        <v>669</v>
      </c>
      <c r="H42" s="295"/>
      <c r="I42" s="295"/>
      <c r="J42" s="295"/>
      <c r="K42" s="293"/>
    </row>
    <row r="43" spans="2:11" s="1" customFormat="1" ht="15" customHeight="1">
      <c r="B43" s="296"/>
      <c r="C43" s="297"/>
      <c r="D43" s="295"/>
      <c r="E43" s="298"/>
      <c r="F43" s="295"/>
      <c r="G43" s="295" t="s">
        <v>670</v>
      </c>
      <c r="H43" s="295"/>
      <c r="I43" s="295"/>
      <c r="J43" s="295"/>
      <c r="K43" s="293"/>
    </row>
    <row r="44" spans="2:11" s="1" customFormat="1" ht="15" customHeight="1">
      <c r="B44" s="296"/>
      <c r="C44" s="297"/>
      <c r="D44" s="295"/>
      <c r="E44" s="298" t="s">
        <v>671</v>
      </c>
      <c r="F44" s="295"/>
      <c r="G44" s="295" t="s">
        <v>672</v>
      </c>
      <c r="H44" s="295"/>
      <c r="I44" s="295"/>
      <c r="J44" s="295"/>
      <c r="K44" s="293"/>
    </row>
    <row r="45" spans="2:11" s="1" customFormat="1" ht="15" customHeight="1">
      <c r="B45" s="296"/>
      <c r="C45" s="297"/>
      <c r="D45" s="295"/>
      <c r="E45" s="298" t="s">
        <v>112</v>
      </c>
      <c r="F45" s="295"/>
      <c r="G45" s="295" t="s">
        <v>673</v>
      </c>
      <c r="H45" s="295"/>
      <c r="I45" s="295"/>
      <c r="J45" s="295"/>
      <c r="K45" s="293"/>
    </row>
    <row r="46" spans="2:11" s="1" customFormat="1" ht="12.75" customHeight="1">
      <c r="B46" s="296"/>
      <c r="C46" s="297"/>
      <c r="D46" s="295"/>
      <c r="E46" s="295"/>
      <c r="F46" s="295"/>
      <c r="G46" s="295"/>
      <c r="H46" s="295"/>
      <c r="I46" s="295"/>
      <c r="J46" s="295"/>
      <c r="K46" s="293"/>
    </row>
    <row r="47" spans="2:11" s="1" customFormat="1" ht="15" customHeight="1">
      <c r="B47" s="296"/>
      <c r="C47" s="297"/>
      <c r="D47" s="295" t="s">
        <v>674</v>
      </c>
      <c r="E47" s="295"/>
      <c r="F47" s="295"/>
      <c r="G47" s="295"/>
      <c r="H47" s="295"/>
      <c r="I47" s="295"/>
      <c r="J47" s="295"/>
      <c r="K47" s="293"/>
    </row>
    <row r="48" spans="2:11" s="1" customFormat="1" ht="15" customHeight="1">
      <c r="B48" s="296"/>
      <c r="C48" s="297"/>
      <c r="D48" s="297"/>
      <c r="E48" s="295" t="s">
        <v>675</v>
      </c>
      <c r="F48" s="295"/>
      <c r="G48" s="295"/>
      <c r="H48" s="295"/>
      <c r="I48" s="295"/>
      <c r="J48" s="295"/>
      <c r="K48" s="293"/>
    </row>
    <row r="49" spans="2:11" s="1" customFormat="1" ht="15" customHeight="1">
      <c r="B49" s="296"/>
      <c r="C49" s="297"/>
      <c r="D49" s="297"/>
      <c r="E49" s="295" t="s">
        <v>676</v>
      </c>
      <c r="F49" s="295"/>
      <c r="G49" s="295"/>
      <c r="H49" s="295"/>
      <c r="I49" s="295"/>
      <c r="J49" s="295"/>
      <c r="K49" s="293"/>
    </row>
    <row r="50" spans="2:11" s="1" customFormat="1" ht="15" customHeight="1">
      <c r="B50" s="296"/>
      <c r="C50" s="297"/>
      <c r="D50" s="297"/>
      <c r="E50" s="295" t="s">
        <v>677</v>
      </c>
      <c r="F50" s="295"/>
      <c r="G50" s="295"/>
      <c r="H50" s="295"/>
      <c r="I50" s="295"/>
      <c r="J50" s="295"/>
      <c r="K50" s="293"/>
    </row>
    <row r="51" spans="2:11" s="1" customFormat="1" ht="15" customHeight="1">
      <c r="B51" s="296"/>
      <c r="C51" s="297"/>
      <c r="D51" s="295" t="s">
        <v>678</v>
      </c>
      <c r="E51" s="295"/>
      <c r="F51" s="295"/>
      <c r="G51" s="295"/>
      <c r="H51" s="295"/>
      <c r="I51" s="295"/>
      <c r="J51" s="295"/>
      <c r="K51" s="293"/>
    </row>
    <row r="52" spans="2:11" s="1" customFormat="1" ht="25.5" customHeight="1">
      <c r="B52" s="291"/>
      <c r="C52" s="292" t="s">
        <v>679</v>
      </c>
      <c r="D52" s="292"/>
      <c r="E52" s="292"/>
      <c r="F52" s="292"/>
      <c r="G52" s="292"/>
      <c r="H52" s="292"/>
      <c r="I52" s="292"/>
      <c r="J52" s="292"/>
      <c r="K52" s="293"/>
    </row>
    <row r="53" spans="2:11" s="1" customFormat="1" ht="5.25" customHeight="1">
      <c r="B53" s="291"/>
      <c r="C53" s="294"/>
      <c r="D53" s="294"/>
      <c r="E53" s="294"/>
      <c r="F53" s="294"/>
      <c r="G53" s="294"/>
      <c r="H53" s="294"/>
      <c r="I53" s="294"/>
      <c r="J53" s="294"/>
      <c r="K53" s="293"/>
    </row>
    <row r="54" spans="2:11" s="1" customFormat="1" ht="15" customHeight="1">
      <c r="B54" s="291"/>
      <c r="C54" s="295" t="s">
        <v>680</v>
      </c>
      <c r="D54" s="295"/>
      <c r="E54" s="295"/>
      <c r="F54" s="295"/>
      <c r="G54" s="295"/>
      <c r="H54" s="295"/>
      <c r="I54" s="295"/>
      <c r="J54" s="295"/>
      <c r="K54" s="293"/>
    </row>
    <row r="55" spans="2:11" s="1" customFormat="1" ht="15" customHeight="1">
      <c r="B55" s="291"/>
      <c r="C55" s="295" t="s">
        <v>681</v>
      </c>
      <c r="D55" s="295"/>
      <c r="E55" s="295"/>
      <c r="F55" s="295"/>
      <c r="G55" s="295"/>
      <c r="H55" s="295"/>
      <c r="I55" s="295"/>
      <c r="J55" s="295"/>
      <c r="K55" s="293"/>
    </row>
    <row r="56" spans="2:11" s="1" customFormat="1" ht="12.75" customHeight="1">
      <c r="B56" s="291"/>
      <c r="C56" s="295"/>
      <c r="D56" s="295"/>
      <c r="E56" s="295"/>
      <c r="F56" s="295"/>
      <c r="G56" s="295"/>
      <c r="H56" s="295"/>
      <c r="I56" s="295"/>
      <c r="J56" s="295"/>
      <c r="K56" s="293"/>
    </row>
    <row r="57" spans="2:11" s="1" customFormat="1" ht="15" customHeight="1">
      <c r="B57" s="291"/>
      <c r="C57" s="295" t="s">
        <v>682</v>
      </c>
      <c r="D57" s="295"/>
      <c r="E57" s="295"/>
      <c r="F57" s="295"/>
      <c r="G57" s="295"/>
      <c r="H57" s="295"/>
      <c r="I57" s="295"/>
      <c r="J57" s="295"/>
      <c r="K57" s="293"/>
    </row>
    <row r="58" spans="2:11" s="1" customFormat="1" ht="15" customHeight="1">
      <c r="B58" s="291"/>
      <c r="C58" s="297"/>
      <c r="D58" s="295" t="s">
        <v>683</v>
      </c>
      <c r="E58" s="295"/>
      <c r="F58" s="295"/>
      <c r="G58" s="295"/>
      <c r="H58" s="295"/>
      <c r="I58" s="295"/>
      <c r="J58" s="295"/>
      <c r="K58" s="293"/>
    </row>
    <row r="59" spans="2:11" s="1" customFormat="1" ht="15" customHeight="1">
      <c r="B59" s="291"/>
      <c r="C59" s="297"/>
      <c r="D59" s="295" t="s">
        <v>684</v>
      </c>
      <c r="E59" s="295"/>
      <c r="F59" s="295"/>
      <c r="G59" s="295"/>
      <c r="H59" s="295"/>
      <c r="I59" s="295"/>
      <c r="J59" s="295"/>
      <c r="K59" s="293"/>
    </row>
    <row r="60" spans="2:11" s="1" customFormat="1" ht="15" customHeight="1">
      <c r="B60" s="291"/>
      <c r="C60" s="297"/>
      <c r="D60" s="295" t="s">
        <v>685</v>
      </c>
      <c r="E60" s="295"/>
      <c r="F60" s="295"/>
      <c r="G60" s="295"/>
      <c r="H60" s="295"/>
      <c r="I60" s="295"/>
      <c r="J60" s="295"/>
      <c r="K60" s="293"/>
    </row>
    <row r="61" spans="2:11" s="1" customFormat="1" ht="15" customHeight="1">
      <c r="B61" s="291"/>
      <c r="C61" s="297"/>
      <c r="D61" s="295" t="s">
        <v>686</v>
      </c>
      <c r="E61" s="295"/>
      <c r="F61" s="295"/>
      <c r="G61" s="295"/>
      <c r="H61" s="295"/>
      <c r="I61" s="295"/>
      <c r="J61" s="295"/>
      <c r="K61" s="293"/>
    </row>
    <row r="62" spans="2:11" s="1" customFormat="1" ht="15" customHeight="1">
      <c r="B62" s="291"/>
      <c r="C62" s="297"/>
      <c r="D62" s="300" t="s">
        <v>687</v>
      </c>
      <c r="E62" s="300"/>
      <c r="F62" s="300"/>
      <c r="G62" s="300"/>
      <c r="H62" s="300"/>
      <c r="I62" s="300"/>
      <c r="J62" s="300"/>
      <c r="K62" s="293"/>
    </row>
    <row r="63" spans="2:11" s="1" customFormat="1" ht="15" customHeight="1">
      <c r="B63" s="291"/>
      <c r="C63" s="297"/>
      <c r="D63" s="295" t="s">
        <v>688</v>
      </c>
      <c r="E63" s="295"/>
      <c r="F63" s="295"/>
      <c r="G63" s="295"/>
      <c r="H63" s="295"/>
      <c r="I63" s="295"/>
      <c r="J63" s="295"/>
      <c r="K63" s="293"/>
    </row>
    <row r="64" spans="2:11" s="1" customFormat="1" ht="12.75" customHeight="1">
      <c r="B64" s="291"/>
      <c r="C64" s="297"/>
      <c r="D64" s="297"/>
      <c r="E64" s="301"/>
      <c r="F64" s="297"/>
      <c r="G64" s="297"/>
      <c r="H64" s="297"/>
      <c r="I64" s="297"/>
      <c r="J64" s="297"/>
      <c r="K64" s="293"/>
    </row>
    <row r="65" spans="2:11" s="1" customFormat="1" ht="15" customHeight="1">
      <c r="B65" s="291"/>
      <c r="C65" s="297"/>
      <c r="D65" s="295" t="s">
        <v>689</v>
      </c>
      <c r="E65" s="295"/>
      <c r="F65" s="295"/>
      <c r="G65" s="295"/>
      <c r="H65" s="295"/>
      <c r="I65" s="295"/>
      <c r="J65" s="295"/>
      <c r="K65" s="293"/>
    </row>
    <row r="66" spans="2:11" s="1" customFormat="1" ht="15" customHeight="1">
      <c r="B66" s="291"/>
      <c r="C66" s="297"/>
      <c r="D66" s="300" t="s">
        <v>690</v>
      </c>
      <c r="E66" s="300"/>
      <c r="F66" s="300"/>
      <c r="G66" s="300"/>
      <c r="H66" s="300"/>
      <c r="I66" s="300"/>
      <c r="J66" s="300"/>
      <c r="K66" s="293"/>
    </row>
    <row r="67" spans="2:11" s="1" customFormat="1" ht="15" customHeight="1">
      <c r="B67" s="291"/>
      <c r="C67" s="297"/>
      <c r="D67" s="295" t="s">
        <v>691</v>
      </c>
      <c r="E67" s="295"/>
      <c r="F67" s="295"/>
      <c r="G67" s="295"/>
      <c r="H67" s="295"/>
      <c r="I67" s="295"/>
      <c r="J67" s="295"/>
      <c r="K67" s="293"/>
    </row>
    <row r="68" spans="2:11" s="1" customFormat="1" ht="15" customHeight="1">
      <c r="B68" s="291"/>
      <c r="C68" s="297"/>
      <c r="D68" s="295" t="s">
        <v>692</v>
      </c>
      <c r="E68" s="295"/>
      <c r="F68" s="295"/>
      <c r="G68" s="295"/>
      <c r="H68" s="295"/>
      <c r="I68" s="295"/>
      <c r="J68" s="295"/>
      <c r="K68" s="293"/>
    </row>
    <row r="69" spans="2:11" s="1" customFormat="1" ht="15" customHeight="1">
      <c r="B69" s="291"/>
      <c r="C69" s="297"/>
      <c r="D69" s="295" t="s">
        <v>693</v>
      </c>
      <c r="E69" s="295"/>
      <c r="F69" s="295"/>
      <c r="G69" s="295"/>
      <c r="H69" s="295"/>
      <c r="I69" s="295"/>
      <c r="J69" s="295"/>
      <c r="K69" s="293"/>
    </row>
    <row r="70" spans="2:11" s="1" customFormat="1" ht="15" customHeight="1">
      <c r="B70" s="291"/>
      <c r="C70" s="297"/>
      <c r="D70" s="295" t="s">
        <v>694</v>
      </c>
      <c r="E70" s="295"/>
      <c r="F70" s="295"/>
      <c r="G70" s="295"/>
      <c r="H70" s="295"/>
      <c r="I70" s="295"/>
      <c r="J70" s="295"/>
      <c r="K70" s="293"/>
    </row>
    <row r="71" spans="2:11" s="1" customFormat="1" ht="12.75" customHeight="1">
      <c r="B71" s="302"/>
      <c r="C71" s="303"/>
      <c r="D71" s="303"/>
      <c r="E71" s="303"/>
      <c r="F71" s="303"/>
      <c r="G71" s="303"/>
      <c r="H71" s="303"/>
      <c r="I71" s="303"/>
      <c r="J71" s="303"/>
      <c r="K71" s="304"/>
    </row>
    <row r="72" spans="2:11" s="1" customFormat="1" ht="18.75" customHeight="1"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s="1" customFormat="1" ht="18.75" customHeight="1">
      <c r="B73" s="306"/>
      <c r="C73" s="306"/>
      <c r="D73" s="306"/>
      <c r="E73" s="306"/>
      <c r="F73" s="306"/>
      <c r="G73" s="306"/>
      <c r="H73" s="306"/>
      <c r="I73" s="306"/>
      <c r="J73" s="306"/>
      <c r="K73" s="306"/>
    </row>
    <row r="74" spans="2:11" s="1" customFormat="1" ht="7.5" customHeight="1">
      <c r="B74" s="307"/>
      <c r="C74" s="308"/>
      <c r="D74" s="308"/>
      <c r="E74" s="308"/>
      <c r="F74" s="308"/>
      <c r="G74" s="308"/>
      <c r="H74" s="308"/>
      <c r="I74" s="308"/>
      <c r="J74" s="308"/>
      <c r="K74" s="309"/>
    </row>
    <row r="75" spans="2:11" s="1" customFormat="1" ht="45" customHeight="1">
      <c r="B75" s="310"/>
      <c r="C75" s="311" t="s">
        <v>695</v>
      </c>
      <c r="D75" s="311"/>
      <c r="E75" s="311"/>
      <c r="F75" s="311"/>
      <c r="G75" s="311"/>
      <c r="H75" s="311"/>
      <c r="I75" s="311"/>
      <c r="J75" s="311"/>
      <c r="K75" s="312"/>
    </row>
    <row r="76" spans="2:11" s="1" customFormat="1" ht="17.25" customHeight="1">
      <c r="B76" s="310"/>
      <c r="C76" s="313" t="s">
        <v>696</v>
      </c>
      <c r="D76" s="313"/>
      <c r="E76" s="313"/>
      <c r="F76" s="313" t="s">
        <v>697</v>
      </c>
      <c r="G76" s="314"/>
      <c r="H76" s="313" t="s">
        <v>55</v>
      </c>
      <c r="I76" s="313" t="s">
        <v>58</v>
      </c>
      <c r="J76" s="313" t="s">
        <v>698</v>
      </c>
      <c r="K76" s="312"/>
    </row>
    <row r="77" spans="2:11" s="1" customFormat="1" ht="17.25" customHeight="1">
      <c r="B77" s="310"/>
      <c r="C77" s="315" t="s">
        <v>699</v>
      </c>
      <c r="D77" s="315"/>
      <c r="E77" s="315"/>
      <c r="F77" s="316" t="s">
        <v>700</v>
      </c>
      <c r="G77" s="317"/>
      <c r="H77" s="315"/>
      <c r="I77" s="315"/>
      <c r="J77" s="315" t="s">
        <v>701</v>
      </c>
      <c r="K77" s="312"/>
    </row>
    <row r="78" spans="2:11" s="1" customFormat="1" ht="5.25" customHeight="1">
      <c r="B78" s="310"/>
      <c r="C78" s="318"/>
      <c r="D78" s="318"/>
      <c r="E78" s="318"/>
      <c r="F78" s="318"/>
      <c r="G78" s="319"/>
      <c r="H78" s="318"/>
      <c r="I78" s="318"/>
      <c r="J78" s="318"/>
      <c r="K78" s="312"/>
    </row>
    <row r="79" spans="2:11" s="1" customFormat="1" ht="15" customHeight="1">
      <c r="B79" s="310"/>
      <c r="C79" s="298" t="s">
        <v>54</v>
      </c>
      <c r="D79" s="318"/>
      <c r="E79" s="318"/>
      <c r="F79" s="320" t="s">
        <v>702</v>
      </c>
      <c r="G79" s="319"/>
      <c r="H79" s="298" t="s">
        <v>703</v>
      </c>
      <c r="I79" s="298" t="s">
        <v>704</v>
      </c>
      <c r="J79" s="298">
        <v>20</v>
      </c>
      <c r="K79" s="312"/>
    </row>
    <row r="80" spans="2:11" s="1" customFormat="1" ht="15" customHeight="1">
      <c r="B80" s="310"/>
      <c r="C80" s="298" t="s">
        <v>705</v>
      </c>
      <c r="D80" s="298"/>
      <c r="E80" s="298"/>
      <c r="F80" s="320" t="s">
        <v>702</v>
      </c>
      <c r="G80" s="319"/>
      <c r="H80" s="298" t="s">
        <v>706</v>
      </c>
      <c r="I80" s="298" t="s">
        <v>704</v>
      </c>
      <c r="J80" s="298">
        <v>120</v>
      </c>
      <c r="K80" s="312"/>
    </row>
    <row r="81" spans="2:11" s="1" customFormat="1" ht="15" customHeight="1">
      <c r="B81" s="321"/>
      <c r="C81" s="298" t="s">
        <v>707</v>
      </c>
      <c r="D81" s="298"/>
      <c r="E81" s="298"/>
      <c r="F81" s="320" t="s">
        <v>708</v>
      </c>
      <c r="G81" s="319"/>
      <c r="H81" s="298" t="s">
        <v>709</v>
      </c>
      <c r="I81" s="298" t="s">
        <v>704</v>
      </c>
      <c r="J81" s="298">
        <v>50</v>
      </c>
      <c r="K81" s="312"/>
    </row>
    <row r="82" spans="2:11" s="1" customFormat="1" ht="15" customHeight="1">
      <c r="B82" s="321"/>
      <c r="C82" s="298" t="s">
        <v>710</v>
      </c>
      <c r="D82" s="298"/>
      <c r="E82" s="298"/>
      <c r="F82" s="320" t="s">
        <v>702</v>
      </c>
      <c r="G82" s="319"/>
      <c r="H82" s="298" t="s">
        <v>711</v>
      </c>
      <c r="I82" s="298" t="s">
        <v>712</v>
      </c>
      <c r="J82" s="298"/>
      <c r="K82" s="312"/>
    </row>
    <row r="83" spans="2:11" s="1" customFormat="1" ht="15" customHeight="1">
      <c r="B83" s="321"/>
      <c r="C83" s="322" t="s">
        <v>713</v>
      </c>
      <c r="D83" s="322"/>
      <c r="E83" s="322"/>
      <c r="F83" s="323" t="s">
        <v>708</v>
      </c>
      <c r="G83" s="322"/>
      <c r="H83" s="322" t="s">
        <v>714</v>
      </c>
      <c r="I83" s="322" t="s">
        <v>704</v>
      </c>
      <c r="J83" s="322">
        <v>15</v>
      </c>
      <c r="K83" s="312"/>
    </row>
    <row r="84" spans="2:11" s="1" customFormat="1" ht="15" customHeight="1">
      <c r="B84" s="321"/>
      <c r="C84" s="322" t="s">
        <v>715</v>
      </c>
      <c r="D84" s="322"/>
      <c r="E84" s="322"/>
      <c r="F84" s="323" t="s">
        <v>708</v>
      </c>
      <c r="G84" s="322"/>
      <c r="H84" s="322" t="s">
        <v>716</v>
      </c>
      <c r="I84" s="322" t="s">
        <v>704</v>
      </c>
      <c r="J84" s="322">
        <v>15</v>
      </c>
      <c r="K84" s="312"/>
    </row>
    <row r="85" spans="2:11" s="1" customFormat="1" ht="15" customHeight="1">
      <c r="B85" s="321"/>
      <c r="C85" s="322" t="s">
        <v>717</v>
      </c>
      <c r="D85" s="322"/>
      <c r="E85" s="322"/>
      <c r="F85" s="323" t="s">
        <v>708</v>
      </c>
      <c r="G85" s="322"/>
      <c r="H85" s="322" t="s">
        <v>718</v>
      </c>
      <c r="I85" s="322" t="s">
        <v>704</v>
      </c>
      <c r="J85" s="322">
        <v>20</v>
      </c>
      <c r="K85" s="312"/>
    </row>
    <row r="86" spans="2:11" s="1" customFormat="1" ht="15" customHeight="1">
      <c r="B86" s="321"/>
      <c r="C86" s="322" t="s">
        <v>719</v>
      </c>
      <c r="D86" s="322"/>
      <c r="E86" s="322"/>
      <c r="F86" s="323" t="s">
        <v>708</v>
      </c>
      <c r="G86" s="322"/>
      <c r="H86" s="322" t="s">
        <v>720</v>
      </c>
      <c r="I86" s="322" t="s">
        <v>704</v>
      </c>
      <c r="J86" s="322">
        <v>20</v>
      </c>
      <c r="K86" s="312"/>
    </row>
    <row r="87" spans="2:11" s="1" customFormat="1" ht="15" customHeight="1">
      <c r="B87" s="321"/>
      <c r="C87" s="298" t="s">
        <v>721</v>
      </c>
      <c r="D87" s="298"/>
      <c r="E87" s="298"/>
      <c r="F87" s="320" t="s">
        <v>708</v>
      </c>
      <c r="G87" s="319"/>
      <c r="H87" s="298" t="s">
        <v>722</v>
      </c>
      <c r="I87" s="298" t="s">
        <v>704</v>
      </c>
      <c r="J87" s="298">
        <v>50</v>
      </c>
      <c r="K87" s="312"/>
    </row>
    <row r="88" spans="2:11" s="1" customFormat="1" ht="15" customHeight="1">
      <c r="B88" s="321"/>
      <c r="C88" s="298" t="s">
        <v>723</v>
      </c>
      <c r="D88" s="298"/>
      <c r="E88" s="298"/>
      <c r="F88" s="320" t="s">
        <v>708</v>
      </c>
      <c r="G88" s="319"/>
      <c r="H88" s="298" t="s">
        <v>724</v>
      </c>
      <c r="I88" s="298" t="s">
        <v>704</v>
      </c>
      <c r="J88" s="298">
        <v>20</v>
      </c>
      <c r="K88" s="312"/>
    </row>
    <row r="89" spans="2:11" s="1" customFormat="1" ht="15" customHeight="1">
      <c r="B89" s="321"/>
      <c r="C89" s="298" t="s">
        <v>725</v>
      </c>
      <c r="D89" s="298"/>
      <c r="E89" s="298"/>
      <c r="F89" s="320" t="s">
        <v>708</v>
      </c>
      <c r="G89" s="319"/>
      <c r="H89" s="298" t="s">
        <v>726</v>
      </c>
      <c r="I89" s="298" t="s">
        <v>704</v>
      </c>
      <c r="J89" s="298">
        <v>20</v>
      </c>
      <c r="K89" s="312"/>
    </row>
    <row r="90" spans="2:11" s="1" customFormat="1" ht="15" customHeight="1">
      <c r="B90" s="321"/>
      <c r="C90" s="298" t="s">
        <v>727</v>
      </c>
      <c r="D90" s="298"/>
      <c r="E90" s="298"/>
      <c r="F90" s="320" t="s">
        <v>708</v>
      </c>
      <c r="G90" s="319"/>
      <c r="H90" s="298" t="s">
        <v>728</v>
      </c>
      <c r="I90" s="298" t="s">
        <v>704</v>
      </c>
      <c r="J90" s="298">
        <v>50</v>
      </c>
      <c r="K90" s="312"/>
    </row>
    <row r="91" spans="2:11" s="1" customFormat="1" ht="15" customHeight="1">
      <c r="B91" s="321"/>
      <c r="C91" s="298" t="s">
        <v>729</v>
      </c>
      <c r="D91" s="298"/>
      <c r="E91" s="298"/>
      <c r="F91" s="320" t="s">
        <v>708</v>
      </c>
      <c r="G91" s="319"/>
      <c r="H91" s="298" t="s">
        <v>729</v>
      </c>
      <c r="I91" s="298" t="s">
        <v>704</v>
      </c>
      <c r="J91" s="298">
        <v>50</v>
      </c>
      <c r="K91" s="312"/>
    </row>
    <row r="92" spans="2:11" s="1" customFormat="1" ht="15" customHeight="1">
      <c r="B92" s="321"/>
      <c r="C92" s="298" t="s">
        <v>730</v>
      </c>
      <c r="D92" s="298"/>
      <c r="E92" s="298"/>
      <c r="F92" s="320" t="s">
        <v>708</v>
      </c>
      <c r="G92" s="319"/>
      <c r="H92" s="298" t="s">
        <v>731</v>
      </c>
      <c r="I92" s="298" t="s">
        <v>704</v>
      </c>
      <c r="J92" s="298">
        <v>255</v>
      </c>
      <c r="K92" s="312"/>
    </row>
    <row r="93" spans="2:11" s="1" customFormat="1" ht="15" customHeight="1">
      <c r="B93" s="321"/>
      <c r="C93" s="298" t="s">
        <v>732</v>
      </c>
      <c r="D93" s="298"/>
      <c r="E93" s="298"/>
      <c r="F93" s="320" t="s">
        <v>702</v>
      </c>
      <c r="G93" s="319"/>
      <c r="H93" s="298" t="s">
        <v>733</v>
      </c>
      <c r="I93" s="298" t="s">
        <v>734</v>
      </c>
      <c r="J93" s="298"/>
      <c r="K93" s="312"/>
    </row>
    <row r="94" spans="2:11" s="1" customFormat="1" ht="15" customHeight="1">
      <c r="B94" s="321"/>
      <c r="C94" s="298" t="s">
        <v>735</v>
      </c>
      <c r="D94" s="298"/>
      <c r="E94" s="298"/>
      <c r="F94" s="320" t="s">
        <v>702</v>
      </c>
      <c r="G94" s="319"/>
      <c r="H94" s="298" t="s">
        <v>736</v>
      </c>
      <c r="I94" s="298" t="s">
        <v>737</v>
      </c>
      <c r="J94" s="298"/>
      <c r="K94" s="312"/>
    </row>
    <row r="95" spans="2:11" s="1" customFormat="1" ht="15" customHeight="1">
      <c r="B95" s="321"/>
      <c r="C95" s="298" t="s">
        <v>738</v>
      </c>
      <c r="D95" s="298"/>
      <c r="E95" s="298"/>
      <c r="F95" s="320" t="s">
        <v>702</v>
      </c>
      <c r="G95" s="319"/>
      <c r="H95" s="298" t="s">
        <v>738</v>
      </c>
      <c r="I95" s="298" t="s">
        <v>737</v>
      </c>
      <c r="J95" s="298"/>
      <c r="K95" s="312"/>
    </row>
    <row r="96" spans="2:11" s="1" customFormat="1" ht="15" customHeight="1">
      <c r="B96" s="321"/>
      <c r="C96" s="298" t="s">
        <v>39</v>
      </c>
      <c r="D96" s="298"/>
      <c r="E96" s="298"/>
      <c r="F96" s="320" t="s">
        <v>702</v>
      </c>
      <c r="G96" s="319"/>
      <c r="H96" s="298" t="s">
        <v>739</v>
      </c>
      <c r="I96" s="298" t="s">
        <v>737</v>
      </c>
      <c r="J96" s="298"/>
      <c r="K96" s="312"/>
    </row>
    <row r="97" spans="2:11" s="1" customFormat="1" ht="15" customHeight="1">
      <c r="B97" s="321"/>
      <c r="C97" s="298" t="s">
        <v>49</v>
      </c>
      <c r="D97" s="298"/>
      <c r="E97" s="298"/>
      <c r="F97" s="320" t="s">
        <v>702</v>
      </c>
      <c r="G97" s="319"/>
      <c r="H97" s="298" t="s">
        <v>740</v>
      </c>
      <c r="I97" s="298" t="s">
        <v>737</v>
      </c>
      <c r="J97" s="298"/>
      <c r="K97" s="312"/>
    </row>
    <row r="98" spans="2:11" s="1" customFormat="1" ht="15" customHeight="1">
      <c r="B98" s="324"/>
      <c r="C98" s="325"/>
      <c r="D98" s="325"/>
      <c r="E98" s="325"/>
      <c r="F98" s="325"/>
      <c r="G98" s="325"/>
      <c r="H98" s="325"/>
      <c r="I98" s="325"/>
      <c r="J98" s="325"/>
      <c r="K98" s="326"/>
    </row>
    <row r="99" spans="2:11" s="1" customFormat="1" ht="18.75" customHeight="1">
      <c r="B99" s="327"/>
      <c r="C99" s="328"/>
      <c r="D99" s="328"/>
      <c r="E99" s="328"/>
      <c r="F99" s="328"/>
      <c r="G99" s="328"/>
      <c r="H99" s="328"/>
      <c r="I99" s="328"/>
      <c r="J99" s="328"/>
      <c r="K99" s="327"/>
    </row>
    <row r="100" spans="2:11" s="1" customFormat="1" ht="18.75" customHeight="1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</row>
    <row r="101" spans="2:11" s="1" customFormat="1" ht="7.5" customHeight="1">
      <c r="B101" s="307"/>
      <c r="C101" s="308"/>
      <c r="D101" s="308"/>
      <c r="E101" s="308"/>
      <c r="F101" s="308"/>
      <c r="G101" s="308"/>
      <c r="H101" s="308"/>
      <c r="I101" s="308"/>
      <c r="J101" s="308"/>
      <c r="K101" s="309"/>
    </row>
    <row r="102" spans="2:11" s="1" customFormat="1" ht="45" customHeight="1">
      <c r="B102" s="310"/>
      <c r="C102" s="311" t="s">
        <v>741</v>
      </c>
      <c r="D102" s="311"/>
      <c r="E102" s="311"/>
      <c r="F102" s="311"/>
      <c r="G102" s="311"/>
      <c r="H102" s="311"/>
      <c r="I102" s="311"/>
      <c r="J102" s="311"/>
      <c r="K102" s="312"/>
    </row>
    <row r="103" spans="2:11" s="1" customFormat="1" ht="17.25" customHeight="1">
      <c r="B103" s="310"/>
      <c r="C103" s="313" t="s">
        <v>696</v>
      </c>
      <c r="D103" s="313"/>
      <c r="E103" s="313"/>
      <c r="F103" s="313" t="s">
        <v>697</v>
      </c>
      <c r="G103" s="314"/>
      <c r="H103" s="313" t="s">
        <v>55</v>
      </c>
      <c r="I103" s="313" t="s">
        <v>58</v>
      </c>
      <c r="J103" s="313" t="s">
        <v>698</v>
      </c>
      <c r="K103" s="312"/>
    </row>
    <row r="104" spans="2:11" s="1" customFormat="1" ht="17.25" customHeight="1">
      <c r="B104" s="310"/>
      <c r="C104" s="315" t="s">
        <v>699</v>
      </c>
      <c r="D104" s="315"/>
      <c r="E104" s="315"/>
      <c r="F104" s="316" t="s">
        <v>700</v>
      </c>
      <c r="G104" s="317"/>
      <c r="H104" s="315"/>
      <c r="I104" s="315"/>
      <c r="J104" s="315" t="s">
        <v>701</v>
      </c>
      <c r="K104" s="312"/>
    </row>
    <row r="105" spans="2:11" s="1" customFormat="1" ht="5.25" customHeight="1">
      <c r="B105" s="310"/>
      <c r="C105" s="313"/>
      <c r="D105" s="313"/>
      <c r="E105" s="313"/>
      <c r="F105" s="313"/>
      <c r="G105" s="329"/>
      <c r="H105" s="313"/>
      <c r="I105" s="313"/>
      <c r="J105" s="313"/>
      <c r="K105" s="312"/>
    </row>
    <row r="106" spans="2:11" s="1" customFormat="1" ht="15" customHeight="1">
      <c r="B106" s="310"/>
      <c r="C106" s="298" t="s">
        <v>54</v>
      </c>
      <c r="D106" s="318"/>
      <c r="E106" s="318"/>
      <c r="F106" s="320" t="s">
        <v>702</v>
      </c>
      <c r="G106" s="329"/>
      <c r="H106" s="298" t="s">
        <v>742</v>
      </c>
      <c r="I106" s="298" t="s">
        <v>704</v>
      </c>
      <c r="J106" s="298">
        <v>20</v>
      </c>
      <c r="K106" s="312"/>
    </row>
    <row r="107" spans="2:11" s="1" customFormat="1" ht="15" customHeight="1">
      <c r="B107" s="310"/>
      <c r="C107" s="298" t="s">
        <v>705</v>
      </c>
      <c r="D107" s="298"/>
      <c r="E107" s="298"/>
      <c r="F107" s="320" t="s">
        <v>702</v>
      </c>
      <c r="G107" s="298"/>
      <c r="H107" s="298" t="s">
        <v>742</v>
      </c>
      <c r="I107" s="298" t="s">
        <v>704</v>
      </c>
      <c r="J107" s="298">
        <v>120</v>
      </c>
      <c r="K107" s="312"/>
    </row>
    <row r="108" spans="2:11" s="1" customFormat="1" ht="15" customHeight="1">
      <c r="B108" s="321"/>
      <c r="C108" s="298" t="s">
        <v>707</v>
      </c>
      <c r="D108" s="298"/>
      <c r="E108" s="298"/>
      <c r="F108" s="320" t="s">
        <v>708</v>
      </c>
      <c r="G108" s="298"/>
      <c r="H108" s="298" t="s">
        <v>742</v>
      </c>
      <c r="I108" s="298" t="s">
        <v>704</v>
      </c>
      <c r="J108" s="298">
        <v>50</v>
      </c>
      <c r="K108" s="312"/>
    </row>
    <row r="109" spans="2:11" s="1" customFormat="1" ht="15" customHeight="1">
      <c r="B109" s="321"/>
      <c r="C109" s="298" t="s">
        <v>710</v>
      </c>
      <c r="D109" s="298"/>
      <c r="E109" s="298"/>
      <c r="F109" s="320" t="s">
        <v>702</v>
      </c>
      <c r="G109" s="298"/>
      <c r="H109" s="298" t="s">
        <v>742</v>
      </c>
      <c r="I109" s="298" t="s">
        <v>712</v>
      </c>
      <c r="J109" s="298"/>
      <c r="K109" s="312"/>
    </row>
    <row r="110" spans="2:11" s="1" customFormat="1" ht="15" customHeight="1">
      <c r="B110" s="321"/>
      <c r="C110" s="298" t="s">
        <v>721</v>
      </c>
      <c r="D110" s="298"/>
      <c r="E110" s="298"/>
      <c r="F110" s="320" t="s">
        <v>708</v>
      </c>
      <c r="G110" s="298"/>
      <c r="H110" s="298" t="s">
        <v>742</v>
      </c>
      <c r="I110" s="298" t="s">
        <v>704</v>
      </c>
      <c r="J110" s="298">
        <v>50</v>
      </c>
      <c r="K110" s="312"/>
    </row>
    <row r="111" spans="2:11" s="1" customFormat="1" ht="15" customHeight="1">
      <c r="B111" s="321"/>
      <c r="C111" s="298" t="s">
        <v>729</v>
      </c>
      <c r="D111" s="298"/>
      <c r="E111" s="298"/>
      <c r="F111" s="320" t="s">
        <v>708</v>
      </c>
      <c r="G111" s="298"/>
      <c r="H111" s="298" t="s">
        <v>742</v>
      </c>
      <c r="I111" s="298" t="s">
        <v>704</v>
      </c>
      <c r="J111" s="298">
        <v>50</v>
      </c>
      <c r="K111" s="312"/>
    </row>
    <row r="112" spans="2:11" s="1" customFormat="1" ht="15" customHeight="1">
      <c r="B112" s="321"/>
      <c r="C112" s="298" t="s">
        <v>727</v>
      </c>
      <c r="D112" s="298"/>
      <c r="E112" s="298"/>
      <c r="F112" s="320" t="s">
        <v>708</v>
      </c>
      <c r="G112" s="298"/>
      <c r="H112" s="298" t="s">
        <v>742</v>
      </c>
      <c r="I112" s="298" t="s">
        <v>704</v>
      </c>
      <c r="J112" s="298">
        <v>50</v>
      </c>
      <c r="K112" s="312"/>
    </row>
    <row r="113" spans="2:11" s="1" customFormat="1" ht="15" customHeight="1">
      <c r="B113" s="321"/>
      <c r="C113" s="298" t="s">
        <v>54</v>
      </c>
      <c r="D113" s="298"/>
      <c r="E113" s="298"/>
      <c r="F113" s="320" t="s">
        <v>702</v>
      </c>
      <c r="G113" s="298"/>
      <c r="H113" s="298" t="s">
        <v>743</v>
      </c>
      <c r="I113" s="298" t="s">
        <v>704</v>
      </c>
      <c r="J113" s="298">
        <v>20</v>
      </c>
      <c r="K113" s="312"/>
    </row>
    <row r="114" spans="2:11" s="1" customFormat="1" ht="15" customHeight="1">
      <c r="B114" s="321"/>
      <c r="C114" s="298" t="s">
        <v>744</v>
      </c>
      <c r="D114" s="298"/>
      <c r="E114" s="298"/>
      <c r="F114" s="320" t="s">
        <v>702</v>
      </c>
      <c r="G114" s="298"/>
      <c r="H114" s="298" t="s">
        <v>745</v>
      </c>
      <c r="I114" s="298" t="s">
        <v>704</v>
      </c>
      <c r="J114" s="298">
        <v>120</v>
      </c>
      <c r="K114" s="312"/>
    </row>
    <row r="115" spans="2:11" s="1" customFormat="1" ht="15" customHeight="1">
      <c r="B115" s="321"/>
      <c r="C115" s="298" t="s">
        <v>39</v>
      </c>
      <c r="D115" s="298"/>
      <c r="E115" s="298"/>
      <c r="F115" s="320" t="s">
        <v>702</v>
      </c>
      <c r="G115" s="298"/>
      <c r="H115" s="298" t="s">
        <v>746</v>
      </c>
      <c r="I115" s="298" t="s">
        <v>737</v>
      </c>
      <c r="J115" s="298"/>
      <c r="K115" s="312"/>
    </row>
    <row r="116" spans="2:11" s="1" customFormat="1" ht="15" customHeight="1">
      <c r="B116" s="321"/>
      <c r="C116" s="298" t="s">
        <v>49</v>
      </c>
      <c r="D116" s="298"/>
      <c r="E116" s="298"/>
      <c r="F116" s="320" t="s">
        <v>702</v>
      </c>
      <c r="G116" s="298"/>
      <c r="H116" s="298" t="s">
        <v>747</v>
      </c>
      <c r="I116" s="298" t="s">
        <v>737</v>
      </c>
      <c r="J116" s="298"/>
      <c r="K116" s="312"/>
    </row>
    <row r="117" spans="2:11" s="1" customFormat="1" ht="15" customHeight="1">
      <c r="B117" s="321"/>
      <c r="C117" s="298" t="s">
        <v>58</v>
      </c>
      <c r="D117" s="298"/>
      <c r="E117" s="298"/>
      <c r="F117" s="320" t="s">
        <v>702</v>
      </c>
      <c r="G117" s="298"/>
      <c r="H117" s="298" t="s">
        <v>748</v>
      </c>
      <c r="I117" s="298" t="s">
        <v>749</v>
      </c>
      <c r="J117" s="298"/>
      <c r="K117" s="312"/>
    </row>
    <row r="118" spans="2:11" s="1" customFormat="1" ht="15" customHeight="1">
      <c r="B118" s="324"/>
      <c r="C118" s="330"/>
      <c r="D118" s="330"/>
      <c r="E118" s="330"/>
      <c r="F118" s="330"/>
      <c r="G118" s="330"/>
      <c r="H118" s="330"/>
      <c r="I118" s="330"/>
      <c r="J118" s="330"/>
      <c r="K118" s="326"/>
    </row>
    <row r="119" spans="2:11" s="1" customFormat="1" ht="18.75" customHeight="1">
      <c r="B119" s="331"/>
      <c r="C119" s="295"/>
      <c r="D119" s="295"/>
      <c r="E119" s="295"/>
      <c r="F119" s="332"/>
      <c r="G119" s="295"/>
      <c r="H119" s="295"/>
      <c r="I119" s="295"/>
      <c r="J119" s="295"/>
      <c r="K119" s="331"/>
    </row>
    <row r="120" spans="2:11" s="1" customFormat="1" ht="18.75" customHeight="1"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pans="2:11" s="1" customFormat="1" ht="7.5" customHeight="1">
      <c r="B121" s="333"/>
      <c r="C121" s="334"/>
      <c r="D121" s="334"/>
      <c r="E121" s="334"/>
      <c r="F121" s="334"/>
      <c r="G121" s="334"/>
      <c r="H121" s="334"/>
      <c r="I121" s="334"/>
      <c r="J121" s="334"/>
      <c r="K121" s="335"/>
    </row>
    <row r="122" spans="2:11" s="1" customFormat="1" ht="45" customHeight="1">
      <c r="B122" s="336"/>
      <c r="C122" s="289" t="s">
        <v>750</v>
      </c>
      <c r="D122" s="289"/>
      <c r="E122" s="289"/>
      <c r="F122" s="289"/>
      <c r="G122" s="289"/>
      <c r="H122" s="289"/>
      <c r="I122" s="289"/>
      <c r="J122" s="289"/>
      <c r="K122" s="337"/>
    </row>
    <row r="123" spans="2:11" s="1" customFormat="1" ht="17.25" customHeight="1">
      <c r="B123" s="338"/>
      <c r="C123" s="313" t="s">
        <v>696</v>
      </c>
      <c r="D123" s="313"/>
      <c r="E123" s="313"/>
      <c r="F123" s="313" t="s">
        <v>697</v>
      </c>
      <c r="G123" s="314"/>
      <c r="H123" s="313" t="s">
        <v>55</v>
      </c>
      <c r="I123" s="313" t="s">
        <v>58</v>
      </c>
      <c r="J123" s="313" t="s">
        <v>698</v>
      </c>
      <c r="K123" s="339"/>
    </row>
    <row r="124" spans="2:11" s="1" customFormat="1" ht="17.25" customHeight="1">
      <c r="B124" s="338"/>
      <c r="C124" s="315" t="s">
        <v>699</v>
      </c>
      <c r="D124" s="315"/>
      <c r="E124" s="315"/>
      <c r="F124" s="316" t="s">
        <v>700</v>
      </c>
      <c r="G124" s="317"/>
      <c r="H124" s="315"/>
      <c r="I124" s="315"/>
      <c r="J124" s="315" t="s">
        <v>701</v>
      </c>
      <c r="K124" s="339"/>
    </row>
    <row r="125" spans="2:11" s="1" customFormat="1" ht="5.25" customHeight="1">
      <c r="B125" s="340"/>
      <c r="C125" s="318"/>
      <c r="D125" s="318"/>
      <c r="E125" s="318"/>
      <c r="F125" s="318"/>
      <c r="G125" s="298"/>
      <c r="H125" s="318"/>
      <c r="I125" s="318"/>
      <c r="J125" s="318"/>
      <c r="K125" s="341"/>
    </row>
    <row r="126" spans="2:11" s="1" customFormat="1" ht="15" customHeight="1">
      <c r="B126" s="340"/>
      <c r="C126" s="298" t="s">
        <v>705</v>
      </c>
      <c r="D126" s="318"/>
      <c r="E126" s="318"/>
      <c r="F126" s="320" t="s">
        <v>702</v>
      </c>
      <c r="G126" s="298"/>
      <c r="H126" s="298" t="s">
        <v>742</v>
      </c>
      <c r="I126" s="298" t="s">
        <v>704</v>
      </c>
      <c r="J126" s="298">
        <v>120</v>
      </c>
      <c r="K126" s="342"/>
    </row>
    <row r="127" spans="2:11" s="1" customFormat="1" ht="15" customHeight="1">
      <c r="B127" s="340"/>
      <c r="C127" s="298" t="s">
        <v>751</v>
      </c>
      <c r="D127" s="298"/>
      <c r="E127" s="298"/>
      <c r="F127" s="320" t="s">
        <v>702</v>
      </c>
      <c r="G127" s="298"/>
      <c r="H127" s="298" t="s">
        <v>752</v>
      </c>
      <c r="I127" s="298" t="s">
        <v>704</v>
      </c>
      <c r="J127" s="298" t="s">
        <v>753</v>
      </c>
      <c r="K127" s="342"/>
    </row>
    <row r="128" spans="2:11" s="1" customFormat="1" ht="15" customHeight="1">
      <c r="B128" s="340"/>
      <c r="C128" s="298" t="s">
        <v>650</v>
      </c>
      <c r="D128" s="298"/>
      <c r="E128" s="298"/>
      <c r="F128" s="320" t="s">
        <v>702</v>
      </c>
      <c r="G128" s="298"/>
      <c r="H128" s="298" t="s">
        <v>754</v>
      </c>
      <c r="I128" s="298" t="s">
        <v>704</v>
      </c>
      <c r="J128" s="298" t="s">
        <v>753</v>
      </c>
      <c r="K128" s="342"/>
    </row>
    <row r="129" spans="2:11" s="1" customFormat="1" ht="15" customHeight="1">
      <c r="B129" s="340"/>
      <c r="C129" s="298" t="s">
        <v>713</v>
      </c>
      <c r="D129" s="298"/>
      <c r="E129" s="298"/>
      <c r="F129" s="320" t="s">
        <v>708</v>
      </c>
      <c r="G129" s="298"/>
      <c r="H129" s="298" t="s">
        <v>714</v>
      </c>
      <c r="I129" s="298" t="s">
        <v>704</v>
      </c>
      <c r="J129" s="298">
        <v>15</v>
      </c>
      <c r="K129" s="342"/>
    </row>
    <row r="130" spans="2:11" s="1" customFormat="1" ht="15" customHeight="1">
      <c r="B130" s="340"/>
      <c r="C130" s="322" t="s">
        <v>715</v>
      </c>
      <c r="D130" s="322"/>
      <c r="E130" s="322"/>
      <c r="F130" s="323" t="s">
        <v>708</v>
      </c>
      <c r="G130" s="322"/>
      <c r="H130" s="322" t="s">
        <v>716</v>
      </c>
      <c r="I130" s="322" t="s">
        <v>704</v>
      </c>
      <c r="J130" s="322">
        <v>15</v>
      </c>
      <c r="K130" s="342"/>
    </row>
    <row r="131" spans="2:11" s="1" customFormat="1" ht="15" customHeight="1">
      <c r="B131" s="340"/>
      <c r="C131" s="322" t="s">
        <v>717</v>
      </c>
      <c r="D131" s="322"/>
      <c r="E131" s="322"/>
      <c r="F131" s="323" t="s">
        <v>708</v>
      </c>
      <c r="G131" s="322"/>
      <c r="H131" s="322" t="s">
        <v>718</v>
      </c>
      <c r="I131" s="322" t="s">
        <v>704</v>
      </c>
      <c r="J131" s="322">
        <v>20</v>
      </c>
      <c r="K131" s="342"/>
    </row>
    <row r="132" spans="2:11" s="1" customFormat="1" ht="15" customHeight="1">
      <c r="B132" s="340"/>
      <c r="C132" s="322" t="s">
        <v>719</v>
      </c>
      <c r="D132" s="322"/>
      <c r="E132" s="322"/>
      <c r="F132" s="323" t="s">
        <v>708</v>
      </c>
      <c r="G132" s="322"/>
      <c r="H132" s="322" t="s">
        <v>720</v>
      </c>
      <c r="I132" s="322" t="s">
        <v>704</v>
      </c>
      <c r="J132" s="322">
        <v>20</v>
      </c>
      <c r="K132" s="342"/>
    </row>
    <row r="133" spans="2:11" s="1" customFormat="1" ht="15" customHeight="1">
      <c r="B133" s="340"/>
      <c r="C133" s="298" t="s">
        <v>707</v>
      </c>
      <c r="D133" s="298"/>
      <c r="E133" s="298"/>
      <c r="F133" s="320" t="s">
        <v>708</v>
      </c>
      <c r="G133" s="298"/>
      <c r="H133" s="298" t="s">
        <v>742</v>
      </c>
      <c r="I133" s="298" t="s">
        <v>704</v>
      </c>
      <c r="J133" s="298">
        <v>50</v>
      </c>
      <c r="K133" s="342"/>
    </row>
    <row r="134" spans="2:11" s="1" customFormat="1" ht="15" customHeight="1">
      <c r="B134" s="340"/>
      <c r="C134" s="298" t="s">
        <v>721</v>
      </c>
      <c r="D134" s="298"/>
      <c r="E134" s="298"/>
      <c r="F134" s="320" t="s">
        <v>708</v>
      </c>
      <c r="G134" s="298"/>
      <c r="H134" s="298" t="s">
        <v>742</v>
      </c>
      <c r="I134" s="298" t="s">
        <v>704</v>
      </c>
      <c r="J134" s="298">
        <v>50</v>
      </c>
      <c r="K134" s="342"/>
    </row>
    <row r="135" spans="2:11" s="1" customFormat="1" ht="15" customHeight="1">
      <c r="B135" s="340"/>
      <c r="C135" s="298" t="s">
        <v>727</v>
      </c>
      <c r="D135" s="298"/>
      <c r="E135" s="298"/>
      <c r="F135" s="320" t="s">
        <v>708</v>
      </c>
      <c r="G135" s="298"/>
      <c r="H135" s="298" t="s">
        <v>742</v>
      </c>
      <c r="I135" s="298" t="s">
        <v>704</v>
      </c>
      <c r="J135" s="298">
        <v>50</v>
      </c>
      <c r="K135" s="342"/>
    </row>
    <row r="136" spans="2:11" s="1" customFormat="1" ht="15" customHeight="1">
      <c r="B136" s="340"/>
      <c r="C136" s="298" t="s">
        <v>729</v>
      </c>
      <c r="D136" s="298"/>
      <c r="E136" s="298"/>
      <c r="F136" s="320" t="s">
        <v>708</v>
      </c>
      <c r="G136" s="298"/>
      <c r="H136" s="298" t="s">
        <v>742</v>
      </c>
      <c r="I136" s="298" t="s">
        <v>704</v>
      </c>
      <c r="J136" s="298">
        <v>50</v>
      </c>
      <c r="K136" s="342"/>
    </row>
    <row r="137" spans="2:11" s="1" customFormat="1" ht="15" customHeight="1">
      <c r="B137" s="340"/>
      <c r="C137" s="298" t="s">
        <v>730</v>
      </c>
      <c r="D137" s="298"/>
      <c r="E137" s="298"/>
      <c r="F137" s="320" t="s">
        <v>708</v>
      </c>
      <c r="G137" s="298"/>
      <c r="H137" s="298" t="s">
        <v>755</v>
      </c>
      <c r="I137" s="298" t="s">
        <v>704</v>
      </c>
      <c r="J137" s="298">
        <v>255</v>
      </c>
      <c r="K137" s="342"/>
    </row>
    <row r="138" spans="2:11" s="1" customFormat="1" ht="15" customHeight="1">
      <c r="B138" s="340"/>
      <c r="C138" s="298" t="s">
        <v>732</v>
      </c>
      <c r="D138" s="298"/>
      <c r="E138" s="298"/>
      <c r="F138" s="320" t="s">
        <v>702</v>
      </c>
      <c r="G138" s="298"/>
      <c r="H138" s="298" t="s">
        <v>756</v>
      </c>
      <c r="I138" s="298" t="s">
        <v>734</v>
      </c>
      <c r="J138" s="298"/>
      <c r="K138" s="342"/>
    </row>
    <row r="139" spans="2:11" s="1" customFormat="1" ht="15" customHeight="1">
      <c r="B139" s="340"/>
      <c r="C139" s="298" t="s">
        <v>735</v>
      </c>
      <c r="D139" s="298"/>
      <c r="E139" s="298"/>
      <c r="F139" s="320" t="s">
        <v>702</v>
      </c>
      <c r="G139" s="298"/>
      <c r="H139" s="298" t="s">
        <v>757</v>
      </c>
      <c r="I139" s="298" t="s">
        <v>737</v>
      </c>
      <c r="J139" s="298"/>
      <c r="K139" s="342"/>
    </row>
    <row r="140" spans="2:11" s="1" customFormat="1" ht="15" customHeight="1">
      <c r="B140" s="340"/>
      <c r="C140" s="298" t="s">
        <v>738</v>
      </c>
      <c r="D140" s="298"/>
      <c r="E140" s="298"/>
      <c r="F140" s="320" t="s">
        <v>702</v>
      </c>
      <c r="G140" s="298"/>
      <c r="H140" s="298" t="s">
        <v>738</v>
      </c>
      <c r="I140" s="298" t="s">
        <v>737</v>
      </c>
      <c r="J140" s="298"/>
      <c r="K140" s="342"/>
    </row>
    <row r="141" spans="2:11" s="1" customFormat="1" ht="15" customHeight="1">
      <c r="B141" s="340"/>
      <c r="C141" s="298" t="s">
        <v>39</v>
      </c>
      <c r="D141" s="298"/>
      <c r="E141" s="298"/>
      <c r="F141" s="320" t="s">
        <v>702</v>
      </c>
      <c r="G141" s="298"/>
      <c r="H141" s="298" t="s">
        <v>758</v>
      </c>
      <c r="I141" s="298" t="s">
        <v>737</v>
      </c>
      <c r="J141" s="298"/>
      <c r="K141" s="342"/>
    </row>
    <row r="142" spans="2:11" s="1" customFormat="1" ht="15" customHeight="1">
      <c r="B142" s="340"/>
      <c r="C142" s="298" t="s">
        <v>759</v>
      </c>
      <c r="D142" s="298"/>
      <c r="E142" s="298"/>
      <c r="F142" s="320" t="s">
        <v>702</v>
      </c>
      <c r="G142" s="298"/>
      <c r="H142" s="298" t="s">
        <v>760</v>
      </c>
      <c r="I142" s="298" t="s">
        <v>737</v>
      </c>
      <c r="J142" s="298"/>
      <c r="K142" s="342"/>
    </row>
    <row r="143" spans="2:11" s="1" customFormat="1" ht="15" customHeight="1">
      <c r="B143" s="343"/>
      <c r="C143" s="344"/>
      <c r="D143" s="344"/>
      <c r="E143" s="344"/>
      <c r="F143" s="344"/>
      <c r="G143" s="344"/>
      <c r="H143" s="344"/>
      <c r="I143" s="344"/>
      <c r="J143" s="344"/>
      <c r="K143" s="345"/>
    </row>
    <row r="144" spans="2:11" s="1" customFormat="1" ht="18.75" customHeight="1">
      <c r="B144" s="295"/>
      <c r="C144" s="295"/>
      <c r="D144" s="295"/>
      <c r="E144" s="295"/>
      <c r="F144" s="332"/>
      <c r="G144" s="295"/>
      <c r="H144" s="295"/>
      <c r="I144" s="295"/>
      <c r="J144" s="295"/>
      <c r="K144" s="295"/>
    </row>
    <row r="145" spans="2:11" s="1" customFormat="1" ht="18.75" customHeight="1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</row>
    <row r="146" spans="2:11" s="1" customFormat="1" ht="7.5" customHeight="1">
      <c r="B146" s="307"/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pans="2:11" s="1" customFormat="1" ht="45" customHeight="1">
      <c r="B147" s="310"/>
      <c r="C147" s="311" t="s">
        <v>761</v>
      </c>
      <c r="D147" s="311"/>
      <c r="E147" s="311"/>
      <c r="F147" s="311"/>
      <c r="G147" s="311"/>
      <c r="H147" s="311"/>
      <c r="I147" s="311"/>
      <c r="J147" s="311"/>
      <c r="K147" s="312"/>
    </row>
    <row r="148" spans="2:11" s="1" customFormat="1" ht="17.25" customHeight="1">
      <c r="B148" s="310"/>
      <c r="C148" s="313" t="s">
        <v>696</v>
      </c>
      <c r="D148" s="313"/>
      <c r="E148" s="313"/>
      <c r="F148" s="313" t="s">
        <v>697</v>
      </c>
      <c r="G148" s="314"/>
      <c r="H148" s="313" t="s">
        <v>55</v>
      </c>
      <c r="I148" s="313" t="s">
        <v>58</v>
      </c>
      <c r="J148" s="313" t="s">
        <v>698</v>
      </c>
      <c r="K148" s="312"/>
    </row>
    <row r="149" spans="2:11" s="1" customFormat="1" ht="17.25" customHeight="1">
      <c r="B149" s="310"/>
      <c r="C149" s="315" t="s">
        <v>699</v>
      </c>
      <c r="D149" s="315"/>
      <c r="E149" s="315"/>
      <c r="F149" s="316" t="s">
        <v>700</v>
      </c>
      <c r="G149" s="317"/>
      <c r="H149" s="315"/>
      <c r="I149" s="315"/>
      <c r="J149" s="315" t="s">
        <v>701</v>
      </c>
      <c r="K149" s="312"/>
    </row>
    <row r="150" spans="2:11" s="1" customFormat="1" ht="5.25" customHeight="1">
      <c r="B150" s="321"/>
      <c r="C150" s="318"/>
      <c r="D150" s="318"/>
      <c r="E150" s="318"/>
      <c r="F150" s="318"/>
      <c r="G150" s="319"/>
      <c r="H150" s="318"/>
      <c r="I150" s="318"/>
      <c r="J150" s="318"/>
      <c r="K150" s="342"/>
    </row>
    <row r="151" spans="2:11" s="1" customFormat="1" ht="15" customHeight="1">
      <c r="B151" s="321"/>
      <c r="C151" s="346" t="s">
        <v>705</v>
      </c>
      <c r="D151" s="298"/>
      <c r="E151" s="298"/>
      <c r="F151" s="347" t="s">
        <v>702</v>
      </c>
      <c r="G151" s="298"/>
      <c r="H151" s="346" t="s">
        <v>742</v>
      </c>
      <c r="I151" s="346" t="s">
        <v>704</v>
      </c>
      <c r="J151" s="346">
        <v>120</v>
      </c>
      <c r="K151" s="342"/>
    </row>
    <row r="152" spans="2:11" s="1" customFormat="1" ht="15" customHeight="1">
      <c r="B152" s="321"/>
      <c r="C152" s="346" t="s">
        <v>751</v>
      </c>
      <c r="D152" s="298"/>
      <c r="E152" s="298"/>
      <c r="F152" s="347" t="s">
        <v>702</v>
      </c>
      <c r="G152" s="298"/>
      <c r="H152" s="346" t="s">
        <v>762</v>
      </c>
      <c r="I152" s="346" t="s">
        <v>704</v>
      </c>
      <c r="J152" s="346" t="s">
        <v>753</v>
      </c>
      <c r="K152" s="342"/>
    </row>
    <row r="153" spans="2:11" s="1" customFormat="1" ht="15" customHeight="1">
      <c r="B153" s="321"/>
      <c r="C153" s="346" t="s">
        <v>650</v>
      </c>
      <c r="D153" s="298"/>
      <c r="E153" s="298"/>
      <c r="F153" s="347" t="s">
        <v>702</v>
      </c>
      <c r="G153" s="298"/>
      <c r="H153" s="346" t="s">
        <v>763</v>
      </c>
      <c r="I153" s="346" t="s">
        <v>704</v>
      </c>
      <c r="J153" s="346" t="s">
        <v>753</v>
      </c>
      <c r="K153" s="342"/>
    </row>
    <row r="154" spans="2:11" s="1" customFormat="1" ht="15" customHeight="1">
      <c r="B154" s="321"/>
      <c r="C154" s="346" t="s">
        <v>707</v>
      </c>
      <c r="D154" s="298"/>
      <c r="E154" s="298"/>
      <c r="F154" s="347" t="s">
        <v>708</v>
      </c>
      <c r="G154" s="298"/>
      <c r="H154" s="346" t="s">
        <v>742</v>
      </c>
      <c r="I154" s="346" t="s">
        <v>704</v>
      </c>
      <c r="J154" s="346">
        <v>50</v>
      </c>
      <c r="K154" s="342"/>
    </row>
    <row r="155" spans="2:11" s="1" customFormat="1" ht="15" customHeight="1">
      <c r="B155" s="321"/>
      <c r="C155" s="346" t="s">
        <v>710</v>
      </c>
      <c r="D155" s="298"/>
      <c r="E155" s="298"/>
      <c r="F155" s="347" t="s">
        <v>702</v>
      </c>
      <c r="G155" s="298"/>
      <c r="H155" s="346" t="s">
        <v>742</v>
      </c>
      <c r="I155" s="346" t="s">
        <v>712</v>
      </c>
      <c r="J155" s="346"/>
      <c r="K155" s="342"/>
    </row>
    <row r="156" spans="2:11" s="1" customFormat="1" ht="15" customHeight="1">
      <c r="B156" s="321"/>
      <c r="C156" s="346" t="s">
        <v>721</v>
      </c>
      <c r="D156" s="298"/>
      <c r="E156" s="298"/>
      <c r="F156" s="347" t="s">
        <v>708</v>
      </c>
      <c r="G156" s="298"/>
      <c r="H156" s="346" t="s">
        <v>742</v>
      </c>
      <c r="I156" s="346" t="s">
        <v>704</v>
      </c>
      <c r="J156" s="346">
        <v>50</v>
      </c>
      <c r="K156" s="342"/>
    </row>
    <row r="157" spans="2:11" s="1" customFormat="1" ht="15" customHeight="1">
      <c r="B157" s="321"/>
      <c r="C157" s="346" t="s">
        <v>729</v>
      </c>
      <c r="D157" s="298"/>
      <c r="E157" s="298"/>
      <c r="F157" s="347" t="s">
        <v>708</v>
      </c>
      <c r="G157" s="298"/>
      <c r="H157" s="346" t="s">
        <v>742</v>
      </c>
      <c r="I157" s="346" t="s">
        <v>704</v>
      </c>
      <c r="J157" s="346">
        <v>50</v>
      </c>
      <c r="K157" s="342"/>
    </row>
    <row r="158" spans="2:11" s="1" customFormat="1" ht="15" customHeight="1">
      <c r="B158" s="321"/>
      <c r="C158" s="346" t="s">
        <v>727</v>
      </c>
      <c r="D158" s="298"/>
      <c r="E158" s="298"/>
      <c r="F158" s="347" t="s">
        <v>708</v>
      </c>
      <c r="G158" s="298"/>
      <c r="H158" s="346" t="s">
        <v>742</v>
      </c>
      <c r="I158" s="346" t="s">
        <v>704</v>
      </c>
      <c r="J158" s="346">
        <v>50</v>
      </c>
      <c r="K158" s="342"/>
    </row>
    <row r="159" spans="2:11" s="1" customFormat="1" ht="15" customHeight="1">
      <c r="B159" s="321"/>
      <c r="C159" s="346" t="s">
        <v>91</v>
      </c>
      <c r="D159" s="298"/>
      <c r="E159" s="298"/>
      <c r="F159" s="347" t="s">
        <v>702</v>
      </c>
      <c r="G159" s="298"/>
      <c r="H159" s="346" t="s">
        <v>764</v>
      </c>
      <c r="I159" s="346" t="s">
        <v>704</v>
      </c>
      <c r="J159" s="346" t="s">
        <v>765</v>
      </c>
      <c r="K159" s="342"/>
    </row>
    <row r="160" spans="2:11" s="1" customFormat="1" ht="15" customHeight="1">
      <c r="B160" s="321"/>
      <c r="C160" s="346" t="s">
        <v>766</v>
      </c>
      <c r="D160" s="298"/>
      <c r="E160" s="298"/>
      <c r="F160" s="347" t="s">
        <v>702</v>
      </c>
      <c r="G160" s="298"/>
      <c r="H160" s="346" t="s">
        <v>767</v>
      </c>
      <c r="I160" s="346" t="s">
        <v>737</v>
      </c>
      <c r="J160" s="346"/>
      <c r="K160" s="342"/>
    </row>
    <row r="161" spans="2:11" s="1" customFormat="1" ht="15" customHeight="1">
      <c r="B161" s="348"/>
      <c r="C161" s="330"/>
      <c r="D161" s="330"/>
      <c r="E161" s="330"/>
      <c r="F161" s="330"/>
      <c r="G161" s="330"/>
      <c r="H161" s="330"/>
      <c r="I161" s="330"/>
      <c r="J161" s="330"/>
      <c r="K161" s="349"/>
    </row>
    <row r="162" spans="2:11" s="1" customFormat="1" ht="18.75" customHeight="1">
      <c r="B162" s="295"/>
      <c r="C162" s="298"/>
      <c r="D162" s="298"/>
      <c r="E162" s="298"/>
      <c r="F162" s="320"/>
      <c r="G162" s="298"/>
      <c r="H162" s="298"/>
      <c r="I162" s="298"/>
      <c r="J162" s="298"/>
      <c r="K162" s="295"/>
    </row>
    <row r="163" spans="2:11" s="1" customFormat="1" ht="18.75" customHeight="1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</row>
    <row r="164" spans="2:11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pans="2:11" s="1" customFormat="1" ht="45" customHeight="1">
      <c r="B165" s="288"/>
      <c r="C165" s="289" t="s">
        <v>768</v>
      </c>
      <c r="D165" s="289"/>
      <c r="E165" s="289"/>
      <c r="F165" s="289"/>
      <c r="G165" s="289"/>
      <c r="H165" s="289"/>
      <c r="I165" s="289"/>
      <c r="J165" s="289"/>
      <c r="K165" s="290"/>
    </row>
    <row r="166" spans="2:11" s="1" customFormat="1" ht="17.25" customHeight="1">
      <c r="B166" s="288"/>
      <c r="C166" s="313" t="s">
        <v>696</v>
      </c>
      <c r="D166" s="313"/>
      <c r="E166" s="313"/>
      <c r="F166" s="313" t="s">
        <v>697</v>
      </c>
      <c r="G166" s="350"/>
      <c r="H166" s="351" t="s">
        <v>55</v>
      </c>
      <c r="I166" s="351" t="s">
        <v>58</v>
      </c>
      <c r="J166" s="313" t="s">
        <v>698</v>
      </c>
      <c r="K166" s="290"/>
    </row>
    <row r="167" spans="2:11" s="1" customFormat="1" ht="17.25" customHeight="1">
      <c r="B167" s="291"/>
      <c r="C167" s="315" t="s">
        <v>699</v>
      </c>
      <c r="D167" s="315"/>
      <c r="E167" s="315"/>
      <c r="F167" s="316" t="s">
        <v>700</v>
      </c>
      <c r="G167" s="352"/>
      <c r="H167" s="353"/>
      <c r="I167" s="353"/>
      <c r="J167" s="315" t="s">
        <v>701</v>
      </c>
      <c r="K167" s="293"/>
    </row>
    <row r="168" spans="2:11" s="1" customFormat="1" ht="5.25" customHeight="1">
      <c r="B168" s="321"/>
      <c r="C168" s="318"/>
      <c r="D168" s="318"/>
      <c r="E168" s="318"/>
      <c r="F168" s="318"/>
      <c r="G168" s="319"/>
      <c r="H168" s="318"/>
      <c r="I168" s="318"/>
      <c r="J168" s="318"/>
      <c r="K168" s="342"/>
    </row>
    <row r="169" spans="2:11" s="1" customFormat="1" ht="15" customHeight="1">
      <c r="B169" s="321"/>
      <c r="C169" s="298" t="s">
        <v>705</v>
      </c>
      <c r="D169" s="298"/>
      <c r="E169" s="298"/>
      <c r="F169" s="320" t="s">
        <v>702</v>
      </c>
      <c r="G169" s="298"/>
      <c r="H169" s="298" t="s">
        <v>742</v>
      </c>
      <c r="I169" s="298" t="s">
        <v>704</v>
      </c>
      <c r="J169" s="298">
        <v>120</v>
      </c>
      <c r="K169" s="342"/>
    </row>
    <row r="170" spans="2:11" s="1" customFormat="1" ht="15" customHeight="1">
      <c r="B170" s="321"/>
      <c r="C170" s="298" t="s">
        <v>751</v>
      </c>
      <c r="D170" s="298"/>
      <c r="E170" s="298"/>
      <c r="F170" s="320" t="s">
        <v>702</v>
      </c>
      <c r="G170" s="298"/>
      <c r="H170" s="298" t="s">
        <v>752</v>
      </c>
      <c r="I170" s="298" t="s">
        <v>704</v>
      </c>
      <c r="J170" s="298" t="s">
        <v>753</v>
      </c>
      <c r="K170" s="342"/>
    </row>
    <row r="171" spans="2:11" s="1" customFormat="1" ht="15" customHeight="1">
      <c r="B171" s="321"/>
      <c r="C171" s="298" t="s">
        <v>650</v>
      </c>
      <c r="D171" s="298"/>
      <c r="E171" s="298"/>
      <c r="F171" s="320" t="s">
        <v>702</v>
      </c>
      <c r="G171" s="298"/>
      <c r="H171" s="298" t="s">
        <v>769</v>
      </c>
      <c r="I171" s="298" t="s">
        <v>704</v>
      </c>
      <c r="J171" s="298" t="s">
        <v>753</v>
      </c>
      <c r="K171" s="342"/>
    </row>
    <row r="172" spans="2:11" s="1" customFormat="1" ht="15" customHeight="1">
      <c r="B172" s="321"/>
      <c r="C172" s="298" t="s">
        <v>707</v>
      </c>
      <c r="D172" s="298"/>
      <c r="E172" s="298"/>
      <c r="F172" s="320" t="s">
        <v>708</v>
      </c>
      <c r="G172" s="298"/>
      <c r="H172" s="298" t="s">
        <v>769</v>
      </c>
      <c r="I172" s="298" t="s">
        <v>704</v>
      </c>
      <c r="J172" s="298">
        <v>50</v>
      </c>
      <c r="K172" s="342"/>
    </row>
    <row r="173" spans="2:11" s="1" customFormat="1" ht="15" customHeight="1">
      <c r="B173" s="321"/>
      <c r="C173" s="298" t="s">
        <v>710</v>
      </c>
      <c r="D173" s="298"/>
      <c r="E173" s="298"/>
      <c r="F173" s="320" t="s">
        <v>702</v>
      </c>
      <c r="G173" s="298"/>
      <c r="H173" s="298" t="s">
        <v>769</v>
      </c>
      <c r="I173" s="298" t="s">
        <v>712</v>
      </c>
      <c r="J173" s="298"/>
      <c r="K173" s="342"/>
    </row>
    <row r="174" spans="2:11" s="1" customFormat="1" ht="15" customHeight="1">
      <c r="B174" s="321"/>
      <c r="C174" s="298" t="s">
        <v>721</v>
      </c>
      <c r="D174" s="298"/>
      <c r="E174" s="298"/>
      <c r="F174" s="320" t="s">
        <v>708</v>
      </c>
      <c r="G174" s="298"/>
      <c r="H174" s="298" t="s">
        <v>769</v>
      </c>
      <c r="I174" s="298" t="s">
        <v>704</v>
      </c>
      <c r="J174" s="298">
        <v>50</v>
      </c>
      <c r="K174" s="342"/>
    </row>
    <row r="175" spans="2:11" s="1" customFormat="1" ht="15" customHeight="1">
      <c r="B175" s="321"/>
      <c r="C175" s="298" t="s">
        <v>729</v>
      </c>
      <c r="D175" s="298"/>
      <c r="E175" s="298"/>
      <c r="F175" s="320" t="s">
        <v>708</v>
      </c>
      <c r="G175" s="298"/>
      <c r="H175" s="298" t="s">
        <v>769</v>
      </c>
      <c r="I175" s="298" t="s">
        <v>704</v>
      </c>
      <c r="J175" s="298">
        <v>50</v>
      </c>
      <c r="K175" s="342"/>
    </row>
    <row r="176" spans="2:11" s="1" customFormat="1" ht="15" customHeight="1">
      <c r="B176" s="321"/>
      <c r="C176" s="298" t="s">
        <v>727</v>
      </c>
      <c r="D176" s="298"/>
      <c r="E176" s="298"/>
      <c r="F176" s="320" t="s">
        <v>708</v>
      </c>
      <c r="G176" s="298"/>
      <c r="H176" s="298" t="s">
        <v>769</v>
      </c>
      <c r="I176" s="298" t="s">
        <v>704</v>
      </c>
      <c r="J176" s="298">
        <v>50</v>
      </c>
      <c r="K176" s="342"/>
    </row>
    <row r="177" spans="2:11" s="1" customFormat="1" ht="15" customHeight="1">
      <c r="B177" s="321"/>
      <c r="C177" s="298" t="s">
        <v>108</v>
      </c>
      <c r="D177" s="298"/>
      <c r="E177" s="298"/>
      <c r="F177" s="320" t="s">
        <v>702</v>
      </c>
      <c r="G177" s="298"/>
      <c r="H177" s="298" t="s">
        <v>770</v>
      </c>
      <c r="I177" s="298" t="s">
        <v>771</v>
      </c>
      <c r="J177" s="298"/>
      <c r="K177" s="342"/>
    </row>
    <row r="178" spans="2:11" s="1" customFormat="1" ht="15" customHeight="1">
      <c r="B178" s="321"/>
      <c r="C178" s="298" t="s">
        <v>58</v>
      </c>
      <c r="D178" s="298"/>
      <c r="E178" s="298"/>
      <c r="F178" s="320" t="s">
        <v>702</v>
      </c>
      <c r="G178" s="298"/>
      <c r="H178" s="298" t="s">
        <v>772</v>
      </c>
      <c r="I178" s="298" t="s">
        <v>773</v>
      </c>
      <c r="J178" s="298">
        <v>1</v>
      </c>
      <c r="K178" s="342"/>
    </row>
    <row r="179" spans="2:11" s="1" customFormat="1" ht="15" customHeight="1">
      <c r="B179" s="321"/>
      <c r="C179" s="298" t="s">
        <v>54</v>
      </c>
      <c r="D179" s="298"/>
      <c r="E179" s="298"/>
      <c r="F179" s="320" t="s">
        <v>702</v>
      </c>
      <c r="G179" s="298"/>
      <c r="H179" s="298" t="s">
        <v>774</v>
      </c>
      <c r="I179" s="298" t="s">
        <v>704</v>
      </c>
      <c r="J179" s="298">
        <v>20</v>
      </c>
      <c r="K179" s="342"/>
    </row>
    <row r="180" spans="2:11" s="1" customFormat="1" ht="15" customHeight="1">
      <c r="B180" s="321"/>
      <c r="C180" s="298" t="s">
        <v>55</v>
      </c>
      <c r="D180" s="298"/>
      <c r="E180" s="298"/>
      <c r="F180" s="320" t="s">
        <v>702</v>
      </c>
      <c r="G180" s="298"/>
      <c r="H180" s="298" t="s">
        <v>775</v>
      </c>
      <c r="I180" s="298" t="s">
        <v>704</v>
      </c>
      <c r="J180" s="298">
        <v>255</v>
      </c>
      <c r="K180" s="342"/>
    </row>
    <row r="181" spans="2:11" s="1" customFormat="1" ht="15" customHeight="1">
      <c r="B181" s="321"/>
      <c r="C181" s="298" t="s">
        <v>109</v>
      </c>
      <c r="D181" s="298"/>
      <c r="E181" s="298"/>
      <c r="F181" s="320" t="s">
        <v>702</v>
      </c>
      <c r="G181" s="298"/>
      <c r="H181" s="298" t="s">
        <v>666</v>
      </c>
      <c r="I181" s="298" t="s">
        <v>704</v>
      </c>
      <c r="J181" s="298">
        <v>10</v>
      </c>
      <c r="K181" s="342"/>
    </row>
    <row r="182" spans="2:11" s="1" customFormat="1" ht="15" customHeight="1">
      <c r="B182" s="321"/>
      <c r="C182" s="298" t="s">
        <v>110</v>
      </c>
      <c r="D182" s="298"/>
      <c r="E182" s="298"/>
      <c r="F182" s="320" t="s">
        <v>702</v>
      </c>
      <c r="G182" s="298"/>
      <c r="H182" s="298" t="s">
        <v>776</v>
      </c>
      <c r="I182" s="298" t="s">
        <v>737</v>
      </c>
      <c r="J182" s="298"/>
      <c r="K182" s="342"/>
    </row>
    <row r="183" spans="2:11" s="1" customFormat="1" ht="15" customHeight="1">
      <c r="B183" s="321"/>
      <c r="C183" s="298" t="s">
        <v>777</v>
      </c>
      <c r="D183" s="298"/>
      <c r="E183" s="298"/>
      <c r="F183" s="320" t="s">
        <v>702</v>
      </c>
      <c r="G183" s="298"/>
      <c r="H183" s="298" t="s">
        <v>778</v>
      </c>
      <c r="I183" s="298" t="s">
        <v>737</v>
      </c>
      <c r="J183" s="298"/>
      <c r="K183" s="342"/>
    </row>
    <row r="184" spans="2:11" s="1" customFormat="1" ht="15" customHeight="1">
      <c r="B184" s="321"/>
      <c r="C184" s="298" t="s">
        <v>766</v>
      </c>
      <c r="D184" s="298"/>
      <c r="E184" s="298"/>
      <c r="F184" s="320" t="s">
        <v>702</v>
      </c>
      <c r="G184" s="298"/>
      <c r="H184" s="298" t="s">
        <v>779</v>
      </c>
      <c r="I184" s="298" t="s">
        <v>737</v>
      </c>
      <c r="J184" s="298"/>
      <c r="K184" s="342"/>
    </row>
    <row r="185" spans="2:11" s="1" customFormat="1" ht="15" customHeight="1">
      <c r="B185" s="321"/>
      <c r="C185" s="298" t="s">
        <v>112</v>
      </c>
      <c r="D185" s="298"/>
      <c r="E185" s="298"/>
      <c r="F185" s="320" t="s">
        <v>708</v>
      </c>
      <c r="G185" s="298"/>
      <c r="H185" s="298" t="s">
        <v>780</v>
      </c>
      <c r="I185" s="298" t="s">
        <v>704</v>
      </c>
      <c r="J185" s="298">
        <v>50</v>
      </c>
      <c r="K185" s="342"/>
    </row>
    <row r="186" spans="2:11" s="1" customFormat="1" ht="15" customHeight="1">
      <c r="B186" s="321"/>
      <c r="C186" s="298" t="s">
        <v>781</v>
      </c>
      <c r="D186" s="298"/>
      <c r="E186" s="298"/>
      <c r="F186" s="320" t="s">
        <v>708</v>
      </c>
      <c r="G186" s="298"/>
      <c r="H186" s="298" t="s">
        <v>782</v>
      </c>
      <c r="I186" s="298" t="s">
        <v>783</v>
      </c>
      <c r="J186" s="298"/>
      <c r="K186" s="342"/>
    </row>
    <row r="187" spans="2:11" s="1" customFormat="1" ht="15" customHeight="1">
      <c r="B187" s="321"/>
      <c r="C187" s="298" t="s">
        <v>784</v>
      </c>
      <c r="D187" s="298"/>
      <c r="E187" s="298"/>
      <c r="F187" s="320" t="s">
        <v>708</v>
      </c>
      <c r="G187" s="298"/>
      <c r="H187" s="298" t="s">
        <v>785</v>
      </c>
      <c r="I187" s="298" t="s">
        <v>783</v>
      </c>
      <c r="J187" s="298"/>
      <c r="K187" s="342"/>
    </row>
    <row r="188" spans="2:11" s="1" customFormat="1" ht="15" customHeight="1">
      <c r="B188" s="321"/>
      <c r="C188" s="298" t="s">
        <v>786</v>
      </c>
      <c r="D188" s="298"/>
      <c r="E188" s="298"/>
      <c r="F188" s="320" t="s">
        <v>708</v>
      </c>
      <c r="G188" s="298"/>
      <c r="H188" s="298" t="s">
        <v>787</v>
      </c>
      <c r="I188" s="298" t="s">
        <v>783</v>
      </c>
      <c r="J188" s="298"/>
      <c r="K188" s="342"/>
    </row>
    <row r="189" spans="2:11" s="1" customFormat="1" ht="15" customHeight="1">
      <c r="B189" s="321"/>
      <c r="C189" s="354" t="s">
        <v>788</v>
      </c>
      <c r="D189" s="298"/>
      <c r="E189" s="298"/>
      <c r="F189" s="320" t="s">
        <v>708</v>
      </c>
      <c r="G189" s="298"/>
      <c r="H189" s="298" t="s">
        <v>789</v>
      </c>
      <c r="I189" s="298" t="s">
        <v>790</v>
      </c>
      <c r="J189" s="355" t="s">
        <v>791</v>
      </c>
      <c r="K189" s="342"/>
    </row>
    <row r="190" spans="2:11" s="1" customFormat="1" ht="15" customHeight="1">
      <c r="B190" s="321"/>
      <c r="C190" s="305" t="s">
        <v>43</v>
      </c>
      <c r="D190" s="298"/>
      <c r="E190" s="298"/>
      <c r="F190" s="320" t="s">
        <v>702</v>
      </c>
      <c r="G190" s="298"/>
      <c r="H190" s="295" t="s">
        <v>792</v>
      </c>
      <c r="I190" s="298" t="s">
        <v>793</v>
      </c>
      <c r="J190" s="298"/>
      <c r="K190" s="342"/>
    </row>
    <row r="191" spans="2:11" s="1" customFormat="1" ht="15" customHeight="1">
      <c r="B191" s="321"/>
      <c r="C191" s="305" t="s">
        <v>794</v>
      </c>
      <c r="D191" s="298"/>
      <c r="E191" s="298"/>
      <c r="F191" s="320" t="s">
        <v>702</v>
      </c>
      <c r="G191" s="298"/>
      <c r="H191" s="298" t="s">
        <v>795</v>
      </c>
      <c r="I191" s="298" t="s">
        <v>737</v>
      </c>
      <c r="J191" s="298"/>
      <c r="K191" s="342"/>
    </row>
    <row r="192" spans="2:11" s="1" customFormat="1" ht="15" customHeight="1">
      <c r="B192" s="321"/>
      <c r="C192" s="305" t="s">
        <v>796</v>
      </c>
      <c r="D192" s="298"/>
      <c r="E192" s="298"/>
      <c r="F192" s="320" t="s">
        <v>702</v>
      </c>
      <c r="G192" s="298"/>
      <c r="H192" s="298" t="s">
        <v>797</v>
      </c>
      <c r="I192" s="298" t="s">
        <v>737</v>
      </c>
      <c r="J192" s="298"/>
      <c r="K192" s="342"/>
    </row>
    <row r="193" spans="2:11" s="1" customFormat="1" ht="15" customHeight="1">
      <c r="B193" s="321"/>
      <c r="C193" s="305" t="s">
        <v>798</v>
      </c>
      <c r="D193" s="298"/>
      <c r="E193" s="298"/>
      <c r="F193" s="320" t="s">
        <v>708</v>
      </c>
      <c r="G193" s="298"/>
      <c r="H193" s="298" t="s">
        <v>799</v>
      </c>
      <c r="I193" s="298" t="s">
        <v>737</v>
      </c>
      <c r="J193" s="298"/>
      <c r="K193" s="342"/>
    </row>
    <row r="194" spans="2:11" s="1" customFormat="1" ht="15" customHeight="1">
      <c r="B194" s="348"/>
      <c r="C194" s="356"/>
      <c r="D194" s="330"/>
      <c r="E194" s="330"/>
      <c r="F194" s="330"/>
      <c r="G194" s="330"/>
      <c r="H194" s="330"/>
      <c r="I194" s="330"/>
      <c r="J194" s="330"/>
      <c r="K194" s="349"/>
    </row>
    <row r="195" spans="2:11" s="1" customFormat="1" ht="18.75" customHeight="1">
      <c r="B195" s="295"/>
      <c r="C195" s="298"/>
      <c r="D195" s="298"/>
      <c r="E195" s="298"/>
      <c r="F195" s="320"/>
      <c r="G195" s="298"/>
      <c r="H195" s="298"/>
      <c r="I195" s="298"/>
      <c r="J195" s="298"/>
      <c r="K195" s="295"/>
    </row>
    <row r="196" spans="2:11" s="1" customFormat="1" ht="18.75" customHeight="1">
      <c r="B196" s="295"/>
      <c r="C196" s="298"/>
      <c r="D196" s="298"/>
      <c r="E196" s="298"/>
      <c r="F196" s="320"/>
      <c r="G196" s="298"/>
      <c r="H196" s="298"/>
      <c r="I196" s="298"/>
      <c r="J196" s="298"/>
      <c r="K196" s="295"/>
    </row>
    <row r="197" spans="2:11" s="1" customFormat="1" ht="18.75" customHeight="1"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</row>
    <row r="198" spans="2:11" s="1" customFormat="1" ht="13.5"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pans="2:11" s="1" customFormat="1" ht="21">
      <c r="B199" s="288"/>
      <c r="C199" s="289" t="s">
        <v>800</v>
      </c>
      <c r="D199" s="289"/>
      <c r="E199" s="289"/>
      <c r="F199" s="289"/>
      <c r="G199" s="289"/>
      <c r="H199" s="289"/>
      <c r="I199" s="289"/>
      <c r="J199" s="289"/>
      <c r="K199" s="290"/>
    </row>
    <row r="200" spans="2:11" s="1" customFormat="1" ht="25.5" customHeight="1">
      <c r="B200" s="288"/>
      <c r="C200" s="357" t="s">
        <v>801</v>
      </c>
      <c r="D200" s="357"/>
      <c r="E200" s="357"/>
      <c r="F200" s="357" t="s">
        <v>802</v>
      </c>
      <c r="G200" s="358"/>
      <c r="H200" s="357" t="s">
        <v>803</v>
      </c>
      <c r="I200" s="357"/>
      <c r="J200" s="357"/>
      <c r="K200" s="290"/>
    </row>
    <row r="201" spans="2:11" s="1" customFormat="1" ht="5.25" customHeight="1">
      <c r="B201" s="321"/>
      <c r="C201" s="318"/>
      <c r="D201" s="318"/>
      <c r="E201" s="318"/>
      <c r="F201" s="318"/>
      <c r="G201" s="298"/>
      <c r="H201" s="318"/>
      <c r="I201" s="318"/>
      <c r="J201" s="318"/>
      <c r="K201" s="342"/>
    </row>
    <row r="202" spans="2:11" s="1" customFormat="1" ht="15" customHeight="1">
      <c r="B202" s="321"/>
      <c r="C202" s="298" t="s">
        <v>793</v>
      </c>
      <c r="D202" s="298"/>
      <c r="E202" s="298"/>
      <c r="F202" s="320" t="s">
        <v>44</v>
      </c>
      <c r="G202" s="298"/>
      <c r="H202" s="298" t="s">
        <v>804</v>
      </c>
      <c r="I202" s="298"/>
      <c r="J202" s="298"/>
      <c r="K202" s="342"/>
    </row>
    <row r="203" spans="2:11" s="1" customFormat="1" ht="15" customHeight="1">
      <c r="B203" s="321"/>
      <c r="C203" s="327"/>
      <c r="D203" s="298"/>
      <c r="E203" s="298"/>
      <c r="F203" s="320" t="s">
        <v>45</v>
      </c>
      <c r="G203" s="298"/>
      <c r="H203" s="298" t="s">
        <v>805</v>
      </c>
      <c r="I203" s="298"/>
      <c r="J203" s="298"/>
      <c r="K203" s="342"/>
    </row>
    <row r="204" spans="2:11" s="1" customFormat="1" ht="15" customHeight="1">
      <c r="B204" s="321"/>
      <c r="C204" s="327"/>
      <c r="D204" s="298"/>
      <c r="E204" s="298"/>
      <c r="F204" s="320" t="s">
        <v>48</v>
      </c>
      <c r="G204" s="298"/>
      <c r="H204" s="298" t="s">
        <v>806</v>
      </c>
      <c r="I204" s="298"/>
      <c r="J204" s="298"/>
      <c r="K204" s="342"/>
    </row>
    <row r="205" spans="2:11" s="1" customFormat="1" ht="15" customHeight="1">
      <c r="B205" s="321"/>
      <c r="C205" s="298"/>
      <c r="D205" s="298"/>
      <c r="E205" s="298"/>
      <c r="F205" s="320" t="s">
        <v>46</v>
      </c>
      <c r="G205" s="298"/>
      <c r="H205" s="298" t="s">
        <v>807</v>
      </c>
      <c r="I205" s="298"/>
      <c r="J205" s="298"/>
      <c r="K205" s="342"/>
    </row>
    <row r="206" spans="2:11" s="1" customFormat="1" ht="15" customHeight="1">
      <c r="B206" s="321"/>
      <c r="C206" s="298"/>
      <c r="D206" s="298"/>
      <c r="E206" s="298"/>
      <c r="F206" s="320" t="s">
        <v>47</v>
      </c>
      <c r="G206" s="298"/>
      <c r="H206" s="298" t="s">
        <v>808</v>
      </c>
      <c r="I206" s="298"/>
      <c r="J206" s="298"/>
      <c r="K206" s="342"/>
    </row>
    <row r="207" spans="2:11" s="1" customFormat="1" ht="15" customHeight="1">
      <c r="B207" s="321"/>
      <c r="C207" s="298"/>
      <c r="D207" s="298"/>
      <c r="E207" s="298"/>
      <c r="F207" s="320"/>
      <c r="G207" s="298"/>
      <c r="H207" s="298"/>
      <c r="I207" s="298"/>
      <c r="J207" s="298"/>
      <c r="K207" s="342"/>
    </row>
    <row r="208" spans="2:11" s="1" customFormat="1" ht="15" customHeight="1">
      <c r="B208" s="321"/>
      <c r="C208" s="298" t="s">
        <v>749</v>
      </c>
      <c r="D208" s="298"/>
      <c r="E208" s="298"/>
      <c r="F208" s="320" t="s">
        <v>80</v>
      </c>
      <c r="G208" s="298"/>
      <c r="H208" s="298" t="s">
        <v>809</v>
      </c>
      <c r="I208" s="298"/>
      <c r="J208" s="298"/>
      <c r="K208" s="342"/>
    </row>
    <row r="209" spans="2:11" s="1" customFormat="1" ht="15" customHeight="1">
      <c r="B209" s="321"/>
      <c r="C209" s="327"/>
      <c r="D209" s="298"/>
      <c r="E209" s="298"/>
      <c r="F209" s="320" t="s">
        <v>644</v>
      </c>
      <c r="G209" s="298"/>
      <c r="H209" s="298" t="s">
        <v>645</v>
      </c>
      <c r="I209" s="298"/>
      <c r="J209" s="298"/>
      <c r="K209" s="342"/>
    </row>
    <row r="210" spans="2:11" s="1" customFormat="1" ht="15" customHeight="1">
      <c r="B210" s="321"/>
      <c r="C210" s="298"/>
      <c r="D210" s="298"/>
      <c r="E210" s="298"/>
      <c r="F210" s="320" t="s">
        <v>642</v>
      </c>
      <c r="G210" s="298"/>
      <c r="H210" s="298" t="s">
        <v>810</v>
      </c>
      <c r="I210" s="298"/>
      <c r="J210" s="298"/>
      <c r="K210" s="342"/>
    </row>
    <row r="211" spans="2:11" s="1" customFormat="1" ht="15" customHeight="1">
      <c r="B211" s="359"/>
      <c r="C211" s="327"/>
      <c r="D211" s="327"/>
      <c r="E211" s="327"/>
      <c r="F211" s="320" t="s">
        <v>646</v>
      </c>
      <c r="G211" s="305"/>
      <c r="H211" s="346" t="s">
        <v>647</v>
      </c>
      <c r="I211" s="346"/>
      <c r="J211" s="346"/>
      <c r="K211" s="360"/>
    </row>
    <row r="212" spans="2:11" s="1" customFormat="1" ht="15" customHeight="1">
      <c r="B212" s="359"/>
      <c r="C212" s="327"/>
      <c r="D212" s="327"/>
      <c r="E212" s="327"/>
      <c r="F212" s="320" t="s">
        <v>648</v>
      </c>
      <c r="G212" s="305"/>
      <c r="H212" s="346" t="s">
        <v>811</v>
      </c>
      <c r="I212" s="346"/>
      <c r="J212" s="346"/>
      <c r="K212" s="360"/>
    </row>
    <row r="213" spans="2:11" s="1" customFormat="1" ht="15" customHeight="1">
      <c r="B213" s="359"/>
      <c r="C213" s="327"/>
      <c r="D213" s="327"/>
      <c r="E213" s="327"/>
      <c r="F213" s="361"/>
      <c r="G213" s="305"/>
      <c r="H213" s="362"/>
      <c r="I213" s="362"/>
      <c r="J213" s="362"/>
      <c r="K213" s="360"/>
    </row>
    <row r="214" spans="2:11" s="1" customFormat="1" ht="15" customHeight="1">
      <c r="B214" s="359"/>
      <c r="C214" s="298" t="s">
        <v>773</v>
      </c>
      <c r="D214" s="327"/>
      <c r="E214" s="327"/>
      <c r="F214" s="320">
        <v>1</v>
      </c>
      <c r="G214" s="305"/>
      <c r="H214" s="346" t="s">
        <v>812</v>
      </c>
      <c r="I214" s="346"/>
      <c r="J214" s="346"/>
      <c r="K214" s="360"/>
    </row>
    <row r="215" spans="2:11" s="1" customFormat="1" ht="15" customHeight="1">
      <c r="B215" s="359"/>
      <c r="C215" s="327"/>
      <c r="D215" s="327"/>
      <c r="E215" s="327"/>
      <c r="F215" s="320">
        <v>2</v>
      </c>
      <c r="G215" s="305"/>
      <c r="H215" s="346" t="s">
        <v>813</v>
      </c>
      <c r="I215" s="346"/>
      <c r="J215" s="346"/>
      <c r="K215" s="360"/>
    </row>
    <row r="216" spans="2:11" s="1" customFormat="1" ht="15" customHeight="1">
      <c r="B216" s="359"/>
      <c r="C216" s="327"/>
      <c r="D216" s="327"/>
      <c r="E216" s="327"/>
      <c r="F216" s="320">
        <v>3</v>
      </c>
      <c r="G216" s="305"/>
      <c r="H216" s="346" t="s">
        <v>814</v>
      </c>
      <c r="I216" s="346"/>
      <c r="J216" s="346"/>
      <c r="K216" s="360"/>
    </row>
    <row r="217" spans="2:11" s="1" customFormat="1" ht="15" customHeight="1">
      <c r="B217" s="359"/>
      <c r="C217" s="327"/>
      <c r="D217" s="327"/>
      <c r="E217" s="327"/>
      <c r="F217" s="320">
        <v>4</v>
      </c>
      <c r="G217" s="305"/>
      <c r="H217" s="346" t="s">
        <v>815</v>
      </c>
      <c r="I217" s="346"/>
      <c r="J217" s="346"/>
      <c r="K217" s="360"/>
    </row>
    <row r="218" spans="2:11" s="1" customFormat="1" ht="12.75" customHeight="1">
      <c r="B218" s="363"/>
      <c r="C218" s="364"/>
      <c r="D218" s="364"/>
      <c r="E218" s="364"/>
      <c r="F218" s="364"/>
      <c r="G218" s="364"/>
      <c r="H218" s="364"/>
      <c r="I218" s="364"/>
      <c r="J218" s="364"/>
      <c r="K218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Procházka</dc:creator>
  <cp:keywords/>
  <dc:description/>
  <cp:lastModifiedBy>Jan Procházka</cp:lastModifiedBy>
  <dcterms:created xsi:type="dcterms:W3CDTF">2020-06-01T10:33:05Z</dcterms:created>
  <dcterms:modified xsi:type="dcterms:W3CDTF">2020-06-01T10:33:10Z</dcterms:modified>
  <cp:category/>
  <cp:version/>
  <cp:contentType/>
  <cp:contentStatus/>
</cp:coreProperties>
</file>