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III-190 3 Mrákov -Kou..." sheetId="2" r:id="rId2"/>
    <sheet name="VON - vedlejší a ostatní ..." sheetId="3" r:id="rId3"/>
  </sheets>
  <definedNames>
    <definedName name="_xlnm.Print_Area" localSheetId="0">'Rekapitulace stavby'!$D$4:$AO$76,'Rekapitulace stavby'!$C$82:$AQ$97</definedName>
    <definedName name="_xlnm._FilterDatabase" localSheetId="1" hidden="1">'1 - III-190 3 Mrákov -Kou...'!$C$127:$K$475</definedName>
    <definedName name="_xlnm.Print_Area" localSheetId="1">'1 - III-190 3 Mrákov -Kou...'!$C$4:$J$76,'1 - III-190 3 Mrákov -Kou...'!$C$82:$J$109,'1 - III-190 3 Mrákov -Kou...'!$C$115:$K$475</definedName>
    <definedName name="_xlnm._FilterDatabase" localSheetId="2" hidden="1">'VON - vedlejší a ostatní ...'!$C$116:$K$137</definedName>
    <definedName name="_xlnm.Print_Area" localSheetId="2">'VON - vedlejší a ostatní ...'!$C$4:$J$76,'VON - vedlejší a ostatní ...'!$C$82:$J$98,'VON - vedlejší a ostatní ...'!$C$104:$K$137</definedName>
    <definedName name="_xlnm.Print_Titles" localSheetId="0">'Rekapitulace stavby'!$92:$92</definedName>
    <definedName name="_xlnm.Print_Titles" localSheetId="1">'1 - III-190 3 Mrákov -Kou...'!$127:$127</definedName>
    <definedName name="_xlnm.Print_Titles" localSheetId="2">'VON - vedlejší a ostatní ...'!$116:$116</definedName>
  </definedNames>
  <calcPr fullCalcOnLoad="1"/>
</workbook>
</file>

<file path=xl/sharedStrings.xml><?xml version="1.0" encoding="utf-8"?>
<sst xmlns="http://schemas.openxmlformats.org/spreadsheetml/2006/main" count="4314" uniqueCount="752">
  <si>
    <t>Export Komplet</t>
  </si>
  <si>
    <t/>
  </si>
  <si>
    <t>2.0</t>
  </si>
  <si>
    <t>ZAMOK</t>
  </si>
  <si>
    <t>False</t>
  </si>
  <si>
    <t>{24f4e18b-9931-4b4d-b3b9-867c5b6404dc}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</si>
  <si>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</si>
  <si>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</si>
  <si>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</si>
  <si>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</si>
  <si>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</si>
  <si>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</si>
  <si>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</si>
  <si>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</si>
  <si>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609/20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</si>
  <si>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</si>
  <si>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</si>
  <si>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III/190 3 Mrákov -Kout na Šumavě -oprava</t>
  </si>
  <si>
    <t>KSO:</t>
  </si>
  <si>
    <t>822 24</t>
  </si>
  <si>
    <t>CC-CZ:</t>
  </si>
  <si>
    <t>Místo:</t>
  </si>
  <si>
    <t>sil.III/190 3  úsek Mrákov Kout na Šumavě</t>
  </si>
  <si>
    <t>Datum:</t>
  </si>
  <si>
    <t>11. 5. 2020</t>
  </si>
  <si>
    <t>Zadavatel:</t>
  </si>
  <si>
    <t>IČ:</t>
  </si>
  <si>
    <t>SÚS PK, Domažlice</t>
  </si>
  <si>
    <t>DIČ:</t>
  </si>
  <si>
    <t>Uchazeč:</t>
  </si>
  <si>
    <t>Vyplň údaj</t>
  </si>
  <si>
    <t>Projektant:</t>
  </si>
  <si>
    <t>J.Miška</t>
  </si>
  <si>
    <t>True</t>
  </si>
  <si>
    <t>Zpracovatel:</t>
  </si>
  <si>
    <t>Richtrová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</si>
  <si>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</si>
  <si>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</si>
  <si>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</si>
  <si>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</si>
  <si>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</si>
  <si>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</si>
  <si>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</si>
  <si>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</si>
  <si>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</si>
  <si>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</si>
  <si>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</si>
  <si>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</si>
  <si>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</si>
  <si>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</si>
  <si>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</si>
  <si>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</si>
  <si>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</si>
  <si>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</si>
  <si>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</si>
  <si>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</si>
  <si>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</si>
  <si>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</si>
  <si>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</si>
  <si>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</si>
  <si>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</si>
  <si>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</si>
  <si>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</si>
  <si>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</si>
  <si>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</si>
  <si>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</si>
  <si>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</si>
  <si>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</si>
  <si>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</si>
  <si>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</si>
  <si>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</si>
  <si>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</si>
  <si>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</si>
  <si>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</si>
  <si>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</si>
  <si>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</si>
  <si>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</si>
  <si>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</si>
  <si>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</si>
  <si>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</si>
  <si>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</si>
  <si>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</si>
  <si>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</si>
  <si>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</si>
  <si>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ING</t>
  </si>
  <si>
    <t>{f5167238-e357-4e72-a058-af1fe32a5898}</t>
  </si>
  <si>
    <t>2</t>
  </si>
  <si>
    <t>VON</t>
  </si>
  <si>
    <t>vedlejší a ostatní náklady</t>
  </si>
  <si>
    <t>{6dd86923-f952-4db6-abcf-81e2a394ff09}</t>
  </si>
  <si>
    <t>KRYCÍ LIST SOUPISU PRACÍ</t>
  </si>
  <si>
    <t>Objekt:</t>
  </si>
  <si>
    <t>1 - III/190 3 Mrákov -Kout na Šumavě -oprava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</si>
  <si>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</si>
  <si>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</si>
  <si>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</si>
  <si>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</si>
  <si>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</si>
  <si>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</si>
  <si>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</si>
  <si>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</si>
  <si>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</si>
  <si>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</si>
  <si>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</si>
  <si>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</si>
  <si>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práce+přesun hmot</t>
  </si>
  <si>
    <t xml:space="preserve">    998 - Přesun hmot</t>
  </si>
  <si>
    <t>PSV - Práce a dodávky PSV</t>
  </si>
  <si>
    <t xml:space="preserve">    767 - Konstrukce zámečnické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</si>
  <si>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</si>
  <si>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</si>
  <si>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</si>
  <si>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</si>
  <si>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</si>
  <si>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</si>
  <si>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</si>
  <si>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</si>
  <si>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</si>
  <si>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</si>
  <si>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</si>
  <si>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</si>
  <si>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</si>
  <si>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</si>
  <si>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</si>
  <si>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</si>
  <si>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</si>
  <si>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</si>
  <si>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</si>
  <si>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11121110R</t>
  </si>
  <si>
    <t>Odstranění křovin a stromů průměru kmene do 100 mm i s kořeny sklonu terénu do 1:5 ručně vč.likvidace zákon.způsobem</t>
  </si>
  <si>
    <t>m2</t>
  </si>
  <si>
    <t>4</t>
  </si>
  <si>
    <t>-133131043</t>
  </si>
  <si>
    <t>VV</t>
  </si>
  <si>
    <t xml:space="preserve">5 " dle proj." </t>
  </si>
  <si>
    <t>113107242</t>
  </si>
  <si>
    <t>Odstranění podkladu živičného tl 100 mm strojně pl přes 200 m2</t>
  </si>
  <si>
    <t>CS ÚRS 2020 01</t>
  </si>
  <si>
    <t>-916842941</t>
  </si>
  <si>
    <t xml:space="preserve">1579.5 " v místě sanace" </t>
  </si>
  <si>
    <t>3</t>
  </si>
  <si>
    <t>113107323</t>
  </si>
  <si>
    <t>Odstranění podkladu z kameniva drceného tl 300 mm strojně pl do 50 m2</t>
  </si>
  <si>
    <t>1634495354</t>
  </si>
  <si>
    <t>6.6*3+3*1*2</t>
  </si>
  <si>
    <t>Součet</t>
  </si>
  <si>
    <t>113107342</t>
  </si>
  <si>
    <t>Odstranění podkladu živičného tl 100 mm strojně pl do 50 m2</t>
  </si>
  <si>
    <t>1126357675</t>
  </si>
  <si>
    <t>5</t>
  </si>
  <si>
    <t>11315432R</t>
  </si>
  <si>
    <t>Frézování živičného krytu tl 50 mm pruh š 1 m pl do 10000 m2 s odvozem do 25km vč.poplatku za uložení na obalovně</t>
  </si>
  <si>
    <t>-2053264768</t>
  </si>
  <si>
    <t>2324.5</t>
  </si>
  <si>
    <t>"2324.5*0.128=297.54t"</t>
  </si>
  <si>
    <t>"odvoz do 25km+poplatek"</t>
  </si>
  <si>
    <t>6</t>
  </si>
  <si>
    <t>11315443R</t>
  </si>
  <si>
    <t>Frézování živičného krytu tl 40 mm pruh š 2 m pl přes 10000 m2  s odvozem do 25km vč.poplatku za uložení na obalovně</t>
  </si>
  <si>
    <t>106761947</t>
  </si>
  <si>
    <t>19520.3</t>
  </si>
  <si>
    <t>"0.103*19520.3=2010.6t"</t>
  </si>
  <si>
    <t>7</t>
  </si>
  <si>
    <t>11510120R</t>
  </si>
  <si>
    <t>Čerpání vody na dopravní výšku do 10 m průměrný přítok do 500 l/min vč.pohot.soupravy +převedení vody</t>
  </si>
  <si>
    <t>soubor</t>
  </si>
  <si>
    <t>-901437119</t>
  </si>
  <si>
    <t>P</t>
  </si>
  <si>
    <t>Poznámka k položce:
-propustky</t>
  </si>
  <si>
    <t>8</t>
  </si>
  <si>
    <t>122452203</t>
  </si>
  <si>
    <t>Odkopávky a prokopávky nezapažené pro silnice a dálnice v hornině třídy těžitelnosti II objem do 100 m3 strojně</t>
  </si>
  <si>
    <t>m3</t>
  </si>
  <si>
    <t>456587446</t>
  </si>
  <si>
    <t>43.7*0.25</t>
  </si>
  <si>
    <t>10.93</t>
  </si>
  <si>
    <t>9</t>
  </si>
  <si>
    <t>132351103</t>
  </si>
  <si>
    <t>Hloubení rýh nezapažených  š do 800 mm v hornině třídy těžitelnosti II, skupiny 4 objem do 100 m3 strojně</t>
  </si>
  <si>
    <t>1776432961</t>
  </si>
  <si>
    <t>1215*0.25*0.2 "vykop ryhy  s.300mm"</t>
  </si>
  <si>
    <t>Mezisoučet</t>
  </si>
  <si>
    <t>0.5*1.0*6*2+0.8*0.25*2 "vykop ryhy  s.600mm -pasy"</t>
  </si>
  <si>
    <t>10</t>
  </si>
  <si>
    <t>132351252</t>
  </si>
  <si>
    <t>Hloubení rýh nezapažených š do 2000 mm v hornině třídy těžitelnosti II, skupiny 4 objem do 50 m3 strojně</t>
  </si>
  <si>
    <t>-485886366</t>
  </si>
  <si>
    <t>2.5*11+10*2</t>
  </si>
  <si>
    <t>11</t>
  </si>
  <si>
    <t>162751137</t>
  </si>
  <si>
    <t>Vodorovné přemístění do 10000 m výkopku/sypaniny z horniny třídy těžitelnosti II, skupiny 4 a 5</t>
  </si>
  <si>
    <t>-1923444773</t>
  </si>
  <si>
    <t xml:space="preserve">67.15+47.8+10.93 " rýhy a odkop." </t>
  </si>
  <si>
    <t xml:space="preserve">Mezisoučet </t>
  </si>
  <si>
    <t xml:space="preserve">19520.6*0.001 " metení-vozovka" </t>
  </si>
  <si>
    <t xml:space="preserve">3134.75*0.5*0.05 " nános krajnice" </t>
  </si>
  <si>
    <t>0.2*200 "čišt. příkop"</t>
  </si>
  <si>
    <t>10*0.5+30*0.8+13*0.25 "čišt.dna propust."</t>
  </si>
  <si>
    <t>12</t>
  </si>
  <si>
    <t>162751139</t>
  </si>
  <si>
    <t>Příplatek k vodorovnému přemístění výkopku/sypaniny z horniny třídy těžitelnosti II, skupiny 4 a 5 ZKD 1000 m přes 10000 m</t>
  </si>
  <si>
    <t>84516916</t>
  </si>
  <si>
    <t>296.02*5  "  15km"</t>
  </si>
  <si>
    <t>13</t>
  </si>
  <si>
    <t>17110310R</t>
  </si>
  <si>
    <t>Vytvoření zemních hrázek + zpětné odstranění -pytle z pískem</t>
  </si>
  <si>
    <t>-603992472</t>
  </si>
  <si>
    <t>Poznámka k položce:
propustky</t>
  </si>
  <si>
    <t>1 " 5*2 -pytle 1.2/1.2"</t>
  </si>
  <si>
    <t>14</t>
  </si>
  <si>
    <t>17120122R</t>
  </si>
  <si>
    <t>Poplatek za uložení na skládce (skládkovné) zeminy a kamení kód odpadu 17 05 04</t>
  </si>
  <si>
    <t>t</t>
  </si>
  <si>
    <t>868714213</t>
  </si>
  <si>
    <t>296.02*1.8</t>
  </si>
  <si>
    <t>532.84</t>
  </si>
  <si>
    <t>174151101</t>
  </si>
  <si>
    <t>Zásyp jam, šachet rýh nebo kolem objektů sypaninou se zhutněním</t>
  </si>
  <si>
    <t>-1547992226</t>
  </si>
  <si>
    <t xml:space="preserve">197.5*0.1 "dosypání sjezdu ze štěrkodrti  -tl.100mm" </t>
  </si>
  <si>
    <t xml:space="preserve">150.94+48.86 " vyrovnávka v místě sanace ze štěrkodrti " </t>
  </si>
  <si>
    <t>16</t>
  </si>
  <si>
    <t>M</t>
  </si>
  <si>
    <t>58344171</t>
  </si>
  <si>
    <t>štěrkodrť frakce 0/32</t>
  </si>
  <si>
    <t>1161511821</t>
  </si>
  <si>
    <t>219.55*1.89*1.01</t>
  </si>
  <si>
    <t>419.1</t>
  </si>
  <si>
    <t>17</t>
  </si>
  <si>
    <t>181152302</t>
  </si>
  <si>
    <t>Úprava pláně pro silnice a dálnice v zářezech se zhutněním</t>
  </si>
  <si>
    <t>1945485738</t>
  </si>
  <si>
    <t>(3*11)+(3.5+2.6)*2</t>
  </si>
  <si>
    <t>18</t>
  </si>
  <si>
    <t>182251101</t>
  </si>
  <si>
    <t>Svahování násypů</t>
  </si>
  <si>
    <t>883309442</t>
  </si>
  <si>
    <t>14+25+22</t>
  </si>
  <si>
    <t>19</t>
  </si>
  <si>
    <t>183405212</t>
  </si>
  <si>
    <t>Výsev trávníku hydroosevem na hlušinu</t>
  </si>
  <si>
    <t>-380261548</t>
  </si>
  <si>
    <t>20</t>
  </si>
  <si>
    <t>00572470</t>
  </si>
  <si>
    <t>osivo směs travní univerzál</t>
  </si>
  <si>
    <t>kg</t>
  </si>
  <si>
    <t>1706081170</t>
  </si>
  <si>
    <t>61*0.025*1.03</t>
  </si>
  <si>
    <t>1.6</t>
  </si>
  <si>
    <t>185804312</t>
  </si>
  <si>
    <t>Zalití rostlin vodou plocha přes 20 m2</t>
  </si>
  <si>
    <t>-1162890670</t>
  </si>
  <si>
    <t>Poznámka k položce:
vč.dodávky</t>
  </si>
  <si>
    <t>61*0.005</t>
  </si>
  <si>
    <t>0.31</t>
  </si>
  <si>
    <t>Zakládání</t>
  </si>
  <si>
    <t>22</t>
  </si>
  <si>
    <t>271532212</t>
  </si>
  <si>
    <t>Podsyp pod základové konstrukce se zhutněním z hrubého kameniva frakce 16 až 32 mm</t>
  </si>
  <si>
    <t>2084823323</t>
  </si>
  <si>
    <t>(0.6*2*1.0+3.5*1.0+2.6*1.0)*0.1 " pasy"</t>
  </si>
  <si>
    <t>23</t>
  </si>
  <si>
    <t>274321511</t>
  </si>
  <si>
    <t>Základové pasy ze ŽB bez zvýšených nároků na prostředí tř. C 25/30 XF2</t>
  </si>
  <si>
    <t>1650235564</t>
  </si>
  <si>
    <t>0.7*0.6*1.0*2+1.0*0.5*0.25+1.2*1.5*0.25</t>
  </si>
  <si>
    <t>" výztuž započítána -výztuž desky"</t>
  </si>
  <si>
    <t>1.42</t>
  </si>
  <si>
    <t>24</t>
  </si>
  <si>
    <t>274351121</t>
  </si>
  <si>
    <t>Zřízení bednění základových pasů rovného</t>
  </si>
  <si>
    <t>623936655</t>
  </si>
  <si>
    <t xml:space="preserve">2*1.3*2+0.25*1.3*2 " propoustek č.3" </t>
  </si>
  <si>
    <t>25</t>
  </si>
  <si>
    <t>274351122</t>
  </si>
  <si>
    <t>Odstranění bednění základových pasů rovného</t>
  </si>
  <si>
    <t>739450555</t>
  </si>
  <si>
    <t>5.85</t>
  </si>
  <si>
    <t>Svislé a kompletní konstrukce</t>
  </si>
  <si>
    <t>26</t>
  </si>
  <si>
    <t>31732111R</t>
  </si>
  <si>
    <t xml:space="preserve">Římsy ze ŽB C 30/37 XF4  </t>
  </si>
  <si>
    <t>-1091378862</t>
  </si>
  <si>
    <t>1.9*0.4*0.3</t>
  </si>
  <si>
    <t>0.23</t>
  </si>
  <si>
    <t>27</t>
  </si>
  <si>
    <t>317353121</t>
  </si>
  <si>
    <t>Bednění  říms všech tvarů - zřízení</t>
  </si>
  <si>
    <t>2050184853</t>
  </si>
  <si>
    <t>1.9*0.3*2+0.3*0.4*2</t>
  </si>
  <si>
    <t>1.4</t>
  </si>
  <si>
    <t>28</t>
  </si>
  <si>
    <t>317353221</t>
  </si>
  <si>
    <t>Bednění  říms všech tvarů - odstranění</t>
  </si>
  <si>
    <t>1364323303</t>
  </si>
  <si>
    <t>29</t>
  </si>
  <si>
    <t>317361116</t>
  </si>
  <si>
    <t>Výztuž  říms z betonářské oceli 10 505</t>
  </si>
  <si>
    <t>CX ÚRS 2020 01</t>
  </si>
  <si>
    <t>-1916567474</t>
  </si>
  <si>
    <t>26.34*0.001*1.05 "dle proj."</t>
  </si>
  <si>
    <t>0.03</t>
  </si>
  <si>
    <t>Vodorovné konstrukce</t>
  </si>
  <si>
    <t>30</t>
  </si>
  <si>
    <t>45131151R</t>
  </si>
  <si>
    <t xml:space="preserve">Podklad pro dlažbu z betonu prostého mrazuvzdorného tř. C 25/30 XF2 vrstva tl do 100 mm </t>
  </si>
  <si>
    <t>-820361439</t>
  </si>
  <si>
    <t>43.7</t>
  </si>
  <si>
    <t>31</t>
  </si>
  <si>
    <t>451541111</t>
  </si>
  <si>
    <t>Lože pod potrubí otevřený výkop ze štěrkodrtě  fr.32-63mm</t>
  </si>
  <si>
    <t>330136246</t>
  </si>
  <si>
    <t>10*1.0*0.3 "propustky"</t>
  </si>
  <si>
    <t>32</t>
  </si>
  <si>
    <t>452111111</t>
  </si>
  <si>
    <t>Osazení betonových pražců otevřený výkop pl do 25000 mm2</t>
  </si>
  <si>
    <t>kus</t>
  </si>
  <si>
    <t>-1668847461</t>
  </si>
  <si>
    <t>33</t>
  </si>
  <si>
    <t>59223729R</t>
  </si>
  <si>
    <t>podkladek betonový pod hrdlové trouby TBX-Q 60/15/17  60 x 17 x 15 cm</t>
  </si>
  <si>
    <t>1898200907</t>
  </si>
  <si>
    <t>11.11</t>
  </si>
  <si>
    <t>34</t>
  </si>
  <si>
    <t>452321161</t>
  </si>
  <si>
    <t>Podkladní desky ze ŽB tř. C 25/30 XF2 otevřený výkop</t>
  </si>
  <si>
    <t>1778192870</t>
  </si>
  <si>
    <t>Poznámka k položce:
 propustek</t>
  </si>
  <si>
    <t>(3.2*1+2.6*1+11*1)*0.2</t>
  </si>
  <si>
    <t>35</t>
  </si>
  <si>
    <t>452368211</t>
  </si>
  <si>
    <t>Výztuž podkladních desek nebo bloků nebo pražců otevřený výkop ze svařovaných sítí Kari</t>
  </si>
  <si>
    <t>726514736</t>
  </si>
  <si>
    <t>((11+1.4)*0.9)*1.05*7.667*0.001 "8/100X8/100"</t>
  </si>
  <si>
    <t>36</t>
  </si>
  <si>
    <t>46551313R</t>
  </si>
  <si>
    <t xml:space="preserve">Dlažba z lomového kamene na cementovou maltu s vyspárováním tl 150 mm </t>
  </si>
  <si>
    <t>-286720688</t>
  </si>
  <si>
    <t>(3+0.7+4)+(7+2)+5+3+3+4+12</t>
  </si>
  <si>
    <t>Komunikace pozemní</t>
  </si>
  <si>
    <t>37</t>
  </si>
  <si>
    <t>564851111</t>
  </si>
  <si>
    <t>Podklad ze štěrkodrtě ŠD tl 150 mm -sanace</t>
  </si>
  <si>
    <t>809229891</t>
  </si>
  <si>
    <t>(0.8*2*8)*2 "2x vrstva"</t>
  </si>
  <si>
    <t>38</t>
  </si>
  <si>
    <t>564871111</t>
  </si>
  <si>
    <t>Podklad ze štěrkodrtě ŠD tl 250 mm</t>
  </si>
  <si>
    <t>-1555970529</t>
  </si>
  <si>
    <t xml:space="preserve">3+3+3*6.5 " 0.13023  pr.č.1" </t>
  </si>
  <si>
    <t>39</t>
  </si>
  <si>
    <t>565135111</t>
  </si>
  <si>
    <t>Asfaltový beton vrstva podkladní ACP 16 (obalované kamenivo OKS) tl 50 mm š do 3 m</t>
  </si>
  <si>
    <t>-1907896171</t>
  </si>
  <si>
    <t>1579.5+2324.5 "vc.rezervy"</t>
  </si>
  <si>
    <t>40</t>
  </si>
  <si>
    <t>567122114</t>
  </si>
  <si>
    <t>Podklad ze směsi stmelené cementem SC C 8/10 (KSC I) tl 150 mm</t>
  </si>
  <si>
    <t>-857372764</t>
  </si>
  <si>
    <t>41</t>
  </si>
  <si>
    <t>56990331R</t>
  </si>
  <si>
    <t>Zřízení  krajnic se zhutněním ze  štěrkodrť frakce 0/32</t>
  </si>
  <si>
    <t>1303969011</t>
  </si>
  <si>
    <t>623.08</t>
  </si>
  <si>
    <t>42</t>
  </si>
  <si>
    <t>-534983361</t>
  </si>
  <si>
    <t>623.08*1.89*1.01</t>
  </si>
  <si>
    <t>1189.4</t>
  </si>
  <si>
    <t>43</t>
  </si>
  <si>
    <t>57323110R</t>
  </si>
  <si>
    <t>Postřik živičný spojovací ze silniční emulze v množství 0,35 kg/m2</t>
  </si>
  <si>
    <t>-2039058548</t>
  </si>
  <si>
    <t xml:space="preserve">19520.3 " dle graf.progr." </t>
  </si>
  <si>
    <t>44</t>
  </si>
  <si>
    <t>573231107</t>
  </si>
  <si>
    <t>Postřik živičný spojovací ze silniční emulze v množství 0,40 kg/m2</t>
  </si>
  <si>
    <t>-694151124</t>
  </si>
  <si>
    <t xml:space="preserve">19198 " dle graf.progr." </t>
  </si>
  <si>
    <t>45</t>
  </si>
  <si>
    <t>577144141</t>
  </si>
  <si>
    <t>Asfaltový beton vrstva obrusná ACO 11 (ABS) tř. I tl 50 mm š přes 3 m z modifikovaného asfaltu</t>
  </si>
  <si>
    <t>-1959175501</t>
  </si>
  <si>
    <t>Poznámka k položce:
PMB 25/80-55</t>
  </si>
  <si>
    <t>46</t>
  </si>
  <si>
    <t>577176141</t>
  </si>
  <si>
    <t>Asfaltový beton vrstva ložní ACL 22 (ABVH) tl 80 mm š přes 3 m z modifikovaného asfaltu</t>
  </si>
  <si>
    <t>469658443</t>
  </si>
  <si>
    <t>Trubní vedení</t>
  </si>
  <si>
    <t>47</t>
  </si>
  <si>
    <t>82039113R</t>
  </si>
  <si>
    <t>Kolmé říznutí železobetonové trouby DN  do 600 mm se začištěním  s úpravou dříků  -strojní řez</t>
  </si>
  <si>
    <t>-1254560296</t>
  </si>
  <si>
    <t xml:space="preserve">2+2 "DN400" </t>
  </si>
  <si>
    <t>Ostatní konstrukce a práce+přesun hmot</t>
  </si>
  <si>
    <t>48</t>
  </si>
  <si>
    <t>912211111</t>
  </si>
  <si>
    <t>Montáž směrového sloupku silničního plastového prosté uložení bez betonového základu</t>
  </si>
  <si>
    <t>224509441</t>
  </si>
  <si>
    <t>7*2</t>
  </si>
  <si>
    <t>49</t>
  </si>
  <si>
    <t>40445158R</t>
  </si>
  <si>
    <t>sloupek silniční plastový s odrazovými skly směrový 1200 mm -červený  Z11C+D</t>
  </si>
  <si>
    <t>981531336</t>
  </si>
  <si>
    <t>14.14</t>
  </si>
  <si>
    <t>50</t>
  </si>
  <si>
    <t>914111111</t>
  </si>
  <si>
    <t>Montáž svislé dopravní značky do velikosti 1 m2 objímkami na sloupek nebo konzolu</t>
  </si>
  <si>
    <t>72371084</t>
  </si>
  <si>
    <t>51</t>
  </si>
  <si>
    <t>4044564R</t>
  </si>
  <si>
    <t>dodatkové tabulky  E2b  500x500mm</t>
  </si>
  <si>
    <t>-334993358</t>
  </si>
  <si>
    <t>1.01</t>
  </si>
  <si>
    <t>52</t>
  </si>
  <si>
    <t>4044561R</t>
  </si>
  <si>
    <t>značky upravující přednost P2 - 500mm</t>
  </si>
  <si>
    <t>1427000725</t>
  </si>
  <si>
    <t>53</t>
  </si>
  <si>
    <t>914511112</t>
  </si>
  <si>
    <t>Montáž sloupku dopravních značek délky do 3,5 m s betonovým základem a patkou</t>
  </si>
  <si>
    <t>-1603159477</t>
  </si>
  <si>
    <t>54</t>
  </si>
  <si>
    <t>4045530R</t>
  </si>
  <si>
    <t xml:space="preserve">Dod sloupku dopr.znač.+víčko +ukotvení patka hlinikova   vč nátěru sl.-  dl. 2,5m </t>
  </si>
  <si>
    <t>-1778146689</t>
  </si>
  <si>
    <t>55</t>
  </si>
  <si>
    <t>915211112</t>
  </si>
  <si>
    <t>Vodorovné dopravní značení dělící čáry souvislé š 125 mm retroreflexní bílý plast</t>
  </si>
  <si>
    <t>m</t>
  </si>
  <si>
    <t>-1732512594</t>
  </si>
  <si>
    <t>6209.5</t>
  </si>
  <si>
    <t>56</t>
  </si>
  <si>
    <t>915211122</t>
  </si>
  <si>
    <t>Vodorovné dopravní značení dělící čáry přerušované š 125 mm retroreflexní bílý plast</t>
  </si>
  <si>
    <t>2034941778</t>
  </si>
  <si>
    <t>60</t>
  </si>
  <si>
    <t>57</t>
  </si>
  <si>
    <t>919521120</t>
  </si>
  <si>
    <t>Zřízení silničního propustku z trub betonových nebo ŽB DN 400</t>
  </si>
  <si>
    <t>-557491957</t>
  </si>
  <si>
    <t>2.55+3.45</t>
  </si>
  <si>
    <t>58</t>
  </si>
  <si>
    <t>5922201R</t>
  </si>
  <si>
    <t>trouba železobetonová bez hrdla  pro integrovaný spoj 40 x 230 cm</t>
  </si>
  <si>
    <t>186938557</t>
  </si>
  <si>
    <t>2.3*2*1.01</t>
  </si>
  <si>
    <t>5.0</t>
  </si>
  <si>
    <t>59</t>
  </si>
  <si>
    <t>5922203R</t>
  </si>
  <si>
    <t>Dod. -šikmé čelo propustku -potr. DN400</t>
  </si>
  <si>
    <t>-1505032738</t>
  </si>
  <si>
    <t>2.0*1.01</t>
  </si>
  <si>
    <t>919521140</t>
  </si>
  <si>
    <t>Zřízení silničního propustku z trub betonových nebo ŽB DN 600</t>
  </si>
  <si>
    <t>-813340462</t>
  </si>
  <si>
    <t>9.85</t>
  </si>
  <si>
    <t>61</t>
  </si>
  <si>
    <t>59222012</t>
  </si>
  <si>
    <t>trouba železobetonová hrdlová přímá s integrovaným spojem 60X250 cm</t>
  </si>
  <si>
    <t>-2055184910</t>
  </si>
  <si>
    <t>2.5*3*1.01</t>
  </si>
  <si>
    <t>7.6</t>
  </si>
  <si>
    <t>62</t>
  </si>
  <si>
    <t>5922204R</t>
  </si>
  <si>
    <t>Dod. -šikmé čelo propustku -potr. DN600</t>
  </si>
  <si>
    <t>-2086096960</t>
  </si>
  <si>
    <t>2.02</t>
  </si>
  <si>
    <t>63</t>
  </si>
  <si>
    <t>919535556</t>
  </si>
  <si>
    <t>Obetonování trubního propustku betonem se zvýšenými nároky na prostředí tř. C 25/30 XF2</t>
  </si>
  <si>
    <t>1224989936</t>
  </si>
  <si>
    <t>Poznámka k položce:
tř. C 25/30 XF2</t>
  </si>
  <si>
    <t>1.4*8+1.2*2.1+1.5*1.2</t>
  </si>
  <si>
    <t>64</t>
  </si>
  <si>
    <t>91953555R</t>
  </si>
  <si>
    <t xml:space="preserve">Výztuž obetonování otevřený výkop ze svařovaných sítí Kari </t>
  </si>
  <si>
    <t>-666395317</t>
  </si>
  <si>
    <t xml:space="preserve">((1.7+7.3)*2+(1.2*1.5))*1.05*7.667*0.001  </t>
  </si>
  <si>
    <t>0.16</t>
  </si>
  <si>
    <t>65</t>
  </si>
  <si>
    <t>919721223</t>
  </si>
  <si>
    <t>Geomříž pro vyztužení asfaltového povrchu ze skelných vláken s geotextilií pevnost 100 kN/m</t>
  </si>
  <si>
    <t>-599069334</t>
  </si>
  <si>
    <t>(1215+1788)*1.5*1.03 "vč.rezervy"</t>
  </si>
  <si>
    <t>"š.-1.5m"</t>
  </si>
  <si>
    <t>2.1*1.03</t>
  </si>
  <si>
    <t>"š.-1.0m"</t>
  </si>
  <si>
    <t>4641.8</t>
  </si>
  <si>
    <t>66</t>
  </si>
  <si>
    <t>919726122</t>
  </si>
  <si>
    <t>Geotextilie pro ochranu, separaci a filtraci netkaná měrná hmotnost do 300 g/m2</t>
  </si>
  <si>
    <t>-2085303844</t>
  </si>
  <si>
    <t>3.5*10+6*3.5</t>
  </si>
  <si>
    <t>67</t>
  </si>
  <si>
    <t>91973112R</t>
  </si>
  <si>
    <t>Zarovnání styčné plochy podkladu nebo krytu živičného tl do 50 mm  vč.asf.modif.zálivky</t>
  </si>
  <si>
    <t>484580789</t>
  </si>
  <si>
    <t>70.7</t>
  </si>
  <si>
    <t xml:space="preserve">350*6 " oprava trhlin" </t>
  </si>
  <si>
    <t>68</t>
  </si>
  <si>
    <t>919735111</t>
  </si>
  <si>
    <t>Řezání stávajícího živičného krytu hl do 50 mm</t>
  </si>
  <si>
    <t>-543976508</t>
  </si>
  <si>
    <t>69</t>
  </si>
  <si>
    <t>919735112</t>
  </si>
  <si>
    <t>Řezání stávajícího živičného krytu hl do 100 mm</t>
  </si>
  <si>
    <t>831570821</t>
  </si>
  <si>
    <t>15*1.3+1215+2*6.5+2*5</t>
  </si>
  <si>
    <t>70</t>
  </si>
  <si>
    <t>93511221R</t>
  </si>
  <si>
    <t xml:space="preserve">Osazení příkopového žlabu do betonu s přísadou zpomalovače tuhnutí 100 mm z betonových tvárnic do š 800 mm  </t>
  </si>
  <si>
    <t>741132152</t>
  </si>
  <si>
    <t>71</t>
  </si>
  <si>
    <t>59227029R</t>
  </si>
  <si>
    <t>žlabovka betonová TBM 8-60 33x59x8 cm</t>
  </si>
  <si>
    <t>810359060</t>
  </si>
  <si>
    <t>6/0.33*1.01</t>
  </si>
  <si>
    <t>18.4</t>
  </si>
  <si>
    <t>72</t>
  </si>
  <si>
    <t>93511230R</t>
  </si>
  <si>
    <t>Vyplnění spár beton.rigolu polyuretan.tmelem  se zatřením</t>
  </si>
  <si>
    <t>-1437321664</t>
  </si>
  <si>
    <t xml:space="preserve">1 " 17 spar-3 baleni /600ml" </t>
  </si>
  <si>
    <t>73</t>
  </si>
  <si>
    <t>938111111</t>
  </si>
  <si>
    <t>Čištění zdiva opěr, pilířů, křídel od mechu a jiné vegetace</t>
  </si>
  <si>
    <t>-611340851</t>
  </si>
  <si>
    <t>(6.5+3.5)*3 "kam.čela"</t>
  </si>
  <si>
    <t>74</t>
  </si>
  <si>
    <t>938902112</t>
  </si>
  <si>
    <t>Čištění příkopů komunikací příkopovým rypadlem objem nánosu do 0,3 m3/m</t>
  </si>
  <si>
    <t>882662479</t>
  </si>
  <si>
    <t>200</t>
  </si>
  <si>
    <t>75</t>
  </si>
  <si>
    <t>938902412</t>
  </si>
  <si>
    <t>Čištění propustků strojně tlakovou vodou D do 1000 mm při tl nánosu do 25% DN</t>
  </si>
  <si>
    <t>-620835726</t>
  </si>
  <si>
    <t>13 "10% dle proj."</t>
  </si>
  <si>
    <t>76</t>
  </si>
  <si>
    <t>938902421</t>
  </si>
  <si>
    <t>Čištění propustků strojně tlakovou vodou D do 500 mm při tl nánosu do 50% DN</t>
  </si>
  <si>
    <t>-1708726517</t>
  </si>
  <si>
    <t>77</t>
  </si>
  <si>
    <t>938902441</t>
  </si>
  <si>
    <t>Čištění propustků strojně tlakovou vodou D do 500 mm při tl nánosu přes 75% DN</t>
  </si>
  <si>
    <t>848296908</t>
  </si>
  <si>
    <t>6*5 "hosp.prej."</t>
  </si>
  <si>
    <t>78</t>
  </si>
  <si>
    <t>938909311</t>
  </si>
  <si>
    <t>Čištění vozovek metením strojně podkladu nebo krytu betonového nebo živičného</t>
  </si>
  <si>
    <t>102079527</t>
  </si>
  <si>
    <t>Poznámka k položce:
po odfrezovani</t>
  </si>
  <si>
    <t>79</t>
  </si>
  <si>
    <t>938909611</t>
  </si>
  <si>
    <t>Odstranění nánosu na krajnicích tl do 100 mm</t>
  </si>
  <si>
    <t>-1924850365</t>
  </si>
  <si>
    <t>3134.75*0.5</t>
  </si>
  <si>
    <t>1567.4</t>
  </si>
  <si>
    <t>80</t>
  </si>
  <si>
    <t>95394511R</t>
  </si>
  <si>
    <t>Trny-kotvy   M 12  do betonu, ŽB nebo kamene s vyvrtáním otvoru vlepeny chemic.tmalem dl.40cm</t>
  </si>
  <si>
    <t>-1146723863</t>
  </si>
  <si>
    <t>81</t>
  </si>
  <si>
    <t>96202111R</t>
  </si>
  <si>
    <t>Bourání zdí -čel z   kamene  +zemní práce</t>
  </si>
  <si>
    <t>715177955</t>
  </si>
  <si>
    <t>1.7*2.1*0.4 "kam."</t>
  </si>
  <si>
    <t>1.43</t>
  </si>
  <si>
    <t>82</t>
  </si>
  <si>
    <t>96202112R</t>
  </si>
  <si>
    <t>Bourání zdí -čel z betonu prostého +zemní práce</t>
  </si>
  <si>
    <t>989166596</t>
  </si>
  <si>
    <t>1.3*0.4*1.5*2+1.5*1.0*0.4 "beton"</t>
  </si>
  <si>
    <t>83</t>
  </si>
  <si>
    <t>96600812R</t>
  </si>
  <si>
    <t>Bourání trubního propustku od DN 300 do DN 600 vč.zemních prací</t>
  </si>
  <si>
    <t>724437112</t>
  </si>
  <si>
    <t>9.6+1.5+2.5 "dn400"</t>
  </si>
  <si>
    <t>84</t>
  </si>
  <si>
    <t>966008212</t>
  </si>
  <si>
    <t>Bourání odvodňovacího žlabu z betonových příkopových tvárnic š do 800 mm</t>
  </si>
  <si>
    <t>-1507844333</t>
  </si>
  <si>
    <t>Poznámka k položce:
+zemní práce</t>
  </si>
  <si>
    <t>85</t>
  </si>
  <si>
    <t>985112111</t>
  </si>
  <si>
    <t>Odsekání degradovaného betonu stěn tl do 10 mm</t>
  </si>
  <si>
    <t>2046600923</t>
  </si>
  <si>
    <t>(4.9+5.9)*0.6+(4.9+5.9)*0.1*2+0.6*0.1*4 "rimsy"</t>
  </si>
  <si>
    <t>1.5*0.35+1.5*1.0 "celo v km 3.089"</t>
  </si>
  <si>
    <t>86</t>
  </si>
  <si>
    <t>985131111</t>
  </si>
  <si>
    <t>Očištění ploch stěn, rubu kleneb a podlah tlakovou vodou</t>
  </si>
  <si>
    <t>53652632</t>
  </si>
  <si>
    <t>11 "bet.římsy a čela"</t>
  </si>
  <si>
    <t>1.9*0.4 "stav.rimsa"</t>
  </si>
  <si>
    <t>87</t>
  </si>
  <si>
    <t>985131311</t>
  </si>
  <si>
    <t>Ruční dočištění ploch stěn, rubu kleneb a podlah ocelových kartáči</t>
  </si>
  <si>
    <t>790271499</t>
  </si>
  <si>
    <t>41.76</t>
  </si>
  <si>
    <t>88</t>
  </si>
  <si>
    <t>98523210R</t>
  </si>
  <si>
    <t xml:space="preserve">Hloubkové spárování obnažených spár zdiva aktivovanou maltou spára hl do 80 mm </t>
  </si>
  <si>
    <t>-1076597527</t>
  </si>
  <si>
    <t>89</t>
  </si>
  <si>
    <t>985311111</t>
  </si>
  <si>
    <t>Reprofilace stěn cementovými sanačními maltami tl 10 mm</t>
  </si>
  <si>
    <t>743098598</t>
  </si>
  <si>
    <t>90</t>
  </si>
  <si>
    <t>985321111</t>
  </si>
  <si>
    <t>Ochranný nátěr výztuže na cementové bázi stěn, líce kleneb a podhledů 1 vrstva tl 1 mm</t>
  </si>
  <si>
    <t>1811871295</t>
  </si>
  <si>
    <t>91</t>
  </si>
  <si>
    <t>985323111</t>
  </si>
  <si>
    <t xml:space="preserve">Spojovací můstek reprofilovaného betonu na cementové bázi tl 1 mm </t>
  </si>
  <si>
    <t>-1218429142</t>
  </si>
  <si>
    <t>92</t>
  </si>
  <si>
    <t>985324111</t>
  </si>
  <si>
    <t>Impregnační nátěr betonu dvojnásobný (OS-A)</t>
  </si>
  <si>
    <t>-1732903289</t>
  </si>
  <si>
    <t>93</t>
  </si>
  <si>
    <t>997221551</t>
  </si>
  <si>
    <t>Vodorovná doprava suti ze sypkých materiálů do 1 km</t>
  </si>
  <si>
    <t>1866986028</t>
  </si>
  <si>
    <t>389.136-24.618</t>
  </si>
  <si>
    <t>94</t>
  </si>
  <si>
    <t>997221559</t>
  </si>
  <si>
    <t>Příplatek ZKD 1 km u vodorovné dopravy suti ze sypkých materiálů</t>
  </si>
  <si>
    <t>-421428537</t>
  </si>
  <si>
    <t xml:space="preserve">364.518*14 " 15km" </t>
  </si>
  <si>
    <t>95</t>
  </si>
  <si>
    <t>997221571</t>
  </si>
  <si>
    <t>Vodorovná doprava vybouraných hmot do 1 km</t>
  </si>
  <si>
    <t>-340841218</t>
  </si>
  <si>
    <t>24.618</t>
  </si>
  <si>
    <t>96</t>
  </si>
  <si>
    <t>997221579</t>
  </si>
  <si>
    <t>Příplatek ZKD 1 km u vodorovné dopravy vybouraných hmot</t>
  </si>
  <si>
    <t>-904076062</t>
  </si>
  <si>
    <t xml:space="preserve">24.618*14 " 15km" </t>
  </si>
  <si>
    <t>97</t>
  </si>
  <si>
    <t>99722181R</t>
  </si>
  <si>
    <t>Poplatek za uložení na skládce (skládkovné) stavebního odpadu betonového/kamen.- čela</t>
  </si>
  <si>
    <t>2124466033</t>
  </si>
  <si>
    <t>98</t>
  </si>
  <si>
    <t>99722185R</t>
  </si>
  <si>
    <t>Poplatek za uložení na skládce (skládkovné) zeminy a kameniva kód odpadu 170 504</t>
  </si>
  <si>
    <t>-71038589</t>
  </si>
  <si>
    <t>5.676</t>
  </si>
  <si>
    <t>99</t>
  </si>
  <si>
    <t>9972218R</t>
  </si>
  <si>
    <t>Poplatek za uložení stavebního odpadu na skládce (skládkovné) asfaltového s  hodnotou PAU - zatřídění dle vyhlášky T1-2</t>
  </si>
  <si>
    <t>-932292378</t>
  </si>
  <si>
    <t>Poznámka k položce:
vybourané asfaltové plochy v místě sanace krajů a v místě realizace proputku</t>
  </si>
  <si>
    <t>347.49+11.352"zivice"</t>
  </si>
  <si>
    <t>998</t>
  </si>
  <si>
    <t>Přesun hmot</t>
  </si>
  <si>
    <t>100</t>
  </si>
  <si>
    <t>998225111</t>
  </si>
  <si>
    <t>Přesun hmot pro pozemní komunikace s krytem z kamene, monolitickým betonovým nebo živičným</t>
  </si>
  <si>
    <t>1954974612</t>
  </si>
  <si>
    <t>101</t>
  </si>
  <si>
    <t>998225191</t>
  </si>
  <si>
    <t>Příplatek k přesunu hmot pro pozemní komunikace s krytem z kamene, živičným, betonovým do 1000 m</t>
  </si>
  <si>
    <t>1476604947</t>
  </si>
  <si>
    <t>PSV</t>
  </si>
  <si>
    <t>Práce a dodávky PSV</t>
  </si>
  <si>
    <t>767</t>
  </si>
  <si>
    <t>Konstrukce zámečnické</t>
  </si>
  <si>
    <t>102</t>
  </si>
  <si>
    <t>76716111R</t>
  </si>
  <si>
    <t>Montáž  a dodávka části ocel. zábradlí-madlo  dl. 2.5m rovného z trubek vč.povrch.úpravy</t>
  </si>
  <si>
    <t>-1292724542</t>
  </si>
  <si>
    <t>103</t>
  </si>
  <si>
    <t>76716181R</t>
  </si>
  <si>
    <t>Demontáž zábradlí rovného nerozebíratelného hmotnosti 1m zábradlí do 20 kg  vč.odvozu do šrotu</t>
  </si>
  <si>
    <t>-1373693482</t>
  </si>
  <si>
    <t>Poznámka k položce:
 vč.odvozu do šrotu</t>
  </si>
  <si>
    <t>2.5</t>
  </si>
  <si>
    <t>104</t>
  </si>
  <si>
    <t>998767101</t>
  </si>
  <si>
    <t>Přesun hmot tonážní pro zámečnické konstrukce v objektech v do 6 m</t>
  </si>
  <si>
    <t>1482129896</t>
  </si>
  <si>
    <t>783</t>
  </si>
  <si>
    <t>Dokončovací práce - nátěry</t>
  </si>
  <si>
    <t>105</t>
  </si>
  <si>
    <t>783301303</t>
  </si>
  <si>
    <t>Bezoplachové odrezivění zámečnických konstrukcí</t>
  </si>
  <si>
    <t>1257132201</t>
  </si>
  <si>
    <t>(5.0+4.0)*1.2</t>
  </si>
  <si>
    <t>106</t>
  </si>
  <si>
    <t>783314101</t>
  </si>
  <si>
    <t>Základní jednonásobný syntetický nátěr zámečnických konstrukcí</t>
  </si>
  <si>
    <t>-76973409</t>
  </si>
  <si>
    <t>10.8</t>
  </si>
  <si>
    <t>107</t>
  </si>
  <si>
    <t>78331710R</t>
  </si>
  <si>
    <t>Krycí jednonásobný syntetický standardní nátěr zámečnických konstrukcí  dle proj.2x</t>
  </si>
  <si>
    <t>-1289529608</t>
  </si>
  <si>
    <t>10.8*2</t>
  </si>
  <si>
    <t>VON - vedlejší a ostatní náklady</t>
  </si>
  <si>
    <t>VRN - Vedlejší rozpočtové náklady</t>
  </si>
  <si>
    <t>VRN</t>
  </si>
  <si>
    <t>Vedlejší rozpočtové náklady</t>
  </si>
  <si>
    <t>012103000</t>
  </si>
  <si>
    <t>Geodetické práce před výstavbou</t>
  </si>
  <si>
    <t>kč</t>
  </si>
  <si>
    <t>1024</t>
  </si>
  <si>
    <t>106081841</t>
  </si>
  <si>
    <t>012103001</t>
  </si>
  <si>
    <t>Geodetické práce před výstavbou - vytyčení stávajících podzemních sítí</t>
  </si>
  <si>
    <t>hod</t>
  </si>
  <si>
    <t>-899988197</t>
  </si>
  <si>
    <t>012203000</t>
  </si>
  <si>
    <t>Geodetické práce při provádění stavby</t>
  </si>
  <si>
    <t>-1757378963</t>
  </si>
  <si>
    <t>013254000</t>
  </si>
  <si>
    <t>Dokumentace skutečného provedení stavby vč.provedení geodetického zaměření</t>
  </si>
  <si>
    <t>-863291739</t>
  </si>
  <si>
    <t>030001000</t>
  </si>
  <si>
    <t>Zařízení staveniště</t>
  </si>
  <si>
    <t>2068335743</t>
  </si>
  <si>
    <t>034403000</t>
  </si>
  <si>
    <t xml:space="preserve">Dopravní značení na staveništi </t>
  </si>
  <si>
    <t>-144482321</t>
  </si>
  <si>
    <t>034503000</t>
  </si>
  <si>
    <t>Informační tabule na staveništi</t>
  </si>
  <si>
    <t>357807910</t>
  </si>
  <si>
    <t>034503000.2</t>
  </si>
  <si>
    <t>-518873933</t>
  </si>
  <si>
    <t xml:space="preserve">Poznámka k položce:
Infocedule s informací o financování stavby z fondů SFDI, rozměr cedule dle požadavku zadavatele stavby </t>
  </si>
  <si>
    <t>034503001</t>
  </si>
  <si>
    <t>Informační tabule na staveništi - SÚS PK cedule</t>
  </si>
  <si>
    <t>1587479050</t>
  </si>
  <si>
    <t>042503000</t>
  </si>
  <si>
    <t>Plán BOZP na staveništi</t>
  </si>
  <si>
    <t>-743216558</t>
  </si>
  <si>
    <t>045002000</t>
  </si>
  <si>
    <t>Kompletační a koordinační činnost</t>
  </si>
  <si>
    <t>1761079130</t>
  </si>
  <si>
    <t>070001000</t>
  </si>
  <si>
    <t>Provozní vlivy</t>
  </si>
  <si>
    <t>-151962633</t>
  </si>
  <si>
    <t>Poznámka k položce:
Zajištění úpravy jizdních řádů autobusové linky v trase opravy ve spolupráci s dopravcem a společností POVED</t>
  </si>
  <si>
    <t>090001000</t>
  </si>
  <si>
    <t>Ostatní náklady - infocedule o provedené stavbě</t>
  </si>
  <si>
    <t>CS ÚRS 2019 01</t>
  </si>
  <si>
    <t>1093645684</t>
  </si>
  <si>
    <t>Poznámka k položce:
Ostatní náklady - stálá informační tabule s informací: názvu stavby, rokem provedení, s uvedením realizační firmy, popř. spolufinancování z fondů EU, SFDI apod., rozměr cedule min. 35/25 cm, tabule bude upevněna na nízkou ocelovou konstrukci sloupku popř. osazený kámen s upravenou hlazenou stěnou pomocí vrutů uchycených do vyvrtaných otvorů na chemickou kotvu. Další specifikace přesného znění textu, materiálu cedule, druh textu atd. na tabuli dle specifikace zadavatele stavby.</t>
  </si>
  <si>
    <t>090001001</t>
  </si>
  <si>
    <t>Ostatní náklady - rozbor vybouraných asf. směsí s posouzením množství PAU</t>
  </si>
  <si>
    <t>1615246144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</si>
</sst>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 locked="0"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33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34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33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36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38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39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40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41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42</v>
      </c>
      <c r="E29" s="48"/>
      <c r="F29" s="33" t="s">
        <v>43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44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45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46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47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48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49</v>
      </c>
      <c r="U35" s="55"/>
      <c r="V35" s="55"/>
      <c r="W35" s="55"/>
      <c r="X35" s="57" t="s">
        <v>50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51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52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53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54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53</v>
      </c>
      <c r="AI60" s="43"/>
      <c r="AJ60" s="43"/>
      <c r="AK60" s="43"/>
      <c r="AL60" s="43"/>
      <c r="AM60" s="65" t="s">
        <v>54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55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56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53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54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53</v>
      </c>
      <c r="AI75" s="43"/>
      <c r="AJ75" s="43"/>
      <c r="AK75" s="43"/>
      <c r="AL75" s="43"/>
      <c r="AM75" s="65" t="s">
        <v>54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57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609/20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III/190 3 Mrákov -Kout na Šumavě -oprava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21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sil.III/190 3  úsek Mrákov Kout na Šumavě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23</v>
      </c>
      <c r="AJ87" s="41"/>
      <c r="AK87" s="41"/>
      <c r="AL87" s="41"/>
      <c r="AM87" s="80" t="str">
        <f>IF(AN8="","",AN8)</f>
        <v>11. 5. 2020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25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SÚS PK, Domažlice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31</v>
      </c>
      <c r="AJ89" s="41"/>
      <c r="AK89" s="41"/>
      <c r="AL89" s="41"/>
      <c r="AM89" s="81" t="str">
        <f>IF(E17="","",E17)</f>
        <v>J.Miška</v>
      </c>
      <c r="AN89" s="72"/>
      <c r="AO89" s="72"/>
      <c r="AP89" s="72"/>
      <c r="AQ89" s="41"/>
      <c r="AR89" s="45"/>
      <c r="AS89" s="82" t="s">
        <v>58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29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34</v>
      </c>
      <c r="AJ90" s="41"/>
      <c r="AK90" s="41"/>
      <c r="AL90" s="41"/>
      <c r="AM90" s="81" t="str">
        <f>IF(E20="","",E20)</f>
        <v>Richtrová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59</v>
      </c>
      <c r="D92" s="95"/>
      <c r="E92" s="95"/>
      <c r="F92" s="95"/>
      <c r="G92" s="95"/>
      <c r="H92" s="96"/>
      <c r="I92" s="97" t="s">
        <v>60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61</v>
      </c>
      <c r="AH92" s="95"/>
      <c r="AI92" s="95"/>
      <c r="AJ92" s="95"/>
      <c r="AK92" s="95"/>
      <c r="AL92" s="95"/>
      <c r="AM92" s="95"/>
      <c r="AN92" s="97" t="s">
        <v>62</v>
      </c>
      <c r="AO92" s="95"/>
      <c r="AP92" s="99"/>
      <c r="AQ92" s="100" t="s">
        <v>63</v>
      </c>
      <c r="AR92" s="45"/>
      <c r="AS92" s="101" t="s">
        <v>64</v>
      </c>
      <c r="AT92" s="102" t="s">
        <v>65</v>
      </c>
      <c r="AU92" s="102" t="s">
        <v>66</v>
      </c>
      <c r="AV92" s="102" t="s">
        <v>67</v>
      </c>
      <c r="AW92" s="102" t="s">
        <v>68</v>
      </c>
      <c r="AX92" s="102" t="s">
        <v>69</v>
      </c>
      <c r="AY92" s="102" t="s">
        <v>70</v>
      </c>
      <c r="AZ92" s="102" t="s">
        <v>71</v>
      </c>
      <c r="BA92" s="102" t="s">
        <v>72</v>
      </c>
      <c r="BB92" s="102" t="s">
        <v>73</v>
      </c>
      <c r="BC92" s="102" t="s">
        <v>74</v>
      </c>
      <c r="BD92" s="103" t="s">
        <v>75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76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ROUND(SUM(AG95:AG96),2)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ROUND(SUM(AS95:AS96),2)</f>
        <v>0</v>
      </c>
      <c r="AT94" s="115">
        <f>ROUND(SUM(AV94:AW94),2)</f>
        <v>0</v>
      </c>
      <c r="AU94" s="116">
        <f>ROUND(SUM(AU95:AU96),5)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ROUND(SUM(AZ95:AZ96),2)</f>
        <v>0</v>
      </c>
      <c r="BA94" s="115">
        <f>ROUND(SUM(BA95:BA96),2)</f>
        <v>0</v>
      </c>
      <c r="BB94" s="115">
        <f>ROUND(SUM(BB95:BB96),2)</f>
        <v>0</v>
      </c>
      <c r="BC94" s="115">
        <f>ROUND(SUM(BC95:BC96),2)</f>
        <v>0</v>
      </c>
      <c r="BD94" s="117">
        <f>ROUND(SUM(BD95:BD96),2)</f>
        <v>0</v>
      </c>
      <c r="BE94" s="6"/>
      <c r="BS94" s="118" t="s">
        <v>77</v>
      </c>
      <c r="BT94" s="118" t="s">
        <v>78</v>
      </c>
      <c r="BU94" s="119" t="s">
        <v>79</v>
      </c>
      <c r="BV94" s="118" t="s">
        <v>80</v>
      </c>
      <c r="BW94" s="118" t="s">
        <v>5</v>
      </c>
      <c r="BX94" s="118" t="s">
        <v>81</v>
      </c>
      <c r="CL94" s="118" t="s">
        <v>19</v>
      </c>
    </row>
    <row r="95" spans="1:91" s="7" customFormat="1" ht="24.75" customHeight="1">
      <c r="A95" s="120" t="s">
        <v>82</v>
      </c>
      <c r="B95" s="121"/>
      <c r="C95" s="122"/>
      <c r="D95" s="123" t="s">
        <v>83</v>
      </c>
      <c r="E95" s="123"/>
      <c r="F95" s="123"/>
      <c r="G95" s="123"/>
      <c r="H95" s="123"/>
      <c r="I95" s="124"/>
      <c r="J95" s="123" t="s">
        <v>17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'1 - III-190 3 Mrákov -Kou...'!J30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84</v>
      </c>
      <c r="AR95" s="127"/>
      <c r="AS95" s="128">
        <v>0</v>
      </c>
      <c r="AT95" s="129">
        <f>ROUND(SUM(AV95:AW95),2)</f>
        <v>0</v>
      </c>
      <c r="AU95" s="130">
        <f>'1 - III-190 3 Mrákov -Kou...'!P128</f>
        <v>0</v>
      </c>
      <c r="AV95" s="129">
        <f>'1 - III-190 3 Mrákov -Kou...'!J33</f>
        <v>0</v>
      </c>
      <c r="AW95" s="129">
        <f>'1 - III-190 3 Mrákov -Kou...'!J34</f>
        <v>0</v>
      </c>
      <c r="AX95" s="129">
        <f>'1 - III-190 3 Mrákov -Kou...'!J35</f>
        <v>0</v>
      </c>
      <c r="AY95" s="129">
        <f>'1 - III-190 3 Mrákov -Kou...'!J36</f>
        <v>0</v>
      </c>
      <c r="AZ95" s="129">
        <f>'1 - III-190 3 Mrákov -Kou...'!F33</f>
        <v>0</v>
      </c>
      <c r="BA95" s="129">
        <f>'1 - III-190 3 Mrákov -Kou...'!F34</f>
        <v>0</v>
      </c>
      <c r="BB95" s="129">
        <f>'1 - III-190 3 Mrákov -Kou...'!F35</f>
        <v>0</v>
      </c>
      <c r="BC95" s="129">
        <f>'1 - III-190 3 Mrákov -Kou...'!F36</f>
        <v>0</v>
      </c>
      <c r="BD95" s="131">
        <f>'1 - III-190 3 Mrákov -Kou...'!F37</f>
        <v>0</v>
      </c>
      <c r="BE95" s="7"/>
      <c r="BT95" s="132" t="s">
        <v>83</v>
      </c>
      <c r="BV95" s="132" t="s">
        <v>80</v>
      </c>
      <c r="BW95" s="132" t="s">
        <v>85</v>
      </c>
      <c r="BX95" s="132" t="s">
        <v>5</v>
      </c>
      <c r="CL95" s="132" t="s">
        <v>19</v>
      </c>
      <c r="CM95" s="132" t="s">
        <v>86</v>
      </c>
    </row>
    <row r="96" spans="1:91" s="7" customFormat="1" ht="16.5" customHeight="1">
      <c r="A96" s="120" t="s">
        <v>82</v>
      </c>
      <c r="B96" s="121"/>
      <c r="C96" s="122"/>
      <c r="D96" s="123" t="s">
        <v>87</v>
      </c>
      <c r="E96" s="123"/>
      <c r="F96" s="123"/>
      <c r="G96" s="123"/>
      <c r="H96" s="123"/>
      <c r="I96" s="124"/>
      <c r="J96" s="123" t="s">
        <v>88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'VON - vedlejší a ostatní 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87</v>
      </c>
      <c r="AR96" s="127"/>
      <c r="AS96" s="133">
        <v>0</v>
      </c>
      <c r="AT96" s="134">
        <f>ROUND(SUM(AV96:AW96),2)</f>
        <v>0</v>
      </c>
      <c r="AU96" s="135">
        <f>'VON - vedlejší a ostatní ...'!P117</f>
        <v>0</v>
      </c>
      <c r="AV96" s="134">
        <f>'VON - vedlejší a ostatní ...'!J33</f>
        <v>0</v>
      </c>
      <c r="AW96" s="134">
        <f>'VON - vedlejší a ostatní ...'!J34</f>
        <v>0</v>
      </c>
      <c r="AX96" s="134">
        <f>'VON - vedlejší a ostatní ...'!J35</f>
        <v>0</v>
      </c>
      <c r="AY96" s="134">
        <f>'VON - vedlejší a ostatní ...'!J36</f>
        <v>0</v>
      </c>
      <c r="AZ96" s="134">
        <f>'VON - vedlejší a ostatní ...'!F33</f>
        <v>0</v>
      </c>
      <c r="BA96" s="134">
        <f>'VON - vedlejší a ostatní ...'!F34</f>
        <v>0</v>
      </c>
      <c r="BB96" s="134">
        <f>'VON - vedlejší a ostatní ...'!F35</f>
        <v>0</v>
      </c>
      <c r="BC96" s="134">
        <f>'VON - vedlejší a ostatní ...'!F36</f>
        <v>0</v>
      </c>
      <c r="BD96" s="136">
        <f>'VON - vedlejší a ostatní ...'!F37</f>
        <v>0</v>
      </c>
      <c r="BE96" s="7"/>
      <c r="BT96" s="132" t="s">
        <v>83</v>
      </c>
      <c r="BV96" s="132" t="s">
        <v>80</v>
      </c>
      <c r="BW96" s="132" t="s">
        <v>89</v>
      </c>
      <c r="BX96" s="132" t="s">
        <v>5</v>
      </c>
      <c r="CL96" s="132" t="s">
        <v>19</v>
      </c>
      <c r="CM96" s="132" t="s">
        <v>86</v>
      </c>
    </row>
    <row r="97" spans="1:57" s="2" customFormat="1" ht="30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s="2" customFormat="1" ht="6.95" customHeight="1">
      <c r="A98" s="39"/>
      <c r="B98" s="67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45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1 - III-190 3 Mrákov -Kou...'!C2" display="/"/>
    <hyperlink ref="A9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spans="2:46" s="1" customFormat="1" ht="24.95" customHeight="1">
      <c r="B4" s="21"/>
      <c r="D4" s="141" t="s">
        <v>90</v>
      </c>
      <c r="I4" s="137"/>
      <c r="L4" s="21"/>
      <c r="M4" s="142" t="s">
        <v>10</v>
      </c>
      <c r="AT4" s="18" t="s">
        <v>4</v>
      </c>
    </row>
    <row r="5" spans="2:12" s="1" customFormat="1" ht="6.95" customHeight="1">
      <c r="B5" s="21"/>
      <c r="I5" s="137"/>
      <c r="L5" s="21"/>
    </row>
    <row r="6" spans="2:12" s="1" customFormat="1" ht="12" customHeight="1">
      <c r="B6" s="21"/>
      <c r="D6" s="143" t="s">
        <v>16</v>
      </c>
      <c r="I6" s="137"/>
      <c r="L6" s="21"/>
    </row>
    <row r="7" spans="2:12" s="1" customFormat="1" ht="16.5" customHeight="1">
      <c r="B7" s="21"/>
      <c r="E7" s="144" t="str">
        <f>'Rekapitulace stavby'!K6</f>
        <v>III/190 3 Mrákov -Kout na Šumavě -oprava</v>
      </c>
      <c r="F7" s="143"/>
      <c r="G7" s="143"/>
      <c r="H7" s="143"/>
      <c r="I7" s="137"/>
      <c r="L7" s="21"/>
    </row>
    <row r="8" spans="1:31" s="2" customFormat="1" ht="12" customHeight="1">
      <c r="A8" s="39"/>
      <c r="B8" s="45"/>
      <c r="C8" s="39"/>
      <c r="D8" s="143" t="s">
        <v>91</v>
      </c>
      <c r="E8" s="39"/>
      <c r="F8" s="39"/>
      <c r="G8" s="39"/>
      <c r="H8" s="39"/>
      <c r="I8" s="145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6" t="s">
        <v>92</v>
      </c>
      <c r="F9" s="39"/>
      <c r="G9" s="39"/>
      <c r="H9" s="39"/>
      <c r="I9" s="14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3" t="s">
        <v>18</v>
      </c>
      <c r="E11" s="39"/>
      <c r="F11" s="147" t="s">
        <v>19</v>
      </c>
      <c r="G11" s="39"/>
      <c r="H11" s="39"/>
      <c r="I11" s="148" t="s">
        <v>20</v>
      </c>
      <c r="J11" s="147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3" t="s">
        <v>21</v>
      </c>
      <c r="E12" s="39"/>
      <c r="F12" s="147" t="s">
        <v>22</v>
      </c>
      <c r="G12" s="39"/>
      <c r="H12" s="39"/>
      <c r="I12" s="148" t="s">
        <v>23</v>
      </c>
      <c r="J12" s="149" t="str">
        <f>'Rekapitulace stavby'!AN8</f>
        <v>11. 5. 2020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5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8" t="s">
        <v>26</v>
      </c>
      <c r="J14" s="147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7" t="s">
        <v>27</v>
      </c>
      <c r="F15" s="39"/>
      <c r="G15" s="39"/>
      <c r="H15" s="39"/>
      <c r="I15" s="148" t="s">
        <v>28</v>
      </c>
      <c r="J15" s="147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5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3" t="s">
        <v>29</v>
      </c>
      <c r="E17" s="39"/>
      <c r="F17" s="39"/>
      <c r="G17" s="39"/>
      <c r="H17" s="39"/>
      <c r="I17" s="148" t="s">
        <v>26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7"/>
      <c r="G18" s="147"/>
      <c r="H18" s="147"/>
      <c r="I18" s="148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5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3" t="s">
        <v>31</v>
      </c>
      <c r="E20" s="39"/>
      <c r="F20" s="39"/>
      <c r="G20" s="39"/>
      <c r="H20" s="39"/>
      <c r="I20" s="148" t="s">
        <v>26</v>
      </c>
      <c r="J20" s="147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7" t="s">
        <v>32</v>
      </c>
      <c r="F21" s="39"/>
      <c r="G21" s="39"/>
      <c r="H21" s="39"/>
      <c r="I21" s="148" t="s">
        <v>28</v>
      </c>
      <c r="J21" s="147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5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3" t="s">
        <v>34</v>
      </c>
      <c r="E23" s="39"/>
      <c r="F23" s="39"/>
      <c r="G23" s="39"/>
      <c r="H23" s="39"/>
      <c r="I23" s="148" t="s">
        <v>26</v>
      </c>
      <c r="J23" s="147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7" t="s">
        <v>35</v>
      </c>
      <c r="F24" s="39"/>
      <c r="G24" s="39"/>
      <c r="H24" s="39"/>
      <c r="I24" s="148" t="s">
        <v>28</v>
      </c>
      <c r="J24" s="147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5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3" t="s">
        <v>36</v>
      </c>
      <c r="E26" s="39"/>
      <c r="F26" s="39"/>
      <c r="G26" s="39"/>
      <c r="H26" s="39"/>
      <c r="I26" s="145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0"/>
      <c r="B27" s="151"/>
      <c r="C27" s="150"/>
      <c r="D27" s="150"/>
      <c r="E27" s="152" t="s">
        <v>1</v>
      </c>
      <c r="F27" s="152"/>
      <c r="G27" s="152"/>
      <c r="H27" s="152"/>
      <c r="I27" s="153"/>
      <c r="J27" s="150"/>
      <c r="K27" s="150"/>
      <c r="L27" s="154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5"/>
      <c r="E29" s="155"/>
      <c r="F29" s="155"/>
      <c r="G29" s="155"/>
      <c r="H29" s="155"/>
      <c r="I29" s="156"/>
      <c r="J29" s="155"/>
      <c r="K29" s="15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7" t="s">
        <v>38</v>
      </c>
      <c r="E30" s="39"/>
      <c r="F30" s="39"/>
      <c r="G30" s="39"/>
      <c r="H30" s="39"/>
      <c r="I30" s="145"/>
      <c r="J30" s="158">
        <f>ROUND(J128,2)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5"/>
      <c r="E31" s="155"/>
      <c r="F31" s="155"/>
      <c r="G31" s="155"/>
      <c r="H31" s="155"/>
      <c r="I31" s="156"/>
      <c r="J31" s="155"/>
      <c r="K31" s="155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9" t="s">
        <v>40</v>
      </c>
      <c r="G32" s="39"/>
      <c r="H32" s="39"/>
      <c r="I32" s="160" t="s">
        <v>39</v>
      </c>
      <c r="J32" s="159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1" t="s">
        <v>42</v>
      </c>
      <c r="E33" s="143" t="s">
        <v>43</v>
      </c>
      <c r="F33" s="162">
        <f>ROUND((SUM(BE128:BE475)),2)</f>
        <v>0</v>
      </c>
      <c r="G33" s="39"/>
      <c r="H33" s="39"/>
      <c r="I33" s="163">
        <v>0.21</v>
      </c>
      <c r="J33" s="162">
        <f>ROUND(((SUM(BE128:BE475))*I33),2)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3" t="s">
        <v>44</v>
      </c>
      <c r="F34" s="162">
        <f>ROUND((SUM(BF128:BF475)),2)</f>
        <v>0</v>
      </c>
      <c r="G34" s="39"/>
      <c r="H34" s="39"/>
      <c r="I34" s="163">
        <v>0.15</v>
      </c>
      <c r="J34" s="162">
        <f>ROUND(((SUM(BF128:BF475))*I34),2)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45</v>
      </c>
      <c r="F35" s="162">
        <f>ROUND((SUM(BG128:BG475)),2)</f>
        <v>0</v>
      </c>
      <c r="G35" s="39"/>
      <c r="H35" s="39"/>
      <c r="I35" s="163">
        <v>0.21</v>
      </c>
      <c r="J35" s="162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46</v>
      </c>
      <c r="F36" s="162">
        <f>ROUND((SUM(BH128:BH475)),2)</f>
        <v>0</v>
      </c>
      <c r="G36" s="39"/>
      <c r="H36" s="39"/>
      <c r="I36" s="163">
        <v>0.15</v>
      </c>
      <c r="J36" s="162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47</v>
      </c>
      <c r="F37" s="162">
        <f>ROUND((SUM(BI128:BI475)),2)</f>
        <v>0</v>
      </c>
      <c r="G37" s="39"/>
      <c r="H37" s="39"/>
      <c r="I37" s="163">
        <v>0</v>
      </c>
      <c r="J37" s="16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5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4"/>
      <c r="D39" s="165" t="s">
        <v>48</v>
      </c>
      <c r="E39" s="166"/>
      <c r="F39" s="166"/>
      <c r="G39" s="167" t="s">
        <v>49</v>
      </c>
      <c r="H39" s="168" t="s">
        <v>50</v>
      </c>
      <c r="I39" s="169"/>
      <c r="J39" s="170">
        <f>SUM(J30:J37)</f>
        <v>0</v>
      </c>
      <c r="K39" s="171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37"/>
      <c r="L41" s="21"/>
    </row>
    <row r="42" spans="2:12" s="1" customFormat="1" ht="14.4" customHeight="1">
      <c r="B42" s="21"/>
      <c r="I42" s="137"/>
      <c r="L42" s="21"/>
    </row>
    <row r="43" spans="2:12" s="1" customFormat="1" ht="14.4" customHeight="1">
      <c r="B43" s="21"/>
      <c r="I43" s="137"/>
      <c r="L43" s="21"/>
    </row>
    <row r="44" spans="2:12" s="1" customFormat="1" ht="14.4" customHeight="1">
      <c r="B44" s="21"/>
      <c r="I44" s="137"/>
      <c r="L44" s="21"/>
    </row>
    <row r="45" spans="2:12" s="1" customFormat="1" ht="14.4" customHeight="1">
      <c r="B45" s="21"/>
      <c r="I45" s="137"/>
      <c r="L45" s="21"/>
    </row>
    <row r="46" spans="2:12" s="1" customFormat="1" ht="14.4" customHeight="1">
      <c r="B46" s="21"/>
      <c r="I46" s="137"/>
      <c r="L46" s="21"/>
    </row>
    <row r="47" spans="2:12" s="1" customFormat="1" ht="14.4" customHeight="1">
      <c r="B47" s="21"/>
      <c r="I47" s="137"/>
      <c r="L47" s="21"/>
    </row>
    <row r="48" spans="2:12" s="1" customFormat="1" ht="14.4" customHeight="1">
      <c r="B48" s="21"/>
      <c r="I48" s="137"/>
      <c r="L48" s="21"/>
    </row>
    <row r="49" spans="2:12" s="1" customFormat="1" ht="14.4" customHeight="1">
      <c r="B49" s="21"/>
      <c r="I49" s="137"/>
      <c r="L49" s="21"/>
    </row>
    <row r="50" spans="2:12" s="2" customFormat="1" ht="14.4" customHeight="1">
      <c r="B50" s="64"/>
      <c r="D50" s="172" t="s">
        <v>51</v>
      </c>
      <c r="E50" s="173"/>
      <c r="F50" s="173"/>
      <c r="G50" s="172" t="s">
        <v>52</v>
      </c>
      <c r="H50" s="173"/>
      <c r="I50" s="174"/>
      <c r="J50" s="173"/>
      <c r="K50" s="173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53</v>
      </c>
      <c r="E61" s="176"/>
      <c r="F61" s="177" t="s">
        <v>54</v>
      </c>
      <c r="G61" s="175" t="s">
        <v>53</v>
      </c>
      <c r="H61" s="176"/>
      <c r="I61" s="178"/>
      <c r="J61" s="179" t="s">
        <v>54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2" t="s">
        <v>55</v>
      </c>
      <c r="E65" s="180"/>
      <c r="F65" s="180"/>
      <c r="G65" s="172" t="s">
        <v>56</v>
      </c>
      <c r="H65" s="180"/>
      <c r="I65" s="181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53</v>
      </c>
      <c r="E76" s="176"/>
      <c r="F76" s="177" t="s">
        <v>54</v>
      </c>
      <c r="G76" s="175" t="s">
        <v>53</v>
      </c>
      <c r="H76" s="176"/>
      <c r="I76" s="178"/>
      <c r="J76" s="179" t="s">
        <v>54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4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5"/>
      <c r="C81" s="186"/>
      <c r="D81" s="186"/>
      <c r="E81" s="186"/>
      <c r="F81" s="186"/>
      <c r="G81" s="186"/>
      <c r="H81" s="186"/>
      <c r="I81" s="187"/>
      <c r="J81" s="186"/>
      <c r="K81" s="18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93</v>
      </c>
      <c r="D82" s="41"/>
      <c r="E82" s="41"/>
      <c r="F82" s="41"/>
      <c r="G82" s="41"/>
      <c r="H82" s="41"/>
      <c r="I82" s="14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8" t="str">
        <f>E7</f>
        <v>III/190 3 Mrákov -Kout na Šumavě -oprava</v>
      </c>
      <c r="F85" s="33"/>
      <c r="G85" s="33"/>
      <c r="H85" s="33"/>
      <c r="I85" s="14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91</v>
      </c>
      <c r="D86" s="41"/>
      <c r="E86" s="41"/>
      <c r="F86" s="41"/>
      <c r="G86" s="41"/>
      <c r="H86" s="41"/>
      <c r="I86" s="145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1 - III/190 3 Mrákov -Kout na Šumavě -oprava</v>
      </c>
      <c r="F87" s="41"/>
      <c r="G87" s="41"/>
      <c r="H87" s="41"/>
      <c r="I87" s="14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21</v>
      </c>
      <c r="D89" s="41"/>
      <c r="E89" s="41"/>
      <c r="F89" s="28" t="str">
        <f>F12</f>
        <v xml:space="preserve">sil.III/190 3  úsek Mrákov Kout na Šumavě</v>
      </c>
      <c r="G89" s="41"/>
      <c r="H89" s="41"/>
      <c r="I89" s="148" t="s">
        <v>23</v>
      </c>
      <c r="J89" s="80" t="str">
        <f>IF(J12="","",J12)</f>
        <v>11. 5. 2020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25</v>
      </c>
      <c r="D91" s="41"/>
      <c r="E91" s="41"/>
      <c r="F91" s="28" t="str">
        <f>E15</f>
        <v>SÚS PK, Domažlice</v>
      </c>
      <c r="G91" s="41"/>
      <c r="H91" s="41"/>
      <c r="I91" s="148" t="s">
        <v>31</v>
      </c>
      <c r="J91" s="37" t="str">
        <f>E21</f>
        <v>J.Miška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148" t="s">
        <v>34</v>
      </c>
      <c r="J92" s="37" t="str">
        <f>E24</f>
        <v>Richtrová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5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9" t="s">
        <v>94</v>
      </c>
      <c r="D94" s="190"/>
      <c r="E94" s="190"/>
      <c r="F94" s="190"/>
      <c r="G94" s="190"/>
      <c r="H94" s="190"/>
      <c r="I94" s="191"/>
      <c r="J94" s="192" t="s">
        <v>95</v>
      </c>
      <c r="K94" s="19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3" t="s">
        <v>96</v>
      </c>
      <c r="D96" s="41"/>
      <c r="E96" s="41"/>
      <c r="F96" s="41"/>
      <c r="G96" s="41"/>
      <c r="H96" s="41"/>
      <c r="I96" s="145"/>
      <c r="J96" s="111">
        <f>J128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97</v>
      </c>
    </row>
    <row r="97" spans="1:31" s="9" customFormat="1" ht="24.95" customHeight="1">
      <c r="A97" s="9"/>
      <c r="B97" s="194"/>
      <c r="C97" s="195"/>
      <c r="D97" s="196" t="s">
        <v>98</v>
      </c>
      <c r="E97" s="197"/>
      <c r="F97" s="197"/>
      <c r="G97" s="197"/>
      <c r="H97" s="197"/>
      <c r="I97" s="198"/>
      <c r="J97" s="199">
        <f>J129</f>
        <v>0</v>
      </c>
      <c r="K97" s="195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1"/>
      <c r="C98" s="202"/>
      <c r="D98" s="203" t="s">
        <v>99</v>
      </c>
      <c r="E98" s="204"/>
      <c r="F98" s="204"/>
      <c r="G98" s="204"/>
      <c r="H98" s="204"/>
      <c r="I98" s="205"/>
      <c r="J98" s="206">
        <f>J130</f>
        <v>0</v>
      </c>
      <c r="K98" s="202"/>
      <c r="L98" s="20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1"/>
      <c r="C99" s="202"/>
      <c r="D99" s="203" t="s">
        <v>100</v>
      </c>
      <c r="E99" s="204"/>
      <c r="F99" s="204"/>
      <c r="G99" s="204"/>
      <c r="H99" s="204"/>
      <c r="I99" s="205"/>
      <c r="J99" s="206">
        <f>J212</f>
        <v>0</v>
      </c>
      <c r="K99" s="202"/>
      <c r="L99" s="20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1"/>
      <c r="C100" s="202"/>
      <c r="D100" s="203" t="s">
        <v>101</v>
      </c>
      <c r="E100" s="204"/>
      <c r="F100" s="204"/>
      <c r="G100" s="204"/>
      <c r="H100" s="204"/>
      <c r="I100" s="205"/>
      <c r="J100" s="206">
        <f>J226</f>
        <v>0</v>
      </c>
      <c r="K100" s="202"/>
      <c r="L100" s="20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1"/>
      <c r="C101" s="202"/>
      <c r="D101" s="203" t="s">
        <v>102</v>
      </c>
      <c r="E101" s="204"/>
      <c r="F101" s="204"/>
      <c r="G101" s="204"/>
      <c r="H101" s="204"/>
      <c r="I101" s="205"/>
      <c r="J101" s="206">
        <f>J241</f>
        <v>0</v>
      </c>
      <c r="K101" s="202"/>
      <c r="L101" s="20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1"/>
      <c r="C102" s="202"/>
      <c r="D102" s="203" t="s">
        <v>103</v>
      </c>
      <c r="E102" s="204"/>
      <c r="F102" s="204"/>
      <c r="G102" s="204"/>
      <c r="H102" s="204"/>
      <c r="I102" s="205"/>
      <c r="J102" s="206">
        <f>J262</f>
        <v>0</v>
      </c>
      <c r="K102" s="202"/>
      <c r="L102" s="20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1"/>
      <c r="C103" s="202"/>
      <c r="D103" s="203" t="s">
        <v>104</v>
      </c>
      <c r="E103" s="204"/>
      <c r="F103" s="204"/>
      <c r="G103" s="204"/>
      <c r="H103" s="204"/>
      <c r="I103" s="205"/>
      <c r="J103" s="206">
        <f>J292</f>
        <v>0</v>
      </c>
      <c r="K103" s="202"/>
      <c r="L103" s="20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1"/>
      <c r="C104" s="202"/>
      <c r="D104" s="203" t="s">
        <v>105</v>
      </c>
      <c r="E104" s="204"/>
      <c r="F104" s="204"/>
      <c r="G104" s="204"/>
      <c r="H104" s="204"/>
      <c r="I104" s="205"/>
      <c r="J104" s="206">
        <f>J296</f>
        <v>0</v>
      </c>
      <c r="K104" s="202"/>
      <c r="L104" s="20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201"/>
      <c r="C105" s="202"/>
      <c r="D105" s="203" t="s">
        <v>106</v>
      </c>
      <c r="E105" s="204"/>
      <c r="F105" s="204"/>
      <c r="G105" s="204"/>
      <c r="H105" s="204"/>
      <c r="I105" s="205"/>
      <c r="J105" s="206">
        <f>J456</f>
        <v>0</v>
      </c>
      <c r="K105" s="202"/>
      <c r="L105" s="20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94"/>
      <c r="C106" s="195"/>
      <c r="D106" s="196" t="s">
        <v>107</v>
      </c>
      <c r="E106" s="197"/>
      <c r="F106" s="197"/>
      <c r="G106" s="197"/>
      <c r="H106" s="197"/>
      <c r="I106" s="198"/>
      <c r="J106" s="199">
        <f>J459</f>
        <v>0</v>
      </c>
      <c r="K106" s="195"/>
      <c r="L106" s="200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201"/>
      <c r="C107" s="202"/>
      <c r="D107" s="203" t="s">
        <v>108</v>
      </c>
      <c r="E107" s="204"/>
      <c r="F107" s="204"/>
      <c r="G107" s="204"/>
      <c r="H107" s="204"/>
      <c r="I107" s="205"/>
      <c r="J107" s="206">
        <f>J460</f>
        <v>0</v>
      </c>
      <c r="K107" s="202"/>
      <c r="L107" s="20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201"/>
      <c r="C108" s="202"/>
      <c r="D108" s="203" t="s">
        <v>109</v>
      </c>
      <c r="E108" s="204"/>
      <c r="F108" s="204"/>
      <c r="G108" s="204"/>
      <c r="H108" s="204"/>
      <c r="I108" s="205"/>
      <c r="J108" s="206">
        <f>J467</f>
        <v>0</v>
      </c>
      <c r="K108" s="202"/>
      <c r="L108" s="20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9"/>
      <c r="B109" s="40"/>
      <c r="C109" s="41"/>
      <c r="D109" s="41"/>
      <c r="E109" s="41"/>
      <c r="F109" s="41"/>
      <c r="G109" s="41"/>
      <c r="H109" s="41"/>
      <c r="I109" s="145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184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187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4" t="s">
        <v>110</v>
      </c>
      <c r="D115" s="41"/>
      <c r="E115" s="41"/>
      <c r="F115" s="41"/>
      <c r="G115" s="41"/>
      <c r="H115" s="41"/>
      <c r="I115" s="145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145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145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188" t="str">
        <f>E7</f>
        <v>III/190 3 Mrákov -Kout na Šumavě -oprava</v>
      </c>
      <c r="F118" s="33"/>
      <c r="G118" s="33"/>
      <c r="H118" s="33"/>
      <c r="I118" s="145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91</v>
      </c>
      <c r="D119" s="41"/>
      <c r="E119" s="41"/>
      <c r="F119" s="41"/>
      <c r="G119" s="41"/>
      <c r="H119" s="41"/>
      <c r="I119" s="145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77" t="str">
        <f>E9</f>
        <v>1 - III/190 3 Mrákov -Kout na Šumavě -oprava</v>
      </c>
      <c r="F120" s="41"/>
      <c r="G120" s="41"/>
      <c r="H120" s="41"/>
      <c r="I120" s="145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145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21</v>
      </c>
      <c r="D122" s="41"/>
      <c r="E122" s="41"/>
      <c r="F122" s="28" t="str">
        <f>F12</f>
        <v xml:space="preserve">sil.III/190 3  úsek Mrákov Kout na Šumavě</v>
      </c>
      <c r="G122" s="41"/>
      <c r="H122" s="41"/>
      <c r="I122" s="148" t="s">
        <v>23</v>
      </c>
      <c r="J122" s="80" t="str">
        <f>IF(J12="","",J12)</f>
        <v>11. 5. 2020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145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25</v>
      </c>
      <c r="D124" s="41"/>
      <c r="E124" s="41"/>
      <c r="F124" s="28" t="str">
        <f>E15</f>
        <v>SÚS PK, Domažlice</v>
      </c>
      <c r="G124" s="41"/>
      <c r="H124" s="41"/>
      <c r="I124" s="148" t="s">
        <v>31</v>
      </c>
      <c r="J124" s="37" t="str">
        <f>E21</f>
        <v>J.Miška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29</v>
      </c>
      <c r="D125" s="41"/>
      <c r="E125" s="41"/>
      <c r="F125" s="28" t="str">
        <f>IF(E18="","",E18)</f>
        <v>Vyplň údaj</v>
      </c>
      <c r="G125" s="41"/>
      <c r="H125" s="41"/>
      <c r="I125" s="148" t="s">
        <v>34</v>
      </c>
      <c r="J125" s="37" t="str">
        <f>E24</f>
        <v>Richtrová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145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208"/>
      <c r="B127" s="209"/>
      <c r="C127" s="210" t="s">
        <v>111</v>
      </c>
      <c r="D127" s="211" t="s">
        <v>63</v>
      </c>
      <c r="E127" s="211" t="s">
        <v>59</v>
      </c>
      <c r="F127" s="211" t="s">
        <v>60</v>
      </c>
      <c r="G127" s="211" t="s">
        <v>112</v>
      </c>
      <c r="H127" s="211" t="s">
        <v>113</v>
      </c>
      <c r="I127" s="212" t="s">
        <v>114</v>
      </c>
      <c r="J127" s="211" t="s">
        <v>95</v>
      </c>
      <c r="K127" s="213" t="s">
        <v>115</v>
      </c>
      <c r="L127" s="214"/>
      <c r="M127" s="101" t="s">
        <v>1</v>
      </c>
      <c r="N127" s="102" t="s">
        <v>42</v>
      </c>
      <c r="O127" s="102" t="s">
        <v>116</v>
      </c>
      <c r="P127" s="102" t="s">
        <v>117</v>
      </c>
      <c r="Q127" s="102" t="s">
        <v>118</v>
      </c>
      <c r="R127" s="102" t="s">
        <v>119</v>
      </c>
      <c r="S127" s="102" t="s">
        <v>120</v>
      </c>
      <c r="T127" s="103" t="s">
        <v>121</v>
      </c>
      <c r="U127" s="208"/>
      <c r="V127" s="208"/>
      <c r="W127" s="208"/>
      <c r="X127" s="208"/>
      <c r="Y127" s="208"/>
      <c r="Z127" s="208"/>
      <c r="AA127" s="208"/>
      <c r="AB127" s="208"/>
      <c r="AC127" s="208"/>
      <c r="AD127" s="208"/>
      <c r="AE127" s="208"/>
    </row>
    <row r="128" spans="1:63" s="2" customFormat="1" ht="22.8" customHeight="1">
      <c r="A128" s="39"/>
      <c r="B128" s="40"/>
      <c r="C128" s="108" t="s">
        <v>122</v>
      </c>
      <c r="D128" s="41"/>
      <c r="E128" s="41"/>
      <c r="F128" s="41"/>
      <c r="G128" s="41"/>
      <c r="H128" s="41"/>
      <c r="I128" s="145"/>
      <c r="J128" s="215">
        <f>BK128</f>
        <v>0</v>
      </c>
      <c r="K128" s="41"/>
      <c r="L128" s="45"/>
      <c r="M128" s="104"/>
      <c r="N128" s="216"/>
      <c r="O128" s="105"/>
      <c r="P128" s="217">
        <f>P129+P459</f>
        <v>0</v>
      </c>
      <c r="Q128" s="105"/>
      <c r="R128" s="217">
        <f>R129+R459</f>
        <v>1748.6575423000002</v>
      </c>
      <c r="S128" s="105"/>
      <c r="T128" s="218">
        <f>T129+T459</f>
        <v>389.1361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77</v>
      </c>
      <c r="AU128" s="18" t="s">
        <v>97</v>
      </c>
      <c r="BK128" s="219">
        <f>BK129+BK459</f>
        <v>0</v>
      </c>
    </row>
    <row r="129" spans="1:63" s="12" customFormat="1" ht="25.9" customHeight="1">
      <c r="A129" s="12"/>
      <c r="B129" s="220"/>
      <c r="C129" s="221"/>
      <c r="D129" s="222" t="s">
        <v>77</v>
      </c>
      <c r="E129" s="223" t="s">
        <v>123</v>
      </c>
      <c r="F129" s="223" t="s">
        <v>124</v>
      </c>
      <c r="G129" s="221"/>
      <c r="H129" s="221"/>
      <c r="I129" s="224"/>
      <c r="J129" s="225">
        <f>BK129</f>
        <v>0</v>
      </c>
      <c r="K129" s="221"/>
      <c r="L129" s="226"/>
      <c r="M129" s="227"/>
      <c r="N129" s="228"/>
      <c r="O129" s="228"/>
      <c r="P129" s="229">
        <f>P130+P212+P226+P241+P262+P292+P296+P456</f>
        <v>0</v>
      </c>
      <c r="Q129" s="228"/>
      <c r="R129" s="229">
        <f>R130+R212+R226+R241+R262+R292+R296+R456</f>
        <v>1748.6326823000002</v>
      </c>
      <c r="S129" s="228"/>
      <c r="T129" s="230">
        <f>T130+T212+T226+T241+T262+T292+T296+T456</f>
        <v>389.1361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1" t="s">
        <v>83</v>
      </c>
      <c r="AT129" s="232" t="s">
        <v>77</v>
      </c>
      <c r="AU129" s="232" t="s">
        <v>78</v>
      </c>
      <c r="AY129" s="231" t="s">
        <v>125</v>
      </c>
      <c r="BK129" s="233">
        <f>BK130+BK212+BK226+BK241+BK262+BK292+BK296+BK456</f>
        <v>0</v>
      </c>
    </row>
    <row r="130" spans="1:63" s="12" customFormat="1" ht="22.8" customHeight="1">
      <c r="A130" s="12"/>
      <c r="B130" s="220"/>
      <c r="C130" s="221"/>
      <c r="D130" s="222" t="s">
        <v>77</v>
      </c>
      <c r="E130" s="234" t="s">
        <v>83</v>
      </c>
      <c r="F130" s="234" t="s">
        <v>126</v>
      </c>
      <c r="G130" s="221"/>
      <c r="H130" s="221"/>
      <c r="I130" s="224"/>
      <c r="J130" s="235">
        <f>BK130</f>
        <v>0</v>
      </c>
      <c r="K130" s="221"/>
      <c r="L130" s="226"/>
      <c r="M130" s="227"/>
      <c r="N130" s="228"/>
      <c r="O130" s="228"/>
      <c r="P130" s="229">
        <f>SUM(P131:P211)</f>
        <v>0</v>
      </c>
      <c r="Q130" s="228"/>
      <c r="R130" s="229">
        <f>SUM(R131:R211)</f>
        <v>420.631243</v>
      </c>
      <c r="S130" s="228"/>
      <c r="T130" s="230">
        <f>SUM(T131:T211)</f>
        <v>364.518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31" t="s">
        <v>83</v>
      </c>
      <c r="AT130" s="232" t="s">
        <v>77</v>
      </c>
      <c r="AU130" s="232" t="s">
        <v>83</v>
      </c>
      <c r="AY130" s="231" t="s">
        <v>125</v>
      </c>
      <c r="BK130" s="233">
        <f>SUM(BK131:BK211)</f>
        <v>0</v>
      </c>
    </row>
    <row r="131" spans="1:65" s="2" customFormat="1" ht="33" customHeight="1">
      <c r="A131" s="39"/>
      <c r="B131" s="40"/>
      <c r="C131" s="236" t="s">
        <v>83</v>
      </c>
      <c r="D131" s="236" t="s">
        <v>127</v>
      </c>
      <c r="E131" s="237" t="s">
        <v>128</v>
      </c>
      <c r="F131" s="238" t="s">
        <v>129</v>
      </c>
      <c r="G131" s="239" t="s">
        <v>130</v>
      </c>
      <c r="H131" s="240">
        <v>5</v>
      </c>
      <c r="I131" s="241"/>
      <c r="J131" s="242">
        <f>ROUND(I131*H131,2)</f>
        <v>0</v>
      </c>
      <c r="K131" s="238" t="s">
        <v>1</v>
      </c>
      <c r="L131" s="45"/>
      <c r="M131" s="243" t="s">
        <v>1</v>
      </c>
      <c r="N131" s="244" t="s">
        <v>43</v>
      </c>
      <c r="O131" s="92"/>
      <c r="P131" s="245">
        <f>O131*H131</f>
        <v>0</v>
      </c>
      <c r="Q131" s="245">
        <v>0</v>
      </c>
      <c r="R131" s="245">
        <f>Q131*H131</f>
        <v>0</v>
      </c>
      <c r="S131" s="245">
        <v>0</v>
      </c>
      <c r="T131" s="246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7" t="s">
        <v>131</v>
      </c>
      <c r="AT131" s="247" t="s">
        <v>127</v>
      </c>
      <c r="AU131" s="247" t="s">
        <v>86</v>
      </c>
      <c r="AY131" s="18" t="s">
        <v>125</v>
      </c>
      <c r="BE131" s="248">
        <f>IF(N131="základní",J131,0)</f>
        <v>0</v>
      </c>
      <c r="BF131" s="248">
        <f>IF(N131="snížená",J131,0)</f>
        <v>0</v>
      </c>
      <c r="BG131" s="248">
        <f>IF(N131="zákl. přenesená",J131,0)</f>
        <v>0</v>
      </c>
      <c r="BH131" s="248">
        <f>IF(N131="sníž. přenesená",J131,0)</f>
        <v>0</v>
      </c>
      <c r="BI131" s="248">
        <f>IF(N131="nulová",J131,0)</f>
        <v>0</v>
      </c>
      <c r="BJ131" s="18" t="s">
        <v>83</v>
      </c>
      <c r="BK131" s="248">
        <f>ROUND(I131*H131,2)</f>
        <v>0</v>
      </c>
      <c r="BL131" s="18" t="s">
        <v>131</v>
      </c>
      <c r="BM131" s="247" t="s">
        <v>132</v>
      </c>
    </row>
    <row r="132" spans="1:51" s="13" customFormat="1" ht="12">
      <c r="A132" s="13"/>
      <c r="B132" s="249"/>
      <c r="C132" s="250"/>
      <c r="D132" s="251" t="s">
        <v>133</v>
      </c>
      <c r="E132" s="252" t="s">
        <v>1</v>
      </c>
      <c r="F132" s="253" t="s">
        <v>134</v>
      </c>
      <c r="G132" s="250"/>
      <c r="H132" s="254">
        <v>5</v>
      </c>
      <c r="I132" s="255"/>
      <c r="J132" s="250"/>
      <c r="K132" s="250"/>
      <c r="L132" s="256"/>
      <c r="M132" s="257"/>
      <c r="N132" s="258"/>
      <c r="O132" s="258"/>
      <c r="P132" s="258"/>
      <c r="Q132" s="258"/>
      <c r="R132" s="258"/>
      <c r="S132" s="258"/>
      <c r="T132" s="25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60" t="s">
        <v>133</v>
      </c>
      <c r="AU132" s="260" t="s">
        <v>86</v>
      </c>
      <c r="AV132" s="13" t="s">
        <v>86</v>
      </c>
      <c r="AW132" s="13" t="s">
        <v>33</v>
      </c>
      <c r="AX132" s="13" t="s">
        <v>83</v>
      </c>
      <c r="AY132" s="260" t="s">
        <v>125</v>
      </c>
    </row>
    <row r="133" spans="1:65" s="2" customFormat="1" ht="21.75" customHeight="1">
      <c r="A133" s="39"/>
      <c r="B133" s="40"/>
      <c r="C133" s="236" t="s">
        <v>86</v>
      </c>
      <c r="D133" s="236" t="s">
        <v>127</v>
      </c>
      <c r="E133" s="237" t="s">
        <v>135</v>
      </c>
      <c r="F133" s="238" t="s">
        <v>136</v>
      </c>
      <c r="G133" s="239" t="s">
        <v>130</v>
      </c>
      <c r="H133" s="240">
        <v>1579.5</v>
      </c>
      <c r="I133" s="241"/>
      <c r="J133" s="242">
        <f>ROUND(I133*H133,2)</f>
        <v>0</v>
      </c>
      <c r="K133" s="238" t="s">
        <v>137</v>
      </c>
      <c r="L133" s="45"/>
      <c r="M133" s="243" t="s">
        <v>1</v>
      </c>
      <c r="N133" s="244" t="s">
        <v>43</v>
      </c>
      <c r="O133" s="92"/>
      <c r="P133" s="245">
        <f>O133*H133</f>
        <v>0</v>
      </c>
      <c r="Q133" s="245">
        <v>0</v>
      </c>
      <c r="R133" s="245">
        <f>Q133*H133</f>
        <v>0</v>
      </c>
      <c r="S133" s="245">
        <v>0.22</v>
      </c>
      <c r="T133" s="246">
        <f>S133*H133</f>
        <v>347.49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7" t="s">
        <v>131</v>
      </c>
      <c r="AT133" s="247" t="s">
        <v>127</v>
      </c>
      <c r="AU133" s="247" t="s">
        <v>86</v>
      </c>
      <c r="AY133" s="18" t="s">
        <v>125</v>
      </c>
      <c r="BE133" s="248">
        <f>IF(N133="základní",J133,0)</f>
        <v>0</v>
      </c>
      <c r="BF133" s="248">
        <f>IF(N133="snížená",J133,0)</f>
        <v>0</v>
      </c>
      <c r="BG133" s="248">
        <f>IF(N133="zákl. přenesená",J133,0)</f>
        <v>0</v>
      </c>
      <c r="BH133" s="248">
        <f>IF(N133="sníž. přenesená",J133,0)</f>
        <v>0</v>
      </c>
      <c r="BI133" s="248">
        <f>IF(N133="nulová",J133,0)</f>
        <v>0</v>
      </c>
      <c r="BJ133" s="18" t="s">
        <v>83</v>
      </c>
      <c r="BK133" s="248">
        <f>ROUND(I133*H133,2)</f>
        <v>0</v>
      </c>
      <c r="BL133" s="18" t="s">
        <v>131</v>
      </c>
      <c r="BM133" s="247" t="s">
        <v>138</v>
      </c>
    </row>
    <row r="134" spans="1:51" s="13" customFormat="1" ht="12">
      <c r="A134" s="13"/>
      <c r="B134" s="249"/>
      <c r="C134" s="250"/>
      <c r="D134" s="251" t="s">
        <v>133</v>
      </c>
      <c r="E134" s="252" t="s">
        <v>1</v>
      </c>
      <c r="F134" s="253" t="s">
        <v>139</v>
      </c>
      <c r="G134" s="250"/>
      <c r="H134" s="254">
        <v>1579.5</v>
      </c>
      <c r="I134" s="255"/>
      <c r="J134" s="250"/>
      <c r="K134" s="250"/>
      <c r="L134" s="256"/>
      <c r="M134" s="257"/>
      <c r="N134" s="258"/>
      <c r="O134" s="258"/>
      <c r="P134" s="258"/>
      <c r="Q134" s="258"/>
      <c r="R134" s="258"/>
      <c r="S134" s="258"/>
      <c r="T134" s="25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60" t="s">
        <v>133</v>
      </c>
      <c r="AU134" s="260" t="s">
        <v>86</v>
      </c>
      <c r="AV134" s="13" t="s">
        <v>86</v>
      </c>
      <c r="AW134" s="13" t="s">
        <v>33</v>
      </c>
      <c r="AX134" s="13" t="s">
        <v>83</v>
      </c>
      <c r="AY134" s="260" t="s">
        <v>125</v>
      </c>
    </row>
    <row r="135" spans="1:65" s="2" customFormat="1" ht="21.75" customHeight="1">
      <c r="A135" s="39"/>
      <c r="B135" s="40"/>
      <c r="C135" s="236" t="s">
        <v>140</v>
      </c>
      <c r="D135" s="236" t="s">
        <v>127</v>
      </c>
      <c r="E135" s="237" t="s">
        <v>141</v>
      </c>
      <c r="F135" s="238" t="s">
        <v>142</v>
      </c>
      <c r="G135" s="239" t="s">
        <v>130</v>
      </c>
      <c r="H135" s="240">
        <v>25.8</v>
      </c>
      <c r="I135" s="241"/>
      <c r="J135" s="242">
        <f>ROUND(I135*H135,2)</f>
        <v>0</v>
      </c>
      <c r="K135" s="238" t="s">
        <v>137</v>
      </c>
      <c r="L135" s="45"/>
      <c r="M135" s="243" t="s">
        <v>1</v>
      </c>
      <c r="N135" s="244" t="s">
        <v>43</v>
      </c>
      <c r="O135" s="92"/>
      <c r="P135" s="245">
        <f>O135*H135</f>
        <v>0</v>
      </c>
      <c r="Q135" s="245">
        <v>0</v>
      </c>
      <c r="R135" s="245">
        <f>Q135*H135</f>
        <v>0</v>
      </c>
      <c r="S135" s="245">
        <v>0.44</v>
      </c>
      <c r="T135" s="246">
        <f>S135*H135</f>
        <v>11.352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7" t="s">
        <v>131</v>
      </c>
      <c r="AT135" s="247" t="s">
        <v>127</v>
      </c>
      <c r="AU135" s="247" t="s">
        <v>86</v>
      </c>
      <c r="AY135" s="18" t="s">
        <v>125</v>
      </c>
      <c r="BE135" s="248">
        <f>IF(N135="základní",J135,0)</f>
        <v>0</v>
      </c>
      <c r="BF135" s="248">
        <f>IF(N135="snížená",J135,0)</f>
        <v>0</v>
      </c>
      <c r="BG135" s="248">
        <f>IF(N135="zákl. přenesená",J135,0)</f>
        <v>0</v>
      </c>
      <c r="BH135" s="248">
        <f>IF(N135="sníž. přenesená",J135,0)</f>
        <v>0</v>
      </c>
      <c r="BI135" s="248">
        <f>IF(N135="nulová",J135,0)</f>
        <v>0</v>
      </c>
      <c r="BJ135" s="18" t="s">
        <v>83</v>
      </c>
      <c r="BK135" s="248">
        <f>ROUND(I135*H135,2)</f>
        <v>0</v>
      </c>
      <c r="BL135" s="18" t="s">
        <v>131</v>
      </c>
      <c r="BM135" s="247" t="s">
        <v>143</v>
      </c>
    </row>
    <row r="136" spans="1:51" s="13" customFormat="1" ht="12">
      <c r="A136" s="13"/>
      <c r="B136" s="249"/>
      <c r="C136" s="250"/>
      <c r="D136" s="251" t="s">
        <v>133</v>
      </c>
      <c r="E136" s="252" t="s">
        <v>1</v>
      </c>
      <c r="F136" s="253" t="s">
        <v>144</v>
      </c>
      <c r="G136" s="250"/>
      <c r="H136" s="254">
        <v>25.8</v>
      </c>
      <c r="I136" s="255"/>
      <c r="J136" s="250"/>
      <c r="K136" s="250"/>
      <c r="L136" s="256"/>
      <c r="M136" s="257"/>
      <c r="N136" s="258"/>
      <c r="O136" s="258"/>
      <c r="P136" s="258"/>
      <c r="Q136" s="258"/>
      <c r="R136" s="258"/>
      <c r="S136" s="258"/>
      <c r="T136" s="25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0" t="s">
        <v>133</v>
      </c>
      <c r="AU136" s="260" t="s">
        <v>86</v>
      </c>
      <c r="AV136" s="13" t="s">
        <v>86</v>
      </c>
      <c r="AW136" s="13" t="s">
        <v>33</v>
      </c>
      <c r="AX136" s="13" t="s">
        <v>78</v>
      </c>
      <c r="AY136" s="260" t="s">
        <v>125</v>
      </c>
    </row>
    <row r="137" spans="1:51" s="14" customFormat="1" ht="12">
      <c r="A137" s="14"/>
      <c r="B137" s="261"/>
      <c r="C137" s="262"/>
      <c r="D137" s="251" t="s">
        <v>133</v>
      </c>
      <c r="E137" s="263" t="s">
        <v>1</v>
      </c>
      <c r="F137" s="264" t="s">
        <v>145</v>
      </c>
      <c r="G137" s="262"/>
      <c r="H137" s="265">
        <v>25.8</v>
      </c>
      <c r="I137" s="266"/>
      <c r="J137" s="262"/>
      <c r="K137" s="262"/>
      <c r="L137" s="267"/>
      <c r="M137" s="268"/>
      <c r="N137" s="269"/>
      <c r="O137" s="269"/>
      <c r="P137" s="269"/>
      <c r="Q137" s="269"/>
      <c r="R137" s="269"/>
      <c r="S137" s="269"/>
      <c r="T137" s="27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71" t="s">
        <v>133</v>
      </c>
      <c r="AU137" s="271" t="s">
        <v>86</v>
      </c>
      <c r="AV137" s="14" t="s">
        <v>131</v>
      </c>
      <c r="AW137" s="14" t="s">
        <v>33</v>
      </c>
      <c r="AX137" s="14" t="s">
        <v>83</v>
      </c>
      <c r="AY137" s="271" t="s">
        <v>125</v>
      </c>
    </row>
    <row r="138" spans="1:65" s="2" customFormat="1" ht="21.75" customHeight="1">
      <c r="A138" s="39"/>
      <c r="B138" s="40"/>
      <c r="C138" s="236" t="s">
        <v>131</v>
      </c>
      <c r="D138" s="236" t="s">
        <v>127</v>
      </c>
      <c r="E138" s="237" t="s">
        <v>146</v>
      </c>
      <c r="F138" s="238" t="s">
        <v>147</v>
      </c>
      <c r="G138" s="239" t="s">
        <v>130</v>
      </c>
      <c r="H138" s="240">
        <v>25.8</v>
      </c>
      <c r="I138" s="241"/>
      <c r="J138" s="242">
        <f>ROUND(I138*H138,2)</f>
        <v>0</v>
      </c>
      <c r="K138" s="238" t="s">
        <v>137</v>
      </c>
      <c r="L138" s="45"/>
      <c r="M138" s="243" t="s">
        <v>1</v>
      </c>
      <c r="N138" s="244" t="s">
        <v>43</v>
      </c>
      <c r="O138" s="92"/>
      <c r="P138" s="245">
        <f>O138*H138</f>
        <v>0</v>
      </c>
      <c r="Q138" s="245">
        <v>0</v>
      </c>
      <c r="R138" s="245">
        <f>Q138*H138</f>
        <v>0</v>
      </c>
      <c r="S138" s="245">
        <v>0.22</v>
      </c>
      <c r="T138" s="246">
        <f>S138*H138</f>
        <v>5.676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47" t="s">
        <v>131</v>
      </c>
      <c r="AT138" s="247" t="s">
        <v>127</v>
      </c>
      <c r="AU138" s="247" t="s">
        <v>86</v>
      </c>
      <c r="AY138" s="18" t="s">
        <v>125</v>
      </c>
      <c r="BE138" s="248">
        <f>IF(N138="základní",J138,0)</f>
        <v>0</v>
      </c>
      <c r="BF138" s="248">
        <f>IF(N138="snížená",J138,0)</f>
        <v>0</v>
      </c>
      <c r="BG138" s="248">
        <f>IF(N138="zákl. přenesená",J138,0)</f>
        <v>0</v>
      </c>
      <c r="BH138" s="248">
        <f>IF(N138="sníž. přenesená",J138,0)</f>
        <v>0</v>
      </c>
      <c r="BI138" s="248">
        <f>IF(N138="nulová",J138,0)</f>
        <v>0</v>
      </c>
      <c r="BJ138" s="18" t="s">
        <v>83</v>
      </c>
      <c r="BK138" s="248">
        <f>ROUND(I138*H138,2)</f>
        <v>0</v>
      </c>
      <c r="BL138" s="18" t="s">
        <v>131</v>
      </c>
      <c r="BM138" s="247" t="s">
        <v>148</v>
      </c>
    </row>
    <row r="139" spans="1:51" s="13" customFormat="1" ht="12">
      <c r="A139" s="13"/>
      <c r="B139" s="249"/>
      <c r="C139" s="250"/>
      <c r="D139" s="251" t="s">
        <v>133</v>
      </c>
      <c r="E139" s="252" t="s">
        <v>1</v>
      </c>
      <c r="F139" s="253" t="s">
        <v>144</v>
      </c>
      <c r="G139" s="250"/>
      <c r="H139" s="254">
        <v>25.8</v>
      </c>
      <c r="I139" s="255"/>
      <c r="J139" s="250"/>
      <c r="K139" s="250"/>
      <c r="L139" s="256"/>
      <c r="M139" s="257"/>
      <c r="N139" s="258"/>
      <c r="O139" s="258"/>
      <c r="P139" s="258"/>
      <c r="Q139" s="258"/>
      <c r="R139" s="258"/>
      <c r="S139" s="258"/>
      <c r="T139" s="25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0" t="s">
        <v>133</v>
      </c>
      <c r="AU139" s="260" t="s">
        <v>86</v>
      </c>
      <c r="AV139" s="13" t="s">
        <v>86</v>
      </c>
      <c r="AW139" s="13" t="s">
        <v>33</v>
      </c>
      <c r="AX139" s="13" t="s">
        <v>78</v>
      </c>
      <c r="AY139" s="260" t="s">
        <v>125</v>
      </c>
    </row>
    <row r="140" spans="1:51" s="14" customFormat="1" ht="12">
      <c r="A140" s="14"/>
      <c r="B140" s="261"/>
      <c r="C140" s="262"/>
      <c r="D140" s="251" t="s">
        <v>133</v>
      </c>
      <c r="E140" s="263" t="s">
        <v>1</v>
      </c>
      <c r="F140" s="264" t="s">
        <v>145</v>
      </c>
      <c r="G140" s="262"/>
      <c r="H140" s="265">
        <v>25.8</v>
      </c>
      <c r="I140" s="266"/>
      <c r="J140" s="262"/>
      <c r="K140" s="262"/>
      <c r="L140" s="267"/>
      <c r="M140" s="268"/>
      <c r="N140" s="269"/>
      <c r="O140" s="269"/>
      <c r="P140" s="269"/>
      <c r="Q140" s="269"/>
      <c r="R140" s="269"/>
      <c r="S140" s="269"/>
      <c r="T140" s="27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1" t="s">
        <v>133</v>
      </c>
      <c r="AU140" s="271" t="s">
        <v>86</v>
      </c>
      <c r="AV140" s="14" t="s">
        <v>131</v>
      </c>
      <c r="AW140" s="14" t="s">
        <v>33</v>
      </c>
      <c r="AX140" s="14" t="s">
        <v>83</v>
      </c>
      <c r="AY140" s="271" t="s">
        <v>125</v>
      </c>
    </row>
    <row r="141" spans="1:65" s="2" customFormat="1" ht="33" customHeight="1">
      <c r="A141" s="39"/>
      <c r="B141" s="40"/>
      <c r="C141" s="236" t="s">
        <v>149</v>
      </c>
      <c r="D141" s="236" t="s">
        <v>127</v>
      </c>
      <c r="E141" s="237" t="s">
        <v>150</v>
      </c>
      <c r="F141" s="238" t="s">
        <v>151</v>
      </c>
      <c r="G141" s="239" t="s">
        <v>130</v>
      </c>
      <c r="H141" s="240">
        <v>2324.5</v>
      </c>
      <c r="I141" s="241"/>
      <c r="J141" s="242">
        <f>ROUND(I141*H141,2)</f>
        <v>0</v>
      </c>
      <c r="K141" s="238" t="s">
        <v>1</v>
      </c>
      <c r="L141" s="45"/>
      <c r="M141" s="243" t="s">
        <v>1</v>
      </c>
      <c r="N141" s="244" t="s">
        <v>43</v>
      </c>
      <c r="O141" s="92"/>
      <c r="P141" s="245">
        <f>O141*H141</f>
        <v>0</v>
      </c>
      <c r="Q141" s="245">
        <v>5E-05</v>
      </c>
      <c r="R141" s="245">
        <f>Q141*H141</f>
        <v>0.11622500000000001</v>
      </c>
      <c r="S141" s="245">
        <v>0</v>
      </c>
      <c r="T141" s="246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47" t="s">
        <v>131</v>
      </c>
      <c r="AT141" s="247" t="s">
        <v>127</v>
      </c>
      <c r="AU141" s="247" t="s">
        <v>86</v>
      </c>
      <c r="AY141" s="18" t="s">
        <v>125</v>
      </c>
      <c r="BE141" s="248">
        <f>IF(N141="základní",J141,0)</f>
        <v>0</v>
      </c>
      <c r="BF141" s="248">
        <f>IF(N141="snížená",J141,0)</f>
        <v>0</v>
      </c>
      <c r="BG141" s="248">
        <f>IF(N141="zákl. přenesená",J141,0)</f>
        <v>0</v>
      </c>
      <c r="BH141" s="248">
        <f>IF(N141="sníž. přenesená",J141,0)</f>
        <v>0</v>
      </c>
      <c r="BI141" s="248">
        <f>IF(N141="nulová",J141,0)</f>
        <v>0</v>
      </c>
      <c r="BJ141" s="18" t="s">
        <v>83</v>
      </c>
      <c r="BK141" s="248">
        <f>ROUND(I141*H141,2)</f>
        <v>0</v>
      </c>
      <c r="BL141" s="18" t="s">
        <v>131</v>
      </c>
      <c r="BM141" s="247" t="s">
        <v>152</v>
      </c>
    </row>
    <row r="142" spans="1:51" s="13" customFormat="1" ht="12">
      <c r="A142" s="13"/>
      <c r="B142" s="249"/>
      <c r="C142" s="250"/>
      <c r="D142" s="251" t="s">
        <v>133</v>
      </c>
      <c r="E142" s="252" t="s">
        <v>1</v>
      </c>
      <c r="F142" s="253" t="s">
        <v>153</v>
      </c>
      <c r="G142" s="250"/>
      <c r="H142" s="254">
        <v>2324.5</v>
      </c>
      <c r="I142" s="255"/>
      <c r="J142" s="250"/>
      <c r="K142" s="250"/>
      <c r="L142" s="256"/>
      <c r="M142" s="257"/>
      <c r="N142" s="258"/>
      <c r="O142" s="258"/>
      <c r="P142" s="258"/>
      <c r="Q142" s="258"/>
      <c r="R142" s="258"/>
      <c r="S142" s="258"/>
      <c r="T142" s="25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60" t="s">
        <v>133</v>
      </c>
      <c r="AU142" s="260" t="s">
        <v>86</v>
      </c>
      <c r="AV142" s="13" t="s">
        <v>86</v>
      </c>
      <c r="AW142" s="13" t="s">
        <v>33</v>
      </c>
      <c r="AX142" s="13" t="s">
        <v>78</v>
      </c>
      <c r="AY142" s="260" t="s">
        <v>125</v>
      </c>
    </row>
    <row r="143" spans="1:51" s="15" customFormat="1" ht="12">
      <c r="A143" s="15"/>
      <c r="B143" s="272"/>
      <c r="C143" s="273"/>
      <c r="D143" s="251" t="s">
        <v>133</v>
      </c>
      <c r="E143" s="274" t="s">
        <v>1</v>
      </c>
      <c r="F143" s="275" t="s">
        <v>154</v>
      </c>
      <c r="G143" s="273"/>
      <c r="H143" s="274" t="s">
        <v>1</v>
      </c>
      <c r="I143" s="276"/>
      <c r="J143" s="273"/>
      <c r="K143" s="273"/>
      <c r="L143" s="277"/>
      <c r="M143" s="278"/>
      <c r="N143" s="279"/>
      <c r="O143" s="279"/>
      <c r="P143" s="279"/>
      <c r="Q143" s="279"/>
      <c r="R143" s="279"/>
      <c r="S143" s="279"/>
      <c r="T143" s="280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81" t="s">
        <v>133</v>
      </c>
      <c r="AU143" s="281" t="s">
        <v>86</v>
      </c>
      <c r="AV143" s="15" t="s">
        <v>83</v>
      </c>
      <c r="AW143" s="15" t="s">
        <v>33</v>
      </c>
      <c r="AX143" s="15" t="s">
        <v>78</v>
      </c>
      <c r="AY143" s="281" t="s">
        <v>125</v>
      </c>
    </row>
    <row r="144" spans="1:51" s="15" customFormat="1" ht="12">
      <c r="A144" s="15"/>
      <c r="B144" s="272"/>
      <c r="C144" s="273"/>
      <c r="D144" s="251" t="s">
        <v>133</v>
      </c>
      <c r="E144" s="274" t="s">
        <v>1</v>
      </c>
      <c r="F144" s="275" t="s">
        <v>155</v>
      </c>
      <c r="G144" s="273"/>
      <c r="H144" s="274" t="s">
        <v>1</v>
      </c>
      <c r="I144" s="276"/>
      <c r="J144" s="273"/>
      <c r="K144" s="273"/>
      <c r="L144" s="277"/>
      <c r="M144" s="278"/>
      <c r="N144" s="279"/>
      <c r="O144" s="279"/>
      <c r="P144" s="279"/>
      <c r="Q144" s="279"/>
      <c r="R144" s="279"/>
      <c r="S144" s="279"/>
      <c r="T144" s="280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81" t="s">
        <v>133</v>
      </c>
      <c r="AU144" s="281" t="s">
        <v>86</v>
      </c>
      <c r="AV144" s="15" t="s">
        <v>83</v>
      </c>
      <c r="AW144" s="15" t="s">
        <v>33</v>
      </c>
      <c r="AX144" s="15" t="s">
        <v>78</v>
      </c>
      <c r="AY144" s="281" t="s">
        <v>125</v>
      </c>
    </row>
    <row r="145" spans="1:51" s="14" customFormat="1" ht="12">
      <c r="A145" s="14"/>
      <c r="B145" s="261"/>
      <c r="C145" s="262"/>
      <c r="D145" s="251" t="s">
        <v>133</v>
      </c>
      <c r="E145" s="263" t="s">
        <v>1</v>
      </c>
      <c r="F145" s="264" t="s">
        <v>145</v>
      </c>
      <c r="G145" s="262"/>
      <c r="H145" s="265">
        <v>2324.5</v>
      </c>
      <c r="I145" s="266"/>
      <c r="J145" s="262"/>
      <c r="K145" s="262"/>
      <c r="L145" s="267"/>
      <c r="M145" s="268"/>
      <c r="N145" s="269"/>
      <c r="O145" s="269"/>
      <c r="P145" s="269"/>
      <c r="Q145" s="269"/>
      <c r="R145" s="269"/>
      <c r="S145" s="269"/>
      <c r="T145" s="270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1" t="s">
        <v>133</v>
      </c>
      <c r="AU145" s="271" t="s">
        <v>86</v>
      </c>
      <c r="AV145" s="14" t="s">
        <v>131</v>
      </c>
      <c r="AW145" s="14" t="s">
        <v>33</v>
      </c>
      <c r="AX145" s="14" t="s">
        <v>83</v>
      </c>
      <c r="AY145" s="271" t="s">
        <v>125</v>
      </c>
    </row>
    <row r="146" spans="1:65" s="2" customFormat="1" ht="33" customHeight="1">
      <c r="A146" s="39"/>
      <c r="B146" s="40"/>
      <c r="C146" s="236" t="s">
        <v>156</v>
      </c>
      <c r="D146" s="236" t="s">
        <v>127</v>
      </c>
      <c r="E146" s="237" t="s">
        <v>157</v>
      </c>
      <c r="F146" s="238" t="s">
        <v>158</v>
      </c>
      <c r="G146" s="239" t="s">
        <v>130</v>
      </c>
      <c r="H146" s="240">
        <v>19520.3</v>
      </c>
      <c r="I146" s="241"/>
      <c r="J146" s="242">
        <f>ROUND(I146*H146,2)</f>
        <v>0</v>
      </c>
      <c r="K146" s="238" t="s">
        <v>1</v>
      </c>
      <c r="L146" s="45"/>
      <c r="M146" s="243" t="s">
        <v>1</v>
      </c>
      <c r="N146" s="244" t="s">
        <v>43</v>
      </c>
      <c r="O146" s="92"/>
      <c r="P146" s="245">
        <f>O146*H146</f>
        <v>0</v>
      </c>
      <c r="Q146" s="245">
        <v>6E-05</v>
      </c>
      <c r="R146" s="245">
        <f>Q146*H146</f>
        <v>1.171218</v>
      </c>
      <c r="S146" s="245">
        <v>0</v>
      </c>
      <c r="T146" s="24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47" t="s">
        <v>131</v>
      </c>
      <c r="AT146" s="247" t="s">
        <v>127</v>
      </c>
      <c r="AU146" s="247" t="s">
        <v>86</v>
      </c>
      <c r="AY146" s="18" t="s">
        <v>125</v>
      </c>
      <c r="BE146" s="248">
        <f>IF(N146="základní",J146,0)</f>
        <v>0</v>
      </c>
      <c r="BF146" s="248">
        <f>IF(N146="snížená",J146,0)</f>
        <v>0</v>
      </c>
      <c r="BG146" s="248">
        <f>IF(N146="zákl. přenesená",J146,0)</f>
        <v>0</v>
      </c>
      <c r="BH146" s="248">
        <f>IF(N146="sníž. přenesená",J146,0)</f>
        <v>0</v>
      </c>
      <c r="BI146" s="248">
        <f>IF(N146="nulová",J146,0)</f>
        <v>0</v>
      </c>
      <c r="BJ146" s="18" t="s">
        <v>83</v>
      </c>
      <c r="BK146" s="248">
        <f>ROUND(I146*H146,2)</f>
        <v>0</v>
      </c>
      <c r="BL146" s="18" t="s">
        <v>131</v>
      </c>
      <c r="BM146" s="247" t="s">
        <v>159</v>
      </c>
    </row>
    <row r="147" spans="1:51" s="13" customFormat="1" ht="12">
      <c r="A147" s="13"/>
      <c r="B147" s="249"/>
      <c r="C147" s="250"/>
      <c r="D147" s="251" t="s">
        <v>133</v>
      </c>
      <c r="E147" s="252" t="s">
        <v>1</v>
      </c>
      <c r="F147" s="253" t="s">
        <v>160</v>
      </c>
      <c r="G147" s="250"/>
      <c r="H147" s="254">
        <v>19520.3</v>
      </c>
      <c r="I147" s="255"/>
      <c r="J147" s="250"/>
      <c r="K147" s="250"/>
      <c r="L147" s="256"/>
      <c r="M147" s="257"/>
      <c r="N147" s="258"/>
      <c r="O147" s="258"/>
      <c r="P147" s="258"/>
      <c r="Q147" s="258"/>
      <c r="R147" s="258"/>
      <c r="S147" s="258"/>
      <c r="T147" s="25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0" t="s">
        <v>133</v>
      </c>
      <c r="AU147" s="260" t="s">
        <v>86</v>
      </c>
      <c r="AV147" s="13" t="s">
        <v>86</v>
      </c>
      <c r="AW147" s="13" t="s">
        <v>33</v>
      </c>
      <c r="AX147" s="13" t="s">
        <v>78</v>
      </c>
      <c r="AY147" s="260" t="s">
        <v>125</v>
      </c>
    </row>
    <row r="148" spans="1:51" s="15" customFormat="1" ht="12">
      <c r="A148" s="15"/>
      <c r="B148" s="272"/>
      <c r="C148" s="273"/>
      <c r="D148" s="251" t="s">
        <v>133</v>
      </c>
      <c r="E148" s="274" t="s">
        <v>1</v>
      </c>
      <c r="F148" s="275" t="s">
        <v>161</v>
      </c>
      <c r="G148" s="273"/>
      <c r="H148" s="274" t="s">
        <v>1</v>
      </c>
      <c r="I148" s="276"/>
      <c r="J148" s="273"/>
      <c r="K148" s="273"/>
      <c r="L148" s="277"/>
      <c r="M148" s="278"/>
      <c r="N148" s="279"/>
      <c r="O148" s="279"/>
      <c r="P148" s="279"/>
      <c r="Q148" s="279"/>
      <c r="R148" s="279"/>
      <c r="S148" s="279"/>
      <c r="T148" s="280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81" t="s">
        <v>133</v>
      </c>
      <c r="AU148" s="281" t="s">
        <v>86</v>
      </c>
      <c r="AV148" s="15" t="s">
        <v>83</v>
      </c>
      <c r="AW148" s="15" t="s">
        <v>33</v>
      </c>
      <c r="AX148" s="15" t="s">
        <v>78</v>
      </c>
      <c r="AY148" s="281" t="s">
        <v>125</v>
      </c>
    </row>
    <row r="149" spans="1:51" s="15" customFormat="1" ht="12">
      <c r="A149" s="15"/>
      <c r="B149" s="272"/>
      <c r="C149" s="273"/>
      <c r="D149" s="251" t="s">
        <v>133</v>
      </c>
      <c r="E149" s="274" t="s">
        <v>1</v>
      </c>
      <c r="F149" s="275" t="s">
        <v>155</v>
      </c>
      <c r="G149" s="273"/>
      <c r="H149" s="274" t="s">
        <v>1</v>
      </c>
      <c r="I149" s="276"/>
      <c r="J149" s="273"/>
      <c r="K149" s="273"/>
      <c r="L149" s="277"/>
      <c r="M149" s="278"/>
      <c r="N149" s="279"/>
      <c r="O149" s="279"/>
      <c r="P149" s="279"/>
      <c r="Q149" s="279"/>
      <c r="R149" s="279"/>
      <c r="S149" s="279"/>
      <c r="T149" s="280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81" t="s">
        <v>133</v>
      </c>
      <c r="AU149" s="281" t="s">
        <v>86</v>
      </c>
      <c r="AV149" s="15" t="s">
        <v>83</v>
      </c>
      <c r="AW149" s="15" t="s">
        <v>33</v>
      </c>
      <c r="AX149" s="15" t="s">
        <v>78</v>
      </c>
      <c r="AY149" s="281" t="s">
        <v>125</v>
      </c>
    </row>
    <row r="150" spans="1:51" s="14" customFormat="1" ht="12">
      <c r="A150" s="14"/>
      <c r="B150" s="261"/>
      <c r="C150" s="262"/>
      <c r="D150" s="251" t="s">
        <v>133</v>
      </c>
      <c r="E150" s="263" t="s">
        <v>1</v>
      </c>
      <c r="F150" s="264" t="s">
        <v>145</v>
      </c>
      <c r="G150" s="262"/>
      <c r="H150" s="265">
        <v>19520.3</v>
      </c>
      <c r="I150" s="266"/>
      <c r="J150" s="262"/>
      <c r="K150" s="262"/>
      <c r="L150" s="267"/>
      <c r="M150" s="268"/>
      <c r="N150" s="269"/>
      <c r="O150" s="269"/>
      <c r="P150" s="269"/>
      <c r="Q150" s="269"/>
      <c r="R150" s="269"/>
      <c r="S150" s="269"/>
      <c r="T150" s="27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1" t="s">
        <v>133</v>
      </c>
      <c r="AU150" s="271" t="s">
        <v>86</v>
      </c>
      <c r="AV150" s="14" t="s">
        <v>131</v>
      </c>
      <c r="AW150" s="14" t="s">
        <v>33</v>
      </c>
      <c r="AX150" s="14" t="s">
        <v>83</v>
      </c>
      <c r="AY150" s="271" t="s">
        <v>125</v>
      </c>
    </row>
    <row r="151" spans="1:65" s="2" customFormat="1" ht="21.75" customHeight="1">
      <c r="A151" s="39"/>
      <c r="B151" s="40"/>
      <c r="C151" s="236" t="s">
        <v>162</v>
      </c>
      <c r="D151" s="236" t="s">
        <v>127</v>
      </c>
      <c r="E151" s="237" t="s">
        <v>163</v>
      </c>
      <c r="F151" s="238" t="s">
        <v>164</v>
      </c>
      <c r="G151" s="239" t="s">
        <v>165</v>
      </c>
      <c r="H151" s="240">
        <v>1</v>
      </c>
      <c r="I151" s="241"/>
      <c r="J151" s="242">
        <f>ROUND(I151*H151,2)</f>
        <v>0</v>
      </c>
      <c r="K151" s="238" t="s">
        <v>1</v>
      </c>
      <c r="L151" s="45"/>
      <c r="M151" s="243" t="s">
        <v>1</v>
      </c>
      <c r="N151" s="244" t="s">
        <v>43</v>
      </c>
      <c r="O151" s="92"/>
      <c r="P151" s="245">
        <f>O151*H151</f>
        <v>0</v>
      </c>
      <c r="Q151" s="245">
        <v>3E-05</v>
      </c>
      <c r="R151" s="245">
        <f>Q151*H151</f>
        <v>3E-05</v>
      </c>
      <c r="S151" s="245">
        <v>0</v>
      </c>
      <c r="T151" s="246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47" t="s">
        <v>131</v>
      </c>
      <c r="AT151" s="247" t="s">
        <v>127</v>
      </c>
      <c r="AU151" s="247" t="s">
        <v>86</v>
      </c>
      <c r="AY151" s="18" t="s">
        <v>125</v>
      </c>
      <c r="BE151" s="248">
        <f>IF(N151="základní",J151,0)</f>
        <v>0</v>
      </c>
      <c r="BF151" s="248">
        <f>IF(N151="snížená",J151,0)</f>
        <v>0</v>
      </c>
      <c r="BG151" s="248">
        <f>IF(N151="zákl. přenesená",J151,0)</f>
        <v>0</v>
      </c>
      <c r="BH151" s="248">
        <f>IF(N151="sníž. přenesená",J151,0)</f>
        <v>0</v>
      </c>
      <c r="BI151" s="248">
        <f>IF(N151="nulová",J151,0)</f>
        <v>0</v>
      </c>
      <c r="BJ151" s="18" t="s">
        <v>83</v>
      </c>
      <c r="BK151" s="248">
        <f>ROUND(I151*H151,2)</f>
        <v>0</v>
      </c>
      <c r="BL151" s="18" t="s">
        <v>131</v>
      </c>
      <c r="BM151" s="247" t="s">
        <v>166</v>
      </c>
    </row>
    <row r="152" spans="1:47" s="2" customFormat="1" ht="12">
      <c r="A152" s="39"/>
      <c r="B152" s="40"/>
      <c r="C152" s="41"/>
      <c r="D152" s="251" t="s">
        <v>167</v>
      </c>
      <c r="E152" s="41"/>
      <c r="F152" s="282" t="s">
        <v>168</v>
      </c>
      <c r="G152" s="41"/>
      <c r="H152" s="41"/>
      <c r="I152" s="145"/>
      <c r="J152" s="41"/>
      <c r="K152" s="41"/>
      <c r="L152" s="45"/>
      <c r="M152" s="283"/>
      <c r="N152" s="284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167</v>
      </c>
      <c r="AU152" s="18" t="s">
        <v>86</v>
      </c>
    </row>
    <row r="153" spans="1:51" s="13" customFormat="1" ht="12">
      <c r="A153" s="13"/>
      <c r="B153" s="249"/>
      <c r="C153" s="250"/>
      <c r="D153" s="251" t="s">
        <v>133</v>
      </c>
      <c r="E153" s="252" t="s">
        <v>1</v>
      </c>
      <c r="F153" s="253" t="s">
        <v>83</v>
      </c>
      <c r="G153" s="250"/>
      <c r="H153" s="254">
        <v>1</v>
      </c>
      <c r="I153" s="255"/>
      <c r="J153" s="250"/>
      <c r="K153" s="250"/>
      <c r="L153" s="256"/>
      <c r="M153" s="257"/>
      <c r="N153" s="258"/>
      <c r="O153" s="258"/>
      <c r="P153" s="258"/>
      <c r="Q153" s="258"/>
      <c r="R153" s="258"/>
      <c r="S153" s="258"/>
      <c r="T153" s="25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60" t="s">
        <v>133</v>
      </c>
      <c r="AU153" s="260" t="s">
        <v>86</v>
      </c>
      <c r="AV153" s="13" t="s">
        <v>86</v>
      </c>
      <c r="AW153" s="13" t="s">
        <v>33</v>
      </c>
      <c r="AX153" s="13" t="s">
        <v>83</v>
      </c>
      <c r="AY153" s="260" t="s">
        <v>125</v>
      </c>
    </row>
    <row r="154" spans="1:65" s="2" customFormat="1" ht="33" customHeight="1">
      <c r="A154" s="39"/>
      <c r="B154" s="40"/>
      <c r="C154" s="236" t="s">
        <v>169</v>
      </c>
      <c r="D154" s="236" t="s">
        <v>127</v>
      </c>
      <c r="E154" s="237" t="s">
        <v>170</v>
      </c>
      <c r="F154" s="238" t="s">
        <v>171</v>
      </c>
      <c r="G154" s="239" t="s">
        <v>172</v>
      </c>
      <c r="H154" s="240">
        <v>10.93</v>
      </c>
      <c r="I154" s="241"/>
      <c r="J154" s="242">
        <f>ROUND(I154*H154,2)</f>
        <v>0</v>
      </c>
      <c r="K154" s="238" t="s">
        <v>137</v>
      </c>
      <c r="L154" s="45"/>
      <c r="M154" s="243" t="s">
        <v>1</v>
      </c>
      <c r="N154" s="244" t="s">
        <v>43</v>
      </c>
      <c r="O154" s="92"/>
      <c r="P154" s="245">
        <f>O154*H154</f>
        <v>0</v>
      </c>
      <c r="Q154" s="245">
        <v>0</v>
      </c>
      <c r="R154" s="245">
        <f>Q154*H154</f>
        <v>0</v>
      </c>
      <c r="S154" s="245">
        <v>0</v>
      </c>
      <c r="T154" s="246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47" t="s">
        <v>131</v>
      </c>
      <c r="AT154" s="247" t="s">
        <v>127</v>
      </c>
      <c r="AU154" s="247" t="s">
        <v>86</v>
      </c>
      <c r="AY154" s="18" t="s">
        <v>125</v>
      </c>
      <c r="BE154" s="248">
        <f>IF(N154="základní",J154,0)</f>
        <v>0</v>
      </c>
      <c r="BF154" s="248">
        <f>IF(N154="snížená",J154,0)</f>
        <v>0</v>
      </c>
      <c r="BG154" s="248">
        <f>IF(N154="zákl. přenesená",J154,0)</f>
        <v>0</v>
      </c>
      <c r="BH154" s="248">
        <f>IF(N154="sníž. přenesená",J154,0)</f>
        <v>0</v>
      </c>
      <c r="BI154" s="248">
        <f>IF(N154="nulová",J154,0)</f>
        <v>0</v>
      </c>
      <c r="BJ154" s="18" t="s">
        <v>83</v>
      </c>
      <c r="BK154" s="248">
        <f>ROUND(I154*H154,2)</f>
        <v>0</v>
      </c>
      <c r="BL154" s="18" t="s">
        <v>131</v>
      </c>
      <c r="BM154" s="247" t="s">
        <v>173</v>
      </c>
    </row>
    <row r="155" spans="1:51" s="13" customFormat="1" ht="12">
      <c r="A155" s="13"/>
      <c r="B155" s="249"/>
      <c r="C155" s="250"/>
      <c r="D155" s="251" t="s">
        <v>133</v>
      </c>
      <c r="E155" s="252" t="s">
        <v>1</v>
      </c>
      <c r="F155" s="253" t="s">
        <v>174</v>
      </c>
      <c r="G155" s="250"/>
      <c r="H155" s="254">
        <v>10.925</v>
      </c>
      <c r="I155" s="255"/>
      <c r="J155" s="250"/>
      <c r="K155" s="250"/>
      <c r="L155" s="256"/>
      <c r="M155" s="257"/>
      <c r="N155" s="258"/>
      <c r="O155" s="258"/>
      <c r="P155" s="258"/>
      <c r="Q155" s="258"/>
      <c r="R155" s="258"/>
      <c r="S155" s="258"/>
      <c r="T155" s="25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0" t="s">
        <v>133</v>
      </c>
      <c r="AU155" s="260" t="s">
        <v>86</v>
      </c>
      <c r="AV155" s="13" t="s">
        <v>86</v>
      </c>
      <c r="AW155" s="13" t="s">
        <v>33</v>
      </c>
      <c r="AX155" s="13" t="s">
        <v>78</v>
      </c>
      <c r="AY155" s="260" t="s">
        <v>125</v>
      </c>
    </row>
    <row r="156" spans="1:51" s="14" customFormat="1" ht="12">
      <c r="A156" s="14"/>
      <c r="B156" s="261"/>
      <c r="C156" s="262"/>
      <c r="D156" s="251" t="s">
        <v>133</v>
      </c>
      <c r="E156" s="263" t="s">
        <v>1</v>
      </c>
      <c r="F156" s="264" t="s">
        <v>145</v>
      </c>
      <c r="G156" s="262"/>
      <c r="H156" s="265">
        <v>10.925</v>
      </c>
      <c r="I156" s="266"/>
      <c r="J156" s="262"/>
      <c r="K156" s="262"/>
      <c r="L156" s="267"/>
      <c r="M156" s="268"/>
      <c r="N156" s="269"/>
      <c r="O156" s="269"/>
      <c r="P156" s="269"/>
      <c r="Q156" s="269"/>
      <c r="R156" s="269"/>
      <c r="S156" s="269"/>
      <c r="T156" s="270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1" t="s">
        <v>133</v>
      </c>
      <c r="AU156" s="271" t="s">
        <v>86</v>
      </c>
      <c r="AV156" s="14" t="s">
        <v>131</v>
      </c>
      <c r="AW156" s="14" t="s">
        <v>33</v>
      </c>
      <c r="AX156" s="14" t="s">
        <v>78</v>
      </c>
      <c r="AY156" s="271" t="s">
        <v>125</v>
      </c>
    </row>
    <row r="157" spans="1:51" s="13" customFormat="1" ht="12">
      <c r="A157" s="13"/>
      <c r="B157" s="249"/>
      <c r="C157" s="250"/>
      <c r="D157" s="251" t="s">
        <v>133</v>
      </c>
      <c r="E157" s="252" t="s">
        <v>1</v>
      </c>
      <c r="F157" s="253" t="s">
        <v>175</v>
      </c>
      <c r="G157" s="250"/>
      <c r="H157" s="254">
        <v>10.93</v>
      </c>
      <c r="I157" s="255"/>
      <c r="J157" s="250"/>
      <c r="K157" s="250"/>
      <c r="L157" s="256"/>
      <c r="M157" s="257"/>
      <c r="N157" s="258"/>
      <c r="O157" s="258"/>
      <c r="P157" s="258"/>
      <c r="Q157" s="258"/>
      <c r="R157" s="258"/>
      <c r="S157" s="258"/>
      <c r="T157" s="25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0" t="s">
        <v>133</v>
      </c>
      <c r="AU157" s="260" t="s">
        <v>86</v>
      </c>
      <c r="AV157" s="13" t="s">
        <v>86</v>
      </c>
      <c r="AW157" s="13" t="s">
        <v>33</v>
      </c>
      <c r="AX157" s="13" t="s">
        <v>83</v>
      </c>
      <c r="AY157" s="260" t="s">
        <v>125</v>
      </c>
    </row>
    <row r="158" spans="1:65" s="2" customFormat="1" ht="21.75" customHeight="1">
      <c r="A158" s="39"/>
      <c r="B158" s="40"/>
      <c r="C158" s="236" t="s">
        <v>176</v>
      </c>
      <c r="D158" s="236" t="s">
        <v>127</v>
      </c>
      <c r="E158" s="237" t="s">
        <v>177</v>
      </c>
      <c r="F158" s="238" t="s">
        <v>178</v>
      </c>
      <c r="G158" s="239" t="s">
        <v>172</v>
      </c>
      <c r="H158" s="240">
        <v>67.15</v>
      </c>
      <c r="I158" s="241"/>
      <c r="J158" s="242">
        <f>ROUND(I158*H158,2)</f>
        <v>0</v>
      </c>
      <c r="K158" s="238" t="s">
        <v>137</v>
      </c>
      <c r="L158" s="45"/>
      <c r="M158" s="243" t="s">
        <v>1</v>
      </c>
      <c r="N158" s="244" t="s">
        <v>43</v>
      </c>
      <c r="O158" s="92"/>
      <c r="P158" s="245">
        <f>O158*H158</f>
        <v>0</v>
      </c>
      <c r="Q158" s="245">
        <v>0</v>
      </c>
      <c r="R158" s="245">
        <f>Q158*H158</f>
        <v>0</v>
      </c>
      <c r="S158" s="245">
        <v>0</v>
      </c>
      <c r="T158" s="246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47" t="s">
        <v>131</v>
      </c>
      <c r="AT158" s="247" t="s">
        <v>127</v>
      </c>
      <c r="AU158" s="247" t="s">
        <v>86</v>
      </c>
      <c r="AY158" s="18" t="s">
        <v>125</v>
      </c>
      <c r="BE158" s="248">
        <f>IF(N158="základní",J158,0)</f>
        <v>0</v>
      </c>
      <c r="BF158" s="248">
        <f>IF(N158="snížená",J158,0)</f>
        <v>0</v>
      </c>
      <c r="BG158" s="248">
        <f>IF(N158="zákl. přenesená",J158,0)</f>
        <v>0</v>
      </c>
      <c r="BH158" s="248">
        <f>IF(N158="sníž. přenesená",J158,0)</f>
        <v>0</v>
      </c>
      <c r="BI158" s="248">
        <f>IF(N158="nulová",J158,0)</f>
        <v>0</v>
      </c>
      <c r="BJ158" s="18" t="s">
        <v>83</v>
      </c>
      <c r="BK158" s="248">
        <f>ROUND(I158*H158,2)</f>
        <v>0</v>
      </c>
      <c r="BL158" s="18" t="s">
        <v>131</v>
      </c>
      <c r="BM158" s="247" t="s">
        <v>179</v>
      </c>
    </row>
    <row r="159" spans="1:51" s="13" customFormat="1" ht="12">
      <c r="A159" s="13"/>
      <c r="B159" s="249"/>
      <c r="C159" s="250"/>
      <c r="D159" s="251" t="s">
        <v>133</v>
      </c>
      <c r="E159" s="252" t="s">
        <v>1</v>
      </c>
      <c r="F159" s="253" t="s">
        <v>180</v>
      </c>
      <c r="G159" s="250"/>
      <c r="H159" s="254">
        <v>60.75</v>
      </c>
      <c r="I159" s="255"/>
      <c r="J159" s="250"/>
      <c r="K159" s="250"/>
      <c r="L159" s="256"/>
      <c r="M159" s="257"/>
      <c r="N159" s="258"/>
      <c r="O159" s="258"/>
      <c r="P159" s="258"/>
      <c r="Q159" s="258"/>
      <c r="R159" s="258"/>
      <c r="S159" s="258"/>
      <c r="T159" s="25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0" t="s">
        <v>133</v>
      </c>
      <c r="AU159" s="260" t="s">
        <v>86</v>
      </c>
      <c r="AV159" s="13" t="s">
        <v>86</v>
      </c>
      <c r="AW159" s="13" t="s">
        <v>33</v>
      </c>
      <c r="AX159" s="13" t="s">
        <v>78</v>
      </c>
      <c r="AY159" s="260" t="s">
        <v>125</v>
      </c>
    </row>
    <row r="160" spans="1:51" s="16" customFormat="1" ht="12">
      <c r="A160" s="16"/>
      <c r="B160" s="285"/>
      <c r="C160" s="286"/>
      <c r="D160" s="251" t="s">
        <v>133</v>
      </c>
      <c r="E160" s="287" t="s">
        <v>1</v>
      </c>
      <c r="F160" s="288" t="s">
        <v>181</v>
      </c>
      <c r="G160" s="286"/>
      <c r="H160" s="289">
        <v>60.75</v>
      </c>
      <c r="I160" s="290"/>
      <c r="J160" s="286"/>
      <c r="K160" s="286"/>
      <c r="L160" s="291"/>
      <c r="M160" s="292"/>
      <c r="N160" s="293"/>
      <c r="O160" s="293"/>
      <c r="P160" s="293"/>
      <c r="Q160" s="293"/>
      <c r="R160" s="293"/>
      <c r="S160" s="293"/>
      <c r="T160" s="294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T160" s="295" t="s">
        <v>133</v>
      </c>
      <c r="AU160" s="295" t="s">
        <v>86</v>
      </c>
      <c r="AV160" s="16" t="s">
        <v>140</v>
      </c>
      <c r="AW160" s="16" t="s">
        <v>33</v>
      </c>
      <c r="AX160" s="16" t="s">
        <v>78</v>
      </c>
      <c r="AY160" s="295" t="s">
        <v>125</v>
      </c>
    </row>
    <row r="161" spans="1:51" s="13" customFormat="1" ht="12">
      <c r="A161" s="13"/>
      <c r="B161" s="249"/>
      <c r="C161" s="250"/>
      <c r="D161" s="251" t="s">
        <v>133</v>
      </c>
      <c r="E161" s="252" t="s">
        <v>1</v>
      </c>
      <c r="F161" s="253" t="s">
        <v>182</v>
      </c>
      <c r="G161" s="250"/>
      <c r="H161" s="254">
        <v>6.4</v>
      </c>
      <c r="I161" s="255"/>
      <c r="J161" s="250"/>
      <c r="K161" s="250"/>
      <c r="L161" s="256"/>
      <c r="M161" s="257"/>
      <c r="N161" s="258"/>
      <c r="O161" s="258"/>
      <c r="P161" s="258"/>
      <c r="Q161" s="258"/>
      <c r="R161" s="258"/>
      <c r="S161" s="258"/>
      <c r="T161" s="25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0" t="s">
        <v>133</v>
      </c>
      <c r="AU161" s="260" t="s">
        <v>86</v>
      </c>
      <c r="AV161" s="13" t="s">
        <v>86</v>
      </c>
      <c r="AW161" s="13" t="s">
        <v>33</v>
      </c>
      <c r="AX161" s="13" t="s">
        <v>78</v>
      </c>
      <c r="AY161" s="260" t="s">
        <v>125</v>
      </c>
    </row>
    <row r="162" spans="1:51" s="16" customFormat="1" ht="12">
      <c r="A162" s="16"/>
      <c r="B162" s="285"/>
      <c r="C162" s="286"/>
      <c r="D162" s="251" t="s">
        <v>133</v>
      </c>
      <c r="E162" s="287" t="s">
        <v>1</v>
      </c>
      <c r="F162" s="288" t="s">
        <v>181</v>
      </c>
      <c r="G162" s="286"/>
      <c r="H162" s="289">
        <v>6.4</v>
      </c>
      <c r="I162" s="290"/>
      <c r="J162" s="286"/>
      <c r="K162" s="286"/>
      <c r="L162" s="291"/>
      <c r="M162" s="292"/>
      <c r="N162" s="293"/>
      <c r="O162" s="293"/>
      <c r="P162" s="293"/>
      <c r="Q162" s="293"/>
      <c r="R162" s="293"/>
      <c r="S162" s="293"/>
      <c r="T162" s="294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T162" s="295" t="s">
        <v>133</v>
      </c>
      <c r="AU162" s="295" t="s">
        <v>86</v>
      </c>
      <c r="AV162" s="16" t="s">
        <v>140</v>
      </c>
      <c r="AW162" s="16" t="s">
        <v>33</v>
      </c>
      <c r="AX162" s="16" t="s">
        <v>78</v>
      </c>
      <c r="AY162" s="295" t="s">
        <v>125</v>
      </c>
    </row>
    <row r="163" spans="1:51" s="14" customFormat="1" ht="12">
      <c r="A163" s="14"/>
      <c r="B163" s="261"/>
      <c r="C163" s="262"/>
      <c r="D163" s="251" t="s">
        <v>133</v>
      </c>
      <c r="E163" s="263" t="s">
        <v>1</v>
      </c>
      <c r="F163" s="264" t="s">
        <v>145</v>
      </c>
      <c r="G163" s="262"/>
      <c r="H163" s="265">
        <v>67.15</v>
      </c>
      <c r="I163" s="266"/>
      <c r="J163" s="262"/>
      <c r="K163" s="262"/>
      <c r="L163" s="267"/>
      <c r="M163" s="268"/>
      <c r="N163" s="269"/>
      <c r="O163" s="269"/>
      <c r="P163" s="269"/>
      <c r="Q163" s="269"/>
      <c r="R163" s="269"/>
      <c r="S163" s="269"/>
      <c r="T163" s="27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1" t="s">
        <v>133</v>
      </c>
      <c r="AU163" s="271" t="s">
        <v>86</v>
      </c>
      <c r="AV163" s="14" t="s">
        <v>131</v>
      </c>
      <c r="AW163" s="14" t="s">
        <v>33</v>
      </c>
      <c r="AX163" s="14" t="s">
        <v>83</v>
      </c>
      <c r="AY163" s="271" t="s">
        <v>125</v>
      </c>
    </row>
    <row r="164" spans="1:65" s="2" customFormat="1" ht="21.75" customHeight="1">
      <c r="A164" s="39"/>
      <c r="B164" s="40"/>
      <c r="C164" s="236" t="s">
        <v>183</v>
      </c>
      <c r="D164" s="236" t="s">
        <v>127</v>
      </c>
      <c r="E164" s="237" t="s">
        <v>184</v>
      </c>
      <c r="F164" s="238" t="s">
        <v>185</v>
      </c>
      <c r="G164" s="239" t="s">
        <v>172</v>
      </c>
      <c r="H164" s="240">
        <v>47.5</v>
      </c>
      <c r="I164" s="241"/>
      <c r="J164" s="242">
        <f>ROUND(I164*H164,2)</f>
        <v>0</v>
      </c>
      <c r="K164" s="238" t="s">
        <v>137</v>
      </c>
      <c r="L164" s="45"/>
      <c r="M164" s="243" t="s">
        <v>1</v>
      </c>
      <c r="N164" s="244" t="s">
        <v>43</v>
      </c>
      <c r="O164" s="92"/>
      <c r="P164" s="245">
        <f>O164*H164</f>
        <v>0</v>
      </c>
      <c r="Q164" s="245">
        <v>0</v>
      </c>
      <c r="R164" s="245">
        <f>Q164*H164</f>
        <v>0</v>
      </c>
      <c r="S164" s="245">
        <v>0</v>
      </c>
      <c r="T164" s="246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47" t="s">
        <v>131</v>
      </c>
      <c r="AT164" s="247" t="s">
        <v>127</v>
      </c>
      <c r="AU164" s="247" t="s">
        <v>86</v>
      </c>
      <c r="AY164" s="18" t="s">
        <v>125</v>
      </c>
      <c r="BE164" s="248">
        <f>IF(N164="základní",J164,0)</f>
        <v>0</v>
      </c>
      <c r="BF164" s="248">
        <f>IF(N164="snížená",J164,0)</f>
        <v>0</v>
      </c>
      <c r="BG164" s="248">
        <f>IF(N164="zákl. přenesená",J164,0)</f>
        <v>0</v>
      </c>
      <c r="BH164" s="248">
        <f>IF(N164="sníž. přenesená",J164,0)</f>
        <v>0</v>
      </c>
      <c r="BI164" s="248">
        <f>IF(N164="nulová",J164,0)</f>
        <v>0</v>
      </c>
      <c r="BJ164" s="18" t="s">
        <v>83</v>
      </c>
      <c r="BK164" s="248">
        <f>ROUND(I164*H164,2)</f>
        <v>0</v>
      </c>
      <c r="BL164" s="18" t="s">
        <v>131</v>
      </c>
      <c r="BM164" s="247" t="s">
        <v>186</v>
      </c>
    </row>
    <row r="165" spans="1:51" s="13" customFormat="1" ht="12">
      <c r="A165" s="13"/>
      <c r="B165" s="249"/>
      <c r="C165" s="250"/>
      <c r="D165" s="251" t="s">
        <v>133</v>
      </c>
      <c r="E165" s="252" t="s">
        <v>1</v>
      </c>
      <c r="F165" s="253" t="s">
        <v>187</v>
      </c>
      <c r="G165" s="250"/>
      <c r="H165" s="254">
        <v>47.5</v>
      </c>
      <c r="I165" s="255"/>
      <c r="J165" s="250"/>
      <c r="K165" s="250"/>
      <c r="L165" s="256"/>
      <c r="M165" s="257"/>
      <c r="N165" s="258"/>
      <c r="O165" s="258"/>
      <c r="P165" s="258"/>
      <c r="Q165" s="258"/>
      <c r="R165" s="258"/>
      <c r="S165" s="258"/>
      <c r="T165" s="259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0" t="s">
        <v>133</v>
      </c>
      <c r="AU165" s="260" t="s">
        <v>86</v>
      </c>
      <c r="AV165" s="13" t="s">
        <v>86</v>
      </c>
      <c r="AW165" s="13" t="s">
        <v>33</v>
      </c>
      <c r="AX165" s="13" t="s">
        <v>78</v>
      </c>
      <c r="AY165" s="260" t="s">
        <v>125</v>
      </c>
    </row>
    <row r="166" spans="1:51" s="14" customFormat="1" ht="12">
      <c r="A166" s="14"/>
      <c r="B166" s="261"/>
      <c r="C166" s="262"/>
      <c r="D166" s="251" t="s">
        <v>133</v>
      </c>
      <c r="E166" s="263" t="s">
        <v>1</v>
      </c>
      <c r="F166" s="264" t="s">
        <v>145</v>
      </c>
      <c r="G166" s="262"/>
      <c r="H166" s="265">
        <v>47.5</v>
      </c>
      <c r="I166" s="266"/>
      <c r="J166" s="262"/>
      <c r="K166" s="262"/>
      <c r="L166" s="267"/>
      <c r="M166" s="268"/>
      <c r="N166" s="269"/>
      <c r="O166" s="269"/>
      <c r="P166" s="269"/>
      <c r="Q166" s="269"/>
      <c r="R166" s="269"/>
      <c r="S166" s="269"/>
      <c r="T166" s="270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1" t="s">
        <v>133</v>
      </c>
      <c r="AU166" s="271" t="s">
        <v>86</v>
      </c>
      <c r="AV166" s="14" t="s">
        <v>131</v>
      </c>
      <c r="AW166" s="14" t="s">
        <v>33</v>
      </c>
      <c r="AX166" s="14" t="s">
        <v>83</v>
      </c>
      <c r="AY166" s="271" t="s">
        <v>125</v>
      </c>
    </row>
    <row r="167" spans="1:65" s="2" customFormat="1" ht="21.75" customHeight="1">
      <c r="A167" s="39"/>
      <c r="B167" s="40"/>
      <c r="C167" s="236" t="s">
        <v>188</v>
      </c>
      <c r="D167" s="236" t="s">
        <v>127</v>
      </c>
      <c r="E167" s="237" t="s">
        <v>189</v>
      </c>
      <c r="F167" s="238" t="s">
        <v>190</v>
      </c>
      <c r="G167" s="239" t="s">
        <v>172</v>
      </c>
      <c r="H167" s="240">
        <v>296.02</v>
      </c>
      <c r="I167" s="241"/>
      <c r="J167" s="242">
        <f>ROUND(I167*H167,2)</f>
        <v>0</v>
      </c>
      <c r="K167" s="238" t="s">
        <v>137</v>
      </c>
      <c r="L167" s="45"/>
      <c r="M167" s="243" t="s">
        <v>1</v>
      </c>
      <c r="N167" s="244" t="s">
        <v>43</v>
      </c>
      <c r="O167" s="92"/>
      <c r="P167" s="245">
        <f>O167*H167</f>
        <v>0</v>
      </c>
      <c r="Q167" s="245">
        <v>0</v>
      </c>
      <c r="R167" s="245">
        <f>Q167*H167</f>
        <v>0</v>
      </c>
      <c r="S167" s="245">
        <v>0</v>
      </c>
      <c r="T167" s="246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47" t="s">
        <v>131</v>
      </c>
      <c r="AT167" s="247" t="s">
        <v>127</v>
      </c>
      <c r="AU167" s="247" t="s">
        <v>86</v>
      </c>
      <c r="AY167" s="18" t="s">
        <v>125</v>
      </c>
      <c r="BE167" s="248">
        <f>IF(N167="základní",J167,0)</f>
        <v>0</v>
      </c>
      <c r="BF167" s="248">
        <f>IF(N167="snížená",J167,0)</f>
        <v>0</v>
      </c>
      <c r="BG167" s="248">
        <f>IF(N167="zákl. přenesená",J167,0)</f>
        <v>0</v>
      </c>
      <c r="BH167" s="248">
        <f>IF(N167="sníž. přenesená",J167,0)</f>
        <v>0</v>
      </c>
      <c r="BI167" s="248">
        <f>IF(N167="nulová",J167,0)</f>
        <v>0</v>
      </c>
      <c r="BJ167" s="18" t="s">
        <v>83</v>
      </c>
      <c r="BK167" s="248">
        <f>ROUND(I167*H167,2)</f>
        <v>0</v>
      </c>
      <c r="BL167" s="18" t="s">
        <v>131</v>
      </c>
      <c r="BM167" s="247" t="s">
        <v>191</v>
      </c>
    </row>
    <row r="168" spans="1:51" s="13" customFormat="1" ht="12">
      <c r="A168" s="13"/>
      <c r="B168" s="249"/>
      <c r="C168" s="250"/>
      <c r="D168" s="251" t="s">
        <v>133</v>
      </c>
      <c r="E168" s="252" t="s">
        <v>1</v>
      </c>
      <c r="F168" s="253" t="s">
        <v>192</v>
      </c>
      <c r="G168" s="250"/>
      <c r="H168" s="254">
        <v>125.88</v>
      </c>
      <c r="I168" s="255"/>
      <c r="J168" s="250"/>
      <c r="K168" s="250"/>
      <c r="L168" s="256"/>
      <c r="M168" s="257"/>
      <c r="N168" s="258"/>
      <c r="O168" s="258"/>
      <c r="P168" s="258"/>
      <c r="Q168" s="258"/>
      <c r="R168" s="258"/>
      <c r="S168" s="258"/>
      <c r="T168" s="25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0" t="s">
        <v>133</v>
      </c>
      <c r="AU168" s="260" t="s">
        <v>86</v>
      </c>
      <c r="AV168" s="13" t="s">
        <v>86</v>
      </c>
      <c r="AW168" s="13" t="s">
        <v>33</v>
      </c>
      <c r="AX168" s="13" t="s">
        <v>78</v>
      </c>
      <c r="AY168" s="260" t="s">
        <v>125</v>
      </c>
    </row>
    <row r="169" spans="1:51" s="16" customFormat="1" ht="12">
      <c r="A169" s="16"/>
      <c r="B169" s="285"/>
      <c r="C169" s="286"/>
      <c r="D169" s="251" t="s">
        <v>133</v>
      </c>
      <c r="E169" s="287" t="s">
        <v>1</v>
      </c>
      <c r="F169" s="288" t="s">
        <v>193</v>
      </c>
      <c r="G169" s="286"/>
      <c r="H169" s="289">
        <v>125.88</v>
      </c>
      <c r="I169" s="290"/>
      <c r="J169" s="286"/>
      <c r="K169" s="286"/>
      <c r="L169" s="291"/>
      <c r="M169" s="292"/>
      <c r="N169" s="293"/>
      <c r="O169" s="293"/>
      <c r="P169" s="293"/>
      <c r="Q169" s="293"/>
      <c r="R169" s="293"/>
      <c r="S169" s="293"/>
      <c r="T169" s="294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T169" s="295" t="s">
        <v>133</v>
      </c>
      <c r="AU169" s="295" t="s">
        <v>86</v>
      </c>
      <c r="AV169" s="16" t="s">
        <v>140</v>
      </c>
      <c r="AW169" s="16" t="s">
        <v>33</v>
      </c>
      <c r="AX169" s="16" t="s">
        <v>78</v>
      </c>
      <c r="AY169" s="295" t="s">
        <v>125</v>
      </c>
    </row>
    <row r="170" spans="1:51" s="13" customFormat="1" ht="12">
      <c r="A170" s="13"/>
      <c r="B170" s="249"/>
      <c r="C170" s="250"/>
      <c r="D170" s="251" t="s">
        <v>133</v>
      </c>
      <c r="E170" s="252" t="s">
        <v>1</v>
      </c>
      <c r="F170" s="253" t="s">
        <v>194</v>
      </c>
      <c r="G170" s="250"/>
      <c r="H170" s="254">
        <v>19.521</v>
      </c>
      <c r="I170" s="255"/>
      <c r="J170" s="250"/>
      <c r="K170" s="250"/>
      <c r="L170" s="256"/>
      <c r="M170" s="257"/>
      <c r="N170" s="258"/>
      <c r="O170" s="258"/>
      <c r="P170" s="258"/>
      <c r="Q170" s="258"/>
      <c r="R170" s="258"/>
      <c r="S170" s="258"/>
      <c r="T170" s="25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0" t="s">
        <v>133</v>
      </c>
      <c r="AU170" s="260" t="s">
        <v>86</v>
      </c>
      <c r="AV170" s="13" t="s">
        <v>86</v>
      </c>
      <c r="AW170" s="13" t="s">
        <v>33</v>
      </c>
      <c r="AX170" s="13" t="s">
        <v>78</v>
      </c>
      <c r="AY170" s="260" t="s">
        <v>125</v>
      </c>
    </row>
    <row r="171" spans="1:51" s="13" customFormat="1" ht="12">
      <c r="A171" s="13"/>
      <c r="B171" s="249"/>
      <c r="C171" s="250"/>
      <c r="D171" s="251" t="s">
        <v>133</v>
      </c>
      <c r="E171" s="252" t="s">
        <v>1</v>
      </c>
      <c r="F171" s="253" t="s">
        <v>195</v>
      </c>
      <c r="G171" s="250"/>
      <c r="H171" s="254">
        <v>78.369</v>
      </c>
      <c r="I171" s="255"/>
      <c r="J171" s="250"/>
      <c r="K171" s="250"/>
      <c r="L171" s="256"/>
      <c r="M171" s="257"/>
      <c r="N171" s="258"/>
      <c r="O171" s="258"/>
      <c r="P171" s="258"/>
      <c r="Q171" s="258"/>
      <c r="R171" s="258"/>
      <c r="S171" s="258"/>
      <c r="T171" s="25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60" t="s">
        <v>133</v>
      </c>
      <c r="AU171" s="260" t="s">
        <v>86</v>
      </c>
      <c r="AV171" s="13" t="s">
        <v>86</v>
      </c>
      <c r="AW171" s="13" t="s">
        <v>33</v>
      </c>
      <c r="AX171" s="13" t="s">
        <v>78</v>
      </c>
      <c r="AY171" s="260" t="s">
        <v>125</v>
      </c>
    </row>
    <row r="172" spans="1:51" s="13" customFormat="1" ht="12">
      <c r="A172" s="13"/>
      <c r="B172" s="249"/>
      <c r="C172" s="250"/>
      <c r="D172" s="251" t="s">
        <v>133</v>
      </c>
      <c r="E172" s="252" t="s">
        <v>1</v>
      </c>
      <c r="F172" s="253" t="s">
        <v>196</v>
      </c>
      <c r="G172" s="250"/>
      <c r="H172" s="254">
        <v>40</v>
      </c>
      <c r="I172" s="255"/>
      <c r="J172" s="250"/>
      <c r="K172" s="250"/>
      <c r="L172" s="256"/>
      <c r="M172" s="257"/>
      <c r="N172" s="258"/>
      <c r="O172" s="258"/>
      <c r="P172" s="258"/>
      <c r="Q172" s="258"/>
      <c r="R172" s="258"/>
      <c r="S172" s="258"/>
      <c r="T172" s="25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0" t="s">
        <v>133</v>
      </c>
      <c r="AU172" s="260" t="s">
        <v>86</v>
      </c>
      <c r="AV172" s="13" t="s">
        <v>86</v>
      </c>
      <c r="AW172" s="13" t="s">
        <v>33</v>
      </c>
      <c r="AX172" s="13" t="s">
        <v>78</v>
      </c>
      <c r="AY172" s="260" t="s">
        <v>125</v>
      </c>
    </row>
    <row r="173" spans="1:51" s="13" customFormat="1" ht="12">
      <c r="A173" s="13"/>
      <c r="B173" s="249"/>
      <c r="C173" s="250"/>
      <c r="D173" s="251" t="s">
        <v>133</v>
      </c>
      <c r="E173" s="252" t="s">
        <v>1</v>
      </c>
      <c r="F173" s="253" t="s">
        <v>197</v>
      </c>
      <c r="G173" s="250"/>
      <c r="H173" s="254">
        <v>32.25</v>
      </c>
      <c r="I173" s="255"/>
      <c r="J173" s="250"/>
      <c r="K173" s="250"/>
      <c r="L173" s="256"/>
      <c r="M173" s="257"/>
      <c r="N173" s="258"/>
      <c r="O173" s="258"/>
      <c r="P173" s="258"/>
      <c r="Q173" s="258"/>
      <c r="R173" s="258"/>
      <c r="S173" s="258"/>
      <c r="T173" s="25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0" t="s">
        <v>133</v>
      </c>
      <c r="AU173" s="260" t="s">
        <v>86</v>
      </c>
      <c r="AV173" s="13" t="s">
        <v>86</v>
      </c>
      <c r="AW173" s="13" t="s">
        <v>33</v>
      </c>
      <c r="AX173" s="13" t="s">
        <v>78</v>
      </c>
      <c r="AY173" s="260" t="s">
        <v>125</v>
      </c>
    </row>
    <row r="174" spans="1:51" s="16" customFormat="1" ht="12">
      <c r="A174" s="16"/>
      <c r="B174" s="285"/>
      <c r="C174" s="286"/>
      <c r="D174" s="251" t="s">
        <v>133</v>
      </c>
      <c r="E174" s="287" t="s">
        <v>1</v>
      </c>
      <c r="F174" s="288" t="s">
        <v>181</v>
      </c>
      <c r="G174" s="286"/>
      <c r="H174" s="289">
        <v>170.14</v>
      </c>
      <c r="I174" s="290"/>
      <c r="J174" s="286"/>
      <c r="K174" s="286"/>
      <c r="L174" s="291"/>
      <c r="M174" s="292"/>
      <c r="N174" s="293"/>
      <c r="O174" s="293"/>
      <c r="P174" s="293"/>
      <c r="Q174" s="293"/>
      <c r="R174" s="293"/>
      <c r="S174" s="293"/>
      <c r="T174" s="294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T174" s="295" t="s">
        <v>133</v>
      </c>
      <c r="AU174" s="295" t="s">
        <v>86</v>
      </c>
      <c r="AV174" s="16" t="s">
        <v>140</v>
      </c>
      <c r="AW174" s="16" t="s">
        <v>33</v>
      </c>
      <c r="AX174" s="16" t="s">
        <v>78</v>
      </c>
      <c r="AY174" s="295" t="s">
        <v>125</v>
      </c>
    </row>
    <row r="175" spans="1:51" s="14" customFormat="1" ht="12">
      <c r="A175" s="14"/>
      <c r="B175" s="261"/>
      <c r="C175" s="262"/>
      <c r="D175" s="251" t="s">
        <v>133</v>
      </c>
      <c r="E175" s="263" t="s">
        <v>1</v>
      </c>
      <c r="F175" s="264" t="s">
        <v>145</v>
      </c>
      <c r="G175" s="262"/>
      <c r="H175" s="265">
        <v>296.02</v>
      </c>
      <c r="I175" s="266"/>
      <c r="J175" s="262"/>
      <c r="K175" s="262"/>
      <c r="L175" s="267"/>
      <c r="M175" s="268"/>
      <c r="N175" s="269"/>
      <c r="O175" s="269"/>
      <c r="P175" s="269"/>
      <c r="Q175" s="269"/>
      <c r="R175" s="269"/>
      <c r="S175" s="269"/>
      <c r="T175" s="27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1" t="s">
        <v>133</v>
      </c>
      <c r="AU175" s="271" t="s">
        <v>86</v>
      </c>
      <c r="AV175" s="14" t="s">
        <v>131</v>
      </c>
      <c r="AW175" s="14" t="s">
        <v>33</v>
      </c>
      <c r="AX175" s="14" t="s">
        <v>83</v>
      </c>
      <c r="AY175" s="271" t="s">
        <v>125</v>
      </c>
    </row>
    <row r="176" spans="1:65" s="2" customFormat="1" ht="33" customHeight="1">
      <c r="A176" s="39"/>
      <c r="B176" s="40"/>
      <c r="C176" s="236" t="s">
        <v>198</v>
      </c>
      <c r="D176" s="236" t="s">
        <v>127</v>
      </c>
      <c r="E176" s="237" t="s">
        <v>199</v>
      </c>
      <c r="F176" s="238" t="s">
        <v>200</v>
      </c>
      <c r="G176" s="239" t="s">
        <v>172</v>
      </c>
      <c r="H176" s="240">
        <v>1480.1</v>
      </c>
      <c r="I176" s="241"/>
      <c r="J176" s="242">
        <f>ROUND(I176*H176,2)</f>
        <v>0</v>
      </c>
      <c r="K176" s="238" t="s">
        <v>137</v>
      </c>
      <c r="L176" s="45"/>
      <c r="M176" s="243" t="s">
        <v>1</v>
      </c>
      <c r="N176" s="244" t="s">
        <v>43</v>
      </c>
      <c r="O176" s="92"/>
      <c r="P176" s="245">
        <f>O176*H176</f>
        <v>0</v>
      </c>
      <c r="Q176" s="245">
        <v>0</v>
      </c>
      <c r="R176" s="245">
        <f>Q176*H176</f>
        <v>0</v>
      </c>
      <c r="S176" s="245">
        <v>0</v>
      </c>
      <c r="T176" s="246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47" t="s">
        <v>131</v>
      </c>
      <c r="AT176" s="247" t="s">
        <v>127</v>
      </c>
      <c r="AU176" s="247" t="s">
        <v>86</v>
      </c>
      <c r="AY176" s="18" t="s">
        <v>125</v>
      </c>
      <c r="BE176" s="248">
        <f>IF(N176="základní",J176,0)</f>
        <v>0</v>
      </c>
      <c r="BF176" s="248">
        <f>IF(N176="snížená",J176,0)</f>
        <v>0</v>
      </c>
      <c r="BG176" s="248">
        <f>IF(N176="zákl. přenesená",J176,0)</f>
        <v>0</v>
      </c>
      <c r="BH176" s="248">
        <f>IF(N176="sníž. přenesená",J176,0)</f>
        <v>0</v>
      </c>
      <c r="BI176" s="248">
        <f>IF(N176="nulová",J176,0)</f>
        <v>0</v>
      </c>
      <c r="BJ176" s="18" t="s">
        <v>83</v>
      </c>
      <c r="BK176" s="248">
        <f>ROUND(I176*H176,2)</f>
        <v>0</v>
      </c>
      <c r="BL176" s="18" t="s">
        <v>131</v>
      </c>
      <c r="BM176" s="247" t="s">
        <v>201</v>
      </c>
    </row>
    <row r="177" spans="1:51" s="13" customFormat="1" ht="12">
      <c r="A177" s="13"/>
      <c r="B177" s="249"/>
      <c r="C177" s="250"/>
      <c r="D177" s="251" t="s">
        <v>133</v>
      </c>
      <c r="E177" s="252" t="s">
        <v>1</v>
      </c>
      <c r="F177" s="253" t="s">
        <v>202</v>
      </c>
      <c r="G177" s="250"/>
      <c r="H177" s="254">
        <v>1480.1</v>
      </c>
      <c r="I177" s="255"/>
      <c r="J177" s="250"/>
      <c r="K177" s="250"/>
      <c r="L177" s="256"/>
      <c r="M177" s="257"/>
      <c r="N177" s="258"/>
      <c r="O177" s="258"/>
      <c r="P177" s="258"/>
      <c r="Q177" s="258"/>
      <c r="R177" s="258"/>
      <c r="S177" s="258"/>
      <c r="T177" s="25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0" t="s">
        <v>133</v>
      </c>
      <c r="AU177" s="260" t="s">
        <v>86</v>
      </c>
      <c r="AV177" s="13" t="s">
        <v>86</v>
      </c>
      <c r="AW177" s="13" t="s">
        <v>33</v>
      </c>
      <c r="AX177" s="13" t="s">
        <v>78</v>
      </c>
      <c r="AY177" s="260" t="s">
        <v>125</v>
      </c>
    </row>
    <row r="178" spans="1:51" s="14" customFormat="1" ht="12">
      <c r="A178" s="14"/>
      <c r="B178" s="261"/>
      <c r="C178" s="262"/>
      <c r="D178" s="251" t="s">
        <v>133</v>
      </c>
      <c r="E178" s="263" t="s">
        <v>1</v>
      </c>
      <c r="F178" s="264" t="s">
        <v>145</v>
      </c>
      <c r="G178" s="262"/>
      <c r="H178" s="265">
        <v>1480.1</v>
      </c>
      <c r="I178" s="266"/>
      <c r="J178" s="262"/>
      <c r="K178" s="262"/>
      <c r="L178" s="267"/>
      <c r="M178" s="268"/>
      <c r="N178" s="269"/>
      <c r="O178" s="269"/>
      <c r="P178" s="269"/>
      <c r="Q178" s="269"/>
      <c r="R178" s="269"/>
      <c r="S178" s="269"/>
      <c r="T178" s="27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1" t="s">
        <v>133</v>
      </c>
      <c r="AU178" s="271" t="s">
        <v>86</v>
      </c>
      <c r="AV178" s="14" t="s">
        <v>131</v>
      </c>
      <c r="AW178" s="14" t="s">
        <v>33</v>
      </c>
      <c r="AX178" s="14" t="s">
        <v>83</v>
      </c>
      <c r="AY178" s="271" t="s">
        <v>125</v>
      </c>
    </row>
    <row r="179" spans="1:65" s="2" customFormat="1" ht="21.75" customHeight="1">
      <c r="A179" s="39"/>
      <c r="B179" s="40"/>
      <c r="C179" s="236" t="s">
        <v>203</v>
      </c>
      <c r="D179" s="236" t="s">
        <v>127</v>
      </c>
      <c r="E179" s="237" t="s">
        <v>204</v>
      </c>
      <c r="F179" s="238" t="s">
        <v>205</v>
      </c>
      <c r="G179" s="239" t="s">
        <v>165</v>
      </c>
      <c r="H179" s="240">
        <v>1</v>
      </c>
      <c r="I179" s="241"/>
      <c r="J179" s="242">
        <f>ROUND(I179*H179,2)</f>
        <v>0</v>
      </c>
      <c r="K179" s="238" t="s">
        <v>1</v>
      </c>
      <c r="L179" s="45"/>
      <c r="M179" s="243" t="s">
        <v>1</v>
      </c>
      <c r="N179" s="244" t="s">
        <v>43</v>
      </c>
      <c r="O179" s="92"/>
      <c r="P179" s="245">
        <f>O179*H179</f>
        <v>0</v>
      </c>
      <c r="Q179" s="245">
        <v>0</v>
      </c>
      <c r="R179" s="245">
        <f>Q179*H179</f>
        <v>0</v>
      </c>
      <c r="S179" s="245">
        <v>0</v>
      </c>
      <c r="T179" s="246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47" t="s">
        <v>131</v>
      </c>
      <c r="AT179" s="247" t="s">
        <v>127</v>
      </c>
      <c r="AU179" s="247" t="s">
        <v>86</v>
      </c>
      <c r="AY179" s="18" t="s">
        <v>125</v>
      </c>
      <c r="BE179" s="248">
        <f>IF(N179="základní",J179,0)</f>
        <v>0</v>
      </c>
      <c r="BF179" s="248">
        <f>IF(N179="snížená",J179,0)</f>
        <v>0</v>
      </c>
      <c r="BG179" s="248">
        <f>IF(N179="zákl. přenesená",J179,0)</f>
        <v>0</v>
      </c>
      <c r="BH179" s="248">
        <f>IF(N179="sníž. přenesená",J179,0)</f>
        <v>0</v>
      </c>
      <c r="BI179" s="248">
        <f>IF(N179="nulová",J179,0)</f>
        <v>0</v>
      </c>
      <c r="BJ179" s="18" t="s">
        <v>83</v>
      </c>
      <c r="BK179" s="248">
        <f>ROUND(I179*H179,2)</f>
        <v>0</v>
      </c>
      <c r="BL179" s="18" t="s">
        <v>131</v>
      </c>
      <c r="BM179" s="247" t="s">
        <v>206</v>
      </c>
    </row>
    <row r="180" spans="1:47" s="2" customFormat="1" ht="12">
      <c r="A180" s="39"/>
      <c r="B180" s="40"/>
      <c r="C180" s="41"/>
      <c r="D180" s="251" t="s">
        <v>167</v>
      </c>
      <c r="E180" s="41"/>
      <c r="F180" s="282" t="s">
        <v>207</v>
      </c>
      <c r="G180" s="41"/>
      <c r="H180" s="41"/>
      <c r="I180" s="145"/>
      <c r="J180" s="41"/>
      <c r="K180" s="41"/>
      <c r="L180" s="45"/>
      <c r="M180" s="283"/>
      <c r="N180" s="284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167</v>
      </c>
      <c r="AU180" s="18" t="s">
        <v>86</v>
      </c>
    </row>
    <row r="181" spans="1:51" s="13" customFormat="1" ht="12">
      <c r="A181" s="13"/>
      <c r="B181" s="249"/>
      <c r="C181" s="250"/>
      <c r="D181" s="251" t="s">
        <v>133</v>
      </c>
      <c r="E181" s="252" t="s">
        <v>1</v>
      </c>
      <c r="F181" s="253" t="s">
        <v>208</v>
      </c>
      <c r="G181" s="250"/>
      <c r="H181" s="254">
        <v>1</v>
      </c>
      <c r="I181" s="255"/>
      <c r="J181" s="250"/>
      <c r="K181" s="250"/>
      <c r="L181" s="256"/>
      <c r="M181" s="257"/>
      <c r="N181" s="258"/>
      <c r="O181" s="258"/>
      <c r="P181" s="258"/>
      <c r="Q181" s="258"/>
      <c r="R181" s="258"/>
      <c r="S181" s="258"/>
      <c r="T181" s="25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0" t="s">
        <v>133</v>
      </c>
      <c r="AU181" s="260" t="s">
        <v>86</v>
      </c>
      <c r="AV181" s="13" t="s">
        <v>86</v>
      </c>
      <c r="AW181" s="13" t="s">
        <v>33</v>
      </c>
      <c r="AX181" s="13" t="s">
        <v>83</v>
      </c>
      <c r="AY181" s="260" t="s">
        <v>125</v>
      </c>
    </row>
    <row r="182" spans="1:65" s="2" customFormat="1" ht="21.75" customHeight="1">
      <c r="A182" s="39"/>
      <c r="B182" s="40"/>
      <c r="C182" s="236" t="s">
        <v>209</v>
      </c>
      <c r="D182" s="236" t="s">
        <v>127</v>
      </c>
      <c r="E182" s="237" t="s">
        <v>210</v>
      </c>
      <c r="F182" s="238" t="s">
        <v>211</v>
      </c>
      <c r="G182" s="239" t="s">
        <v>212</v>
      </c>
      <c r="H182" s="240">
        <v>532.84</v>
      </c>
      <c r="I182" s="241"/>
      <c r="J182" s="242">
        <f>ROUND(I182*H182,2)</f>
        <v>0</v>
      </c>
      <c r="K182" s="238" t="s">
        <v>1</v>
      </c>
      <c r="L182" s="45"/>
      <c r="M182" s="243" t="s">
        <v>1</v>
      </c>
      <c r="N182" s="244" t="s">
        <v>43</v>
      </c>
      <c r="O182" s="92"/>
      <c r="P182" s="245">
        <f>O182*H182</f>
        <v>0</v>
      </c>
      <c r="Q182" s="245">
        <v>0</v>
      </c>
      <c r="R182" s="245">
        <f>Q182*H182</f>
        <v>0</v>
      </c>
      <c r="S182" s="245">
        <v>0</v>
      </c>
      <c r="T182" s="246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47" t="s">
        <v>131</v>
      </c>
      <c r="AT182" s="247" t="s">
        <v>127</v>
      </c>
      <c r="AU182" s="247" t="s">
        <v>86</v>
      </c>
      <c r="AY182" s="18" t="s">
        <v>125</v>
      </c>
      <c r="BE182" s="248">
        <f>IF(N182="základní",J182,0)</f>
        <v>0</v>
      </c>
      <c r="BF182" s="248">
        <f>IF(N182="snížená",J182,0)</f>
        <v>0</v>
      </c>
      <c r="BG182" s="248">
        <f>IF(N182="zákl. přenesená",J182,0)</f>
        <v>0</v>
      </c>
      <c r="BH182" s="248">
        <f>IF(N182="sníž. přenesená",J182,0)</f>
        <v>0</v>
      </c>
      <c r="BI182" s="248">
        <f>IF(N182="nulová",J182,0)</f>
        <v>0</v>
      </c>
      <c r="BJ182" s="18" t="s">
        <v>83</v>
      </c>
      <c r="BK182" s="248">
        <f>ROUND(I182*H182,2)</f>
        <v>0</v>
      </c>
      <c r="BL182" s="18" t="s">
        <v>131</v>
      </c>
      <c r="BM182" s="247" t="s">
        <v>213</v>
      </c>
    </row>
    <row r="183" spans="1:51" s="13" customFormat="1" ht="12">
      <c r="A183" s="13"/>
      <c r="B183" s="249"/>
      <c r="C183" s="250"/>
      <c r="D183" s="251" t="s">
        <v>133</v>
      </c>
      <c r="E183" s="252" t="s">
        <v>1</v>
      </c>
      <c r="F183" s="253" t="s">
        <v>214</v>
      </c>
      <c r="G183" s="250"/>
      <c r="H183" s="254">
        <v>532.836</v>
      </c>
      <c r="I183" s="255"/>
      <c r="J183" s="250"/>
      <c r="K183" s="250"/>
      <c r="L183" s="256"/>
      <c r="M183" s="257"/>
      <c r="N183" s="258"/>
      <c r="O183" s="258"/>
      <c r="P183" s="258"/>
      <c r="Q183" s="258"/>
      <c r="R183" s="258"/>
      <c r="S183" s="258"/>
      <c r="T183" s="25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0" t="s">
        <v>133</v>
      </c>
      <c r="AU183" s="260" t="s">
        <v>86</v>
      </c>
      <c r="AV183" s="13" t="s">
        <v>86</v>
      </c>
      <c r="AW183" s="13" t="s">
        <v>33</v>
      </c>
      <c r="AX183" s="13" t="s">
        <v>78</v>
      </c>
      <c r="AY183" s="260" t="s">
        <v>125</v>
      </c>
    </row>
    <row r="184" spans="1:51" s="14" customFormat="1" ht="12">
      <c r="A184" s="14"/>
      <c r="B184" s="261"/>
      <c r="C184" s="262"/>
      <c r="D184" s="251" t="s">
        <v>133</v>
      </c>
      <c r="E184" s="263" t="s">
        <v>1</v>
      </c>
      <c r="F184" s="264" t="s">
        <v>145</v>
      </c>
      <c r="G184" s="262"/>
      <c r="H184" s="265">
        <v>532.836</v>
      </c>
      <c r="I184" s="266"/>
      <c r="J184" s="262"/>
      <c r="K184" s="262"/>
      <c r="L184" s="267"/>
      <c r="M184" s="268"/>
      <c r="N184" s="269"/>
      <c r="O184" s="269"/>
      <c r="P184" s="269"/>
      <c r="Q184" s="269"/>
      <c r="R184" s="269"/>
      <c r="S184" s="269"/>
      <c r="T184" s="270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1" t="s">
        <v>133</v>
      </c>
      <c r="AU184" s="271" t="s">
        <v>86</v>
      </c>
      <c r="AV184" s="14" t="s">
        <v>131</v>
      </c>
      <c r="AW184" s="14" t="s">
        <v>33</v>
      </c>
      <c r="AX184" s="14" t="s">
        <v>78</v>
      </c>
      <c r="AY184" s="271" t="s">
        <v>125</v>
      </c>
    </row>
    <row r="185" spans="1:51" s="13" customFormat="1" ht="12">
      <c r="A185" s="13"/>
      <c r="B185" s="249"/>
      <c r="C185" s="250"/>
      <c r="D185" s="251" t="s">
        <v>133</v>
      </c>
      <c r="E185" s="252" t="s">
        <v>1</v>
      </c>
      <c r="F185" s="253" t="s">
        <v>215</v>
      </c>
      <c r="G185" s="250"/>
      <c r="H185" s="254">
        <v>532.84</v>
      </c>
      <c r="I185" s="255"/>
      <c r="J185" s="250"/>
      <c r="K185" s="250"/>
      <c r="L185" s="256"/>
      <c r="M185" s="257"/>
      <c r="N185" s="258"/>
      <c r="O185" s="258"/>
      <c r="P185" s="258"/>
      <c r="Q185" s="258"/>
      <c r="R185" s="258"/>
      <c r="S185" s="258"/>
      <c r="T185" s="25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0" t="s">
        <v>133</v>
      </c>
      <c r="AU185" s="260" t="s">
        <v>86</v>
      </c>
      <c r="AV185" s="13" t="s">
        <v>86</v>
      </c>
      <c r="AW185" s="13" t="s">
        <v>33</v>
      </c>
      <c r="AX185" s="13" t="s">
        <v>83</v>
      </c>
      <c r="AY185" s="260" t="s">
        <v>125</v>
      </c>
    </row>
    <row r="186" spans="1:65" s="2" customFormat="1" ht="21.75" customHeight="1">
      <c r="A186" s="39"/>
      <c r="B186" s="40"/>
      <c r="C186" s="236" t="s">
        <v>8</v>
      </c>
      <c r="D186" s="236" t="s">
        <v>127</v>
      </c>
      <c r="E186" s="237" t="s">
        <v>216</v>
      </c>
      <c r="F186" s="238" t="s">
        <v>217</v>
      </c>
      <c r="G186" s="239" t="s">
        <v>172</v>
      </c>
      <c r="H186" s="240">
        <v>219.55</v>
      </c>
      <c r="I186" s="241"/>
      <c r="J186" s="242">
        <f>ROUND(I186*H186,2)</f>
        <v>0</v>
      </c>
      <c r="K186" s="238" t="s">
        <v>137</v>
      </c>
      <c r="L186" s="45"/>
      <c r="M186" s="243" t="s">
        <v>1</v>
      </c>
      <c r="N186" s="244" t="s">
        <v>43</v>
      </c>
      <c r="O186" s="92"/>
      <c r="P186" s="245">
        <f>O186*H186</f>
        <v>0</v>
      </c>
      <c r="Q186" s="245">
        <v>0</v>
      </c>
      <c r="R186" s="245">
        <f>Q186*H186</f>
        <v>0</v>
      </c>
      <c r="S186" s="245">
        <v>0</v>
      </c>
      <c r="T186" s="246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47" t="s">
        <v>131</v>
      </c>
      <c r="AT186" s="247" t="s">
        <v>127</v>
      </c>
      <c r="AU186" s="247" t="s">
        <v>86</v>
      </c>
      <c r="AY186" s="18" t="s">
        <v>125</v>
      </c>
      <c r="BE186" s="248">
        <f>IF(N186="základní",J186,0)</f>
        <v>0</v>
      </c>
      <c r="BF186" s="248">
        <f>IF(N186="snížená",J186,0)</f>
        <v>0</v>
      </c>
      <c r="BG186" s="248">
        <f>IF(N186="zákl. přenesená",J186,0)</f>
        <v>0</v>
      </c>
      <c r="BH186" s="248">
        <f>IF(N186="sníž. přenesená",J186,0)</f>
        <v>0</v>
      </c>
      <c r="BI186" s="248">
        <f>IF(N186="nulová",J186,0)</f>
        <v>0</v>
      </c>
      <c r="BJ186" s="18" t="s">
        <v>83</v>
      </c>
      <c r="BK186" s="248">
        <f>ROUND(I186*H186,2)</f>
        <v>0</v>
      </c>
      <c r="BL186" s="18" t="s">
        <v>131</v>
      </c>
      <c r="BM186" s="247" t="s">
        <v>218</v>
      </c>
    </row>
    <row r="187" spans="1:51" s="13" customFormat="1" ht="12">
      <c r="A187" s="13"/>
      <c r="B187" s="249"/>
      <c r="C187" s="250"/>
      <c r="D187" s="251" t="s">
        <v>133</v>
      </c>
      <c r="E187" s="252" t="s">
        <v>1</v>
      </c>
      <c r="F187" s="253" t="s">
        <v>219</v>
      </c>
      <c r="G187" s="250"/>
      <c r="H187" s="254">
        <v>19.75</v>
      </c>
      <c r="I187" s="255"/>
      <c r="J187" s="250"/>
      <c r="K187" s="250"/>
      <c r="L187" s="256"/>
      <c r="M187" s="257"/>
      <c r="N187" s="258"/>
      <c r="O187" s="258"/>
      <c r="P187" s="258"/>
      <c r="Q187" s="258"/>
      <c r="R187" s="258"/>
      <c r="S187" s="258"/>
      <c r="T187" s="25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0" t="s">
        <v>133</v>
      </c>
      <c r="AU187" s="260" t="s">
        <v>86</v>
      </c>
      <c r="AV187" s="13" t="s">
        <v>86</v>
      </c>
      <c r="AW187" s="13" t="s">
        <v>33</v>
      </c>
      <c r="AX187" s="13" t="s">
        <v>78</v>
      </c>
      <c r="AY187" s="260" t="s">
        <v>125</v>
      </c>
    </row>
    <row r="188" spans="1:51" s="13" customFormat="1" ht="12">
      <c r="A188" s="13"/>
      <c r="B188" s="249"/>
      <c r="C188" s="250"/>
      <c r="D188" s="251" t="s">
        <v>133</v>
      </c>
      <c r="E188" s="252" t="s">
        <v>1</v>
      </c>
      <c r="F188" s="253" t="s">
        <v>220</v>
      </c>
      <c r="G188" s="250"/>
      <c r="H188" s="254">
        <v>199.8</v>
      </c>
      <c r="I188" s="255"/>
      <c r="J188" s="250"/>
      <c r="K188" s="250"/>
      <c r="L188" s="256"/>
      <c r="M188" s="257"/>
      <c r="N188" s="258"/>
      <c r="O188" s="258"/>
      <c r="P188" s="258"/>
      <c r="Q188" s="258"/>
      <c r="R188" s="258"/>
      <c r="S188" s="258"/>
      <c r="T188" s="25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0" t="s">
        <v>133</v>
      </c>
      <c r="AU188" s="260" t="s">
        <v>86</v>
      </c>
      <c r="AV188" s="13" t="s">
        <v>86</v>
      </c>
      <c r="AW188" s="13" t="s">
        <v>33</v>
      </c>
      <c r="AX188" s="13" t="s">
        <v>78</v>
      </c>
      <c r="AY188" s="260" t="s">
        <v>125</v>
      </c>
    </row>
    <row r="189" spans="1:51" s="14" customFormat="1" ht="12">
      <c r="A189" s="14"/>
      <c r="B189" s="261"/>
      <c r="C189" s="262"/>
      <c r="D189" s="251" t="s">
        <v>133</v>
      </c>
      <c r="E189" s="263" t="s">
        <v>1</v>
      </c>
      <c r="F189" s="264" t="s">
        <v>145</v>
      </c>
      <c r="G189" s="262"/>
      <c r="H189" s="265">
        <v>219.55</v>
      </c>
      <c r="I189" s="266"/>
      <c r="J189" s="262"/>
      <c r="K189" s="262"/>
      <c r="L189" s="267"/>
      <c r="M189" s="268"/>
      <c r="N189" s="269"/>
      <c r="O189" s="269"/>
      <c r="P189" s="269"/>
      <c r="Q189" s="269"/>
      <c r="R189" s="269"/>
      <c r="S189" s="269"/>
      <c r="T189" s="270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1" t="s">
        <v>133</v>
      </c>
      <c r="AU189" s="271" t="s">
        <v>86</v>
      </c>
      <c r="AV189" s="14" t="s">
        <v>131</v>
      </c>
      <c r="AW189" s="14" t="s">
        <v>33</v>
      </c>
      <c r="AX189" s="14" t="s">
        <v>83</v>
      </c>
      <c r="AY189" s="271" t="s">
        <v>125</v>
      </c>
    </row>
    <row r="190" spans="1:65" s="2" customFormat="1" ht="16.5" customHeight="1">
      <c r="A190" s="39"/>
      <c r="B190" s="40"/>
      <c r="C190" s="296" t="s">
        <v>221</v>
      </c>
      <c r="D190" s="296" t="s">
        <v>222</v>
      </c>
      <c r="E190" s="297" t="s">
        <v>223</v>
      </c>
      <c r="F190" s="298" t="s">
        <v>224</v>
      </c>
      <c r="G190" s="299" t="s">
        <v>212</v>
      </c>
      <c r="H190" s="300">
        <v>419.1</v>
      </c>
      <c r="I190" s="301"/>
      <c r="J190" s="302">
        <f>ROUND(I190*H190,2)</f>
        <v>0</v>
      </c>
      <c r="K190" s="298" t="s">
        <v>137</v>
      </c>
      <c r="L190" s="303"/>
      <c r="M190" s="304" t="s">
        <v>1</v>
      </c>
      <c r="N190" s="305" t="s">
        <v>43</v>
      </c>
      <c r="O190" s="92"/>
      <c r="P190" s="245">
        <f>O190*H190</f>
        <v>0</v>
      </c>
      <c r="Q190" s="245">
        <v>1</v>
      </c>
      <c r="R190" s="245">
        <f>Q190*H190</f>
        <v>419.1</v>
      </c>
      <c r="S190" s="245">
        <v>0</v>
      </c>
      <c r="T190" s="246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47" t="s">
        <v>169</v>
      </c>
      <c r="AT190" s="247" t="s">
        <v>222</v>
      </c>
      <c r="AU190" s="247" t="s">
        <v>86</v>
      </c>
      <c r="AY190" s="18" t="s">
        <v>125</v>
      </c>
      <c r="BE190" s="248">
        <f>IF(N190="základní",J190,0)</f>
        <v>0</v>
      </c>
      <c r="BF190" s="248">
        <f>IF(N190="snížená",J190,0)</f>
        <v>0</v>
      </c>
      <c r="BG190" s="248">
        <f>IF(N190="zákl. přenesená",J190,0)</f>
        <v>0</v>
      </c>
      <c r="BH190" s="248">
        <f>IF(N190="sníž. přenesená",J190,0)</f>
        <v>0</v>
      </c>
      <c r="BI190" s="248">
        <f>IF(N190="nulová",J190,0)</f>
        <v>0</v>
      </c>
      <c r="BJ190" s="18" t="s">
        <v>83</v>
      </c>
      <c r="BK190" s="248">
        <f>ROUND(I190*H190,2)</f>
        <v>0</v>
      </c>
      <c r="BL190" s="18" t="s">
        <v>131</v>
      </c>
      <c r="BM190" s="247" t="s">
        <v>225</v>
      </c>
    </row>
    <row r="191" spans="1:51" s="13" customFormat="1" ht="12">
      <c r="A191" s="13"/>
      <c r="B191" s="249"/>
      <c r="C191" s="250"/>
      <c r="D191" s="251" t="s">
        <v>133</v>
      </c>
      <c r="E191" s="252" t="s">
        <v>1</v>
      </c>
      <c r="F191" s="253" t="s">
        <v>226</v>
      </c>
      <c r="G191" s="250"/>
      <c r="H191" s="254">
        <v>419.099</v>
      </c>
      <c r="I191" s="255"/>
      <c r="J191" s="250"/>
      <c r="K191" s="250"/>
      <c r="L191" s="256"/>
      <c r="M191" s="257"/>
      <c r="N191" s="258"/>
      <c r="O191" s="258"/>
      <c r="P191" s="258"/>
      <c r="Q191" s="258"/>
      <c r="R191" s="258"/>
      <c r="S191" s="258"/>
      <c r="T191" s="25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0" t="s">
        <v>133</v>
      </c>
      <c r="AU191" s="260" t="s">
        <v>86</v>
      </c>
      <c r="AV191" s="13" t="s">
        <v>86</v>
      </c>
      <c r="AW191" s="13" t="s">
        <v>33</v>
      </c>
      <c r="AX191" s="13" t="s">
        <v>78</v>
      </c>
      <c r="AY191" s="260" t="s">
        <v>125</v>
      </c>
    </row>
    <row r="192" spans="1:51" s="14" customFormat="1" ht="12">
      <c r="A192" s="14"/>
      <c r="B192" s="261"/>
      <c r="C192" s="262"/>
      <c r="D192" s="251" t="s">
        <v>133</v>
      </c>
      <c r="E192" s="263" t="s">
        <v>1</v>
      </c>
      <c r="F192" s="264" t="s">
        <v>145</v>
      </c>
      <c r="G192" s="262"/>
      <c r="H192" s="265">
        <v>419.099</v>
      </c>
      <c r="I192" s="266"/>
      <c r="J192" s="262"/>
      <c r="K192" s="262"/>
      <c r="L192" s="267"/>
      <c r="M192" s="268"/>
      <c r="N192" s="269"/>
      <c r="O192" s="269"/>
      <c r="P192" s="269"/>
      <c r="Q192" s="269"/>
      <c r="R192" s="269"/>
      <c r="S192" s="269"/>
      <c r="T192" s="27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1" t="s">
        <v>133</v>
      </c>
      <c r="AU192" s="271" t="s">
        <v>86</v>
      </c>
      <c r="AV192" s="14" t="s">
        <v>131</v>
      </c>
      <c r="AW192" s="14" t="s">
        <v>33</v>
      </c>
      <c r="AX192" s="14" t="s">
        <v>78</v>
      </c>
      <c r="AY192" s="271" t="s">
        <v>125</v>
      </c>
    </row>
    <row r="193" spans="1:51" s="13" customFormat="1" ht="12">
      <c r="A193" s="13"/>
      <c r="B193" s="249"/>
      <c r="C193" s="250"/>
      <c r="D193" s="251" t="s">
        <v>133</v>
      </c>
      <c r="E193" s="252" t="s">
        <v>1</v>
      </c>
      <c r="F193" s="253" t="s">
        <v>227</v>
      </c>
      <c r="G193" s="250"/>
      <c r="H193" s="254">
        <v>419.1</v>
      </c>
      <c r="I193" s="255"/>
      <c r="J193" s="250"/>
      <c r="K193" s="250"/>
      <c r="L193" s="256"/>
      <c r="M193" s="257"/>
      <c r="N193" s="258"/>
      <c r="O193" s="258"/>
      <c r="P193" s="258"/>
      <c r="Q193" s="258"/>
      <c r="R193" s="258"/>
      <c r="S193" s="258"/>
      <c r="T193" s="25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0" t="s">
        <v>133</v>
      </c>
      <c r="AU193" s="260" t="s">
        <v>86</v>
      </c>
      <c r="AV193" s="13" t="s">
        <v>86</v>
      </c>
      <c r="AW193" s="13" t="s">
        <v>33</v>
      </c>
      <c r="AX193" s="13" t="s">
        <v>83</v>
      </c>
      <c r="AY193" s="260" t="s">
        <v>125</v>
      </c>
    </row>
    <row r="194" spans="1:65" s="2" customFormat="1" ht="21.75" customHeight="1">
      <c r="A194" s="39"/>
      <c r="B194" s="40"/>
      <c r="C194" s="236" t="s">
        <v>228</v>
      </c>
      <c r="D194" s="236" t="s">
        <v>127</v>
      </c>
      <c r="E194" s="237" t="s">
        <v>229</v>
      </c>
      <c r="F194" s="238" t="s">
        <v>230</v>
      </c>
      <c r="G194" s="239" t="s">
        <v>130</v>
      </c>
      <c r="H194" s="240">
        <v>45.2</v>
      </c>
      <c r="I194" s="241"/>
      <c r="J194" s="242">
        <f>ROUND(I194*H194,2)</f>
        <v>0</v>
      </c>
      <c r="K194" s="238" t="s">
        <v>137</v>
      </c>
      <c r="L194" s="45"/>
      <c r="M194" s="243" t="s">
        <v>1</v>
      </c>
      <c r="N194" s="244" t="s">
        <v>43</v>
      </c>
      <c r="O194" s="92"/>
      <c r="P194" s="245">
        <f>O194*H194</f>
        <v>0</v>
      </c>
      <c r="Q194" s="245">
        <v>0</v>
      </c>
      <c r="R194" s="245">
        <f>Q194*H194</f>
        <v>0</v>
      </c>
      <c r="S194" s="245">
        <v>0</v>
      </c>
      <c r="T194" s="246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47" t="s">
        <v>131</v>
      </c>
      <c r="AT194" s="247" t="s">
        <v>127</v>
      </c>
      <c r="AU194" s="247" t="s">
        <v>86</v>
      </c>
      <c r="AY194" s="18" t="s">
        <v>125</v>
      </c>
      <c r="BE194" s="248">
        <f>IF(N194="základní",J194,0)</f>
        <v>0</v>
      </c>
      <c r="BF194" s="248">
        <f>IF(N194="snížená",J194,0)</f>
        <v>0</v>
      </c>
      <c r="BG194" s="248">
        <f>IF(N194="zákl. přenesená",J194,0)</f>
        <v>0</v>
      </c>
      <c r="BH194" s="248">
        <f>IF(N194="sníž. přenesená",J194,0)</f>
        <v>0</v>
      </c>
      <c r="BI194" s="248">
        <f>IF(N194="nulová",J194,0)</f>
        <v>0</v>
      </c>
      <c r="BJ194" s="18" t="s">
        <v>83</v>
      </c>
      <c r="BK194" s="248">
        <f>ROUND(I194*H194,2)</f>
        <v>0</v>
      </c>
      <c r="BL194" s="18" t="s">
        <v>131</v>
      </c>
      <c r="BM194" s="247" t="s">
        <v>231</v>
      </c>
    </row>
    <row r="195" spans="1:51" s="13" customFormat="1" ht="12">
      <c r="A195" s="13"/>
      <c r="B195" s="249"/>
      <c r="C195" s="250"/>
      <c r="D195" s="251" t="s">
        <v>133</v>
      </c>
      <c r="E195" s="252" t="s">
        <v>1</v>
      </c>
      <c r="F195" s="253" t="s">
        <v>232</v>
      </c>
      <c r="G195" s="250"/>
      <c r="H195" s="254">
        <v>45.2</v>
      </c>
      <c r="I195" s="255"/>
      <c r="J195" s="250"/>
      <c r="K195" s="250"/>
      <c r="L195" s="256"/>
      <c r="M195" s="257"/>
      <c r="N195" s="258"/>
      <c r="O195" s="258"/>
      <c r="P195" s="258"/>
      <c r="Q195" s="258"/>
      <c r="R195" s="258"/>
      <c r="S195" s="258"/>
      <c r="T195" s="25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0" t="s">
        <v>133</v>
      </c>
      <c r="AU195" s="260" t="s">
        <v>86</v>
      </c>
      <c r="AV195" s="13" t="s">
        <v>86</v>
      </c>
      <c r="AW195" s="13" t="s">
        <v>33</v>
      </c>
      <c r="AX195" s="13" t="s">
        <v>78</v>
      </c>
      <c r="AY195" s="260" t="s">
        <v>125</v>
      </c>
    </row>
    <row r="196" spans="1:51" s="14" customFormat="1" ht="12">
      <c r="A196" s="14"/>
      <c r="B196" s="261"/>
      <c r="C196" s="262"/>
      <c r="D196" s="251" t="s">
        <v>133</v>
      </c>
      <c r="E196" s="263" t="s">
        <v>1</v>
      </c>
      <c r="F196" s="264" t="s">
        <v>145</v>
      </c>
      <c r="G196" s="262"/>
      <c r="H196" s="265">
        <v>45.2</v>
      </c>
      <c r="I196" s="266"/>
      <c r="J196" s="262"/>
      <c r="K196" s="262"/>
      <c r="L196" s="267"/>
      <c r="M196" s="268"/>
      <c r="N196" s="269"/>
      <c r="O196" s="269"/>
      <c r="P196" s="269"/>
      <c r="Q196" s="269"/>
      <c r="R196" s="269"/>
      <c r="S196" s="269"/>
      <c r="T196" s="27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1" t="s">
        <v>133</v>
      </c>
      <c r="AU196" s="271" t="s">
        <v>86</v>
      </c>
      <c r="AV196" s="14" t="s">
        <v>131</v>
      </c>
      <c r="AW196" s="14" t="s">
        <v>33</v>
      </c>
      <c r="AX196" s="14" t="s">
        <v>83</v>
      </c>
      <c r="AY196" s="271" t="s">
        <v>125</v>
      </c>
    </row>
    <row r="197" spans="1:65" s="2" customFormat="1" ht="16.5" customHeight="1">
      <c r="A197" s="39"/>
      <c r="B197" s="40"/>
      <c r="C197" s="236" t="s">
        <v>233</v>
      </c>
      <c r="D197" s="236" t="s">
        <v>127</v>
      </c>
      <c r="E197" s="237" t="s">
        <v>234</v>
      </c>
      <c r="F197" s="238" t="s">
        <v>235</v>
      </c>
      <c r="G197" s="239" t="s">
        <v>130</v>
      </c>
      <c r="H197" s="240">
        <v>61</v>
      </c>
      <c r="I197" s="241"/>
      <c r="J197" s="242">
        <f>ROUND(I197*H197,2)</f>
        <v>0</v>
      </c>
      <c r="K197" s="238" t="s">
        <v>137</v>
      </c>
      <c r="L197" s="45"/>
      <c r="M197" s="243" t="s">
        <v>1</v>
      </c>
      <c r="N197" s="244" t="s">
        <v>43</v>
      </c>
      <c r="O197" s="92"/>
      <c r="P197" s="245">
        <f>O197*H197</f>
        <v>0</v>
      </c>
      <c r="Q197" s="245">
        <v>0</v>
      </c>
      <c r="R197" s="245">
        <f>Q197*H197</f>
        <v>0</v>
      </c>
      <c r="S197" s="245">
        <v>0</v>
      </c>
      <c r="T197" s="246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47" t="s">
        <v>131</v>
      </c>
      <c r="AT197" s="247" t="s">
        <v>127</v>
      </c>
      <c r="AU197" s="247" t="s">
        <v>86</v>
      </c>
      <c r="AY197" s="18" t="s">
        <v>125</v>
      </c>
      <c r="BE197" s="248">
        <f>IF(N197="základní",J197,0)</f>
        <v>0</v>
      </c>
      <c r="BF197" s="248">
        <f>IF(N197="snížená",J197,0)</f>
        <v>0</v>
      </c>
      <c r="BG197" s="248">
        <f>IF(N197="zákl. přenesená",J197,0)</f>
        <v>0</v>
      </c>
      <c r="BH197" s="248">
        <f>IF(N197="sníž. přenesená",J197,0)</f>
        <v>0</v>
      </c>
      <c r="BI197" s="248">
        <f>IF(N197="nulová",J197,0)</f>
        <v>0</v>
      </c>
      <c r="BJ197" s="18" t="s">
        <v>83</v>
      </c>
      <c r="BK197" s="248">
        <f>ROUND(I197*H197,2)</f>
        <v>0</v>
      </c>
      <c r="BL197" s="18" t="s">
        <v>131</v>
      </c>
      <c r="BM197" s="247" t="s">
        <v>236</v>
      </c>
    </row>
    <row r="198" spans="1:51" s="13" customFormat="1" ht="12">
      <c r="A198" s="13"/>
      <c r="B198" s="249"/>
      <c r="C198" s="250"/>
      <c r="D198" s="251" t="s">
        <v>133</v>
      </c>
      <c r="E198" s="252" t="s">
        <v>1</v>
      </c>
      <c r="F198" s="253" t="s">
        <v>237</v>
      </c>
      <c r="G198" s="250"/>
      <c r="H198" s="254">
        <v>61</v>
      </c>
      <c r="I198" s="255"/>
      <c r="J198" s="250"/>
      <c r="K198" s="250"/>
      <c r="L198" s="256"/>
      <c r="M198" s="257"/>
      <c r="N198" s="258"/>
      <c r="O198" s="258"/>
      <c r="P198" s="258"/>
      <c r="Q198" s="258"/>
      <c r="R198" s="258"/>
      <c r="S198" s="258"/>
      <c r="T198" s="25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60" t="s">
        <v>133</v>
      </c>
      <c r="AU198" s="260" t="s">
        <v>86</v>
      </c>
      <c r="AV198" s="13" t="s">
        <v>86</v>
      </c>
      <c r="AW198" s="13" t="s">
        <v>33</v>
      </c>
      <c r="AX198" s="13" t="s">
        <v>78</v>
      </c>
      <c r="AY198" s="260" t="s">
        <v>125</v>
      </c>
    </row>
    <row r="199" spans="1:51" s="14" customFormat="1" ht="12">
      <c r="A199" s="14"/>
      <c r="B199" s="261"/>
      <c r="C199" s="262"/>
      <c r="D199" s="251" t="s">
        <v>133</v>
      </c>
      <c r="E199" s="263" t="s">
        <v>1</v>
      </c>
      <c r="F199" s="264" t="s">
        <v>145</v>
      </c>
      <c r="G199" s="262"/>
      <c r="H199" s="265">
        <v>61</v>
      </c>
      <c r="I199" s="266"/>
      <c r="J199" s="262"/>
      <c r="K199" s="262"/>
      <c r="L199" s="267"/>
      <c r="M199" s="268"/>
      <c r="N199" s="269"/>
      <c r="O199" s="269"/>
      <c r="P199" s="269"/>
      <c r="Q199" s="269"/>
      <c r="R199" s="269"/>
      <c r="S199" s="269"/>
      <c r="T199" s="270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1" t="s">
        <v>133</v>
      </c>
      <c r="AU199" s="271" t="s">
        <v>86</v>
      </c>
      <c r="AV199" s="14" t="s">
        <v>131</v>
      </c>
      <c r="AW199" s="14" t="s">
        <v>33</v>
      </c>
      <c r="AX199" s="14" t="s">
        <v>83</v>
      </c>
      <c r="AY199" s="271" t="s">
        <v>125</v>
      </c>
    </row>
    <row r="200" spans="1:65" s="2" customFormat="1" ht="16.5" customHeight="1">
      <c r="A200" s="39"/>
      <c r="B200" s="40"/>
      <c r="C200" s="236" t="s">
        <v>238</v>
      </c>
      <c r="D200" s="236" t="s">
        <v>127</v>
      </c>
      <c r="E200" s="237" t="s">
        <v>239</v>
      </c>
      <c r="F200" s="238" t="s">
        <v>240</v>
      </c>
      <c r="G200" s="239" t="s">
        <v>130</v>
      </c>
      <c r="H200" s="240">
        <v>61</v>
      </c>
      <c r="I200" s="241"/>
      <c r="J200" s="242">
        <f>ROUND(I200*H200,2)</f>
        <v>0</v>
      </c>
      <c r="K200" s="238" t="s">
        <v>1</v>
      </c>
      <c r="L200" s="45"/>
      <c r="M200" s="243" t="s">
        <v>1</v>
      </c>
      <c r="N200" s="244" t="s">
        <v>43</v>
      </c>
      <c r="O200" s="92"/>
      <c r="P200" s="245">
        <f>O200*H200</f>
        <v>0</v>
      </c>
      <c r="Q200" s="245">
        <v>0.00397</v>
      </c>
      <c r="R200" s="245">
        <f>Q200*H200</f>
        <v>0.24216999999999997</v>
      </c>
      <c r="S200" s="245">
        <v>0</v>
      </c>
      <c r="T200" s="246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47" t="s">
        <v>131</v>
      </c>
      <c r="AT200" s="247" t="s">
        <v>127</v>
      </c>
      <c r="AU200" s="247" t="s">
        <v>86</v>
      </c>
      <c r="AY200" s="18" t="s">
        <v>125</v>
      </c>
      <c r="BE200" s="248">
        <f>IF(N200="základní",J200,0)</f>
        <v>0</v>
      </c>
      <c r="BF200" s="248">
        <f>IF(N200="snížená",J200,0)</f>
        <v>0</v>
      </c>
      <c r="BG200" s="248">
        <f>IF(N200="zákl. přenesená",J200,0)</f>
        <v>0</v>
      </c>
      <c r="BH200" s="248">
        <f>IF(N200="sníž. přenesená",J200,0)</f>
        <v>0</v>
      </c>
      <c r="BI200" s="248">
        <f>IF(N200="nulová",J200,0)</f>
        <v>0</v>
      </c>
      <c r="BJ200" s="18" t="s">
        <v>83</v>
      </c>
      <c r="BK200" s="248">
        <f>ROUND(I200*H200,2)</f>
        <v>0</v>
      </c>
      <c r="BL200" s="18" t="s">
        <v>131</v>
      </c>
      <c r="BM200" s="247" t="s">
        <v>241</v>
      </c>
    </row>
    <row r="201" spans="1:51" s="13" customFormat="1" ht="12">
      <c r="A201" s="13"/>
      <c r="B201" s="249"/>
      <c r="C201" s="250"/>
      <c r="D201" s="251" t="s">
        <v>133</v>
      </c>
      <c r="E201" s="252" t="s">
        <v>1</v>
      </c>
      <c r="F201" s="253" t="s">
        <v>237</v>
      </c>
      <c r="G201" s="250"/>
      <c r="H201" s="254">
        <v>61</v>
      </c>
      <c r="I201" s="255"/>
      <c r="J201" s="250"/>
      <c r="K201" s="250"/>
      <c r="L201" s="256"/>
      <c r="M201" s="257"/>
      <c r="N201" s="258"/>
      <c r="O201" s="258"/>
      <c r="P201" s="258"/>
      <c r="Q201" s="258"/>
      <c r="R201" s="258"/>
      <c r="S201" s="258"/>
      <c r="T201" s="259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0" t="s">
        <v>133</v>
      </c>
      <c r="AU201" s="260" t="s">
        <v>86</v>
      </c>
      <c r="AV201" s="13" t="s">
        <v>86</v>
      </c>
      <c r="AW201" s="13" t="s">
        <v>33</v>
      </c>
      <c r="AX201" s="13" t="s">
        <v>78</v>
      </c>
      <c r="AY201" s="260" t="s">
        <v>125</v>
      </c>
    </row>
    <row r="202" spans="1:51" s="14" customFormat="1" ht="12">
      <c r="A202" s="14"/>
      <c r="B202" s="261"/>
      <c r="C202" s="262"/>
      <c r="D202" s="251" t="s">
        <v>133</v>
      </c>
      <c r="E202" s="263" t="s">
        <v>1</v>
      </c>
      <c r="F202" s="264" t="s">
        <v>145</v>
      </c>
      <c r="G202" s="262"/>
      <c r="H202" s="265">
        <v>61</v>
      </c>
      <c r="I202" s="266"/>
      <c r="J202" s="262"/>
      <c r="K202" s="262"/>
      <c r="L202" s="267"/>
      <c r="M202" s="268"/>
      <c r="N202" s="269"/>
      <c r="O202" s="269"/>
      <c r="P202" s="269"/>
      <c r="Q202" s="269"/>
      <c r="R202" s="269"/>
      <c r="S202" s="269"/>
      <c r="T202" s="270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1" t="s">
        <v>133</v>
      </c>
      <c r="AU202" s="271" t="s">
        <v>86</v>
      </c>
      <c r="AV202" s="14" t="s">
        <v>131</v>
      </c>
      <c r="AW202" s="14" t="s">
        <v>33</v>
      </c>
      <c r="AX202" s="14" t="s">
        <v>83</v>
      </c>
      <c r="AY202" s="271" t="s">
        <v>125</v>
      </c>
    </row>
    <row r="203" spans="1:65" s="2" customFormat="1" ht="16.5" customHeight="1">
      <c r="A203" s="39"/>
      <c r="B203" s="40"/>
      <c r="C203" s="296" t="s">
        <v>242</v>
      </c>
      <c r="D203" s="296" t="s">
        <v>222</v>
      </c>
      <c r="E203" s="297" t="s">
        <v>243</v>
      </c>
      <c r="F203" s="298" t="s">
        <v>244</v>
      </c>
      <c r="G203" s="299" t="s">
        <v>245</v>
      </c>
      <c r="H203" s="300">
        <v>1.6</v>
      </c>
      <c r="I203" s="301"/>
      <c r="J203" s="302">
        <f>ROUND(I203*H203,2)</f>
        <v>0</v>
      </c>
      <c r="K203" s="298" t="s">
        <v>137</v>
      </c>
      <c r="L203" s="303"/>
      <c r="M203" s="304" t="s">
        <v>1</v>
      </c>
      <c r="N203" s="305" t="s">
        <v>43</v>
      </c>
      <c r="O203" s="92"/>
      <c r="P203" s="245">
        <f>O203*H203</f>
        <v>0</v>
      </c>
      <c r="Q203" s="245">
        <v>0.001</v>
      </c>
      <c r="R203" s="245">
        <f>Q203*H203</f>
        <v>0.0016</v>
      </c>
      <c r="S203" s="245">
        <v>0</v>
      </c>
      <c r="T203" s="246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47" t="s">
        <v>169</v>
      </c>
      <c r="AT203" s="247" t="s">
        <v>222</v>
      </c>
      <c r="AU203" s="247" t="s">
        <v>86</v>
      </c>
      <c r="AY203" s="18" t="s">
        <v>125</v>
      </c>
      <c r="BE203" s="248">
        <f>IF(N203="základní",J203,0)</f>
        <v>0</v>
      </c>
      <c r="BF203" s="248">
        <f>IF(N203="snížená",J203,0)</f>
        <v>0</v>
      </c>
      <c r="BG203" s="248">
        <f>IF(N203="zákl. přenesená",J203,0)</f>
        <v>0</v>
      </c>
      <c r="BH203" s="248">
        <f>IF(N203="sníž. přenesená",J203,0)</f>
        <v>0</v>
      </c>
      <c r="BI203" s="248">
        <f>IF(N203="nulová",J203,0)</f>
        <v>0</v>
      </c>
      <c r="BJ203" s="18" t="s">
        <v>83</v>
      </c>
      <c r="BK203" s="248">
        <f>ROUND(I203*H203,2)</f>
        <v>0</v>
      </c>
      <c r="BL203" s="18" t="s">
        <v>131</v>
      </c>
      <c r="BM203" s="247" t="s">
        <v>246</v>
      </c>
    </row>
    <row r="204" spans="1:51" s="13" customFormat="1" ht="12">
      <c r="A204" s="13"/>
      <c r="B204" s="249"/>
      <c r="C204" s="250"/>
      <c r="D204" s="251" t="s">
        <v>133</v>
      </c>
      <c r="E204" s="252" t="s">
        <v>1</v>
      </c>
      <c r="F204" s="253" t="s">
        <v>247</v>
      </c>
      <c r="G204" s="250"/>
      <c r="H204" s="254">
        <v>1.571</v>
      </c>
      <c r="I204" s="255"/>
      <c r="J204" s="250"/>
      <c r="K204" s="250"/>
      <c r="L204" s="256"/>
      <c r="M204" s="257"/>
      <c r="N204" s="258"/>
      <c r="O204" s="258"/>
      <c r="P204" s="258"/>
      <c r="Q204" s="258"/>
      <c r="R204" s="258"/>
      <c r="S204" s="258"/>
      <c r="T204" s="25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0" t="s">
        <v>133</v>
      </c>
      <c r="AU204" s="260" t="s">
        <v>86</v>
      </c>
      <c r="AV204" s="13" t="s">
        <v>86</v>
      </c>
      <c r="AW204" s="13" t="s">
        <v>33</v>
      </c>
      <c r="AX204" s="13" t="s">
        <v>78</v>
      </c>
      <c r="AY204" s="260" t="s">
        <v>125</v>
      </c>
    </row>
    <row r="205" spans="1:51" s="14" customFormat="1" ht="12">
      <c r="A205" s="14"/>
      <c r="B205" s="261"/>
      <c r="C205" s="262"/>
      <c r="D205" s="251" t="s">
        <v>133</v>
      </c>
      <c r="E205" s="263" t="s">
        <v>1</v>
      </c>
      <c r="F205" s="264" t="s">
        <v>145</v>
      </c>
      <c r="G205" s="262"/>
      <c r="H205" s="265">
        <v>1.571</v>
      </c>
      <c r="I205" s="266"/>
      <c r="J205" s="262"/>
      <c r="K205" s="262"/>
      <c r="L205" s="267"/>
      <c r="M205" s="268"/>
      <c r="N205" s="269"/>
      <c r="O205" s="269"/>
      <c r="P205" s="269"/>
      <c r="Q205" s="269"/>
      <c r="R205" s="269"/>
      <c r="S205" s="269"/>
      <c r="T205" s="270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1" t="s">
        <v>133</v>
      </c>
      <c r="AU205" s="271" t="s">
        <v>86</v>
      </c>
      <c r="AV205" s="14" t="s">
        <v>131</v>
      </c>
      <c r="AW205" s="14" t="s">
        <v>33</v>
      </c>
      <c r="AX205" s="14" t="s">
        <v>78</v>
      </c>
      <c r="AY205" s="271" t="s">
        <v>125</v>
      </c>
    </row>
    <row r="206" spans="1:51" s="13" customFormat="1" ht="12">
      <c r="A206" s="13"/>
      <c r="B206" s="249"/>
      <c r="C206" s="250"/>
      <c r="D206" s="251" t="s">
        <v>133</v>
      </c>
      <c r="E206" s="252" t="s">
        <v>1</v>
      </c>
      <c r="F206" s="253" t="s">
        <v>248</v>
      </c>
      <c r="G206" s="250"/>
      <c r="H206" s="254">
        <v>1.6</v>
      </c>
      <c r="I206" s="255"/>
      <c r="J206" s="250"/>
      <c r="K206" s="250"/>
      <c r="L206" s="256"/>
      <c r="M206" s="257"/>
      <c r="N206" s="258"/>
      <c r="O206" s="258"/>
      <c r="P206" s="258"/>
      <c r="Q206" s="258"/>
      <c r="R206" s="258"/>
      <c r="S206" s="258"/>
      <c r="T206" s="25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0" t="s">
        <v>133</v>
      </c>
      <c r="AU206" s="260" t="s">
        <v>86</v>
      </c>
      <c r="AV206" s="13" t="s">
        <v>86</v>
      </c>
      <c r="AW206" s="13" t="s">
        <v>33</v>
      </c>
      <c r="AX206" s="13" t="s">
        <v>83</v>
      </c>
      <c r="AY206" s="260" t="s">
        <v>125</v>
      </c>
    </row>
    <row r="207" spans="1:65" s="2" customFormat="1" ht="16.5" customHeight="1">
      <c r="A207" s="39"/>
      <c r="B207" s="40"/>
      <c r="C207" s="236" t="s">
        <v>7</v>
      </c>
      <c r="D207" s="236" t="s">
        <v>127</v>
      </c>
      <c r="E207" s="237" t="s">
        <v>249</v>
      </c>
      <c r="F207" s="238" t="s">
        <v>250</v>
      </c>
      <c r="G207" s="239" t="s">
        <v>172</v>
      </c>
      <c r="H207" s="240">
        <v>0.31</v>
      </c>
      <c r="I207" s="241"/>
      <c r="J207" s="242">
        <f>ROUND(I207*H207,2)</f>
        <v>0</v>
      </c>
      <c r="K207" s="238" t="s">
        <v>1</v>
      </c>
      <c r="L207" s="45"/>
      <c r="M207" s="243" t="s">
        <v>1</v>
      </c>
      <c r="N207" s="244" t="s">
        <v>43</v>
      </c>
      <c r="O207" s="92"/>
      <c r="P207" s="245">
        <f>O207*H207</f>
        <v>0</v>
      </c>
      <c r="Q207" s="245">
        <v>0</v>
      </c>
      <c r="R207" s="245">
        <f>Q207*H207</f>
        <v>0</v>
      </c>
      <c r="S207" s="245">
        <v>0</v>
      </c>
      <c r="T207" s="246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47" t="s">
        <v>131</v>
      </c>
      <c r="AT207" s="247" t="s">
        <v>127</v>
      </c>
      <c r="AU207" s="247" t="s">
        <v>86</v>
      </c>
      <c r="AY207" s="18" t="s">
        <v>125</v>
      </c>
      <c r="BE207" s="248">
        <f>IF(N207="základní",J207,0)</f>
        <v>0</v>
      </c>
      <c r="BF207" s="248">
        <f>IF(N207="snížená",J207,0)</f>
        <v>0</v>
      </c>
      <c r="BG207" s="248">
        <f>IF(N207="zákl. přenesená",J207,0)</f>
        <v>0</v>
      </c>
      <c r="BH207" s="248">
        <f>IF(N207="sníž. přenesená",J207,0)</f>
        <v>0</v>
      </c>
      <c r="BI207" s="248">
        <f>IF(N207="nulová",J207,0)</f>
        <v>0</v>
      </c>
      <c r="BJ207" s="18" t="s">
        <v>83</v>
      </c>
      <c r="BK207" s="248">
        <f>ROUND(I207*H207,2)</f>
        <v>0</v>
      </c>
      <c r="BL207" s="18" t="s">
        <v>131</v>
      </c>
      <c r="BM207" s="247" t="s">
        <v>251</v>
      </c>
    </row>
    <row r="208" spans="1:47" s="2" customFormat="1" ht="12">
      <c r="A208" s="39"/>
      <c r="B208" s="40"/>
      <c r="C208" s="41"/>
      <c r="D208" s="251" t="s">
        <v>167</v>
      </c>
      <c r="E208" s="41"/>
      <c r="F208" s="282" t="s">
        <v>252</v>
      </c>
      <c r="G208" s="41"/>
      <c r="H208" s="41"/>
      <c r="I208" s="145"/>
      <c r="J208" s="41"/>
      <c r="K208" s="41"/>
      <c r="L208" s="45"/>
      <c r="M208" s="283"/>
      <c r="N208" s="284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167</v>
      </c>
      <c r="AU208" s="18" t="s">
        <v>86</v>
      </c>
    </row>
    <row r="209" spans="1:51" s="13" customFormat="1" ht="12">
      <c r="A209" s="13"/>
      <c r="B209" s="249"/>
      <c r="C209" s="250"/>
      <c r="D209" s="251" t="s">
        <v>133</v>
      </c>
      <c r="E209" s="252" t="s">
        <v>1</v>
      </c>
      <c r="F209" s="253" t="s">
        <v>253</v>
      </c>
      <c r="G209" s="250"/>
      <c r="H209" s="254">
        <v>0.305</v>
      </c>
      <c r="I209" s="255"/>
      <c r="J209" s="250"/>
      <c r="K209" s="250"/>
      <c r="L209" s="256"/>
      <c r="M209" s="257"/>
      <c r="N209" s="258"/>
      <c r="O209" s="258"/>
      <c r="P209" s="258"/>
      <c r="Q209" s="258"/>
      <c r="R209" s="258"/>
      <c r="S209" s="258"/>
      <c r="T209" s="259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0" t="s">
        <v>133</v>
      </c>
      <c r="AU209" s="260" t="s">
        <v>86</v>
      </c>
      <c r="AV209" s="13" t="s">
        <v>86</v>
      </c>
      <c r="AW209" s="13" t="s">
        <v>33</v>
      </c>
      <c r="AX209" s="13" t="s">
        <v>78</v>
      </c>
      <c r="AY209" s="260" t="s">
        <v>125</v>
      </c>
    </row>
    <row r="210" spans="1:51" s="14" customFormat="1" ht="12">
      <c r="A210" s="14"/>
      <c r="B210" s="261"/>
      <c r="C210" s="262"/>
      <c r="D210" s="251" t="s">
        <v>133</v>
      </c>
      <c r="E210" s="263" t="s">
        <v>1</v>
      </c>
      <c r="F210" s="264" t="s">
        <v>145</v>
      </c>
      <c r="G210" s="262"/>
      <c r="H210" s="265">
        <v>0.305</v>
      </c>
      <c r="I210" s="266"/>
      <c r="J210" s="262"/>
      <c r="K210" s="262"/>
      <c r="L210" s="267"/>
      <c r="M210" s="268"/>
      <c r="N210" s="269"/>
      <c r="O210" s="269"/>
      <c r="P210" s="269"/>
      <c r="Q210" s="269"/>
      <c r="R210" s="269"/>
      <c r="S210" s="269"/>
      <c r="T210" s="270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71" t="s">
        <v>133</v>
      </c>
      <c r="AU210" s="271" t="s">
        <v>86</v>
      </c>
      <c r="AV210" s="14" t="s">
        <v>131</v>
      </c>
      <c r="AW210" s="14" t="s">
        <v>33</v>
      </c>
      <c r="AX210" s="14" t="s">
        <v>78</v>
      </c>
      <c r="AY210" s="271" t="s">
        <v>125</v>
      </c>
    </row>
    <row r="211" spans="1:51" s="13" customFormat="1" ht="12">
      <c r="A211" s="13"/>
      <c r="B211" s="249"/>
      <c r="C211" s="250"/>
      <c r="D211" s="251" t="s">
        <v>133</v>
      </c>
      <c r="E211" s="252" t="s">
        <v>1</v>
      </c>
      <c r="F211" s="253" t="s">
        <v>254</v>
      </c>
      <c r="G211" s="250"/>
      <c r="H211" s="254">
        <v>0.31</v>
      </c>
      <c r="I211" s="255"/>
      <c r="J211" s="250"/>
      <c r="K211" s="250"/>
      <c r="L211" s="256"/>
      <c r="M211" s="257"/>
      <c r="N211" s="258"/>
      <c r="O211" s="258"/>
      <c r="P211" s="258"/>
      <c r="Q211" s="258"/>
      <c r="R211" s="258"/>
      <c r="S211" s="258"/>
      <c r="T211" s="25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0" t="s">
        <v>133</v>
      </c>
      <c r="AU211" s="260" t="s">
        <v>86</v>
      </c>
      <c r="AV211" s="13" t="s">
        <v>86</v>
      </c>
      <c r="AW211" s="13" t="s">
        <v>33</v>
      </c>
      <c r="AX211" s="13" t="s">
        <v>83</v>
      </c>
      <c r="AY211" s="260" t="s">
        <v>125</v>
      </c>
    </row>
    <row r="212" spans="1:63" s="12" customFormat="1" ht="22.8" customHeight="1">
      <c r="A212" s="12"/>
      <c r="B212" s="220"/>
      <c r="C212" s="221"/>
      <c r="D212" s="222" t="s">
        <v>77</v>
      </c>
      <c r="E212" s="234" t="s">
        <v>86</v>
      </c>
      <c r="F212" s="234" t="s">
        <v>255</v>
      </c>
      <c r="G212" s="221"/>
      <c r="H212" s="221"/>
      <c r="I212" s="224"/>
      <c r="J212" s="235">
        <f>BK212</f>
        <v>0</v>
      </c>
      <c r="K212" s="221"/>
      <c r="L212" s="226"/>
      <c r="M212" s="227"/>
      <c r="N212" s="228"/>
      <c r="O212" s="228"/>
      <c r="P212" s="229">
        <f>SUM(P213:P225)</f>
        <v>0</v>
      </c>
      <c r="Q212" s="228"/>
      <c r="R212" s="229">
        <f>SUM(R213:R225)</f>
        <v>5.076208299999999</v>
      </c>
      <c r="S212" s="228"/>
      <c r="T212" s="230">
        <f>SUM(T213:T225)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31" t="s">
        <v>83</v>
      </c>
      <c r="AT212" s="232" t="s">
        <v>77</v>
      </c>
      <c r="AU212" s="232" t="s">
        <v>83</v>
      </c>
      <c r="AY212" s="231" t="s">
        <v>125</v>
      </c>
      <c r="BK212" s="233">
        <f>SUM(BK213:BK225)</f>
        <v>0</v>
      </c>
    </row>
    <row r="213" spans="1:65" s="2" customFormat="1" ht="21.75" customHeight="1">
      <c r="A213" s="39"/>
      <c r="B213" s="40"/>
      <c r="C213" s="236" t="s">
        <v>256</v>
      </c>
      <c r="D213" s="236" t="s">
        <v>127</v>
      </c>
      <c r="E213" s="237" t="s">
        <v>257</v>
      </c>
      <c r="F213" s="238" t="s">
        <v>258</v>
      </c>
      <c r="G213" s="239" t="s">
        <v>172</v>
      </c>
      <c r="H213" s="240">
        <v>0.73</v>
      </c>
      <c r="I213" s="241"/>
      <c r="J213" s="242">
        <f>ROUND(I213*H213,2)</f>
        <v>0</v>
      </c>
      <c r="K213" s="238" t="s">
        <v>137</v>
      </c>
      <c r="L213" s="45"/>
      <c r="M213" s="243" t="s">
        <v>1</v>
      </c>
      <c r="N213" s="244" t="s">
        <v>43</v>
      </c>
      <c r="O213" s="92"/>
      <c r="P213" s="245">
        <f>O213*H213</f>
        <v>0</v>
      </c>
      <c r="Q213" s="245">
        <v>2.16</v>
      </c>
      <c r="R213" s="245">
        <f>Q213*H213</f>
        <v>1.5768</v>
      </c>
      <c r="S213" s="245">
        <v>0</v>
      </c>
      <c r="T213" s="246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47" t="s">
        <v>131</v>
      </c>
      <c r="AT213" s="247" t="s">
        <v>127</v>
      </c>
      <c r="AU213" s="247" t="s">
        <v>86</v>
      </c>
      <c r="AY213" s="18" t="s">
        <v>125</v>
      </c>
      <c r="BE213" s="248">
        <f>IF(N213="základní",J213,0)</f>
        <v>0</v>
      </c>
      <c r="BF213" s="248">
        <f>IF(N213="snížená",J213,0)</f>
        <v>0</v>
      </c>
      <c r="BG213" s="248">
        <f>IF(N213="zákl. přenesená",J213,0)</f>
        <v>0</v>
      </c>
      <c r="BH213" s="248">
        <f>IF(N213="sníž. přenesená",J213,0)</f>
        <v>0</v>
      </c>
      <c r="BI213" s="248">
        <f>IF(N213="nulová",J213,0)</f>
        <v>0</v>
      </c>
      <c r="BJ213" s="18" t="s">
        <v>83</v>
      </c>
      <c r="BK213" s="248">
        <f>ROUND(I213*H213,2)</f>
        <v>0</v>
      </c>
      <c r="BL213" s="18" t="s">
        <v>131</v>
      </c>
      <c r="BM213" s="247" t="s">
        <v>259</v>
      </c>
    </row>
    <row r="214" spans="1:51" s="13" customFormat="1" ht="12">
      <c r="A214" s="13"/>
      <c r="B214" s="249"/>
      <c r="C214" s="250"/>
      <c r="D214" s="251" t="s">
        <v>133</v>
      </c>
      <c r="E214" s="252" t="s">
        <v>1</v>
      </c>
      <c r="F214" s="253" t="s">
        <v>260</v>
      </c>
      <c r="G214" s="250"/>
      <c r="H214" s="254">
        <v>0.73</v>
      </c>
      <c r="I214" s="255"/>
      <c r="J214" s="250"/>
      <c r="K214" s="250"/>
      <c r="L214" s="256"/>
      <c r="M214" s="257"/>
      <c r="N214" s="258"/>
      <c r="O214" s="258"/>
      <c r="P214" s="258"/>
      <c r="Q214" s="258"/>
      <c r="R214" s="258"/>
      <c r="S214" s="258"/>
      <c r="T214" s="25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0" t="s">
        <v>133</v>
      </c>
      <c r="AU214" s="260" t="s">
        <v>86</v>
      </c>
      <c r="AV214" s="13" t="s">
        <v>86</v>
      </c>
      <c r="AW214" s="13" t="s">
        <v>33</v>
      </c>
      <c r="AX214" s="13" t="s">
        <v>78</v>
      </c>
      <c r="AY214" s="260" t="s">
        <v>125</v>
      </c>
    </row>
    <row r="215" spans="1:51" s="14" customFormat="1" ht="12">
      <c r="A215" s="14"/>
      <c r="B215" s="261"/>
      <c r="C215" s="262"/>
      <c r="D215" s="251" t="s">
        <v>133</v>
      </c>
      <c r="E215" s="263" t="s">
        <v>1</v>
      </c>
      <c r="F215" s="264" t="s">
        <v>145</v>
      </c>
      <c r="G215" s="262"/>
      <c r="H215" s="265">
        <v>0.73</v>
      </c>
      <c r="I215" s="266"/>
      <c r="J215" s="262"/>
      <c r="K215" s="262"/>
      <c r="L215" s="267"/>
      <c r="M215" s="268"/>
      <c r="N215" s="269"/>
      <c r="O215" s="269"/>
      <c r="P215" s="269"/>
      <c r="Q215" s="269"/>
      <c r="R215" s="269"/>
      <c r="S215" s="269"/>
      <c r="T215" s="270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1" t="s">
        <v>133</v>
      </c>
      <c r="AU215" s="271" t="s">
        <v>86</v>
      </c>
      <c r="AV215" s="14" t="s">
        <v>131</v>
      </c>
      <c r="AW215" s="14" t="s">
        <v>33</v>
      </c>
      <c r="AX215" s="14" t="s">
        <v>83</v>
      </c>
      <c r="AY215" s="271" t="s">
        <v>125</v>
      </c>
    </row>
    <row r="216" spans="1:65" s="2" customFormat="1" ht="21.75" customHeight="1">
      <c r="A216" s="39"/>
      <c r="B216" s="40"/>
      <c r="C216" s="236" t="s">
        <v>261</v>
      </c>
      <c r="D216" s="236" t="s">
        <v>127</v>
      </c>
      <c r="E216" s="237" t="s">
        <v>262</v>
      </c>
      <c r="F216" s="238" t="s">
        <v>263</v>
      </c>
      <c r="G216" s="239" t="s">
        <v>172</v>
      </c>
      <c r="H216" s="240">
        <v>1.42</v>
      </c>
      <c r="I216" s="241"/>
      <c r="J216" s="242">
        <f>ROUND(I216*H216,2)</f>
        <v>0</v>
      </c>
      <c r="K216" s="238" t="s">
        <v>137</v>
      </c>
      <c r="L216" s="45"/>
      <c r="M216" s="243" t="s">
        <v>1</v>
      </c>
      <c r="N216" s="244" t="s">
        <v>43</v>
      </c>
      <c r="O216" s="92"/>
      <c r="P216" s="245">
        <f>O216*H216</f>
        <v>0</v>
      </c>
      <c r="Q216" s="245">
        <v>2.45329</v>
      </c>
      <c r="R216" s="245">
        <f>Q216*H216</f>
        <v>3.4836717999999998</v>
      </c>
      <c r="S216" s="245">
        <v>0</v>
      </c>
      <c r="T216" s="246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47" t="s">
        <v>131</v>
      </c>
      <c r="AT216" s="247" t="s">
        <v>127</v>
      </c>
      <c r="AU216" s="247" t="s">
        <v>86</v>
      </c>
      <c r="AY216" s="18" t="s">
        <v>125</v>
      </c>
      <c r="BE216" s="248">
        <f>IF(N216="základní",J216,0)</f>
        <v>0</v>
      </c>
      <c r="BF216" s="248">
        <f>IF(N216="snížená",J216,0)</f>
        <v>0</v>
      </c>
      <c r="BG216" s="248">
        <f>IF(N216="zákl. přenesená",J216,0)</f>
        <v>0</v>
      </c>
      <c r="BH216" s="248">
        <f>IF(N216="sníž. přenesená",J216,0)</f>
        <v>0</v>
      </c>
      <c r="BI216" s="248">
        <f>IF(N216="nulová",J216,0)</f>
        <v>0</v>
      </c>
      <c r="BJ216" s="18" t="s">
        <v>83</v>
      </c>
      <c r="BK216" s="248">
        <f>ROUND(I216*H216,2)</f>
        <v>0</v>
      </c>
      <c r="BL216" s="18" t="s">
        <v>131</v>
      </c>
      <c r="BM216" s="247" t="s">
        <v>264</v>
      </c>
    </row>
    <row r="217" spans="1:51" s="13" customFormat="1" ht="12">
      <c r="A217" s="13"/>
      <c r="B217" s="249"/>
      <c r="C217" s="250"/>
      <c r="D217" s="251" t="s">
        <v>133</v>
      </c>
      <c r="E217" s="252" t="s">
        <v>1</v>
      </c>
      <c r="F217" s="253" t="s">
        <v>265</v>
      </c>
      <c r="G217" s="250"/>
      <c r="H217" s="254">
        <v>1.415</v>
      </c>
      <c r="I217" s="255"/>
      <c r="J217" s="250"/>
      <c r="K217" s="250"/>
      <c r="L217" s="256"/>
      <c r="M217" s="257"/>
      <c r="N217" s="258"/>
      <c r="O217" s="258"/>
      <c r="P217" s="258"/>
      <c r="Q217" s="258"/>
      <c r="R217" s="258"/>
      <c r="S217" s="258"/>
      <c r="T217" s="25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0" t="s">
        <v>133</v>
      </c>
      <c r="AU217" s="260" t="s">
        <v>86</v>
      </c>
      <c r="AV217" s="13" t="s">
        <v>86</v>
      </c>
      <c r="AW217" s="13" t="s">
        <v>33</v>
      </c>
      <c r="AX217" s="13" t="s">
        <v>78</v>
      </c>
      <c r="AY217" s="260" t="s">
        <v>125</v>
      </c>
    </row>
    <row r="218" spans="1:51" s="15" customFormat="1" ht="12">
      <c r="A218" s="15"/>
      <c r="B218" s="272"/>
      <c r="C218" s="273"/>
      <c r="D218" s="251" t="s">
        <v>133</v>
      </c>
      <c r="E218" s="274" t="s">
        <v>1</v>
      </c>
      <c r="F218" s="275" t="s">
        <v>266</v>
      </c>
      <c r="G218" s="273"/>
      <c r="H218" s="274" t="s">
        <v>1</v>
      </c>
      <c r="I218" s="276"/>
      <c r="J218" s="273"/>
      <c r="K218" s="273"/>
      <c r="L218" s="277"/>
      <c r="M218" s="278"/>
      <c r="N218" s="279"/>
      <c r="O218" s="279"/>
      <c r="P218" s="279"/>
      <c r="Q218" s="279"/>
      <c r="R218" s="279"/>
      <c r="S218" s="279"/>
      <c r="T218" s="280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81" t="s">
        <v>133</v>
      </c>
      <c r="AU218" s="281" t="s">
        <v>86</v>
      </c>
      <c r="AV218" s="15" t="s">
        <v>83</v>
      </c>
      <c r="AW218" s="15" t="s">
        <v>33</v>
      </c>
      <c r="AX218" s="15" t="s">
        <v>78</v>
      </c>
      <c r="AY218" s="281" t="s">
        <v>125</v>
      </c>
    </row>
    <row r="219" spans="1:51" s="14" customFormat="1" ht="12">
      <c r="A219" s="14"/>
      <c r="B219" s="261"/>
      <c r="C219" s="262"/>
      <c r="D219" s="251" t="s">
        <v>133</v>
      </c>
      <c r="E219" s="263" t="s">
        <v>1</v>
      </c>
      <c r="F219" s="264" t="s">
        <v>145</v>
      </c>
      <c r="G219" s="262"/>
      <c r="H219" s="265">
        <v>1.415</v>
      </c>
      <c r="I219" s="266"/>
      <c r="J219" s="262"/>
      <c r="K219" s="262"/>
      <c r="L219" s="267"/>
      <c r="M219" s="268"/>
      <c r="N219" s="269"/>
      <c r="O219" s="269"/>
      <c r="P219" s="269"/>
      <c r="Q219" s="269"/>
      <c r="R219" s="269"/>
      <c r="S219" s="269"/>
      <c r="T219" s="270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1" t="s">
        <v>133</v>
      </c>
      <c r="AU219" s="271" t="s">
        <v>86</v>
      </c>
      <c r="AV219" s="14" t="s">
        <v>131</v>
      </c>
      <c r="AW219" s="14" t="s">
        <v>33</v>
      </c>
      <c r="AX219" s="14" t="s">
        <v>78</v>
      </c>
      <c r="AY219" s="271" t="s">
        <v>125</v>
      </c>
    </row>
    <row r="220" spans="1:51" s="13" customFormat="1" ht="12">
      <c r="A220" s="13"/>
      <c r="B220" s="249"/>
      <c r="C220" s="250"/>
      <c r="D220" s="251" t="s">
        <v>133</v>
      </c>
      <c r="E220" s="252" t="s">
        <v>1</v>
      </c>
      <c r="F220" s="253" t="s">
        <v>267</v>
      </c>
      <c r="G220" s="250"/>
      <c r="H220" s="254">
        <v>1.42</v>
      </c>
      <c r="I220" s="255"/>
      <c r="J220" s="250"/>
      <c r="K220" s="250"/>
      <c r="L220" s="256"/>
      <c r="M220" s="257"/>
      <c r="N220" s="258"/>
      <c r="O220" s="258"/>
      <c r="P220" s="258"/>
      <c r="Q220" s="258"/>
      <c r="R220" s="258"/>
      <c r="S220" s="258"/>
      <c r="T220" s="259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0" t="s">
        <v>133</v>
      </c>
      <c r="AU220" s="260" t="s">
        <v>86</v>
      </c>
      <c r="AV220" s="13" t="s">
        <v>86</v>
      </c>
      <c r="AW220" s="13" t="s">
        <v>33</v>
      </c>
      <c r="AX220" s="13" t="s">
        <v>83</v>
      </c>
      <c r="AY220" s="260" t="s">
        <v>125</v>
      </c>
    </row>
    <row r="221" spans="1:65" s="2" customFormat="1" ht="16.5" customHeight="1">
      <c r="A221" s="39"/>
      <c r="B221" s="40"/>
      <c r="C221" s="236" t="s">
        <v>268</v>
      </c>
      <c r="D221" s="236" t="s">
        <v>127</v>
      </c>
      <c r="E221" s="237" t="s">
        <v>269</v>
      </c>
      <c r="F221" s="238" t="s">
        <v>270</v>
      </c>
      <c r="G221" s="239" t="s">
        <v>130</v>
      </c>
      <c r="H221" s="240">
        <v>5.85</v>
      </c>
      <c r="I221" s="241"/>
      <c r="J221" s="242">
        <f>ROUND(I221*H221,2)</f>
        <v>0</v>
      </c>
      <c r="K221" s="238" t="s">
        <v>137</v>
      </c>
      <c r="L221" s="45"/>
      <c r="M221" s="243" t="s">
        <v>1</v>
      </c>
      <c r="N221" s="244" t="s">
        <v>43</v>
      </c>
      <c r="O221" s="92"/>
      <c r="P221" s="245">
        <f>O221*H221</f>
        <v>0</v>
      </c>
      <c r="Q221" s="245">
        <v>0.00269</v>
      </c>
      <c r="R221" s="245">
        <f>Q221*H221</f>
        <v>0.0157365</v>
      </c>
      <c r="S221" s="245">
        <v>0</v>
      </c>
      <c r="T221" s="246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47" t="s">
        <v>131</v>
      </c>
      <c r="AT221" s="247" t="s">
        <v>127</v>
      </c>
      <c r="AU221" s="247" t="s">
        <v>86</v>
      </c>
      <c r="AY221" s="18" t="s">
        <v>125</v>
      </c>
      <c r="BE221" s="248">
        <f>IF(N221="základní",J221,0)</f>
        <v>0</v>
      </c>
      <c r="BF221" s="248">
        <f>IF(N221="snížená",J221,0)</f>
        <v>0</v>
      </c>
      <c r="BG221" s="248">
        <f>IF(N221="zákl. přenesená",J221,0)</f>
        <v>0</v>
      </c>
      <c r="BH221" s="248">
        <f>IF(N221="sníž. přenesená",J221,0)</f>
        <v>0</v>
      </c>
      <c r="BI221" s="248">
        <f>IF(N221="nulová",J221,0)</f>
        <v>0</v>
      </c>
      <c r="BJ221" s="18" t="s">
        <v>83</v>
      </c>
      <c r="BK221" s="248">
        <f>ROUND(I221*H221,2)</f>
        <v>0</v>
      </c>
      <c r="BL221" s="18" t="s">
        <v>131</v>
      </c>
      <c r="BM221" s="247" t="s">
        <v>271</v>
      </c>
    </row>
    <row r="222" spans="1:51" s="13" customFormat="1" ht="12">
      <c r="A222" s="13"/>
      <c r="B222" s="249"/>
      <c r="C222" s="250"/>
      <c r="D222" s="251" t="s">
        <v>133</v>
      </c>
      <c r="E222" s="252" t="s">
        <v>1</v>
      </c>
      <c r="F222" s="253" t="s">
        <v>272</v>
      </c>
      <c r="G222" s="250"/>
      <c r="H222" s="254">
        <v>5.85</v>
      </c>
      <c r="I222" s="255"/>
      <c r="J222" s="250"/>
      <c r="K222" s="250"/>
      <c r="L222" s="256"/>
      <c r="M222" s="257"/>
      <c r="N222" s="258"/>
      <c r="O222" s="258"/>
      <c r="P222" s="258"/>
      <c r="Q222" s="258"/>
      <c r="R222" s="258"/>
      <c r="S222" s="258"/>
      <c r="T222" s="25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0" t="s">
        <v>133</v>
      </c>
      <c r="AU222" s="260" t="s">
        <v>86</v>
      </c>
      <c r="AV222" s="13" t="s">
        <v>86</v>
      </c>
      <c r="AW222" s="13" t="s">
        <v>33</v>
      </c>
      <c r="AX222" s="13" t="s">
        <v>78</v>
      </c>
      <c r="AY222" s="260" t="s">
        <v>125</v>
      </c>
    </row>
    <row r="223" spans="1:51" s="14" customFormat="1" ht="12">
      <c r="A223" s="14"/>
      <c r="B223" s="261"/>
      <c r="C223" s="262"/>
      <c r="D223" s="251" t="s">
        <v>133</v>
      </c>
      <c r="E223" s="263" t="s">
        <v>1</v>
      </c>
      <c r="F223" s="264" t="s">
        <v>145</v>
      </c>
      <c r="G223" s="262"/>
      <c r="H223" s="265">
        <v>5.85</v>
      </c>
      <c r="I223" s="266"/>
      <c r="J223" s="262"/>
      <c r="K223" s="262"/>
      <c r="L223" s="267"/>
      <c r="M223" s="268"/>
      <c r="N223" s="269"/>
      <c r="O223" s="269"/>
      <c r="P223" s="269"/>
      <c r="Q223" s="269"/>
      <c r="R223" s="269"/>
      <c r="S223" s="269"/>
      <c r="T223" s="270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1" t="s">
        <v>133</v>
      </c>
      <c r="AU223" s="271" t="s">
        <v>86</v>
      </c>
      <c r="AV223" s="14" t="s">
        <v>131</v>
      </c>
      <c r="AW223" s="14" t="s">
        <v>33</v>
      </c>
      <c r="AX223" s="14" t="s">
        <v>83</v>
      </c>
      <c r="AY223" s="271" t="s">
        <v>125</v>
      </c>
    </row>
    <row r="224" spans="1:65" s="2" customFormat="1" ht="16.5" customHeight="1">
      <c r="A224" s="39"/>
      <c r="B224" s="40"/>
      <c r="C224" s="236" t="s">
        <v>273</v>
      </c>
      <c r="D224" s="236" t="s">
        <v>127</v>
      </c>
      <c r="E224" s="237" t="s">
        <v>274</v>
      </c>
      <c r="F224" s="238" t="s">
        <v>275</v>
      </c>
      <c r="G224" s="239" t="s">
        <v>130</v>
      </c>
      <c r="H224" s="240">
        <v>5.85</v>
      </c>
      <c r="I224" s="241"/>
      <c r="J224" s="242">
        <f>ROUND(I224*H224,2)</f>
        <v>0</v>
      </c>
      <c r="K224" s="238" t="s">
        <v>137</v>
      </c>
      <c r="L224" s="45"/>
      <c r="M224" s="243" t="s">
        <v>1</v>
      </c>
      <c r="N224" s="244" t="s">
        <v>43</v>
      </c>
      <c r="O224" s="92"/>
      <c r="P224" s="245">
        <f>O224*H224</f>
        <v>0</v>
      </c>
      <c r="Q224" s="245">
        <v>0</v>
      </c>
      <c r="R224" s="245">
        <f>Q224*H224</f>
        <v>0</v>
      </c>
      <c r="S224" s="245">
        <v>0</v>
      </c>
      <c r="T224" s="246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47" t="s">
        <v>131</v>
      </c>
      <c r="AT224" s="247" t="s">
        <v>127</v>
      </c>
      <c r="AU224" s="247" t="s">
        <v>86</v>
      </c>
      <c r="AY224" s="18" t="s">
        <v>125</v>
      </c>
      <c r="BE224" s="248">
        <f>IF(N224="základní",J224,0)</f>
        <v>0</v>
      </c>
      <c r="BF224" s="248">
        <f>IF(N224="snížená",J224,0)</f>
        <v>0</v>
      </c>
      <c r="BG224" s="248">
        <f>IF(N224="zákl. přenesená",J224,0)</f>
        <v>0</v>
      </c>
      <c r="BH224" s="248">
        <f>IF(N224="sníž. přenesená",J224,0)</f>
        <v>0</v>
      </c>
      <c r="BI224" s="248">
        <f>IF(N224="nulová",J224,0)</f>
        <v>0</v>
      </c>
      <c r="BJ224" s="18" t="s">
        <v>83</v>
      </c>
      <c r="BK224" s="248">
        <f>ROUND(I224*H224,2)</f>
        <v>0</v>
      </c>
      <c r="BL224" s="18" t="s">
        <v>131</v>
      </c>
      <c r="BM224" s="247" t="s">
        <v>276</v>
      </c>
    </row>
    <row r="225" spans="1:51" s="13" customFormat="1" ht="12">
      <c r="A225" s="13"/>
      <c r="B225" s="249"/>
      <c r="C225" s="250"/>
      <c r="D225" s="251" t="s">
        <v>133</v>
      </c>
      <c r="E225" s="252" t="s">
        <v>1</v>
      </c>
      <c r="F225" s="253" t="s">
        <v>277</v>
      </c>
      <c r="G225" s="250"/>
      <c r="H225" s="254">
        <v>5.85</v>
      </c>
      <c r="I225" s="255"/>
      <c r="J225" s="250"/>
      <c r="K225" s="250"/>
      <c r="L225" s="256"/>
      <c r="M225" s="257"/>
      <c r="N225" s="258"/>
      <c r="O225" s="258"/>
      <c r="P225" s="258"/>
      <c r="Q225" s="258"/>
      <c r="R225" s="258"/>
      <c r="S225" s="258"/>
      <c r="T225" s="25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0" t="s">
        <v>133</v>
      </c>
      <c r="AU225" s="260" t="s">
        <v>86</v>
      </c>
      <c r="AV225" s="13" t="s">
        <v>86</v>
      </c>
      <c r="AW225" s="13" t="s">
        <v>33</v>
      </c>
      <c r="AX225" s="13" t="s">
        <v>83</v>
      </c>
      <c r="AY225" s="260" t="s">
        <v>125</v>
      </c>
    </row>
    <row r="226" spans="1:63" s="12" customFormat="1" ht="22.8" customHeight="1">
      <c r="A226" s="12"/>
      <c r="B226" s="220"/>
      <c r="C226" s="221"/>
      <c r="D226" s="222" t="s">
        <v>77</v>
      </c>
      <c r="E226" s="234" t="s">
        <v>140</v>
      </c>
      <c r="F226" s="234" t="s">
        <v>278</v>
      </c>
      <c r="G226" s="221"/>
      <c r="H226" s="221"/>
      <c r="I226" s="224"/>
      <c r="J226" s="235">
        <f>BK226</f>
        <v>0</v>
      </c>
      <c r="K226" s="221"/>
      <c r="L226" s="226"/>
      <c r="M226" s="227"/>
      <c r="N226" s="228"/>
      <c r="O226" s="228"/>
      <c r="P226" s="229">
        <f>SUM(P227:P240)</f>
        <v>0</v>
      </c>
      <c r="Q226" s="228"/>
      <c r="R226" s="229">
        <f>SUM(R227:R240)</f>
        <v>0.6598349000000001</v>
      </c>
      <c r="S226" s="228"/>
      <c r="T226" s="230">
        <f>SUM(T227:T240)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31" t="s">
        <v>83</v>
      </c>
      <c r="AT226" s="232" t="s">
        <v>77</v>
      </c>
      <c r="AU226" s="232" t="s">
        <v>83</v>
      </c>
      <c r="AY226" s="231" t="s">
        <v>125</v>
      </c>
      <c r="BK226" s="233">
        <f>SUM(BK227:BK240)</f>
        <v>0</v>
      </c>
    </row>
    <row r="227" spans="1:65" s="2" customFormat="1" ht="16.5" customHeight="1">
      <c r="A227" s="39"/>
      <c r="B227" s="40"/>
      <c r="C227" s="236" t="s">
        <v>279</v>
      </c>
      <c r="D227" s="236" t="s">
        <v>127</v>
      </c>
      <c r="E227" s="237" t="s">
        <v>280</v>
      </c>
      <c r="F227" s="238" t="s">
        <v>281</v>
      </c>
      <c r="G227" s="239" t="s">
        <v>172</v>
      </c>
      <c r="H227" s="240">
        <v>0.23</v>
      </c>
      <c r="I227" s="241"/>
      <c r="J227" s="242">
        <f>ROUND(I227*H227,2)</f>
        <v>0</v>
      </c>
      <c r="K227" s="238" t="s">
        <v>1</v>
      </c>
      <c r="L227" s="45"/>
      <c r="M227" s="243" t="s">
        <v>1</v>
      </c>
      <c r="N227" s="244" t="s">
        <v>43</v>
      </c>
      <c r="O227" s="92"/>
      <c r="P227" s="245">
        <f>O227*H227</f>
        <v>0</v>
      </c>
      <c r="Q227" s="245">
        <v>2.47786</v>
      </c>
      <c r="R227" s="245">
        <f>Q227*H227</f>
        <v>0.5699078000000001</v>
      </c>
      <c r="S227" s="245">
        <v>0</v>
      </c>
      <c r="T227" s="246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47" t="s">
        <v>131</v>
      </c>
      <c r="AT227" s="247" t="s">
        <v>127</v>
      </c>
      <c r="AU227" s="247" t="s">
        <v>86</v>
      </c>
      <c r="AY227" s="18" t="s">
        <v>125</v>
      </c>
      <c r="BE227" s="248">
        <f>IF(N227="základní",J227,0)</f>
        <v>0</v>
      </c>
      <c r="BF227" s="248">
        <f>IF(N227="snížená",J227,0)</f>
        <v>0</v>
      </c>
      <c r="BG227" s="248">
        <f>IF(N227="zákl. přenesená",J227,0)</f>
        <v>0</v>
      </c>
      <c r="BH227" s="248">
        <f>IF(N227="sníž. přenesená",J227,0)</f>
        <v>0</v>
      </c>
      <c r="BI227" s="248">
        <f>IF(N227="nulová",J227,0)</f>
        <v>0</v>
      </c>
      <c r="BJ227" s="18" t="s">
        <v>83</v>
      </c>
      <c r="BK227" s="248">
        <f>ROUND(I227*H227,2)</f>
        <v>0</v>
      </c>
      <c r="BL227" s="18" t="s">
        <v>131</v>
      </c>
      <c r="BM227" s="247" t="s">
        <v>282</v>
      </c>
    </row>
    <row r="228" spans="1:51" s="13" customFormat="1" ht="12">
      <c r="A228" s="13"/>
      <c r="B228" s="249"/>
      <c r="C228" s="250"/>
      <c r="D228" s="251" t="s">
        <v>133</v>
      </c>
      <c r="E228" s="252" t="s">
        <v>1</v>
      </c>
      <c r="F228" s="253" t="s">
        <v>283</v>
      </c>
      <c r="G228" s="250"/>
      <c r="H228" s="254">
        <v>0.228</v>
      </c>
      <c r="I228" s="255"/>
      <c r="J228" s="250"/>
      <c r="K228" s="250"/>
      <c r="L228" s="256"/>
      <c r="M228" s="257"/>
      <c r="N228" s="258"/>
      <c r="O228" s="258"/>
      <c r="P228" s="258"/>
      <c r="Q228" s="258"/>
      <c r="R228" s="258"/>
      <c r="S228" s="258"/>
      <c r="T228" s="25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0" t="s">
        <v>133</v>
      </c>
      <c r="AU228" s="260" t="s">
        <v>86</v>
      </c>
      <c r="AV228" s="13" t="s">
        <v>86</v>
      </c>
      <c r="AW228" s="13" t="s">
        <v>33</v>
      </c>
      <c r="AX228" s="13" t="s">
        <v>78</v>
      </c>
      <c r="AY228" s="260" t="s">
        <v>125</v>
      </c>
    </row>
    <row r="229" spans="1:51" s="14" customFormat="1" ht="12">
      <c r="A229" s="14"/>
      <c r="B229" s="261"/>
      <c r="C229" s="262"/>
      <c r="D229" s="251" t="s">
        <v>133</v>
      </c>
      <c r="E229" s="263" t="s">
        <v>1</v>
      </c>
      <c r="F229" s="264" t="s">
        <v>145</v>
      </c>
      <c r="G229" s="262"/>
      <c r="H229" s="265">
        <v>0.228</v>
      </c>
      <c r="I229" s="266"/>
      <c r="J229" s="262"/>
      <c r="K229" s="262"/>
      <c r="L229" s="267"/>
      <c r="M229" s="268"/>
      <c r="N229" s="269"/>
      <c r="O229" s="269"/>
      <c r="P229" s="269"/>
      <c r="Q229" s="269"/>
      <c r="R229" s="269"/>
      <c r="S229" s="269"/>
      <c r="T229" s="270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71" t="s">
        <v>133</v>
      </c>
      <c r="AU229" s="271" t="s">
        <v>86</v>
      </c>
      <c r="AV229" s="14" t="s">
        <v>131</v>
      </c>
      <c r="AW229" s="14" t="s">
        <v>33</v>
      </c>
      <c r="AX229" s="14" t="s">
        <v>78</v>
      </c>
      <c r="AY229" s="271" t="s">
        <v>125</v>
      </c>
    </row>
    <row r="230" spans="1:51" s="13" customFormat="1" ht="12">
      <c r="A230" s="13"/>
      <c r="B230" s="249"/>
      <c r="C230" s="250"/>
      <c r="D230" s="251" t="s">
        <v>133</v>
      </c>
      <c r="E230" s="252" t="s">
        <v>1</v>
      </c>
      <c r="F230" s="253" t="s">
        <v>284</v>
      </c>
      <c r="G230" s="250"/>
      <c r="H230" s="254">
        <v>0.23</v>
      </c>
      <c r="I230" s="255"/>
      <c r="J230" s="250"/>
      <c r="K230" s="250"/>
      <c r="L230" s="256"/>
      <c r="M230" s="257"/>
      <c r="N230" s="258"/>
      <c r="O230" s="258"/>
      <c r="P230" s="258"/>
      <c r="Q230" s="258"/>
      <c r="R230" s="258"/>
      <c r="S230" s="258"/>
      <c r="T230" s="25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0" t="s">
        <v>133</v>
      </c>
      <c r="AU230" s="260" t="s">
        <v>86</v>
      </c>
      <c r="AV230" s="13" t="s">
        <v>86</v>
      </c>
      <c r="AW230" s="13" t="s">
        <v>33</v>
      </c>
      <c r="AX230" s="13" t="s">
        <v>83</v>
      </c>
      <c r="AY230" s="260" t="s">
        <v>125</v>
      </c>
    </row>
    <row r="231" spans="1:65" s="2" customFormat="1" ht="16.5" customHeight="1">
      <c r="A231" s="39"/>
      <c r="B231" s="40"/>
      <c r="C231" s="236" t="s">
        <v>285</v>
      </c>
      <c r="D231" s="236" t="s">
        <v>127</v>
      </c>
      <c r="E231" s="237" t="s">
        <v>286</v>
      </c>
      <c r="F231" s="238" t="s">
        <v>287</v>
      </c>
      <c r="G231" s="239" t="s">
        <v>130</v>
      </c>
      <c r="H231" s="240">
        <v>1.4</v>
      </c>
      <c r="I231" s="241"/>
      <c r="J231" s="242">
        <f>ROUND(I231*H231,2)</f>
        <v>0</v>
      </c>
      <c r="K231" s="238" t="s">
        <v>137</v>
      </c>
      <c r="L231" s="45"/>
      <c r="M231" s="243" t="s">
        <v>1</v>
      </c>
      <c r="N231" s="244" t="s">
        <v>43</v>
      </c>
      <c r="O231" s="92"/>
      <c r="P231" s="245">
        <f>O231*H231</f>
        <v>0</v>
      </c>
      <c r="Q231" s="245">
        <v>0.04174</v>
      </c>
      <c r="R231" s="245">
        <f>Q231*H231</f>
        <v>0.058435999999999995</v>
      </c>
      <c r="S231" s="245">
        <v>0</v>
      </c>
      <c r="T231" s="246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47" t="s">
        <v>131</v>
      </c>
      <c r="AT231" s="247" t="s">
        <v>127</v>
      </c>
      <c r="AU231" s="247" t="s">
        <v>86</v>
      </c>
      <c r="AY231" s="18" t="s">
        <v>125</v>
      </c>
      <c r="BE231" s="248">
        <f>IF(N231="základní",J231,0)</f>
        <v>0</v>
      </c>
      <c r="BF231" s="248">
        <f>IF(N231="snížená",J231,0)</f>
        <v>0</v>
      </c>
      <c r="BG231" s="248">
        <f>IF(N231="zákl. přenesená",J231,0)</f>
        <v>0</v>
      </c>
      <c r="BH231" s="248">
        <f>IF(N231="sníž. přenesená",J231,0)</f>
        <v>0</v>
      </c>
      <c r="BI231" s="248">
        <f>IF(N231="nulová",J231,0)</f>
        <v>0</v>
      </c>
      <c r="BJ231" s="18" t="s">
        <v>83</v>
      </c>
      <c r="BK231" s="248">
        <f>ROUND(I231*H231,2)</f>
        <v>0</v>
      </c>
      <c r="BL231" s="18" t="s">
        <v>131</v>
      </c>
      <c r="BM231" s="247" t="s">
        <v>288</v>
      </c>
    </row>
    <row r="232" spans="1:51" s="13" customFormat="1" ht="12">
      <c r="A232" s="13"/>
      <c r="B232" s="249"/>
      <c r="C232" s="250"/>
      <c r="D232" s="251" t="s">
        <v>133</v>
      </c>
      <c r="E232" s="252" t="s">
        <v>1</v>
      </c>
      <c r="F232" s="253" t="s">
        <v>289</v>
      </c>
      <c r="G232" s="250"/>
      <c r="H232" s="254">
        <v>1.38</v>
      </c>
      <c r="I232" s="255"/>
      <c r="J232" s="250"/>
      <c r="K232" s="250"/>
      <c r="L232" s="256"/>
      <c r="M232" s="257"/>
      <c r="N232" s="258"/>
      <c r="O232" s="258"/>
      <c r="P232" s="258"/>
      <c r="Q232" s="258"/>
      <c r="R232" s="258"/>
      <c r="S232" s="258"/>
      <c r="T232" s="25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0" t="s">
        <v>133</v>
      </c>
      <c r="AU232" s="260" t="s">
        <v>86</v>
      </c>
      <c r="AV232" s="13" t="s">
        <v>86</v>
      </c>
      <c r="AW232" s="13" t="s">
        <v>33</v>
      </c>
      <c r="AX232" s="13" t="s">
        <v>78</v>
      </c>
      <c r="AY232" s="260" t="s">
        <v>125</v>
      </c>
    </row>
    <row r="233" spans="1:51" s="14" customFormat="1" ht="12">
      <c r="A233" s="14"/>
      <c r="B233" s="261"/>
      <c r="C233" s="262"/>
      <c r="D233" s="251" t="s">
        <v>133</v>
      </c>
      <c r="E233" s="263" t="s">
        <v>1</v>
      </c>
      <c r="F233" s="264" t="s">
        <v>145</v>
      </c>
      <c r="G233" s="262"/>
      <c r="H233" s="265">
        <v>1.38</v>
      </c>
      <c r="I233" s="266"/>
      <c r="J233" s="262"/>
      <c r="K233" s="262"/>
      <c r="L233" s="267"/>
      <c r="M233" s="268"/>
      <c r="N233" s="269"/>
      <c r="O233" s="269"/>
      <c r="P233" s="269"/>
      <c r="Q233" s="269"/>
      <c r="R233" s="269"/>
      <c r="S233" s="269"/>
      <c r="T233" s="270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1" t="s">
        <v>133</v>
      </c>
      <c r="AU233" s="271" t="s">
        <v>86</v>
      </c>
      <c r="AV233" s="14" t="s">
        <v>131</v>
      </c>
      <c r="AW233" s="14" t="s">
        <v>33</v>
      </c>
      <c r="AX233" s="14" t="s">
        <v>78</v>
      </c>
      <c r="AY233" s="271" t="s">
        <v>125</v>
      </c>
    </row>
    <row r="234" spans="1:51" s="13" customFormat="1" ht="12">
      <c r="A234" s="13"/>
      <c r="B234" s="249"/>
      <c r="C234" s="250"/>
      <c r="D234" s="251" t="s">
        <v>133</v>
      </c>
      <c r="E234" s="252" t="s">
        <v>1</v>
      </c>
      <c r="F234" s="253" t="s">
        <v>290</v>
      </c>
      <c r="G234" s="250"/>
      <c r="H234" s="254">
        <v>1.4</v>
      </c>
      <c r="I234" s="255"/>
      <c r="J234" s="250"/>
      <c r="K234" s="250"/>
      <c r="L234" s="256"/>
      <c r="M234" s="257"/>
      <c r="N234" s="258"/>
      <c r="O234" s="258"/>
      <c r="P234" s="258"/>
      <c r="Q234" s="258"/>
      <c r="R234" s="258"/>
      <c r="S234" s="258"/>
      <c r="T234" s="25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0" t="s">
        <v>133</v>
      </c>
      <c r="AU234" s="260" t="s">
        <v>86</v>
      </c>
      <c r="AV234" s="13" t="s">
        <v>86</v>
      </c>
      <c r="AW234" s="13" t="s">
        <v>33</v>
      </c>
      <c r="AX234" s="13" t="s">
        <v>83</v>
      </c>
      <c r="AY234" s="260" t="s">
        <v>125</v>
      </c>
    </row>
    <row r="235" spans="1:65" s="2" customFormat="1" ht="16.5" customHeight="1">
      <c r="A235" s="39"/>
      <c r="B235" s="40"/>
      <c r="C235" s="236" t="s">
        <v>291</v>
      </c>
      <c r="D235" s="236" t="s">
        <v>127</v>
      </c>
      <c r="E235" s="237" t="s">
        <v>292</v>
      </c>
      <c r="F235" s="238" t="s">
        <v>293</v>
      </c>
      <c r="G235" s="239" t="s">
        <v>130</v>
      </c>
      <c r="H235" s="240">
        <v>1.4</v>
      </c>
      <c r="I235" s="241"/>
      <c r="J235" s="242">
        <f>ROUND(I235*H235,2)</f>
        <v>0</v>
      </c>
      <c r="K235" s="238" t="s">
        <v>137</v>
      </c>
      <c r="L235" s="45"/>
      <c r="M235" s="243" t="s">
        <v>1</v>
      </c>
      <c r="N235" s="244" t="s">
        <v>43</v>
      </c>
      <c r="O235" s="92"/>
      <c r="P235" s="245">
        <f>O235*H235</f>
        <v>0</v>
      </c>
      <c r="Q235" s="245">
        <v>2E-05</v>
      </c>
      <c r="R235" s="245">
        <f>Q235*H235</f>
        <v>2.8E-05</v>
      </c>
      <c r="S235" s="245">
        <v>0</v>
      </c>
      <c r="T235" s="246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47" t="s">
        <v>131</v>
      </c>
      <c r="AT235" s="247" t="s">
        <v>127</v>
      </c>
      <c r="AU235" s="247" t="s">
        <v>86</v>
      </c>
      <c r="AY235" s="18" t="s">
        <v>125</v>
      </c>
      <c r="BE235" s="248">
        <f>IF(N235="základní",J235,0)</f>
        <v>0</v>
      </c>
      <c r="BF235" s="248">
        <f>IF(N235="snížená",J235,0)</f>
        <v>0</v>
      </c>
      <c r="BG235" s="248">
        <f>IF(N235="zákl. přenesená",J235,0)</f>
        <v>0</v>
      </c>
      <c r="BH235" s="248">
        <f>IF(N235="sníž. přenesená",J235,0)</f>
        <v>0</v>
      </c>
      <c r="BI235" s="248">
        <f>IF(N235="nulová",J235,0)</f>
        <v>0</v>
      </c>
      <c r="BJ235" s="18" t="s">
        <v>83</v>
      </c>
      <c r="BK235" s="248">
        <f>ROUND(I235*H235,2)</f>
        <v>0</v>
      </c>
      <c r="BL235" s="18" t="s">
        <v>131</v>
      </c>
      <c r="BM235" s="247" t="s">
        <v>294</v>
      </c>
    </row>
    <row r="236" spans="1:51" s="13" customFormat="1" ht="12">
      <c r="A236" s="13"/>
      <c r="B236" s="249"/>
      <c r="C236" s="250"/>
      <c r="D236" s="251" t="s">
        <v>133</v>
      </c>
      <c r="E236" s="252" t="s">
        <v>1</v>
      </c>
      <c r="F236" s="253" t="s">
        <v>290</v>
      </c>
      <c r="G236" s="250"/>
      <c r="H236" s="254">
        <v>1.4</v>
      </c>
      <c r="I236" s="255"/>
      <c r="J236" s="250"/>
      <c r="K236" s="250"/>
      <c r="L236" s="256"/>
      <c r="M236" s="257"/>
      <c r="N236" s="258"/>
      <c r="O236" s="258"/>
      <c r="P236" s="258"/>
      <c r="Q236" s="258"/>
      <c r="R236" s="258"/>
      <c r="S236" s="258"/>
      <c r="T236" s="25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0" t="s">
        <v>133</v>
      </c>
      <c r="AU236" s="260" t="s">
        <v>86</v>
      </c>
      <c r="AV236" s="13" t="s">
        <v>86</v>
      </c>
      <c r="AW236" s="13" t="s">
        <v>33</v>
      </c>
      <c r="AX236" s="13" t="s">
        <v>83</v>
      </c>
      <c r="AY236" s="260" t="s">
        <v>125</v>
      </c>
    </row>
    <row r="237" spans="1:65" s="2" customFormat="1" ht="16.5" customHeight="1">
      <c r="A237" s="39"/>
      <c r="B237" s="40"/>
      <c r="C237" s="236" t="s">
        <v>295</v>
      </c>
      <c r="D237" s="236" t="s">
        <v>127</v>
      </c>
      <c r="E237" s="237" t="s">
        <v>296</v>
      </c>
      <c r="F237" s="238" t="s">
        <v>297</v>
      </c>
      <c r="G237" s="239" t="s">
        <v>212</v>
      </c>
      <c r="H237" s="240">
        <v>0.03</v>
      </c>
      <c r="I237" s="241"/>
      <c r="J237" s="242">
        <f>ROUND(I237*H237,2)</f>
        <v>0</v>
      </c>
      <c r="K237" s="238" t="s">
        <v>298</v>
      </c>
      <c r="L237" s="45"/>
      <c r="M237" s="243" t="s">
        <v>1</v>
      </c>
      <c r="N237" s="244" t="s">
        <v>43</v>
      </c>
      <c r="O237" s="92"/>
      <c r="P237" s="245">
        <f>O237*H237</f>
        <v>0</v>
      </c>
      <c r="Q237" s="245">
        <v>1.04877</v>
      </c>
      <c r="R237" s="245">
        <f>Q237*H237</f>
        <v>0.0314631</v>
      </c>
      <c r="S237" s="245">
        <v>0</v>
      </c>
      <c r="T237" s="246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47" t="s">
        <v>131</v>
      </c>
      <c r="AT237" s="247" t="s">
        <v>127</v>
      </c>
      <c r="AU237" s="247" t="s">
        <v>86</v>
      </c>
      <c r="AY237" s="18" t="s">
        <v>125</v>
      </c>
      <c r="BE237" s="248">
        <f>IF(N237="základní",J237,0)</f>
        <v>0</v>
      </c>
      <c r="BF237" s="248">
        <f>IF(N237="snížená",J237,0)</f>
        <v>0</v>
      </c>
      <c r="BG237" s="248">
        <f>IF(N237="zákl. přenesená",J237,0)</f>
        <v>0</v>
      </c>
      <c r="BH237" s="248">
        <f>IF(N237="sníž. přenesená",J237,0)</f>
        <v>0</v>
      </c>
      <c r="BI237" s="248">
        <f>IF(N237="nulová",J237,0)</f>
        <v>0</v>
      </c>
      <c r="BJ237" s="18" t="s">
        <v>83</v>
      </c>
      <c r="BK237" s="248">
        <f>ROUND(I237*H237,2)</f>
        <v>0</v>
      </c>
      <c r="BL237" s="18" t="s">
        <v>131</v>
      </c>
      <c r="BM237" s="247" t="s">
        <v>299</v>
      </c>
    </row>
    <row r="238" spans="1:51" s="13" customFormat="1" ht="12">
      <c r="A238" s="13"/>
      <c r="B238" s="249"/>
      <c r="C238" s="250"/>
      <c r="D238" s="251" t="s">
        <v>133</v>
      </c>
      <c r="E238" s="252" t="s">
        <v>1</v>
      </c>
      <c r="F238" s="253" t="s">
        <v>300</v>
      </c>
      <c r="G238" s="250"/>
      <c r="H238" s="254">
        <v>0.028</v>
      </c>
      <c r="I238" s="255"/>
      <c r="J238" s="250"/>
      <c r="K238" s="250"/>
      <c r="L238" s="256"/>
      <c r="M238" s="257"/>
      <c r="N238" s="258"/>
      <c r="O238" s="258"/>
      <c r="P238" s="258"/>
      <c r="Q238" s="258"/>
      <c r="R238" s="258"/>
      <c r="S238" s="258"/>
      <c r="T238" s="25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60" t="s">
        <v>133</v>
      </c>
      <c r="AU238" s="260" t="s">
        <v>86</v>
      </c>
      <c r="AV238" s="13" t="s">
        <v>86</v>
      </c>
      <c r="AW238" s="13" t="s">
        <v>33</v>
      </c>
      <c r="AX238" s="13" t="s">
        <v>78</v>
      </c>
      <c r="AY238" s="260" t="s">
        <v>125</v>
      </c>
    </row>
    <row r="239" spans="1:51" s="14" customFormat="1" ht="12">
      <c r="A239" s="14"/>
      <c r="B239" s="261"/>
      <c r="C239" s="262"/>
      <c r="D239" s="251" t="s">
        <v>133</v>
      </c>
      <c r="E239" s="263" t="s">
        <v>1</v>
      </c>
      <c r="F239" s="264" t="s">
        <v>145</v>
      </c>
      <c r="G239" s="262"/>
      <c r="H239" s="265">
        <v>0.028</v>
      </c>
      <c r="I239" s="266"/>
      <c r="J239" s="262"/>
      <c r="K239" s="262"/>
      <c r="L239" s="267"/>
      <c r="M239" s="268"/>
      <c r="N239" s="269"/>
      <c r="O239" s="269"/>
      <c r="P239" s="269"/>
      <c r="Q239" s="269"/>
      <c r="R239" s="269"/>
      <c r="S239" s="269"/>
      <c r="T239" s="270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1" t="s">
        <v>133</v>
      </c>
      <c r="AU239" s="271" t="s">
        <v>86</v>
      </c>
      <c r="AV239" s="14" t="s">
        <v>131</v>
      </c>
      <c r="AW239" s="14" t="s">
        <v>33</v>
      </c>
      <c r="AX239" s="14" t="s">
        <v>78</v>
      </c>
      <c r="AY239" s="271" t="s">
        <v>125</v>
      </c>
    </row>
    <row r="240" spans="1:51" s="13" customFormat="1" ht="12">
      <c r="A240" s="13"/>
      <c r="B240" s="249"/>
      <c r="C240" s="250"/>
      <c r="D240" s="251" t="s">
        <v>133</v>
      </c>
      <c r="E240" s="252" t="s">
        <v>1</v>
      </c>
      <c r="F240" s="253" t="s">
        <v>301</v>
      </c>
      <c r="G240" s="250"/>
      <c r="H240" s="254">
        <v>0.03</v>
      </c>
      <c r="I240" s="255"/>
      <c r="J240" s="250"/>
      <c r="K240" s="250"/>
      <c r="L240" s="256"/>
      <c r="M240" s="257"/>
      <c r="N240" s="258"/>
      <c r="O240" s="258"/>
      <c r="P240" s="258"/>
      <c r="Q240" s="258"/>
      <c r="R240" s="258"/>
      <c r="S240" s="258"/>
      <c r="T240" s="25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0" t="s">
        <v>133</v>
      </c>
      <c r="AU240" s="260" t="s">
        <v>86</v>
      </c>
      <c r="AV240" s="13" t="s">
        <v>86</v>
      </c>
      <c r="AW240" s="13" t="s">
        <v>33</v>
      </c>
      <c r="AX240" s="13" t="s">
        <v>83</v>
      </c>
      <c r="AY240" s="260" t="s">
        <v>125</v>
      </c>
    </row>
    <row r="241" spans="1:63" s="12" customFormat="1" ht="22.8" customHeight="1">
      <c r="A241" s="12"/>
      <c r="B241" s="220"/>
      <c r="C241" s="221"/>
      <c r="D241" s="222" t="s">
        <v>77</v>
      </c>
      <c r="E241" s="234" t="s">
        <v>131</v>
      </c>
      <c r="F241" s="234" t="s">
        <v>302</v>
      </c>
      <c r="G241" s="221"/>
      <c r="H241" s="221"/>
      <c r="I241" s="224"/>
      <c r="J241" s="235">
        <f>BK241</f>
        <v>0</v>
      </c>
      <c r="K241" s="221"/>
      <c r="L241" s="226"/>
      <c r="M241" s="227"/>
      <c r="N241" s="228"/>
      <c r="O241" s="228"/>
      <c r="P241" s="229">
        <f>SUM(P242:P261)</f>
        <v>0</v>
      </c>
      <c r="Q241" s="228"/>
      <c r="R241" s="229">
        <f>SUM(R242:R261)</f>
        <v>57.493309999999994</v>
      </c>
      <c r="S241" s="228"/>
      <c r="T241" s="230">
        <f>SUM(T242:T261)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31" t="s">
        <v>83</v>
      </c>
      <c r="AT241" s="232" t="s">
        <v>77</v>
      </c>
      <c r="AU241" s="232" t="s">
        <v>83</v>
      </c>
      <c r="AY241" s="231" t="s">
        <v>125</v>
      </c>
      <c r="BK241" s="233">
        <f>SUM(BK242:BK261)</f>
        <v>0</v>
      </c>
    </row>
    <row r="242" spans="1:65" s="2" customFormat="1" ht="21.75" customHeight="1">
      <c r="A242" s="39"/>
      <c r="B242" s="40"/>
      <c r="C242" s="236" t="s">
        <v>303</v>
      </c>
      <c r="D242" s="236" t="s">
        <v>127</v>
      </c>
      <c r="E242" s="237" t="s">
        <v>304</v>
      </c>
      <c r="F242" s="238" t="s">
        <v>305</v>
      </c>
      <c r="G242" s="239" t="s">
        <v>130</v>
      </c>
      <c r="H242" s="240">
        <v>43.7</v>
      </c>
      <c r="I242" s="241"/>
      <c r="J242" s="242">
        <f>ROUND(I242*H242,2)</f>
        <v>0</v>
      </c>
      <c r="K242" s="238" t="s">
        <v>1</v>
      </c>
      <c r="L242" s="45"/>
      <c r="M242" s="243" t="s">
        <v>1</v>
      </c>
      <c r="N242" s="244" t="s">
        <v>43</v>
      </c>
      <c r="O242" s="92"/>
      <c r="P242" s="245">
        <f>O242*H242</f>
        <v>0</v>
      </c>
      <c r="Q242" s="245">
        <v>0.25505</v>
      </c>
      <c r="R242" s="245">
        <f>Q242*H242</f>
        <v>11.145685</v>
      </c>
      <c r="S242" s="245">
        <v>0</v>
      </c>
      <c r="T242" s="246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47" t="s">
        <v>131</v>
      </c>
      <c r="AT242" s="247" t="s">
        <v>127</v>
      </c>
      <c r="AU242" s="247" t="s">
        <v>86</v>
      </c>
      <c r="AY242" s="18" t="s">
        <v>125</v>
      </c>
      <c r="BE242" s="248">
        <f>IF(N242="základní",J242,0)</f>
        <v>0</v>
      </c>
      <c r="BF242" s="248">
        <f>IF(N242="snížená",J242,0)</f>
        <v>0</v>
      </c>
      <c r="BG242" s="248">
        <f>IF(N242="zákl. přenesená",J242,0)</f>
        <v>0</v>
      </c>
      <c r="BH242" s="248">
        <f>IF(N242="sníž. přenesená",J242,0)</f>
        <v>0</v>
      </c>
      <c r="BI242" s="248">
        <f>IF(N242="nulová",J242,0)</f>
        <v>0</v>
      </c>
      <c r="BJ242" s="18" t="s">
        <v>83</v>
      </c>
      <c r="BK242" s="248">
        <f>ROUND(I242*H242,2)</f>
        <v>0</v>
      </c>
      <c r="BL242" s="18" t="s">
        <v>131</v>
      </c>
      <c r="BM242" s="247" t="s">
        <v>306</v>
      </c>
    </row>
    <row r="243" spans="1:51" s="13" customFormat="1" ht="12">
      <c r="A243" s="13"/>
      <c r="B243" s="249"/>
      <c r="C243" s="250"/>
      <c r="D243" s="251" t="s">
        <v>133</v>
      </c>
      <c r="E243" s="252" t="s">
        <v>1</v>
      </c>
      <c r="F243" s="253" t="s">
        <v>307</v>
      </c>
      <c r="G243" s="250"/>
      <c r="H243" s="254">
        <v>43.7</v>
      </c>
      <c r="I243" s="255"/>
      <c r="J243" s="250"/>
      <c r="K243" s="250"/>
      <c r="L243" s="256"/>
      <c r="M243" s="257"/>
      <c r="N243" s="258"/>
      <c r="O243" s="258"/>
      <c r="P243" s="258"/>
      <c r="Q243" s="258"/>
      <c r="R243" s="258"/>
      <c r="S243" s="258"/>
      <c r="T243" s="25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0" t="s">
        <v>133</v>
      </c>
      <c r="AU243" s="260" t="s">
        <v>86</v>
      </c>
      <c r="AV243" s="13" t="s">
        <v>86</v>
      </c>
      <c r="AW243" s="13" t="s">
        <v>33</v>
      </c>
      <c r="AX243" s="13" t="s">
        <v>78</v>
      </c>
      <c r="AY243" s="260" t="s">
        <v>125</v>
      </c>
    </row>
    <row r="244" spans="1:51" s="14" customFormat="1" ht="12">
      <c r="A244" s="14"/>
      <c r="B244" s="261"/>
      <c r="C244" s="262"/>
      <c r="D244" s="251" t="s">
        <v>133</v>
      </c>
      <c r="E244" s="263" t="s">
        <v>1</v>
      </c>
      <c r="F244" s="264" t="s">
        <v>145</v>
      </c>
      <c r="G244" s="262"/>
      <c r="H244" s="265">
        <v>43.7</v>
      </c>
      <c r="I244" s="266"/>
      <c r="J244" s="262"/>
      <c r="K244" s="262"/>
      <c r="L244" s="267"/>
      <c r="M244" s="268"/>
      <c r="N244" s="269"/>
      <c r="O244" s="269"/>
      <c r="P244" s="269"/>
      <c r="Q244" s="269"/>
      <c r="R244" s="269"/>
      <c r="S244" s="269"/>
      <c r="T244" s="270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71" t="s">
        <v>133</v>
      </c>
      <c r="AU244" s="271" t="s">
        <v>86</v>
      </c>
      <c r="AV244" s="14" t="s">
        <v>131</v>
      </c>
      <c r="AW244" s="14" t="s">
        <v>33</v>
      </c>
      <c r="AX244" s="14" t="s">
        <v>83</v>
      </c>
      <c r="AY244" s="271" t="s">
        <v>125</v>
      </c>
    </row>
    <row r="245" spans="1:65" s="2" customFormat="1" ht="21.75" customHeight="1">
      <c r="A245" s="39"/>
      <c r="B245" s="40"/>
      <c r="C245" s="236" t="s">
        <v>308</v>
      </c>
      <c r="D245" s="236" t="s">
        <v>127</v>
      </c>
      <c r="E245" s="237" t="s">
        <v>309</v>
      </c>
      <c r="F245" s="238" t="s">
        <v>310</v>
      </c>
      <c r="G245" s="239" t="s">
        <v>172</v>
      </c>
      <c r="H245" s="240">
        <v>3</v>
      </c>
      <c r="I245" s="241"/>
      <c r="J245" s="242">
        <f>ROUND(I245*H245,2)</f>
        <v>0</v>
      </c>
      <c r="K245" s="238" t="s">
        <v>1</v>
      </c>
      <c r="L245" s="45"/>
      <c r="M245" s="243" t="s">
        <v>1</v>
      </c>
      <c r="N245" s="244" t="s">
        <v>43</v>
      </c>
      <c r="O245" s="92"/>
      <c r="P245" s="245">
        <f>O245*H245</f>
        <v>0</v>
      </c>
      <c r="Q245" s="245">
        <v>1.7034</v>
      </c>
      <c r="R245" s="245">
        <f>Q245*H245</f>
        <v>5.1102</v>
      </c>
      <c r="S245" s="245">
        <v>0</v>
      </c>
      <c r="T245" s="246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47" t="s">
        <v>131</v>
      </c>
      <c r="AT245" s="247" t="s">
        <v>127</v>
      </c>
      <c r="AU245" s="247" t="s">
        <v>86</v>
      </c>
      <c r="AY245" s="18" t="s">
        <v>125</v>
      </c>
      <c r="BE245" s="248">
        <f>IF(N245="základní",J245,0)</f>
        <v>0</v>
      </c>
      <c r="BF245" s="248">
        <f>IF(N245="snížená",J245,0)</f>
        <v>0</v>
      </c>
      <c r="BG245" s="248">
        <f>IF(N245="zákl. přenesená",J245,0)</f>
        <v>0</v>
      </c>
      <c r="BH245" s="248">
        <f>IF(N245="sníž. přenesená",J245,0)</f>
        <v>0</v>
      </c>
      <c r="BI245" s="248">
        <f>IF(N245="nulová",J245,0)</f>
        <v>0</v>
      </c>
      <c r="BJ245" s="18" t="s">
        <v>83</v>
      </c>
      <c r="BK245" s="248">
        <f>ROUND(I245*H245,2)</f>
        <v>0</v>
      </c>
      <c r="BL245" s="18" t="s">
        <v>131</v>
      </c>
      <c r="BM245" s="247" t="s">
        <v>311</v>
      </c>
    </row>
    <row r="246" spans="1:51" s="13" customFormat="1" ht="12">
      <c r="A246" s="13"/>
      <c r="B246" s="249"/>
      <c r="C246" s="250"/>
      <c r="D246" s="251" t="s">
        <v>133</v>
      </c>
      <c r="E246" s="252" t="s">
        <v>1</v>
      </c>
      <c r="F246" s="253" t="s">
        <v>312</v>
      </c>
      <c r="G246" s="250"/>
      <c r="H246" s="254">
        <v>3</v>
      </c>
      <c r="I246" s="255"/>
      <c r="J246" s="250"/>
      <c r="K246" s="250"/>
      <c r="L246" s="256"/>
      <c r="M246" s="257"/>
      <c r="N246" s="258"/>
      <c r="O246" s="258"/>
      <c r="P246" s="258"/>
      <c r="Q246" s="258"/>
      <c r="R246" s="258"/>
      <c r="S246" s="258"/>
      <c r="T246" s="25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0" t="s">
        <v>133</v>
      </c>
      <c r="AU246" s="260" t="s">
        <v>86</v>
      </c>
      <c r="AV246" s="13" t="s">
        <v>86</v>
      </c>
      <c r="AW246" s="13" t="s">
        <v>33</v>
      </c>
      <c r="AX246" s="13" t="s">
        <v>78</v>
      </c>
      <c r="AY246" s="260" t="s">
        <v>125</v>
      </c>
    </row>
    <row r="247" spans="1:51" s="14" customFormat="1" ht="12">
      <c r="A247" s="14"/>
      <c r="B247" s="261"/>
      <c r="C247" s="262"/>
      <c r="D247" s="251" t="s">
        <v>133</v>
      </c>
      <c r="E247" s="263" t="s">
        <v>1</v>
      </c>
      <c r="F247" s="264" t="s">
        <v>145</v>
      </c>
      <c r="G247" s="262"/>
      <c r="H247" s="265">
        <v>3</v>
      </c>
      <c r="I247" s="266"/>
      <c r="J247" s="262"/>
      <c r="K247" s="262"/>
      <c r="L247" s="267"/>
      <c r="M247" s="268"/>
      <c r="N247" s="269"/>
      <c r="O247" s="269"/>
      <c r="P247" s="269"/>
      <c r="Q247" s="269"/>
      <c r="R247" s="269"/>
      <c r="S247" s="269"/>
      <c r="T247" s="270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1" t="s">
        <v>133</v>
      </c>
      <c r="AU247" s="271" t="s">
        <v>86</v>
      </c>
      <c r="AV247" s="14" t="s">
        <v>131</v>
      </c>
      <c r="AW247" s="14" t="s">
        <v>33</v>
      </c>
      <c r="AX247" s="14" t="s">
        <v>83</v>
      </c>
      <c r="AY247" s="271" t="s">
        <v>125</v>
      </c>
    </row>
    <row r="248" spans="1:65" s="2" customFormat="1" ht="21.75" customHeight="1">
      <c r="A248" s="39"/>
      <c r="B248" s="40"/>
      <c r="C248" s="236" t="s">
        <v>313</v>
      </c>
      <c r="D248" s="236" t="s">
        <v>127</v>
      </c>
      <c r="E248" s="237" t="s">
        <v>314</v>
      </c>
      <c r="F248" s="238" t="s">
        <v>315</v>
      </c>
      <c r="G248" s="239" t="s">
        <v>316</v>
      </c>
      <c r="H248" s="240">
        <v>11</v>
      </c>
      <c r="I248" s="241"/>
      <c r="J248" s="242">
        <f>ROUND(I248*H248,2)</f>
        <v>0</v>
      </c>
      <c r="K248" s="238" t="s">
        <v>137</v>
      </c>
      <c r="L248" s="45"/>
      <c r="M248" s="243" t="s">
        <v>1</v>
      </c>
      <c r="N248" s="244" t="s">
        <v>43</v>
      </c>
      <c r="O248" s="92"/>
      <c r="P248" s="245">
        <f>O248*H248</f>
        <v>0</v>
      </c>
      <c r="Q248" s="245">
        <v>0.00165</v>
      </c>
      <c r="R248" s="245">
        <f>Q248*H248</f>
        <v>0.01815</v>
      </c>
      <c r="S248" s="245">
        <v>0</v>
      </c>
      <c r="T248" s="246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47" t="s">
        <v>131</v>
      </c>
      <c r="AT248" s="247" t="s">
        <v>127</v>
      </c>
      <c r="AU248" s="247" t="s">
        <v>86</v>
      </c>
      <c r="AY248" s="18" t="s">
        <v>125</v>
      </c>
      <c r="BE248" s="248">
        <f>IF(N248="základní",J248,0)</f>
        <v>0</v>
      </c>
      <c r="BF248" s="248">
        <f>IF(N248="snížená",J248,0)</f>
        <v>0</v>
      </c>
      <c r="BG248" s="248">
        <f>IF(N248="zákl. přenesená",J248,0)</f>
        <v>0</v>
      </c>
      <c r="BH248" s="248">
        <f>IF(N248="sníž. přenesená",J248,0)</f>
        <v>0</v>
      </c>
      <c r="BI248" s="248">
        <f>IF(N248="nulová",J248,0)</f>
        <v>0</v>
      </c>
      <c r="BJ248" s="18" t="s">
        <v>83</v>
      </c>
      <c r="BK248" s="248">
        <f>ROUND(I248*H248,2)</f>
        <v>0</v>
      </c>
      <c r="BL248" s="18" t="s">
        <v>131</v>
      </c>
      <c r="BM248" s="247" t="s">
        <v>317</v>
      </c>
    </row>
    <row r="249" spans="1:51" s="13" customFormat="1" ht="12">
      <c r="A249" s="13"/>
      <c r="B249" s="249"/>
      <c r="C249" s="250"/>
      <c r="D249" s="251" t="s">
        <v>133</v>
      </c>
      <c r="E249" s="252" t="s">
        <v>1</v>
      </c>
      <c r="F249" s="253" t="s">
        <v>188</v>
      </c>
      <c r="G249" s="250"/>
      <c r="H249" s="254">
        <v>11</v>
      </c>
      <c r="I249" s="255"/>
      <c r="J249" s="250"/>
      <c r="K249" s="250"/>
      <c r="L249" s="256"/>
      <c r="M249" s="257"/>
      <c r="N249" s="258"/>
      <c r="O249" s="258"/>
      <c r="P249" s="258"/>
      <c r="Q249" s="258"/>
      <c r="R249" s="258"/>
      <c r="S249" s="258"/>
      <c r="T249" s="259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0" t="s">
        <v>133</v>
      </c>
      <c r="AU249" s="260" t="s">
        <v>86</v>
      </c>
      <c r="AV249" s="13" t="s">
        <v>86</v>
      </c>
      <c r="AW249" s="13" t="s">
        <v>33</v>
      </c>
      <c r="AX249" s="13" t="s">
        <v>83</v>
      </c>
      <c r="AY249" s="260" t="s">
        <v>125</v>
      </c>
    </row>
    <row r="250" spans="1:65" s="2" customFormat="1" ht="21.75" customHeight="1">
      <c r="A250" s="39"/>
      <c r="B250" s="40"/>
      <c r="C250" s="296" t="s">
        <v>318</v>
      </c>
      <c r="D250" s="296" t="s">
        <v>222</v>
      </c>
      <c r="E250" s="297" t="s">
        <v>319</v>
      </c>
      <c r="F250" s="298" t="s">
        <v>320</v>
      </c>
      <c r="G250" s="299" t="s">
        <v>316</v>
      </c>
      <c r="H250" s="300">
        <v>11.11</v>
      </c>
      <c r="I250" s="301"/>
      <c r="J250" s="302">
        <f>ROUND(I250*H250,2)</f>
        <v>0</v>
      </c>
      <c r="K250" s="298" t="s">
        <v>1</v>
      </c>
      <c r="L250" s="303"/>
      <c r="M250" s="304" t="s">
        <v>1</v>
      </c>
      <c r="N250" s="305" t="s">
        <v>43</v>
      </c>
      <c r="O250" s="92"/>
      <c r="P250" s="245">
        <f>O250*H250</f>
        <v>0</v>
      </c>
      <c r="Q250" s="245">
        <v>0.045</v>
      </c>
      <c r="R250" s="245">
        <f>Q250*H250</f>
        <v>0.49994999999999995</v>
      </c>
      <c r="S250" s="245">
        <v>0</v>
      </c>
      <c r="T250" s="246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47" t="s">
        <v>169</v>
      </c>
      <c r="AT250" s="247" t="s">
        <v>222</v>
      </c>
      <c r="AU250" s="247" t="s">
        <v>86</v>
      </c>
      <c r="AY250" s="18" t="s">
        <v>125</v>
      </c>
      <c r="BE250" s="248">
        <f>IF(N250="základní",J250,0)</f>
        <v>0</v>
      </c>
      <c r="BF250" s="248">
        <f>IF(N250="snížená",J250,0)</f>
        <v>0</v>
      </c>
      <c r="BG250" s="248">
        <f>IF(N250="zákl. přenesená",J250,0)</f>
        <v>0</v>
      </c>
      <c r="BH250" s="248">
        <f>IF(N250="sníž. přenesená",J250,0)</f>
        <v>0</v>
      </c>
      <c r="BI250" s="248">
        <f>IF(N250="nulová",J250,0)</f>
        <v>0</v>
      </c>
      <c r="BJ250" s="18" t="s">
        <v>83</v>
      </c>
      <c r="BK250" s="248">
        <f>ROUND(I250*H250,2)</f>
        <v>0</v>
      </c>
      <c r="BL250" s="18" t="s">
        <v>131</v>
      </c>
      <c r="BM250" s="247" t="s">
        <v>321</v>
      </c>
    </row>
    <row r="251" spans="1:51" s="13" customFormat="1" ht="12">
      <c r="A251" s="13"/>
      <c r="B251" s="249"/>
      <c r="C251" s="250"/>
      <c r="D251" s="251" t="s">
        <v>133</v>
      </c>
      <c r="E251" s="252" t="s">
        <v>1</v>
      </c>
      <c r="F251" s="253" t="s">
        <v>322</v>
      </c>
      <c r="G251" s="250"/>
      <c r="H251" s="254">
        <v>11.11</v>
      </c>
      <c r="I251" s="255"/>
      <c r="J251" s="250"/>
      <c r="K251" s="250"/>
      <c r="L251" s="256"/>
      <c r="M251" s="257"/>
      <c r="N251" s="258"/>
      <c r="O251" s="258"/>
      <c r="P251" s="258"/>
      <c r="Q251" s="258"/>
      <c r="R251" s="258"/>
      <c r="S251" s="258"/>
      <c r="T251" s="25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0" t="s">
        <v>133</v>
      </c>
      <c r="AU251" s="260" t="s">
        <v>86</v>
      </c>
      <c r="AV251" s="13" t="s">
        <v>86</v>
      </c>
      <c r="AW251" s="13" t="s">
        <v>33</v>
      </c>
      <c r="AX251" s="13" t="s">
        <v>83</v>
      </c>
      <c r="AY251" s="260" t="s">
        <v>125</v>
      </c>
    </row>
    <row r="252" spans="1:65" s="2" customFormat="1" ht="16.5" customHeight="1">
      <c r="A252" s="39"/>
      <c r="B252" s="40"/>
      <c r="C252" s="236" t="s">
        <v>323</v>
      </c>
      <c r="D252" s="236" t="s">
        <v>127</v>
      </c>
      <c r="E252" s="237" t="s">
        <v>324</v>
      </c>
      <c r="F252" s="238" t="s">
        <v>325</v>
      </c>
      <c r="G252" s="239" t="s">
        <v>172</v>
      </c>
      <c r="H252" s="240">
        <v>3.36</v>
      </c>
      <c r="I252" s="241"/>
      <c r="J252" s="242">
        <f>ROUND(I252*H252,2)</f>
        <v>0</v>
      </c>
      <c r="K252" s="238" t="s">
        <v>1</v>
      </c>
      <c r="L252" s="45"/>
      <c r="M252" s="243" t="s">
        <v>1</v>
      </c>
      <c r="N252" s="244" t="s">
        <v>43</v>
      </c>
      <c r="O252" s="92"/>
      <c r="P252" s="245">
        <f>O252*H252</f>
        <v>0</v>
      </c>
      <c r="Q252" s="245">
        <v>2.429</v>
      </c>
      <c r="R252" s="245">
        <f>Q252*H252</f>
        <v>8.161439999999999</v>
      </c>
      <c r="S252" s="245">
        <v>0</v>
      </c>
      <c r="T252" s="246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47" t="s">
        <v>131</v>
      </c>
      <c r="AT252" s="247" t="s">
        <v>127</v>
      </c>
      <c r="AU252" s="247" t="s">
        <v>86</v>
      </c>
      <c r="AY252" s="18" t="s">
        <v>125</v>
      </c>
      <c r="BE252" s="248">
        <f>IF(N252="základní",J252,0)</f>
        <v>0</v>
      </c>
      <c r="BF252" s="248">
        <f>IF(N252="snížená",J252,0)</f>
        <v>0</v>
      </c>
      <c r="BG252" s="248">
        <f>IF(N252="zákl. přenesená",J252,0)</f>
        <v>0</v>
      </c>
      <c r="BH252" s="248">
        <f>IF(N252="sníž. přenesená",J252,0)</f>
        <v>0</v>
      </c>
      <c r="BI252" s="248">
        <f>IF(N252="nulová",J252,0)</f>
        <v>0</v>
      </c>
      <c r="BJ252" s="18" t="s">
        <v>83</v>
      </c>
      <c r="BK252" s="248">
        <f>ROUND(I252*H252,2)</f>
        <v>0</v>
      </c>
      <c r="BL252" s="18" t="s">
        <v>131</v>
      </c>
      <c r="BM252" s="247" t="s">
        <v>326</v>
      </c>
    </row>
    <row r="253" spans="1:47" s="2" customFormat="1" ht="12">
      <c r="A253" s="39"/>
      <c r="B253" s="40"/>
      <c r="C253" s="41"/>
      <c r="D253" s="251" t="s">
        <v>167</v>
      </c>
      <c r="E253" s="41"/>
      <c r="F253" s="282" t="s">
        <v>327</v>
      </c>
      <c r="G253" s="41"/>
      <c r="H253" s="41"/>
      <c r="I253" s="145"/>
      <c r="J253" s="41"/>
      <c r="K253" s="41"/>
      <c r="L253" s="45"/>
      <c r="M253" s="283"/>
      <c r="N253" s="284"/>
      <c r="O253" s="92"/>
      <c r="P253" s="92"/>
      <c r="Q253" s="92"/>
      <c r="R253" s="92"/>
      <c r="S253" s="92"/>
      <c r="T253" s="93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167</v>
      </c>
      <c r="AU253" s="18" t="s">
        <v>86</v>
      </c>
    </row>
    <row r="254" spans="1:51" s="13" customFormat="1" ht="12">
      <c r="A254" s="13"/>
      <c r="B254" s="249"/>
      <c r="C254" s="250"/>
      <c r="D254" s="251" t="s">
        <v>133</v>
      </c>
      <c r="E254" s="252" t="s">
        <v>1</v>
      </c>
      <c r="F254" s="253" t="s">
        <v>328</v>
      </c>
      <c r="G254" s="250"/>
      <c r="H254" s="254">
        <v>3.36</v>
      </c>
      <c r="I254" s="255"/>
      <c r="J254" s="250"/>
      <c r="K254" s="250"/>
      <c r="L254" s="256"/>
      <c r="M254" s="257"/>
      <c r="N254" s="258"/>
      <c r="O254" s="258"/>
      <c r="P254" s="258"/>
      <c r="Q254" s="258"/>
      <c r="R254" s="258"/>
      <c r="S254" s="258"/>
      <c r="T254" s="25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60" t="s">
        <v>133</v>
      </c>
      <c r="AU254" s="260" t="s">
        <v>86</v>
      </c>
      <c r="AV254" s="13" t="s">
        <v>86</v>
      </c>
      <c r="AW254" s="13" t="s">
        <v>33</v>
      </c>
      <c r="AX254" s="13" t="s">
        <v>78</v>
      </c>
      <c r="AY254" s="260" t="s">
        <v>125</v>
      </c>
    </row>
    <row r="255" spans="1:51" s="14" customFormat="1" ht="12">
      <c r="A255" s="14"/>
      <c r="B255" s="261"/>
      <c r="C255" s="262"/>
      <c r="D255" s="251" t="s">
        <v>133</v>
      </c>
      <c r="E255" s="263" t="s">
        <v>1</v>
      </c>
      <c r="F255" s="264" t="s">
        <v>145</v>
      </c>
      <c r="G255" s="262"/>
      <c r="H255" s="265">
        <v>3.36</v>
      </c>
      <c r="I255" s="266"/>
      <c r="J255" s="262"/>
      <c r="K255" s="262"/>
      <c r="L255" s="267"/>
      <c r="M255" s="268"/>
      <c r="N255" s="269"/>
      <c r="O255" s="269"/>
      <c r="P255" s="269"/>
      <c r="Q255" s="269"/>
      <c r="R255" s="269"/>
      <c r="S255" s="269"/>
      <c r="T255" s="270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71" t="s">
        <v>133</v>
      </c>
      <c r="AU255" s="271" t="s">
        <v>86</v>
      </c>
      <c r="AV255" s="14" t="s">
        <v>131</v>
      </c>
      <c r="AW255" s="14" t="s">
        <v>33</v>
      </c>
      <c r="AX255" s="14" t="s">
        <v>83</v>
      </c>
      <c r="AY255" s="271" t="s">
        <v>125</v>
      </c>
    </row>
    <row r="256" spans="1:65" s="2" customFormat="1" ht="21.75" customHeight="1">
      <c r="A256" s="39"/>
      <c r="B256" s="40"/>
      <c r="C256" s="236" t="s">
        <v>329</v>
      </c>
      <c r="D256" s="236" t="s">
        <v>127</v>
      </c>
      <c r="E256" s="237" t="s">
        <v>330</v>
      </c>
      <c r="F256" s="238" t="s">
        <v>331</v>
      </c>
      <c r="G256" s="239" t="s">
        <v>212</v>
      </c>
      <c r="H256" s="240">
        <v>0.09</v>
      </c>
      <c r="I256" s="241"/>
      <c r="J256" s="242">
        <f>ROUND(I256*H256,2)</f>
        <v>0</v>
      </c>
      <c r="K256" s="238" t="s">
        <v>137</v>
      </c>
      <c r="L256" s="45"/>
      <c r="M256" s="243" t="s">
        <v>1</v>
      </c>
      <c r="N256" s="244" t="s">
        <v>43</v>
      </c>
      <c r="O256" s="92"/>
      <c r="P256" s="245">
        <f>O256*H256</f>
        <v>0</v>
      </c>
      <c r="Q256" s="245">
        <v>0.8554</v>
      </c>
      <c r="R256" s="245">
        <f>Q256*H256</f>
        <v>0.076986</v>
      </c>
      <c r="S256" s="245">
        <v>0</v>
      </c>
      <c r="T256" s="246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47" t="s">
        <v>131</v>
      </c>
      <c r="AT256" s="247" t="s">
        <v>127</v>
      </c>
      <c r="AU256" s="247" t="s">
        <v>86</v>
      </c>
      <c r="AY256" s="18" t="s">
        <v>125</v>
      </c>
      <c r="BE256" s="248">
        <f>IF(N256="základní",J256,0)</f>
        <v>0</v>
      </c>
      <c r="BF256" s="248">
        <f>IF(N256="snížená",J256,0)</f>
        <v>0</v>
      </c>
      <c r="BG256" s="248">
        <f>IF(N256="zákl. přenesená",J256,0)</f>
        <v>0</v>
      </c>
      <c r="BH256" s="248">
        <f>IF(N256="sníž. přenesená",J256,0)</f>
        <v>0</v>
      </c>
      <c r="BI256" s="248">
        <f>IF(N256="nulová",J256,0)</f>
        <v>0</v>
      </c>
      <c r="BJ256" s="18" t="s">
        <v>83</v>
      </c>
      <c r="BK256" s="248">
        <f>ROUND(I256*H256,2)</f>
        <v>0</v>
      </c>
      <c r="BL256" s="18" t="s">
        <v>131</v>
      </c>
      <c r="BM256" s="247" t="s">
        <v>332</v>
      </c>
    </row>
    <row r="257" spans="1:51" s="13" customFormat="1" ht="12">
      <c r="A257" s="13"/>
      <c r="B257" s="249"/>
      <c r="C257" s="250"/>
      <c r="D257" s="251" t="s">
        <v>133</v>
      </c>
      <c r="E257" s="252" t="s">
        <v>1</v>
      </c>
      <c r="F257" s="253" t="s">
        <v>333</v>
      </c>
      <c r="G257" s="250"/>
      <c r="H257" s="254">
        <v>0.09</v>
      </c>
      <c r="I257" s="255"/>
      <c r="J257" s="250"/>
      <c r="K257" s="250"/>
      <c r="L257" s="256"/>
      <c r="M257" s="257"/>
      <c r="N257" s="258"/>
      <c r="O257" s="258"/>
      <c r="P257" s="258"/>
      <c r="Q257" s="258"/>
      <c r="R257" s="258"/>
      <c r="S257" s="258"/>
      <c r="T257" s="25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0" t="s">
        <v>133</v>
      </c>
      <c r="AU257" s="260" t="s">
        <v>86</v>
      </c>
      <c r="AV257" s="13" t="s">
        <v>86</v>
      </c>
      <c r="AW257" s="13" t="s">
        <v>33</v>
      </c>
      <c r="AX257" s="13" t="s">
        <v>78</v>
      </c>
      <c r="AY257" s="260" t="s">
        <v>125</v>
      </c>
    </row>
    <row r="258" spans="1:51" s="14" customFormat="1" ht="12">
      <c r="A258" s="14"/>
      <c r="B258" s="261"/>
      <c r="C258" s="262"/>
      <c r="D258" s="251" t="s">
        <v>133</v>
      </c>
      <c r="E258" s="263" t="s">
        <v>1</v>
      </c>
      <c r="F258" s="264" t="s">
        <v>145</v>
      </c>
      <c r="G258" s="262"/>
      <c r="H258" s="265">
        <v>0.09</v>
      </c>
      <c r="I258" s="266"/>
      <c r="J258" s="262"/>
      <c r="K258" s="262"/>
      <c r="L258" s="267"/>
      <c r="M258" s="268"/>
      <c r="N258" s="269"/>
      <c r="O258" s="269"/>
      <c r="P258" s="269"/>
      <c r="Q258" s="269"/>
      <c r="R258" s="269"/>
      <c r="S258" s="269"/>
      <c r="T258" s="270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71" t="s">
        <v>133</v>
      </c>
      <c r="AU258" s="271" t="s">
        <v>86</v>
      </c>
      <c r="AV258" s="14" t="s">
        <v>131</v>
      </c>
      <c r="AW258" s="14" t="s">
        <v>33</v>
      </c>
      <c r="AX258" s="14" t="s">
        <v>83</v>
      </c>
      <c r="AY258" s="271" t="s">
        <v>125</v>
      </c>
    </row>
    <row r="259" spans="1:65" s="2" customFormat="1" ht="21.75" customHeight="1">
      <c r="A259" s="39"/>
      <c r="B259" s="40"/>
      <c r="C259" s="236" t="s">
        <v>334</v>
      </c>
      <c r="D259" s="236" t="s">
        <v>127</v>
      </c>
      <c r="E259" s="237" t="s">
        <v>335</v>
      </c>
      <c r="F259" s="238" t="s">
        <v>336</v>
      </c>
      <c r="G259" s="239" t="s">
        <v>130</v>
      </c>
      <c r="H259" s="240">
        <v>43.7</v>
      </c>
      <c r="I259" s="241"/>
      <c r="J259" s="242">
        <f>ROUND(I259*H259,2)</f>
        <v>0</v>
      </c>
      <c r="K259" s="238" t="s">
        <v>1</v>
      </c>
      <c r="L259" s="45"/>
      <c r="M259" s="243" t="s">
        <v>1</v>
      </c>
      <c r="N259" s="244" t="s">
        <v>43</v>
      </c>
      <c r="O259" s="92"/>
      <c r="P259" s="245">
        <f>O259*H259</f>
        <v>0</v>
      </c>
      <c r="Q259" s="245">
        <v>0.74327</v>
      </c>
      <c r="R259" s="245">
        <f>Q259*H259</f>
        <v>32.480899</v>
      </c>
      <c r="S259" s="245">
        <v>0</v>
      </c>
      <c r="T259" s="246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47" t="s">
        <v>131</v>
      </c>
      <c r="AT259" s="247" t="s">
        <v>127</v>
      </c>
      <c r="AU259" s="247" t="s">
        <v>86</v>
      </c>
      <c r="AY259" s="18" t="s">
        <v>125</v>
      </c>
      <c r="BE259" s="248">
        <f>IF(N259="základní",J259,0)</f>
        <v>0</v>
      </c>
      <c r="BF259" s="248">
        <f>IF(N259="snížená",J259,0)</f>
        <v>0</v>
      </c>
      <c r="BG259" s="248">
        <f>IF(N259="zákl. přenesená",J259,0)</f>
        <v>0</v>
      </c>
      <c r="BH259" s="248">
        <f>IF(N259="sníž. přenesená",J259,0)</f>
        <v>0</v>
      </c>
      <c r="BI259" s="248">
        <f>IF(N259="nulová",J259,0)</f>
        <v>0</v>
      </c>
      <c r="BJ259" s="18" t="s">
        <v>83</v>
      </c>
      <c r="BK259" s="248">
        <f>ROUND(I259*H259,2)</f>
        <v>0</v>
      </c>
      <c r="BL259" s="18" t="s">
        <v>131</v>
      </c>
      <c r="BM259" s="247" t="s">
        <v>337</v>
      </c>
    </row>
    <row r="260" spans="1:51" s="13" customFormat="1" ht="12">
      <c r="A260" s="13"/>
      <c r="B260" s="249"/>
      <c r="C260" s="250"/>
      <c r="D260" s="251" t="s">
        <v>133</v>
      </c>
      <c r="E260" s="252" t="s">
        <v>1</v>
      </c>
      <c r="F260" s="253" t="s">
        <v>338</v>
      </c>
      <c r="G260" s="250"/>
      <c r="H260" s="254">
        <v>43.7</v>
      </c>
      <c r="I260" s="255"/>
      <c r="J260" s="250"/>
      <c r="K260" s="250"/>
      <c r="L260" s="256"/>
      <c r="M260" s="257"/>
      <c r="N260" s="258"/>
      <c r="O260" s="258"/>
      <c r="P260" s="258"/>
      <c r="Q260" s="258"/>
      <c r="R260" s="258"/>
      <c r="S260" s="258"/>
      <c r="T260" s="25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0" t="s">
        <v>133</v>
      </c>
      <c r="AU260" s="260" t="s">
        <v>86</v>
      </c>
      <c r="AV260" s="13" t="s">
        <v>86</v>
      </c>
      <c r="AW260" s="13" t="s">
        <v>33</v>
      </c>
      <c r="AX260" s="13" t="s">
        <v>78</v>
      </c>
      <c r="AY260" s="260" t="s">
        <v>125</v>
      </c>
    </row>
    <row r="261" spans="1:51" s="14" customFormat="1" ht="12">
      <c r="A261" s="14"/>
      <c r="B261" s="261"/>
      <c r="C261" s="262"/>
      <c r="D261" s="251" t="s">
        <v>133</v>
      </c>
      <c r="E261" s="263" t="s">
        <v>1</v>
      </c>
      <c r="F261" s="264" t="s">
        <v>145</v>
      </c>
      <c r="G261" s="262"/>
      <c r="H261" s="265">
        <v>43.7</v>
      </c>
      <c r="I261" s="266"/>
      <c r="J261" s="262"/>
      <c r="K261" s="262"/>
      <c r="L261" s="267"/>
      <c r="M261" s="268"/>
      <c r="N261" s="269"/>
      <c r="O261" s="269"/>
      <c r="P261" s="269"/>
      <c r="Q261" s="269"/>
      <c r="R261" s="269"/>
      <c r="S261" s="269"/>
      <c r="T261" s="270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71" t="s">
        <v>133</v>
      </c>
      <c r="AU261" s="271" t="s">
        <v>86</v>
      </c>
      <c r="AV261" s="14" t="s">
        <v>131</v>
      </c>
      <c r="AW261" s="14" t="s">
        <v>33</v>
      </c>
      <c r="AX261" s="14" t="s">
        <v>83</v>
      </c>
      <c r="AY261" s="271" t="s">
        <v>125</v>
      </c>
    </row>
    <row r="262" spans="1:63" s="12" customFormat="1" ht="22.8" customHeight="1">
      <c r="A262" s="12"/>
      <c r="B262" s="220"/>
      <c r="C262" s="221"/>
      <c r="D262" s="222" t="s">
        <v>77</v>
      </c>
      <c r="E262" s="234" t="s">
        <v>149</v>
      </c>
      <c r="F262" s="234" t="s">
        <v>339</v>
      </c>
      <c r="G262" s="221"/>
      <c r="H262" s="221"/>
      <c r="I262" s="224"/>
      <c r="J262" s="235">
        <f>BK262</f>
        <v>0</v>
      </c>
      <c r="K262" s="221"/>
      <c r="L262" s="226"/>
      <c r="M262" s="227"/>
      <c r="N262" s="228"/>
      <c r="O262" s="228"/>
      <c r="P262" s="229">
        <f>SUM(P263:P291)</f>
        <v>0</v>
      </c>
      <c r="Q262" s="228"/>
      <c r="R262" s="229">
        <f>SUM(R263:R291)</f>
        <v>1189.4</v>
      </c>
      <c r="S262" s="228"/>
      <c r="T262" s="230">
        <f>SUM(T263:T291)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31" t="s">
        <v>83</v>
      </c>
      <c r="AT262" s="232" t="s">
        <v>77</v>
      </c>
      <c r="AU262" s="232" t="s">
        <v>83</v>
      </c>
      <c r="AY262" s="231" t="s">
        <v>125</v>
      </c>
      <c r="BK262" s="233">
        <f>SUM(BK263:BK291)</f>
        <v>0</v>
      </c>
    </row>
    <row r="263" spans="1:65" s="2" customFormat="1" ht="16.5" customHeight="1">
      <c r="A263" s="39"/>
      <c r="B263" s="40"/>
      <c r="C263" s="236" t="s">
        <v>340</v>
      </c>
      <c r="D263" s="236" t="s">
        <v>127</v>
      </c>
      <c r="E263" s="237" t="s">
        <v>341</v>
      </c>
      <c r="F263" s="238" t="s">
        <v>342</v>
      </c>
      <c r="G263" s="239" t="s">
        <v>130</v>
      </c>
      <c r="H263" s="240">
        <v>25.6</v>
      </c>
      <c r="I263" s="241"/>
      <c r="J263" s="242">
        <f>ROUND(I263*H263,2)</f>
        <v>0</v>
      </c>
      <c r="K263" s="238" t="s">
        <v>137</v>
      </c>
      <c r="L263" s="45"/>
      <c r="M263" s="243" t="s">
        <v>1</v>
      </c>
      <c r="N263" s="244" t="s">
        <v>43</v>
      </c>
      <c r="O263" s="92"/>
      <c r="P263" s="245">
        <f>O263*H263</f>
        <v>0</v>
      </c>
      <c r="Q263" s="245">
        <v>0</v>
      </c>
      <c r="R263" s="245">
        <f>Q263*H263</f>
        <v>0</v>
      </c>
      <c r="S263" s="245">
        <v>0</v>
      </c>
      <c r="T263" s="246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47" t="s">
        <v>131</v>
      </c>
      <c r="AT263" s="247" t="s">
        <v>127</v>
      </c>
      <c r="AU263" s="247" t="s">
        <v>86</v>
      </c>
      <c r="AY263" s="18" t="s">
        <v>125</v>
      </c>
      <c r="BE263" s="248">
        <f>IF(N263="základní",J263,0)</f>
        <v>0</v>
      </c>
      <c r="BF263" s="248">
        <f>IF(N263="snížená",J263,0)</f>
        <v>0</v>
      </c>
      <c r="BG263" s="248">
        <f>IF(N263="zákl. přenesená",J263,0)</f>
        <v>0</v>
      </c>
      <c r="BH263" s="248">
        <f>IF(N263="sníž. přenesená",J263,0)</f>
        <v>0</v>
      </c>
      <c r="BI263" s="248">
        <f>IF(N263="nulová",J263,0)</f>
        <v>0</v>
      </c>
      <c r="BJ263" s="18" t="s">
        <v>83</v>
      </c>
      <c r="BK263" s="248">
        <f>ROUND(I263*H263,2)</f>
        <v>0</v>
      </c>
      <c r="BL263" s="18" t="s">
        <v>131</v>
      </c>
      <c r="BM263" s="247" t="s">
        <v>343</v>
      </c>
    </row>
    <row r="264" spans="1:51" s="13" customFormat="1" ht="12">
      <c r="A264" s="13"/>
      <c r="B264" s="249"/>
      <c r="C264" s="250"/>
      <c r="D264" s="251" t="s">
        <v>133</v>
      </c>
      <c r="E264" s="252" t="s">
        <v>1</v>
      </c>
      <c r="F264" s="253" t="s">
        <v>344</v>
      </c>
      <c r="G264" s="250"/>
      <c r="H264" s="254">
        <v>25.6</v>
      </c>
      <c r="I264" s="255"/>
      <c r="J264" s="250"/>
      <c r="K264" s="250"/>
      <c r="L264" s="256"/>
      <c r="M264" s="257"/>
      <c r="N264" s="258"/>
      <c r="O264" s="258"/>
      <c r="P264" s="258"/>
      <c r="Q264" s="258"/>
      <c r="R264" s="258"/>
      <c r="S264" s="258"/>
      <c r="T264" s="25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0" t="s">
        <v>133</v>
      </c>
      <c r="AU264" s="260" t="s">
        <v>86</v>
      </c>
      <c r="AV264" s="13" t="s">
        <v>86</v>
      </c>
      <c r="AW264" s="13" t="s">
        <v>33</v>
      </c>
      <c r="AX264" s="13" t="s">
        <v>78</v>
      </c>
      <c r="AY264" s="260" t="s">
        <v>125</v>
      </c>
    </row>
    <row r="265" spans="1:51" s="14" customFormat="1" ht="12">
      <c r="A265" s="14"/>
      <c r="B265" s="261"/>
      <c r="C265" s="262"/>
      <c r="D265" s="251" t="s">
        <v>133</v>
      </c>
      <c r="E265" s="263" t="s">
        <v>1</v>
      </c>
      <c r="F265" s="264" t="s">
        <v>145</v>
      </c>
      <c r="G265" s="262"/>
      <c r="H265" s="265">
        <v>25.6</v>
      </c>
      <c r="I265" s="266"/>
      <c r="J265" s="262"/>
      <c r="K265" s="262"/>
      <c r="L265" s="267"/>
      <c r="M265" s="268"/>
      <c r="N265" s="269"/>
      <c r="O265" s="269"/>
      <c r="P265" s="269"/>
      <c r="Q265" s="269"/>
      <c r="R265" s="269"/>
      <c r="S265" s="269"/>
      <c r="T265" s="270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71" t="s">
        <v>133</v>
      </c>
      <c r="AU265" s="271" t="s">
        <v>86</v>
      </c>
      <c r="AV265" s="14" t="s">
        <v>131</v>
      </c>
      <c r="AW265" s="14" t="s">
        <v>33</v>
      </c>
      <c r="AX265" s="14" t="s">
        <v>83</v>
      </c>
      <c r="AY265" s="271" t="s">
        <v>125</v>
      </c>
    </row>
    <row r="266" spans="1:65" s="2" customFormat="1" ht="16.5" customHeight="1">
      <c r="A266" s="39"/>
      <c r="B266" s="40"/>
      <c r="C266" s="236" t="s">
        <v>345</v>
      </c>
      <c r="D266" s="236" t="s">
        <v>127</v>
      </c>
      <c r="E266" s="237" t="s">
        <v>346</v>
      </c>
      <c r="F266" s="238" t="s">
        <v>347</v>
      </c>
      <c r="G266" s="239" t="s">
        <v>130</v>
      </c>
      <c r="H266" s="240">
        <v>25.5</v>
      </c>
      <c r="I266" s="241"/>
      <c r="J266" s="242">
        <f>ROUND(I266*H266,2)</f>
        <v>0</v>
      </c>
      <c r="K266" s="238" t="s">
        <v>137</v>
      </c>
      <c r="L266" s="45"/>
      <c r="M266" s="243" t="s">
        <v>1</v>
      </c>
      <c r="N266" s="244" t="s">
        <v>43</v>
      </c>
      <c r="O266" s="92"/>
      <c r="P266" s="245">
        <f>O266*H266</f>
        <v>0</v>
      </c>
      <c r="Q266" s="245">
        <v>0</v>
      </c>
      <c r="R266" s="245">
        <f>Q266*H266</f>
        <v>0</v>
      </c>
      <c r="S266" s="245">
        <v>0</v>
      </c>
      <c r="T266" s="246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47" t="s">
        <v>131</v>
      </c>
      <c r="AT266" s="247" t="s">
        <v>127</v>
      </c>
      <c r="AU266" s="247" t="s">
        <v>86</v>
      </c>
      <c r="AY266" s="18" t="s">
        <v>125</v>
      </c>
      <c r="BE266" s="248">
        <f>IF(N266="základní",J266,0)</f>
        <v>0</v>
      </c>
      <c r="BF266" s="248">
        <f>IF(N266="snížená",J266,0)</f>
        <v>0</v>
      </c>
      <c r="BG266" s="248">
        <f>IF(N266="zákl. přenesená",J266,0)</f>
        <v>0</v>
      </c>
      <c r="BH266" s="248">
        <f>IF(N266="sníž. přenesená",J266,0)</f>
        <v>0</v>
      </c>
      <c r="BI266" s="248">
        <f>IF(N266="nulová",J266,0)</f>
        <v>0</v>
      </c>
      <c r="BJ266" s="18" t="s">
        <v>83</v>
      </c>
      <c r="BK266" s="248">
        <f>ROUND(I266*H266,2)</f>
        <v>0</v>
      </c>
      <c r="BL266" s="18" t="s">
        <v>131</v>
      </c>
      <c r="BM266" s="247" t="s">
        <v>348</v>
      </c>
    </row>
    <row r="267" spans="1:51" s="13" customFormat="1" ht="12">
      <c r="A267" s="13"/>
      <c r="B267" s="249"/>
      <c r="C267" s="250"/>
      <c r="D267" s="251" t="s">
        <v>133</v>
      </c>
      <c r="E267" s="252" t="s">
        <v>1</v>
      </c>
      <c r="F267" s="253" t="s">
        <v>349</v>
      </c>
      <c r="G267" s="250"/>
      <c r="H267" s="254">
        <v>25.5</v>
      </c>
      <c r="I267" s="255"/>
      <c r="J267" s="250"/>
      <c r="K267" s="250"/>
      <c r="L267" s="256"/>
      <c r="M267" s="257"/>
      <c r="N267" s="258"/>
      <c r="O267" s="258"/>
      <c r="P267" s="258"/>
      <c r="Q267" s="258"/>
      <c r="R267" s="258"/>
      <c r="S267" s="258"/>
      <c r="T267" s="25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60" t="s">
        <v>133</v>
      </c>
      <c r="AU267" s="260" t="s">
        <v>86</v>
      </c>
      <c r="AV267" s="13" t="s">
        <v>86</v>
      </c>
      <c r="AW267" s="13" t="s">
        <v>33</v>
      </c>
      <c r="AX267" s="13" t="s">
        <v>78</v>
      </c>
      <c r="AY267" s="260" t="s">
        <v>125</v>
      </c>
    </row>
    <row r="268" spans="1:51" s="14" customFormat="1" ht="12">
      <c r="A268" s="14"/>
      <c r="B268" s="261"/>
      <c r="C268" s="262"/>
      <c r="D268" s="251" t="s">
        <v>133</v>
      </c>
      <c r="E268" s="263" t="s">
        <v>1</v>
      </c>
      <c r="F268" s="264" t="s">
        <v>145</v>
      </c>
      <c r="G268" s="262"/>
      <c r="H268" s="265">
        <v>25.5</v>
      </c>
      <c r="I268" s="266"/>
      <c r="J268" s="262"/>
      <c r="K268" s="262"/>
      <c r="L268" s="267"/>
      <c r="M268" s="268"/>
      <c r="N268" s="269"/>
      <c r="O268" s="269"/>
      <c r="P268" s="269"/>
      <c r="Q268" s="269"/>
      <c r="R268" s="269"/>
      <c r="S268" s="269"/>
      <c r="T268" s="270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71" t="s">
        <v>133</v>
      </c>
      <c r="AU268" s="271" t="s">
        <v>86</v>
      </c>
      <c r="AV268" s="14" t="s">
        <v>131</v>
      </c>
      <c r="AW268" s="14" t="s">
        <v>33</v>
      </c>
      <c r="AX268" s="14" t="s">
        <v>83</v>
      </c>
      <c r="AY268" s="271" t="s">
        <v>125</v>
      </c>
    </row>
    <row r="269" spans="1:65" s="2" customFormat="1" ht="21.75" customHeight="1">
      <c r="A269" s="39"/>
      <c r="B269" s="40"/>
      <c r="C269" s="236" t="s">
        <v>350</v>
      </c>
      <c r="D269" s="236" t="s">
        <v>127</v>
      </c>
      <c r="E269" s="237" t="s">
        <v>351</v>
      </c>
      <c r="F269" s="238" t="s">
        <v>352</v>
      </c>
      <c r="G269" s="239" t="s">
        <v>130</v>
      </c>
      <c r="H269" s="240">
        <v>3904</v>
      </c>
      <c r="I269" s="241"/>
      <c r="J269" s="242">
        <f>ROUND(I269*H269,2)</f>
        <v>0</v>
      </c>
      <c r="K269" s="238" t="s">
        <v>137</v>
      </c>
      <c r="L269" s="45"/>
      <c r="M269" s="243" t="s">
        <v>1</v>
      </c>
      <c r="N269" s="244" t="s">
        <v>43</v>
      </c>
      <c r="O269" s="92"/>
      <c r="P269" s="245">
        <f>O269*H269</f>
        <v>0</v>
      </c>
      <c r="Q269" s="245">
        <v>0</v>
      </c>
      <c r="R269" s="245">
        <f>Q269*H269</f>
        <v>0</v>
      </c>
      <c r="S269" s="245">
        <v>0</v>
      </c>
      <c r="T269" s="246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47" t="s">
        <v>131</v>
      </c>
      <c r="AT269" s="247" t="s">
        <v>127</v>
      </c>
      <c r="AU269" s="247" t="s">
        <v>86</v>
      </c>
      <c r="AY269" s="18" t="s">
        <v>125</v>
      </c>
      <c r="BE269" s="248">
        <f>IF(N269="základní",J269,0)</f>
        <v>0</v>
      </c>
      <c r="BF269" s="248">
        <f>IF(N269="snížená",J269,0)</f>
        <v>0</v>
      </c>
      <c r="BG269" s="248">
        <f>IF(N269="zákl. přenesená",J269,0)</f>
        <v>0</v>
      </c>
      <c r="BH269" s="248">
        <f>IF(N269="sníž. přenesená",J269,0)</f>
        <v>0</v>
      </c>
      <c r="BI269" s="248">
        <f>IF(N269="nulová",J269,0)</f>
        <v>0</v>
      </c>
      <c r="BJ269" s="18" t="s">
        <v>83</v>
      </c>
      <c r="BK269" s="248">
        <f>ROUND(I269*H269,2)</f>
        <v>0</v>
      </c>
      <c r="BL269" s="18" t="s">
        <v>131</v>
      </c>
      <c r="BM269" s="247" t="s">
        <v>353</v>
      </c>
    </row>
    <row r="270" spans="1:51" s="13" customFormat="1" ht="12">
      <c r="A270" s="13"/>
      <c r="B270" s="249"/>
      <c r="C270" s="250"/>
      <c r="D270" s="251" t="s">
        <v>133</v>
      </c>
      <c r="E270" s="252" t="s">
        <v>1</v>
      </c>
      <c r="F270" s="253" t="s">
        <v>354</v>
      </c>
      <c r="G270" s="250"/>
      <c r="H270" s="254">
        <v>3904</v>
      </c>
      <c r="I270" s="255"/>
      <c r="J270" s="250"/>
      <c r="K270" s="250"/>
      <c r="L270" s="256"/>
      <c r="M270" s="257"/>
      <c r="N270" s="258"/>
      <c r="O270" s="258"/>
      <c r="P270" s="258"/>
      <c r="Q270" s="258"/>
      <c r="R270" s="258"/>
      <c r="S270" s="258"/>
      <c r="T270" s="259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0" t="s">
        <v>133</v>
      </c>
      <c r="AU270" s="260" t="s">
        <v>86</v>
      </c>
      <c r="AV270" s="13" t="s">
        <v>86</v>
      </c>
      <c r="AW270" s="13" t="s">
        <v>33</v>
      </c>
      <c r="AX270" s="13" t="s">
        <v>78</v>
      </c>
      <c r="AY270" s="260" t="s">
        <v>125</v>
      </c>
    </row>
    <row r="271" spans="1:51" s="14" customFormat="1" ht="12">
      <c r="A271" s="14"/>
      <c r="B271" s="261"/>
      <c r="C271" s="262"/>
      <c r="D271" s="251" t="s">
        <v>133</v>
      </c>
      <c r="E271" s="263" t="s">
        <v>1</v>
      </c>
      <c r="F271" s="264" t="s">
        <v>145</v>
      </c>
      <c r="G271" s="262"/>
      <c r="H271" s="265">
        <v>3904</v>
      </c>
      <c r="I271" s="266"/>
      <c r="J271" s="262"/>
      <c r="K271" s="262"/>
      <c r="L271" s="267"/>
      <c r="M271" s="268"/>
      <c r="N271" s="269"/>
      <c r="O271" s="269"/>
      <c r="P271" s="269"/>
      <c r="Q271" s="269"/>
      <c r="R271" s="269"/>
      <c r="S271" s="269"/>
      <c r="T271" s="270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71" t="s">
        <v>133</v>
      </c>
      <c r="AU271" s="271" t="s">
        <v>86</v>
      </c>
      <c r="AV271" s="14" t="s">
        <v>131</v>
      </c>
      <c r="AW271" s="14" t="s">
        <v>33</v>
      </c>
      <c r="AX271" s="14" t="s">
        <v>83</v>
      </c>
      <c r="AY271" s="271" t="s">
        <v>125</v>
      </c>
    </row>
    <row r="272" spans="1:65" s="2" customFormat="1" ht="21.75" customHeight="1">
      <c r="A272" s="39"/>
      <c r="B272" s="40"/>
      <c r="C272" s="236" t="s">
        <v>355</v>
      </c>
      <c r="D272" s="236" t="s">
        <v>127</v>
      </c>
      <c r="E272" s="237" t="s">
        <v>356</v>
      </c>
      <c r="F272" s="238" t="s">
        <v>357</v>
      </c>
      <c r="G272" s="239" t="s">
        <v>130</v>
      </c>
      <c r="H272" s="240">
        <v>25.5</v>
      </c>
      <c r="I272" s="241"/>
      <c r="J272" s="242">
        <f>ROUND(I272*H272,2)</f>
        <v>0</v>
      </c>
      <c r="K272" s="238" t="s">
        <v>137</v>
      </c>
      <c r="L272" s="45"/>
      <c r="M272" s="243" t="s">
        <v>1</v>
      </c>
      <c r="N272" s="244" t="s">
        <v>43</v>
      </c>
      <c r="O272" s="92"/>
      <c r="P272" s="245">
        <f>O272*H272</f>
        <v>0</v>
      </c>
      <c r="Q272" s="245">
        <v>0</v>
      </c>
      <c r="R272" s="245">
        <f>Q272*H272</f>
        <v>0</v>
      </c>
      <c r="S272" s="245">
        <v>0</v>
      </c>
      <c r="T272" s="246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47" t="s">
        <v>131</v>
      </c>
      <c r="AT272" s="247" t="s">
        <v>127</v>
      </c>
      <c r="AU272" s="247" t="s">
        <v>86</v>
      </c>
      <c r="AY272" s="18" t="s">
        <v>125</v>
      </c>
      <c r="BE272" s="248">
        <f>IF(N272="základní",J272,0)</f>
        <v>0</v>
      </c>
      <c r="BF272" s="248">
        <f>IF(N272="snížená",J272,0)</f>
        <v>0</v>
      </c>
      <c r="BG272" s="248">
        <f>IF(N272="zákl. přenesená",J272,0)</f>
        <v>0</v>
      </c>
      <c r="BH272" s="248">
        <f>IF(N272="sníž. přenesená",J272,0)</f>
        <v>0</v>
      </c>
      <c r="BI272" s="248">
        <f>IF(N272="nulová",J272,0)</f>
        <v>0</v>
      </c>
      <c r="BJ272" s="18" t="s">
        <v>83</v>
      </c>
      <c r="BK272" s="248">
        <f>ROUND(I272*H272,2)</f>
        <v>0</v>
      </c>
      <c r="BL272" s="18" t="s">
        <v>131</v>
      </c>
      <c r="BM272" s="247" t="s">
        <v>358</v>
      </c>
    </row>
    <row r="273" spans="1:51" s="13" customFormat="1" ht="12">
      <c r="A273" s="13"/>
      <c r="B273" s="249"/>
      <c r="C273" s="250"/>
      <c r="D273" s="251" t="s">
        <v>133</v>
      </c>
      <c r="E273" s="252" t="s">
        <v>1</v>
      </c>
      <c r="F273" s="253" t="s">
        <v>349</v>
      </c>
      <c r="G273" s="250"/>
      <c r="H273" s="254">
        <v>25.5</v>
      </c>
      <c r="I273" s="255"/>
      <c r="J273" s="250"/>
      <c r="K273" s="250"/>
      <c r="L273" s="256"/>
      <c r="M273" s="257"/>
      <c r="N273" s="258"/>
      <c r="O273" s="258"/>
      <c r="P273" s="258"/>
      <c r="Q273" s="258"/>
      <c r="R273" s="258"/>
      <c r="S273" s="258"/>
      <c r="T273" s="25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0" t="s">
        <v>133</v>
      </c>
      <c r="AU273" s="260" t="s">
        <v>86</v>
      </c>
      <c r="AV273" s="13" t="s">
        <v>86</v>
      </c>
      <c r="AW273" s="13" t="s">
        <v>33</v>
      </c>
      <c r="AX273" s="13" t="s">
        <v>78</v>
      </c>
      <c r="AY273" s="260" t="s">
        <v>125</v>
      </c>
    </row>
    <row r="274" spans="1:51" s="14" customFormat="1" ht="12">
      <c r="A274" s="14"/>
      <c r="B274" s="261"/>
      <c r="C274" s="262"/>
      <c r="D274" s="251" t="s">
        <v>133</v>
      </c>
      <c r="E274" s="263" t="s">
        <v>1</v>
      </c>
      <c r="F274" s="264" t="s">
        <v>145</v>
      </c>
      <c r="G274" s="262"/>
      <c r="H274" s="265">
        <v>25.5</v>
      </c>
      <c r="I274" s="266"/>
      <c r="J274" s="262"/>
      <c r="K274" s="262"/>
      <c r="L274" s="267"/>
      <c r="M274" s="268"/>
      <c r="N274" s="269"/>
      <c r="O274" s="269"/>
      <c r="P274" s="269"/>
      <c r="Q274" s="269"/>
      <c r="R274" s="269"/>
      <c r="S274" s="269"/>
      <c r="T274" s="270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71" t="s">
        <v>133</v>
      </c>
      <c r="AU274" s="271" t="s">
        <v>86</v>
      </c>
      <c r="AV274" s="14" t="s">
        <v>131</v>
      </c>
      <c r="AW274" s="14" t="s">
        <v>33</v>
      </c>
      <c r="AX274" s="14" t="s">
        <v>83</v>
      </c>
      <c r="AY274" s="271" t="s">
        <v>125</v>
      </c>
    </row>
    <row r="275" spans="1:65" s="2" customFormat="1" ht="16.5" customHeight="1">
      <c r="A275" s="39"/>
      <c r="B275" s="40"/>
      <c r="C275" s="236" t="s">
        <v>359</v>
      </c>
      <c r="D275" s="236" t="s">
        <v>127</v>
      </c>
      <c r="E275" s="237" t="s">
        <v>360</v>
      </c>
      <c r="F275" s="238" t="s">
        <v>361</v>
      </c>
      <c r="G275" s="239" t="s">
        <v>172</v>
      </c>
      <c r="H275" s="240">
        <v>623.08</v>
      </c>
      <c r="I275" s="241"/>
      <c r="J275" s="242">
        <f>ROUND(I275*H275,2)</f>
        <v>0</v>
      </c>
      <c r="K275" s="238" t="s">
        <v>1</v>
      </c>
      <c r="L275" s="45"/>
      <c r="M275" s="243" t="s">
        <v>1</v>
      </c>
      <c r="N275" s="244" t="s">
        <v>43</v>
      </c>
      <c r="O275" s="92"/>
      <c r="P275" s="245">
        <f>O275*H275</f>
        <v>0</v>
      </c>
      <c r="Q275" s="245">
        <v>0</v>
      </c>
      <c r="R275" s="245">
        <f>Q275*H275</f>
        <v>0</v>
      </c>
      <c r="S275" s="245">
        <v>0</v>
      </c>
      <c r="T275" s="246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47" t="s">
        <v>131</v>
      </c>
      <c r="AT275" s="247" t="s">
        <v>127</v>
      </c>
      <c r="AU275" s="247" t="s">
        <v>86</v>
      </c>
      <c r="AY275" s="18" t="s">
        <v>125</v>
      </c>
      <c r="BE275" s="248">
        <f>IF(N275="základní",J275,0)</f>
        <v>0</v>
      </c>
      <c r="BF275" s="248">
        <f>IF(N275="snížená",J275,0)</f>
        <v>0</v>
      </c>
      <c r="BG275" s="248">
        <f>IF(N275="zákl. přenesená",J275,0)</f>
        <v>0</v>
      </c>
      <c r="BH275" s="248">
        <f>IF(N275="sníž. přenesená",J275,0)</f>
        <v>0</v>
      </c>
      <c r="BI275" s="248">
        <f>IF(N275="nulová",J275,0)</f>
        <v>0</v>
      </c>
      <c r="BJ275" s="18" t="s">
        <v>83</v>
      </c>
      <c r="BK275" s="248">
        <f>ROUND(I275*H275,2)</f>
        <v>0</v>
      </c>
      <c r="BL275" s="18" t="s">
        <v>131</v>
      </c>
      <c r="BM275" s="247" t="s">
        <v>362</v>
      </c>
    </row>
    <row r="276" spans="1:51" s="13" customFormat="1" ht="12">
      <c r="A276" s="13"/>
      <c r="B276" s="249"/>
      <c r="C276" s="250"/>
      <c r="D276" s="251" t="s">
        <v>133</v>
      </c>
      <c r="E276" s="252" t="s">
        <v>1</v>
      </c>
      <c r="F276" s="253" t="s">
        <v>363</v>
      </c>
      <c r="G276" s="250"/>
      <c r="H276" s="254">
        <v>623.08</v>
      </c>
      <c r="I276" s="255"/>
      <c r="J276" s="250"/>
      <c r="K276" s="250"/>
      <c r="L276" s="256"/>
      <c r="M276" s="257"/>
      <c r="N276" s="258"/>
      <c r="O276" s="258"/>
      <c r="P276" s="258"/>
      <c r="Q276" s="258"/>
      <c r="R276" s="258"/>
      <c r="S276" s="258"/>
      <c r="T276" s="259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60" t="s">
        <v>133</v>
      </c>
      <c r="AU276" s="260" t="s">
        <v>86</v>
      </c>
      <c r="AV276" s="13" t="s">
        <v>86</v>
      </c>
      <c r="AW276" s="13" t="s">
        <v>33</v>
      </c>
      <c r="AX276" s="13" t="s">
        <v>78</v>
      </c>
      <c r="AY276" s="260" t="s">
        <v>125</v>
      </c>
    </row>
    <row r="277" spans="1:51" s="14" customFormat="1" ht="12">
      <c r="A277" s="14"/>
      <c r="B277" s="261"/>
      <c r="C277" s="262"/>
      <c r="D277" s="251" t="s">
        <v>133</v>
      </c>
      <c r="E277" s="263" t="s">
        <v>1</v>
      </c>
      <c r="F277" s="264" t="s">
        <v>145</v>
      </c>
      <c r="G277" s="262"/>
      <c r="H277" s="265">
        <v>623.08</v>
      </c>
      <c r="I277" s="266"/>
      <c r="J277" s="262"/>
      <c r="K277" s="262"/>
      <c r="L277" s="267"/>
      <c r="M277" s="268"/>
      <c r="N277" s="269"/>
      <c r="O277" s="269"/>
      <c r="P277" s="269"/>
      <c r="Q277" s="269"/>
      <c r="R277" s="269"/>
      <c r="S277" s="269"/>
      <c r="T277" s="270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71" t="s">
        <v>133</v>
      </c>
      <c r="AU277" s="271" t="s">
        <v>86</v>
      </c>
      <c r="AV277" s="14" t="s">
        <v>131</v>
      </c>
      <c r="AW277" s="14" t="s">
        <v>33</v>
      </c>
      <c r="AX277" s="14" t="s">
        <v>83</v>
      </c>
      <c r="AY277" s="271" t="s">
        <v>125</v>
      </c>
    </row>
    <row r="278" spans="1:65" s="2" customFormat="1" ht="16.5" customHeight="1">
      <c r="A278" s="39"/>
      <c r="B278" s="40"/>
      <c r="C278" s="296" t="s">
        <v>364</v>
      </c>
      <c r="D278" s="296" t="s">
        <v>222</v>
      </c>
      <c r="E278" s="297" t="s">
        <v>223</v>
      </c>
      <c r="F278" s="298" t="s">
        <v>224</v>
      </c>
      <c r="G278" s="299" t="s">
        <v>212</v>
      </c>
      <c r="H278" s="300">
        <v>1189.4</v>
      </c>
      <c r="I278" s="301"/>
      <c r="J278" s="302">
        <f>ROUND(I278*H278,2)</f>
        <v>0</v>
      </c>
      <c r="K278" s="298" t="s">
        <v>137</v>
      </c>
      <c r="L278" s="303"/>
      <c r="M278" s="304" t="s">
        <v>1</v>
      </c>
      <c r="N278" s="305" t="s">
        <v>43</v>
      </c>
      <c r="O278" s="92"/>
      <c r="P278" s="245">
        <f>O278*H278</f>
        <v>0</v>
      </c>
      <c r="Q278" s="245">
        <v>1</v>
      </c>
      <c r="R278" s="245">
        <f>Q278*H278</f>
        <v>1189.4</v>
      </c>
      <c r="S278" s="245">
        <v>0</v>
      </c>
      <c r="T278" s="246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47" t="s">
        <v>169</v>
      </c>
      <c r="AT278" s="247" t="s">
        <v>222</v>
      </c>
      <c r="AU278" s="247" t="s">
        <v>86</v>
      </c>
      <c r="AY278" s="18" t="s">
        <v>125</v>
      </c>
      <c r="BE278" s="248">
        <f>IF(N278="základní",J278,0)</f>
        <v>0</v>
      </c>
      <c r="BF278" s="248">
        <f>IF(N278="snížená",J278,0)</f>
        <v>0</v>
      </c>
      <c r="BG278" s="248">
        <f>IF(N278="zákl. přenesená",J278,0)</f>
        <v>0</v>
      </c>
      <c r="BH278" s="248">
        <f>IF(N278="sníž. přenesená",J278,0)</f>
        <v>0</v>
      </c>
      <c r="BI278" s="248">
        <f>IF(N278="nulová",J278,0)</f>
        <v>0</v>
      </c>
      <c r="BJ278" s="18" t="s">
        <v>83</v>
      </c>
      <c r="BK278" s="248">
        <f>ROUND(I278*H278,2)</f>
        <v>0</v>
      </c>
      <c r="BL278" s="18" t="s">
        <v>131</v>
      </c>
      <c r="BM278" s="247" t="s">
        <v>365</v>
      </c>
    </row>
    <row r="279" spans="1:51" s="13" customFormat="1" ht="12">
      <c r="A279" s="13"/>
      <c r="B279" s="249"/>
      <c r="C279" s="250"/>
      <c r="D279" s="251" t="s">
        <v>133</v>
      </c>
      <c r="E279" s="252" t="s">
        <v>1</v>
      </c>
      <c r="F279" s="253" t="s">
        <v>366</v>
      </c>
      <c r="G279" s="250"/>
      <c r="H279" s="254">
        <v>1189.397</v>
      </c>
      <c r="I279" s="255"/>
      <c r="J279" s="250"/>
      <c r="K279" s="250"/>
      <c r="L279" s="256"/>
      <c r="M279" s="257"/>
      <c r="N279" s="258"/>
      <c r="O279" s="258"/>
      <c r="P279" s="258"/>
      <c r="Q279" s="258"/>
      <c r="R279" s="258"/>
      <c r="S279" s="258"/>
      <c r="T279" s="259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0" t="s">
        <v>133</v>
      </c>
      <c r="AU279" s="260" t="s">
        <v>86</v>
      </c>
      <c r="AV279" s="13" t="s">
        <v>86</v>
      </c>
      <c r="AW279" s="13" t="s">
        <v>33</v>
      </c>
      <c r="AX279" s="13" t="s">
        <v>78</v>
      </c>
      <c r="AY279" s="260" t="s">
        <v>125</v>
      </c>
    </row>
    <row r="280" spans="1:51" s="14" customFormat="1" ht="12">
      <c r="A280" s="14"/>
      <c r="B280" s="261"/>
      <c r="C280" s="262"/>
      <c r="D280" s="251" t="s">
        <v>133</v>
      </c>
      <c r="E280" s="263" t="s">
        <v>1</v>
      </c>
      <c r="F280" s="264" t="s">
        <v>145</v>
      </c>
      <c r="G280" s="262"/>
      <c r="H280" s="265">
        <v>1189.397</v>
      </c>
      <c r="I280" s="266"/>
      <c r="J280" s="262"/>
      <c r="K280" s="262"/>
      <c r="L280" s="267"/>
      <c r="M280" s="268"/>
      <c r="N280" s="269"/>
      <c r="O280" s="269"/>
      <c r="P280" s="269"/>
      <c r="Q280" s="269"/>
      <c r="R280" s="269"/>
      <c r="S280" s="269"/>
      <c r="T280" s="270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71" t="s">
        <v>133</v>
      </c>
      <c r="AU280" s="271" t="s">
        <v>86</v>
      </c>
      <c r="AV280" s="14" t="s">
        <v>131</v>
      </c>
      <c r="AW280" s="14" t="s">
        <v>33</v>
      </c>
      <c r="AX280" s="14" t="s">
        <v>78</v>
      </c>
      <c r="AY280" s="271" t="s">
        <v>125</v>
      </c>
    </row>
    <row r="281" spans="1:51" s="13" customFormat="1" ht="12">
      <c r="A281" s="13"/>
      <c r="B281" s="249"/>
      <c r="C281" s="250"/>
      <c r="D281" s="251" t="s">
        <v>133</v>
      </c>
      <c r="E281" s="252" t="s">
        <v>1</v>
      </c>
      <c r="F281" s="253" t="s">
        <v>367</v>
      </c>
      <c r="G281" s="250"/>
      <c r="H281" s="254">
        <v>1189.4</v>
      </c>
      <c r="I281" s="255"/>
      <c r="J281" s="250"/>
      <c r="K281" s="250"/>
      <c r="L281" s="256"/>
      <c r="M281" s="257"/>
      <c r="N281" s="258"/>
      <c r="O281" s="258"/>
      <c r="P281" s="258"/>
      <c r="Q281" s="258"/>
      <c r="R281" s="258"/>
      <c r="S281" s="258"/>
      <c r="T281" s="25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0" t="s">
        <v>133</v>
      </c>
      <c r="AU281" s="260" t="s">
        <v>86</v>
      </c>
      <c r="AV281" s="13" t="s">
        <v>86</v>
      </c>
      <c r="AW281" s="13" t="s">
        <v>33</v>
      </c>
      <c r="AX281" s="13" t="s">
        <v>83</v>
      </c>
      <c r="AY281" s="260" t="s">
        <v>125</v>
      </c>
    </row>
    <row r="282" spans="1:65" s="2" customFormat="1" ht="21.75" customHeight="1">
      <c r="A282" s="39"/>
      <c r="B282" s="40"/>
      <c r="C282" s="236" t="s">
        <v>368</v>
      </c>
      <c r="D282" s="236" t="s">
        <v>127</v>
      </c>
      <c r="E282" s="237" t="s">
        <v>369</v>
      </c>
      <c r="F282" s="238" t="s">
        <v>370</v>
      </c>
      <c r="G282" s="239" t="s">
        <v>130</v>
      </c>
      <c r="H282" s="240">
        <v>19520.3</v>
      </c>
      <c r="I282" s="241"/>
      <c r="J282" s="242">
        <f>ROUND(I282*H282,2)</f>
        <v>0</v>
      </c>
      <c r="K282" s="238" t="s">
        <v>1</v>
      </c>
      <c r="L282" s="45"/>
      <c r="M282" s="243" t="s">
        <v>1</v>
      </c>
      <c r="N282" s="244" t="s">
        <v>43</v>
      </c>
      <c r="O282" s="92"/>
      <c r="P282" s="245">
        <f>O282*H282</f>
        <v>0</v>
      </c>
      <c r="Q282" s="245">
        <v>0</v>
      </c>
      <c r="R282" s="245">
        <f>Q282*H282</f>
        <v>0</v>
      </c>
      <c r="S282" s="245">
        <v>0</v>
      </c>
      <c r="T282" s="246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47" t="s">
        <v>131</v>
      </c>
      <c r="AT282" s="247" t="s">
        <v>127</v>
      </c>
      <c r="AU282" s="247" t="s">
        <v>86</v>
      </c>
      <c r="AY282" s="18" t="s">
        <v>125</v>
      </c>
      <c r="BE282" s="248">
        <f>IF(N282="základní",J282,0)</f>
        <v>0</v>
      </c>
      <c r="BF282" s="248">
        <f>IF(N282="snížená",J282,0)</f>
        <v>0</v>
      </c>
      <c r="BG282" s="248">
        <f>IF(N282="zákl. přenesená",J282,0)</f>
        <v>0</v>
      </c>
      <c r="BH282" s="248">
        <f>IF(N282="sníž. přenesená",J282,0)</f>
        <v>0</v>
      </c>
      <c r="BI282" s="248">
        <f>IF(N282="nulová",J282,0)</f>
        <v>0</v>
      </c>
      <c r="BJ282" s="18" t="s">
        <v>83</v>
      </c>
      <c r="BK282" s="248">
        <f>ROUND(I282*H282,2)</f>
        <v>0</v>
      </c>
      <c r="BL282" s="18" t="s">
        <v>131</v>
      </c>
      <c r="BM282" s="247" t="s">
        <v>371</v>
      </c>
    </row>
    <row r="283" spans="1:51" s="13" customFormat="1" ht="12">
      <c r="A283" s="13"/>
      <c r="B283" s="249"/>
      <c r="C283" s="250"/>
      <c r="D283" s="251" t="s">
        <v>133</v>
      </c>
      <c r="E283" s="252" t="s">
        <v>1</v>
      </c>
      <c r="F283" s="253" t="s">
        <v>372</v>
      </c>
      <c r="G283" s="250"/>
      <c r="H283" s="254">
        <v>19520.3</v>
      </c>
      <c r="I283" s="255"/>
      <c r="J283" s="250"/>
      <c r="K283" s="250"/>
      <c r="L283" s="256"/>
      <c r="M283" s="257"/>
      <c r="N283" s="258"/>
      <c r="O283" s="258"/>
      <c r="P283" s="258"/>
      <c r="Q283" s="258"/>
      <c r="R283" s="258"/>
      <c r="S283" s="258"/>
      <c r="T283" s="25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60" t="s">
        <v>133</v>
      </c>
      <c r="AU283" s="260" t="s">
        <v>86</v>
      </c>
      <c r="AV283" s="13" t="s">
        <v>86</v>
      </c>
      <c r="AW283" s="13" t="s">
        <v>33</v>
      </c>
      <c r="AX283" s="13" t="s">
        <v>83</v>
      </c>
      <c r="AY283" s="260" t="s">
        <v>125</v>
      </c>
    </row>
    <row r="284" spans="1:65" s="2" customFormat="1" ht="21.75" customHeight="1">
      <c r="A284" s="39"/>
      <c r="B284" s="40"/>
      <c r="C284" s="236" t="s">
        <v>373</v>
      </c>
      <c r="D284" s="236" t="s">
        <v>127</v>
      </c>
      <c r="E284" s="237" t="s">
        <v>374</v>
      </c>
      <c r="F284" s="238" t="s">
        <v>375</v>
      </c>
      <c r="G284" s="239" t="s">
        <v>130</v>
      </c>
      <c r="H284" s="240">
        <v>19198</v>
      </c>
      <c r="I284" s="241"/>
      <c r="J284" s="242">
        <f>ROUND(I284*H284,2)</f>
        <v>0</v>
      </c>
      <c r="K284" s="238" t="s">
        <v>137</v>
      </c>
      <c r="L284" s="45"/>
      <c r="M284" s="243" t="s">
        <v>1</v>
      </c>
      <c r="N284" s="244" t="s">
        <v>43</v>
      </c>
      <c r="O284" s="92"/>
      <c r="P284" s="245">
        <f>O284*H284</f>
        <v>0</v>
      </c>
      <c r="Q284" s="245">
        <v>0</v>
      </c>
      <c r="R284" s="245">
        <f>Q284*H284</f>
        <v>0</v>
      </c>
      <c r="S284" s="245">
        <v>0</v>
      </c>
      <c r="T284" s="246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47" t="s">
        <v>131</v>
      </c>
      <c r="AT284" s="247" t="s">
        <v>127</v>
      </c>
      <c r="AU284" s="247" t="s">
        <v>86</v>
      </c>
      <c r="AY284" s="18" t="s">
        <v>125</v>
      </c>
      <c r="BE284" s="248">
        <f>IF(N284="základní",J284,0)</f>
        <v>0</v>
      </c>
      <c r="BF284" s="248">
        <f>IF(N284="snížená",J284,0)</f>
        <v>0</v>
      </c>
      <c r="BG284" s="248">
        <f>IF(N284="zákl. přenesená",J284,0)</f>
        <v>0</v>
      </c>
      <c r="BH284" s="248">
        <f>IF(N284="sníž. přenesená",J284,0)</f>
        <v>0</v>
      </c>
      <c r="BI284" s="248">
        <f>IF(N284="nulová",J284,0)</f>
        <v>0</v>
      </c>
      <c r="BJ284" s="18" t="s">
        <v>83</v>
      </c>
      <c r="BK284" s="248">
        <f>ROUND(I284*H284,2)</f>
        <v>0</v>
      </c>
      <c r="BL284" s="18" t="s">
        <v>131</v>
      </c>
      <c r="BM284" s="247" t="s">
        <v>376</v>
      </c>
    </row>
    <row r="285" spans="1:51" s="13" customFormat="1" ht="12">
      <c r="A285" s="13"/>
      <c r="B285" s="249"/>
      <c r="C285" s="250"/>
      <c r="D285" s="251" t="s">
        <v>133</v>
      </c>
      <c r="E285" s="252" t="s">
        <v>1</v>
      </c>
      <c r="F285" s="253" t="s">
        <v>377</v>
      </c>
      <c r="G285" s="250"/>
      <c r="H285" s="254">
        <v>19198</v>
      </c>
      <c r="I285" s="255"/>
      <c r="J285" s="250"/>
      <c r="K285" s="250"/>
      <c r="L285" s="256"/>
      <c r="M285" s="257"/>
      <c r="N285" s="258"/>
      <c r="O285" s="258"/>
      <c r="P285" s="258"/>
      <c r="Q285" s="258"/>
      <c r="R285" s="258"/>
      <c r="S285" s="258"/>
      <c r="T285" s="259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0" t="s">
        <v>133</v>
      </c>
      <c r="AU285" s="260" t="s">
        <v>86</v>
      </c>
      <c r="AV285" s="13" t="s">
        <v>86</v>
      </c>
      <c r="AW285" s="13" t="s">
        <v>33</v>
      </c>
      <c r="AX285" s="13" t="s">
        <v>83</v>
      </c>
      <c r="AY285" s="260" t="s">
        <v>125</v>
      </c>
    </row>
    <row r="286" spans="1:65" s="2" customFormat="1" ht="21.75" customHeight="1">
      <c r="A286" s="39"/>
      <c r="B286" s="40"/>
      <c r="C286" s="236" t="s">
        <v>378</v>
      </c>
      <c r="D286" s="236" t="s">
        <v>127</v>
      </c>
      <c r="E286" s="237" t="s">
        <v>379</v>
      </c>
      <c r="F286" s="238" t="s">
        <v>380</v>
      </c>
      <c r="G286" s="239" t="s">
        <v>130</v>
      </c>
      <c r="H286" s="240">
        <v>19520.3</v>
      </c>
      <c r="I286" s="241"/>
      <c r="J286" s="242">
        <f>ROUND(I286*H286,2)</f>
        <v>0</v>
      </c>
      <c r="K286" s="238" t="s">
        <v>137</v>
      </c>
      <c r="L286" s="45"/>
      <c r="M286" s="243" t="s">
        <v>1</v>
      </c>
      <c r="N286" s="244" t="s">
        <v>43</v>
      </c>
      <c r="O286" s="92"/>
      <c r="P286" s="245">
        <f>O286*H286</f>
        <v>0</v>
      </c>
      <c r="Q286" s="245">
        <v>0</v>
      </c>
      <c r="R286" s="245">
        <f>Q286*H286</f>
        <v>0</v>
      </c>
      <c r="S286" s="245">
        <v>0</v>
      </c>
      <c r="T286" s="246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47" t="s">
        <v>131</v>
      </c>
      <c r="AT286" s="247" t="s">
        <v>127</v>
      </c>
      <c r="AU286" s="247" t="s">
        <v>86</v>
      </c>
      <c r="AY286" s="18" t="s">
        <v>125</v>
      </c>
      <c r="BE286" s="248">
        <f>IF(N286="základní",J286,0)</f>
        <v>0</v>
      </c>
      <c r="BF286" s="248">
        <f>IF(N286="snížená",J286,0)</f>
        <v>0</v>
      </c>
      <c r="BG286" s="248">
        <f>IF(N286="zákl. přenesená",J286,0)</f>
        <v>0</v>
      </c>
      <c r="BH286" s="248">
        <f>IF(N286="sníž. přenesená",J286,0)</f>
        <v>0</v>
      </c>
      <c r="BI286" s="248">
        <f>IF(N286="nulová",J286,0)</f>
        <v>0</v>
      </c>
      <c r="BJ286" s="18" t="s">
        <v>83</v>
      </c>
      <c r="BK286" s="248">
        <f>ROUND(I286*H286,2)</f>
        <v>0</v>
      </c>
      <c r="BL286" s="18" t="s">
        <v>131</v>
      </c>
      <c r="BM286" s="247" t="s">
        <v>381</v>
      </c>
    </row>
    <row r="287" spans="1:47" s="2" customFormat="1" ht="12">
      <c r="A287" s="39"/>
      <c r="B287" s="40"/>
      <c r="C287" s="41"/>
      <c r="D287" s="251" t="s">
        <v>167</v>
      </c>
      <c r="E287" s="41"/>
      <c r="F287" s="282" t="s">
        <v>382</v>
      </c>
      <c r="G287" s="41"/>
      <c r="H287" s="41"/>
      <c r="I287" s="145"/>
      <c r="J287" s="41"/>
      <c r="K287" s="41"/>
      <c r="L287" s="45"/>
      <c r="M287" s="283"/>
      <c r="N287" s="284"/>
      <c r="O287" s="92"/>
      <c r="P287" s="92"/>
      <c r="Q287" s="92"/>
      <c r="R287" s="92"/>
      <c r="S287" s="92"/>
      <c r="T287" s="93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167</v>
      </c>
      <c r="AU287" s="18" t="s">
        <v>86</v>
      </c>
    </row>
    <row r="288" spans="1:51" s="13" customFormat="1" ht="12">
      <c r="A288" s="13"/>
      <c r="B288" s="249"/>
      <c r="C288" s="250"/>
      <c r="D288" s="251" t="s">
        <v>133</v>
      </c>
      <c r="E288" s="252" t="s">
        <v>1</v>
      </c>
      <c r="F288" s="253" t="s">
        <v>372</v>
      </c>
      <c r="G288" s="250"/>
      <c r="H288" s="254">
        <v>19520.3</v>
      </c>
      <c r="I288" s="255"/>
      <c r="J288" s="250"/>
      <c r="K288" s="250"/>
      <c r="L288" s="256"/>
      <c r="M288" s="257"/>
      <c r="N288" s="258"/>
      <c r="O288" s="258"/>
      <c r="P288" s="258"/>
      <c r="Q288" s="258"/>
      <c r="R288" s="258"/>
      <c r="S288" s="258"/>
      <c r="T288" s="25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0" t="s">
        <v>133</v>
      </c>
      <c r="AU288" s="260" t="s">
        <v>86</v>
      </c>
      <c r="AV288" s="13" t="s">
        <v>86</v>
      </c>
      <c r="AW288" s="13" t="s">
        <v>33</v>
      </c>
      <c r="AX288" s="13" t="s">
        <v>83</v>
      </c>
      <c r="AY288" s="260" t="s">
        <v>125</v>
      </c>
    </row>
    <row r="289" spans="1:65" s="2" customFormat="1" ht="21.75" customHeight="1">
      <c r="A289" s="39"/>
      <c r="B289" s="40"/>
      <c r="C289" s="236" t="s">
        <v>383</v>
      </c>
      <c r="D289" s="236" t="s">
        <v>127</v>
      </c>
      <c r="E289" s="237" t="s">
        <v>384</v>
      </c>
      <c r="F289" s="238" t="s">
        <v>385</v>
      </c>
      <c r="G289" s="239" t="s">
        <v>130</v>
      </c>
      <c r="H289" s="240">
        <v>19198</v>
      </c>
      <c r="I289" s="241"/>
      <c r="J289" s="242">
        <f>ROUND(I289*H289,2)</f>
        <v>0</v>
      </c>
      <c r="K289" s="238" t="s">
        <v>137</v>
      </c>
      <c r="L289" s="45"/>
      <c r="M289" s="243" t="s">
        <v>1</v>
      </c>
      <c r="N289" s="244" t="s">
        <v>43</v>
      </c>
      <c r="O289" s="92"/>
      <c r="P289" s="245">
        <f>O289*H289</f>
        <v>0</v>
      </c>
      <c r="Q289" s="245">
        <v>0</v>
      </c>
      <c r="R289" s="245">
        <f>Q289*H289</f>
        <v>0</v>
      </c>
      <c r="S289" s="245">
        <v>0</v>
      </c>
      <c r="T289" s="246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47" t="s">
        <v>131</v>
      </c>
      <c r="AT289" s="247" t="s">
        <v>127</v>
      </c>
      <c r="AU289" s="247" t="s">
        <v>86</v>
      </c>
      <c r="AY289" s="18" t="s">
        <v>125</v>
      </c>
      <c r="BE289" s="248">
        <f>IF(N289="základní",J289,0)</f>
        <v>0</v>
      </c>
      <c r="BF289" s="248">
        <f>IF(N289="snížená",J289,0)</f>
        <v>0</v>
      </c>
      <c r="BG289" s="248">
        <f>IF(N289="zákl. přenesená",J289,0)</f>
        <v>0</v>
      </c>
      <c r="BH289" s="248">
        <f>IF(N289="sníž. přenesená",J289,0)</f>
        <v>0</v>
      </c>
      <c r="BI289" s="248">
        <f>IF(N289="nulová",J289,0)</f>
        <v>0</v>
      </c>
      <c r="BJ289" s="18" t="s">
        <v>83</v>
      </c>
      <c r="BK289" s="248">
        <f>ROUND(I289*H289,2)</f>
        <v>0</v>
      </c>
      <c r="BL289" s="18" t="s">
        <v>131</v>
      </c>
      <c r="BM289" s="247" t="s">
        <v>386</v>
      </c>
    </row>
    <row r="290" spans="1:47" s="2" customFormat="1" ht="12">
      <c r="A290" s="39"/>
      <c r="B290" s="40"/>
      <c r="C290" s="41"/>
      <c r="D290" s="251" t="s">
        <v>167</v>
      </c>
      <c r="E290" s="41"/>
      <c r="F290" s="282" t="s">
        <v>382</v>
      </c>
      <c r="G290" s="41"/>
      <c r="H290" s="41"/>
      <c r="I290" s="145"/>
      <c r="J290" s="41"/>
      <c r="K290" s="41"/>
      <c r="L290" s="45"/>
      <c r="M290" s="283"/>
      <c r="N290" s="284"/>
      <c r="O290" s="92"/>
      <c r="P290" s="92"/>
      <c r="Q290" s="92"/>
      <c r="R290" s="92"/>
      <c r="S290" s="92"/>
      <c r="T290" s="93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167</v>
      </c>
      <c r="AU290" s="18" t="s">
        <v>86</v>
      </c>
    </row>
    <row r="291" spans="1:51" s="13" customFormat="1" ht="12">
      <c r="A291" s="13"/>
      <c r="B291" s="249"/>
      <c r="C291" s="250"/>
      <c r="D291" s="251" t="s">
        <v>133</v>
      </c>
      <c r="E291" s="252" t="s">
        <v>1</v>
      </c>
      <c r="F291" s="253" t="s">
        <v>377</v>
      </c>
      <c r="G291" s="250"/>
      <c r="H291" s="254">
        <v>19198</v>
      </c>
      <c r="I291" s="255"/>
      <c r="J291" s="250"/>
      <c r="K291" s="250"/>
      <c r="L291" s="256"/>
      <c r="M291" s="257"/>
      <c r="N291" s="258"/>
      <c r="O291" s="258"/>
      <c r="P291" s="258"/>
      <c r="Q291" s="258"/>
      <c r="R291" s="258"/>
      <c r="S291" s="258"/>
      <c r="T291" s="25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0" t="s">
        <v>133</v>
      </c>
      <c r="AU291" s="260" t="s">
        <v>86</v>
      </c>
      <c r="AV291" s="13" t="s">
        <v>86</v>
      </c>
      <c r="AW291" s="13" t="s">
        <v>33</v>
      </c>
      <c r="AX291" s="13" t="s">
        <v>83</v>
      </c>
      <c r="AY291" s="260" t="s">
        <v>125</v>
      </c>
    </row>
    <row r="292" spans="1:63" s="12" customFormat="1" ht="22.8" customHeight="1">
      <c r="A292" s="12"/>
      <c r="B292" s="220"/>
      <c r="C292" s="221"/>
      <c r="D292" s="222" t="s">
        <v>77</v>
      </c>
      <c r="E292" s="234" t="s">
        <v>169</v>
      </c>
      <c r="F292" s="234" t="s">
        <v>387</v>
      </c>
      <c r="G292" s="221"/>
      <c r="H292" s="221"/>
      <c r="I292" s="224"/>
      <c r="J292" s="235">
        <f>BK292</f>
        <v>0</v>
      </c>
      <c r="K292" s="221"/>
      <c r="L292" s="226"/>
      <c r="M292" s="227"/>
      <c r="N292" s="228"/>
      <c r="O292" s="228"/>
      <c r="P292" s="229">
        <f>SUM(P293:P295)</f>
        <v>0</v>
      </c>
      <c r="Q292" s="228"/>
      <c r="R292" s="229">
        <f>SUM(R293:R295)</f>
        <v>0</v>
      </c>
      <c r="S292" s="228"/>
      <c r="T292" s="230">
        <f>SUM(T293:T295)</f>
        <v>0</v>
      </c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R292" s="231" t="s">
        <v>83</v>
      </c>
      <c r="AT292" s="232" t="s">
        <v>77</v>
      </c>
      <c r="AU292" s="232" t="s">
        <v>83</v>
      </c>
      <c r="AY292" s="231" t="s">
        <v>125</v>
      </c>
      <c r="BK292" s="233">
        <f>SUM(BK293:BK295)</f>
        <v>0</v>
      </c>
    </row>
    <row r="293" spans="1:65" s="2" customFormat="1" ht="21.75" customHeight="1">
      <c r="A293" s="39"/>
      <c r="B293" s="40"/>
      <c r="C293" s="236" t="s">
        <v>388</v>
      </c>
      <c r="D293" s="236" t="s">
        <v>127</v>
      </c>
      <c r="E293" s="237" t="s">
        <v>389</v>
      </c>
      <c r="F293" s="238" t="s">
        <v>390</v>
      </c>
      <c r="G293" s="239" t="s">
        <v>316</v>
      </c>
      <c r="H293" s="240">
        <v>4</v>
      </c>
      <c r="I293" s="241"/>
      <c r="J293" s="242">
        <f>ROUND(I293*H293,2)</f>
        <v>0</v>
      </c>
      <c r="K293" s="238" t="s">
        <v>1</v>
      </c>
      <c r="L293" s="45"/>
      <c r="M293" s="243" t="s">
        <v>1</v>
      </c>
      <c r="N293" s="244" t="s">
        <v>43</v>
      </c>
      <c r="O293" s="92"/>
      <c r="P293" s="245">
        <f>O293*H293</f>
        <v>0</v>
      </c>
      <c r="Q293" s="245">
        <v>0</v>
      </c>
      <c r="R293" s="245">
        <f>Q293*H293</f>
        <v>0</v>
      </c>
      <c r="S293" s="245">
        <v>0</v>
      </c>
      <c r="T293" s="246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47" t="s">
        <v>131</v>
      </c>
      <c r="AT293" s="247" t="s">
        <v>127</v>
      </c>
      <c r="AU293" s="247" t="s">
        <v>86</v>
      </c>
      <c r="AY293" s="18" t="s">
        <v>125</v>
      </c>
      <c r="BE293" s="248">
        <f>IF(N293="základní",J293,0)</f>
        <v>0</v>
      </c>
      <c r="BF293" s="248">
        <f>IF(N293="snížená",J293,0)</f>
        <v>0</v>
      </c>
      <c r="BG293" s="248">
        <f>IF(N293="zákl. přenesená",J293,0)</f>
        <v>0</v>
      </c>
      <c r="BH293" s="248">
        <f>IF(N293="sníž. přenesená",J293,0)</f>
        <v>0</v>
      </c>
      <c r="BI293" s="248">
        <f>IF(N293="nulová",J293,0)</f>
        <v>0</v>
      </c>
      <c r="BJ293" s="18" t="s">
        <v>83</v>
      </c>
      <c r="BK293" s="248">
        <f>ROUND(I293*H293,2)</f>
        <v>0</v>
      </c>
      <c r="BL293" s="18" t="s">
        <v>131</v>
      </c>
      <c r="BM293" s="247" t="s">
        <v>391</v>
      </c>
    </row>
    <row r="294" spans="1:51" s="13" customFormat="1" ht="12">
      <c r="A294" s="13"/>
      <c r="B294" s="249"/>
      <c r="C294" s="250"/>
      <c r="D294" s="251" t="s">
        <v>133</v>
      </c>
      <c r="E294" s="252" t="s">
        <v>1</v>
      </c>
      <c r="F294" s="253" t="s">
        <v>392</v>
      </c>
      <c r="G294" s="250"/>
      <c r="H294" s="254">
        <v>4</v>
      </c>
      <c r="I294" s="255"/>
      <c r="J294" s="250"/>
      <c r="K294" s="250"/>
      <c r="L294" s="256"/>
      <c r="M294" s="257"/>
      <c r="N294" s="258"/>
      <c r="O294" s="258"/>
      <c r="P294" s="258"/>
      <c r="Q294" s="258"/>
      <c r="R294" s="258"/>
      <c r="S294" s="258"/>
      <c r="T294" s="259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0" t="s">
        <v>133</v>
      </c>
      <c r="AU294" s="260" t="s">
        <v>86</v>
      </c>
      <c r="AV294" s="13" t="s">
        <v>86</v>
      </c>
      <c r="AW294" s="13" t="s">
        <v>33</v>
      </c>
      <c r="AX294" s="13" t="s">
        <v>78</v>
      </c>
      <c r="AY294" s="260" t="s">
        <v>125</v>
      </c>
    </row>
    <row r="295" spans="1:51" s="14" customFormat="1" ht="12">
      <c r="A295" s="14"/>
      <c r="B295" s="261"/>
      <c r="C295" s="262"/>
      <c r="D295" s="251" t="s">
        <v>133</v>
      </c>
      <c r="E295" s="263" t="s">
        <v>1</v>
      </c>
      <c r="F295" s="264" t="s">
        <v>145</v>
      </c>
      <c r="G295" s="262"/>
      <c r="H295" s="265">
        <v>4</v>
      </c>
      <c r="I295" s="266"/>
      <c r="J295" s="262"/>
      <c r="K295" s="262"/>
      <c r="L295" s="267"/>
      <c r="M295" s="268"/>
      <c r="N295" s="269"/>
      <c r="O295" s="269"/>
      <c r="P295" s="269"/>
      <c r="Q295" s="269"/>
      <c r="R295" s="269"/>
      <c r="S295" s="269"/>
      <c r="T295" s="270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71" t="s">
        <v>133</v>
      </c>
      <c r="AU295" s="271" t="s">
        <v>86</v>
      </c>
      <c r="AV295" s="14" t="s">
        <v>131</v>
      </c>
      <c r="AW295" s="14" t="s">
        <v>33</v>
      </c>
      <c r="AX295" s="14" t="s">
        <v>83</v>
      </c>
      <c r="AY295" s="271" t="s">
        <v>125</v>
      </c>
    </row>
    <row r="296" spans="1:63" s="12" customFormat="1" ht="22.8" customHeight="1">
      <c r="A296" s="12"/>
      <c r="B296" s="220"/>
      <c r="C296" s="221"/>
      <c r="D296" s="222" t="s">
        <v>77</v>
      </c>
      <c r="E296" s="234" t="s">
        <v>176</v>
      </c>
      <c r="F296" s="234" t="s">
        <v>393</v>
      </c>
      <c r="G296" s="221"/>
      <c r="H296" s="221"/>
      <c r="I296" s="224"/>
      <c r="J296" s="235">
        <f>BK296</f>
        <v>0</v>
      </c>
      <c r="K296" s="221"/>
      <c r="L296" s="226"/>
      <c r="M296" s="227"/>
      <c r="N296" s="228"/>
      <c r="O296" s="228"/>
      <c r="P296" s="229">
        <f>SUM(P297:P455)</f>
        <v>0</v>
      </c>
      <c r="Q296" s="228"/>
      <c r="R296" s="229">
        <f>SUM(R297:R455)</f>
        <v>75.3720861</v>
      </c>
      <c r="S296" s="228"/>
      <c r="T296" s="230">
        <f>SUM(T297:T455)</f>
        <v>24.618100000000002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31" t="s">
        <v>83</v>
      </c>
      <c r="AT296" s="232" t="s">
        <v>77</v>
      </c>
      <c r="AU296" s="232" t="s">
        <v>83</v>
      </c>
      <c r="AY296" s="231" t="s">
        <v>125</v>
      </c>
      <c r="BK296" s="233">
        <f>SUM(BK297:BK455)</f>
        <v>0</v>
      </c>
    </row>
    <row r="297" spans="1:65" s="2" customFormat="1" ht="21.75" customHeight="1">
      <c r="A297" s="39"/>
      <c r="B297" s="40"/>
      <c r="C297" s="236" t="s">
        <v>394</v>
      </c>
      <c r="D297" s="236" t="s">
        <v>127</v>
      </c>
      <c r="E297" s="237" t="s">
        <v>395</v>
      </c>
      <c r="F297" s="238" t="s">
        <v>396</v>
      </c>
      <c r="G297" s="239" t="s">
        <v>316</v>
      </c>
      <c r="H297" s="240">
        <v>14</v>
      </c>
      <c r="I297" s="241"/>
      <c r="J297" s="242">
        <f>ROUND(I297*H297,2)</f>
        <v>0</v>
      </c>
      <c r="K297" s="238" t="s">
        <v>137</v>
      </c>
      <c r="L297" s="45"/>
      <c r="M297" s="243" t="s">
        <v>1</v>
      </c>
      <c r="N297" s="244" t="s">
        <v>43</v>
      </c>
      <c r="O297" s="92"/>
      <c r="P297" s="245">
        <f>O297*H297</f>
        <v>0</v>
      </c>
      <c r="Q297" s="245">
        <v>0</v>
      </c>
      <c r="R297" s="245">
        <f>Q297*H297</f>
        <v>0</v>
      </c>
      <c r="S297" s="245">
        <v>0</v>
      </c>
      <c r="T297" s="246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47" t="s">
        <v>131</v>
      </c>
      <c r="AT297" s="247" t="s">
        <v>127</v>
      </c>
      <c r="AU297" s="247" t="s">
        <v>86</v>
      </c>
      <c r="AY297" s="18" t="s">
        <v>125</v>
      </c>
      <c r="BE297" s="248">
        <f>IF(N297="základní",J297,0)</f>
        <v>0</v>
      </c>
      <c r="BF297" s="248">
        <f>IF(N297="snížená",J297,0)</f>
        <v>0</v>
      </c>
      <c r="BG297" s="248">
        <f>IF(N297="zákl. přenesená",J297,0)</f>
        <v>0</v>
      </c>
      <c r="BH297" s="248">
        <f>IF(N297="sníž. přenesená",J297,0)</f>
        <v>0</v>
      </c>
      <c r="BI297" s="248">
        <f>IF(N297="nulová",J297,0)</f>
        <v>0</v>
      </c>
      <c r="BJ297" s="18" t="s">
        <v>83</v>
      </c>
      <c r="BK297" s="248">
        <f>ROUND(I297*H297,2)</f>
        <v>0</v>
      </c>
      <c r="BL297" s="18" t="s">
        <v>131</v>
      </c>
      <c r="BM297" s="247" t="s">
        <v>397</v>
      </c>
    </row>
    <row r="298" spans="1:51" s="13" customFormat="1" ht="12">
      <c r="A298" s="13"/>
      <c r="B298" s="249"/>
      <c r="C298" s="250"/>
      <c r="D298" s="251" t="s">
        <v>133</v>
      </c>
      <c r="E298" s="252" t="s">
        <v>1</v>
      </c>
      <c r="F298" s="253" t="s">
        <v>398</v>
      </c>
      <c r="G298" s="250"/>
      <c r="H298" s="254">
        <v>14</v>
      </c>
      <c r="I298" s="255"/>
      <c r="J298" s="250"/>
      <c r="K298" s="250"/>
      <c r="L298" s="256"/>
      <c r="M298" s="257"/>
      <c r="N298" s="258"/>
      <c r="O298" s="258"/>
      <c r="P298" s="258"/>
      <c r="Q298" s="258"/>
      <c r="R298" s="258"/>
      <c r="S298" s="258"/>
      <c r="T298" s="259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0" t="s">
        <v>133</v>
      </c>
      <c r="AU298" s="260" t="s">
        <v>86</v>
      </c>
      <c r="AV298" s="13" t="s">
        <v>86</v>
      </c>
      <c r="AW298" s="13" t="s">
        <v>33</v>
      </c>
      <c r="AX298" s="13" t="s">
        <v>83</v>
      </c>
      <c r="AY298" s="260" t="s">
        <v>125</v>
      </c>
    </row>
    <row r="299" spans="1:65" s="2" customFormat="1" ht="21.75" customHeight="1">
      <c r="A299" s="39"/>
      <c r="B299" s="40"/>
      <c r="C299" s="296" t="s">
        <v>399</v>
      </c>
      <c r="D299" s="296" t="s">
        <v>222</v>
      </c>
      <c r="E299" s="297" t="s">
        <v>400</v>
      </c>
      <c r="F299" s="298" t="s">
        <v>401</v>
      </c>
      <c r="G299" s="299" t="s">
        <v>316</v>
      </c>
      <c r="H299" s="300">
        <v>14.14</v>
      </c>
      <c r="I299" s="301"/>
      <c r="J299" s="302">
        <f>ROUND(I299*H299,2)</f>
        <v>0</v>
      </c>
      <c r="K299" s="298" t="s">
        <v>1</v>
      </c>
      <c r="L299" s="303"/>
      <c r="M299" s="304" t="s">
        <v>1</v>
      </c>
      <c r="N299" s="305" t="s">
        <v>43</v>
      </c>
      <c r="O299" s="92"/>
      <c r="P299" s="245">
        <f>O299*H299</f>
        <v>0</v>
      </c>
      <c r="Q299" s="245">
        <v>0.0021</v>
      </c>
      <c r="R299" s="245">
        <f>Q299*H299</f>
        <v>0.029693999999999998</v>
      </c>
      <c r="S299" s="245">
        <v>0</v>
      </c>
      <c r="T299" s="246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47" t="s">
        <v>169</v>
      </c>
      <c r="AT299" s="247" t="s">
        <v>222</v>
      </c>
      <c r="AU299" s="247" t="s">
        <v>86</v>
      </c>
      <c r="AY299" s="18" t="s">
        <v>125</v>
      </c>
      <c r="BE299" s="248">
        <f>IF(N299="základní",J299,0)</f>
        <v>0</v>
      </c>
      <c r="BF299" s="248">
        <f>IF(N299="snížená",J299,0)</f>
        <v>0</v>
      </c>
      <c r="BG299" s="248">
        <f>IF(N299="zákl. přenesená",J299,0)</f>
        <v>0</v>
      </c>
      <c r="BH299" s="248">
        <f>IF(N299="sníž. přenesená",J299,0)</f>
        <v>0</v>
      </c>
      <c r="BI299" s="248">
        <f>IF(N299="nulová",J299,0)</f>
        <v>0</v>
      </c>
      <c r="BJ299" s="18" t="s">
        <v>83</v>
      </c>
      <c r="BK299" s="248">
        <f>ROUND(I299*H299,2)</f>
        <v>0</v>
      </c>
      <c r="BL299" s="18" t="s">
        <v>131</v>
      </c>
      <c r="BM299" s="247" t="s">
        <v>402</v>
      </c>
    </row>
    <row r="300" spans="1:51" s="13" customFormat="1" ht="12">
      <c r="A300" s="13"/>
      <c r="B300" s="249"/>
      <c r="C300" s="250"/>
      <c r="D300" s="251" t="s">
        <v>133</v>
      </c>
      <c r="E300" s="252" t="s">
        <v>1</v>
      </c>
      <c r="F300" s="253" t="s">
        <v>403</v>
      </c>
      <c r="G300" s="250"/>
      <c r="H300" s="254">
        <v>14.14</v>
      </c>
      <c r="I300" s="255"/>
      <c r="J300" s="250"/>
      <c r="K300" s="250"/>
      <c r="L300" s="256"/>
      <c r="M300" s="257"/>
      <c r="N300" s="258"/>
      <c r="O300" s="258"/>
      <c r="P300" s="258"/>
      <c r="Q300" s="258"/>
      <c r="R300" s="258"/>
      <c r="S300" s="258"/>
      <c r="T300" s="259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60" t="s">
        <v>133</v>
      </c>
      <c r="AU300" s="260" t="s">
        <v>86</v>
      </c>
      <c r="AV300" s="13" t="s">
        <v>86</v>
      </c>
      <c r="AW300" s="13" t="s">
        <v>33</v>
      </c>
      <c r="AX300" s="13" t="s">
        <v>83</v>
      </c>
      <c r="AY300" s="260" t="s">
        <v>125</v>
      </c>
    </row>
    <row r="301" spans="1:65" s="2" customFormat="1" ht="21.75" customHeight="1">
      <c r="A301" s="39"/>
      <c r="B301" s="40"/>
      <c r="C301" s="236" t="s">
        <v>404</v>
      </c>
      <c r="D301" s="236" t="s">
        <v>127</v>
      </c>
      <c r="E301" s="237" t="s">
        <v>405</v>
      </c>
      <c r="F301" s="238" t="s">
        <v>406</v>
      </c>
      <c r="G301" s="239" t="s">
        <v>316</v>
      </c>
      <c r="H301" s="240">
        <v>2</v>
      </c>
      <c r="I301" s="241"/>
      <c r="J301" s="242">
        <f>ROUND(I301*H301,2)</f>
        <v>0</v>
      </c>
      <c r="K301" s="238" t="s">
        <v>137</v>
      </c>
      <c r="L301" s="45"/>
      <c r="M301" s="243" t="s">
        <v>1</v>
      </c>
      <c r="N301" s="244" t="s">
        <v>43</v>
      </c>
      <c r="O301" s="92"/>
      <c r="P301" s="245">
        <f>O301*H301</f>
        <v>0</v>
      </c>
      <c r="Q301" s="245">
        <v>0.0007</v>
      </c>
      <c r="R301" s="245">
        <f>Q301*H301</f>
        <v>0.0014</v>
      </c>
      <c r="S301" s="245">
        <v>0</v>
      </c>
      <c r="T301" s="246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47" t="s">
        <v>131</v>
      </c>
      <c r="AT301" s="247" t="s">
        <v>127</v>
      </c>
      <c r="AU301" s="247" t="s">
        <v>86</v>
      </c>
      <c r="AY301" s="18" t="s">
        <v>125</v>
      </c>
      <c r="BE301" s="248">
        <f>IF(N301="základní",J301,0)</f>
        <v>0</v>
      </c>
      <c r="BF301" s="248">
        <f>IF(N301="snížená",J301,0)</f>
        <v>0</v>
      </c>
      <c r="BG301" s="248">
        <f>IF(N301="zákl. přenesená",J301,0)</f>
        <v>0</v>
      </c>
      <c r="BH301" s="248">
        <f>IF(N301="sníž. přenesená",J301,0)</f>
        <v>0</v>
      </c>
      <c r="BI301" s="248">
        <f>IF(N301="nulová",J301,0)</f>
        <v>0</v>
      </c>
      <c r="BJ301" s="18" t="s">
        <v>83</v>
      </c>
      <c r="BK301" s="248">
        <f>ROUND(I301*H301,2)</f>
        <v>0</v>
      </c>
      <c r="BL301" s="18" t="s">
        <v>131</v>
      </c>
      <c r="BM301" s="247" t="s">
        <v>407</v>
      </c>
    </row>
    <row r="302" spans="1:51" s="13" customFormat="1" ht="12">
      <c r="A302" s="13"/>
      <c r="B302" s="249"/>
      <c r="C302" s="250"/>
      <c r="D302" s="251" t="s">
        <v>133</v>
      </c>
      <c r="E302" s="252" t="s">
        <v>1</v>
      </c>
      <c r="F302" s="253" t="s">
        <v>86</v>
      </c>
      <c r="G302" s="250"/>
      <c r="H302" s="254">
        <v>2</v>
      </c>
      <c r="I302" s="255"/>
      <c r="J302" s="250"/>
      <c r="K302" s="250"/>
      <c r="L302" s="256"/>
      <c r="M302" s="257"/>
      <c r="N302" s="258"/>
      <c r="O302" s="258"/>
      <c r="P302" s="258"/>
      <c r="Q302" s="258"/>
      <c r="R302" s="258"/>
      <c r="S302" s="258"/>
      <c r="T302" s="259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0" t="s">
        <v>133</v>
      </c>
      <c r="AU302" s="260" t="s">
        <v>86</v>
      </c>
      <c r="AV302" s="13" t="s">
        <v>86</v>
      </c>
      <c r="AW302" s="13" t="s">
        <v>33</v>
      </c>
      <c r="AX302" s="13" t="s">
        <v>78</v>
      </c>
      <c r="AY302" s="260" t="s">
        <v>125</v>
      </c>
    </row>
    <row r="303" spans="1:51" s="14" customFormat="1" ht="12">
      <c r="A303" s="14"/>
      <c r="B303" s="261"/>
      <c r="C303" s="262"/>
      <c r="D303" s="251" t="s">
        <v>133</v>
      </c>
      <c r="E303" s="263" t="s">
        <v>1</v>
      </c>
      <c r="F303" s="264" t="s">
        <v>145</v>
      </c>
      <c r="G303" s="262"/>
      <c r="H303" s="265">
        <v>2</v>
      </c>
      <c r="I303" s="266"/>
      <c r="J303" s="262"/>
      <c r="K303" s="262"/>
      <c r="L303" s="267"/>
      <c r="M303" s="268"/>
      <c r="N303" s="269"/>
      <c r="O303" s="269"/>
      <c r="P303" s="269"/>
      <c r="Q303" s="269"/>
      <c r="R303" s="269"/>
      <c r="S303" s="269"/>
      <c r="T303" s="270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71" t="s">
        <v>133</v>
      </c>
      <c r="AU303" s="271" t="s">
        <v>86</v>
      </c>
      <c r="AV303" s="14" t="s">
        <v>131</v>
      </c>
      <c r="AW303" s="14" t="s">
        <v>33</v>
      </c>
      <c r="AX303" s="14" t="s">
        <v>83</v>
      </c>
      <c r="AY303" s="271" t="s">
        <v>125</v>
      </c>
    </row>
    <row r="304" spans="1:65" s="2" customFormat="1" ht="16.5" customHeight="1">
      <c r="A304" s="39"/>
      <c r="B304" s="40"/>
      <c r="C304" s="296" t="s">
        <v>408</v>
      </c>
      <c r="D304" s="296" t="s">
        <v>222</v>
      </c>
      <c r="E304" s="297" t="s">
        <v>409</v>
      </c>
      <c r="F304" s="298" t="s">
        <v>410</v>
      </c>
      <c r="G304" s="299" t="s">
        <v>316</v>
      </c>
      <c r="H304" s="300">
        <v>1.01</v>
      </c>
      <c r="I304" s="301"/>
      <c r="J304" s="302">
        <f>ROUND(I304*H304,2)</f>
        <v>0</v>
      </c>
      <c r="K304" s="298" t="s">
        <v>1</v>
      </c>
      <c r="L304" s="303"/>
      <c r="M304" s="304" t="s">
        <v>1</v>
      </c>
      <c r="N304" s="305" t="s">
        <v>43</v>
      </c>
      <c r="O304" s="92"/>
      <c r="P304" s="245">
        <f>O304*H304</f>
        <v>0</v>
      </c>
      <c r="Q304" s="245">
        <v>0.0025</v>
      </c>
      <c r="R304" s="245">
        <f>Q304*H304</f>
        <v>0.002525</v>
      </c>
      <c r="S304" s="245">
        <v>0</v>
      </c>
      <c r="T304" s="246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47" t="s">
        <v>169</v>
      </c>
      <c r="AT304" s="247" t="s">
        <v>222</v>
      </c>
      <c r="AU304" s="247" t="s">
        <v>86</v>
      </c>
      <c r="AY304" s="18" t="s">
        <v>125</v>
      </c>
      <c r="BE304" s="248">
        <f>IF(N304="základní",J304,0)</f>
        <v>0</v>
      </c>
      <c r="BF304" s="248">
        <f>IF(N304="snížená",J304,0)</f>
        <v>0</v>
      </c>
      <c r="BG304" s="248">
        <f>IF(N304="zákl. přenesená",J304,0)</f>
        <v>0</v>
      </c>
      <c r="BH304" s="248">
        <f>IF(N304="sníž. přenesená",J304,0)</f>
        <v>0</v>
      </c>
      <c r="BI304" s="248">
        <f>IF(N304="nulová",J304,0)</f>
        <v>0</v>
      </c>
      <c r="BJ304" s="18" t="s">
        <v>83</v>
      </c>
      <c r="BK304" s="248">
        <f>ROUND(I304*H304,2)</f>
        <v>0</v>
      </c>
      <c r="BL304" s="18" t="s">
        <v>131</v>
      </c>
      <c r="BM304" s="247" t="s">
        <v>411</v>
      </c>
    </row>
    <row r="305" spans="1:51" s="13" customFormat="1" ht="12">
      <c r="A305" s="13"/>
      <c r="B305" s="249"/>
      <c r="C305" s="250"/>
      <c r="D305" s="251" t="s">
        <v>133</v>
      </c>
      <c r="E305" s="252" t="s">
        <v>1</v>
      </c>
      <c r="F305" s="253" t="s">
        <v>412</v>
      </c>
      <c r="G305" s="250"/>
      <c r="H305" s="254">
        <v>1.01</v>
      </c>
      <c r="I305" s="255"/>
      <c r="J305" s="250"/>
      <c r="K305" s="250"/>
      <c r="L305" s="256"/>
      <c r="M305" s="257"/>
      <c r="N305" s="258"/>
      <c r="O305" s="258"/>
      <c r="P305" s="258"/>
      <c r="Q305" s="258"/>
      <c r="R305" s="258"/>
      <c r="S305" s="258"/>
      <c r="T305" s="259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0" t="s">
        <v>133</v>
      </c>
      <c r="AU305" s="260" t="s">
        <v>86</v>
      </c>
      <c r="AV305" s="13" t="s">
        <v>86</v>
      </c>
      <c r="AW305" s="13" t="s">
        <v>33</v>
      </c>
      <c r="AX305" s="13" t="s">
        <v>83</v>
      </c>
      <c r="AY305" s="260" t="s">
        <v>125</v>
      </c>
    </row>
    <row r="306" spans="1:65" s="2" customFormat="1" ht="16.5" customHeight="1">
      <c r="A306" s="39"/>
      <c r="B306" s="40"/>
      <c r="C306" s="296" t="s">
        <v>413</v>
      </c>
      <c r="D306" s="296" t="s">
        <v>222</v>
      </c>
      <c r="E306" s="297" t="s">
        <v>414</v>
      </c>
      <c r="F306" s="298" t="s">
        <v>415</v>
      </c>
      <c r="G306" s="299" t="s">
        <v>316</v>
      </c>
      <c r="H306" s="300">
        <v>1.01</v>
      </c>
      <c r="I306" s="301"/>
      <c r="J306" s="302">
        <f>ROUND(I306*H306,2)</f>
        <v>0</v>
      </c>
      <c r="K306" s="298" t="s">
        <v>1</v>
      </c>
      <c r="L306" s="303"/>
      <c r="M306" s="304" t="s">
        <v>1</v>
      </c>
      <c r="N306" s="305" t="s">
        <v>43</v>
      </c>
      <c r="O306" s="92"/>
      <c r="P306" s="245">
        <f>O306*H306</f>
        <v>0</v>
      </c>
      <c r="Q306" s="245">
        <v>0.0025</v>
      </c>
      <c r="R306" s="245">
        <f>Q306*H306</f>
        <v>0.002525</v>
      </c>
      <c r="S306" s="245">
        <v>0</v>
      </c>
      <c r="T306" s="246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47" t="s">
        <v>169</v>
      </c>
      <c r="AT306" s="247" t="s">
        <v>222</v>
      </c>
      <c r="AU306" s="247" t="s">
        <v>86</v>
      </c>
      <c r="AY306" s="18" t="s">
        <v>125</v>
      </c>
      <c r="BE306" s="248">
        <f>IF(N306="základní",J306,0)</f>
        <v>0</v>
      </c>
      <c r="BF306" s="248">
        <f>IF(N306="snížená",J306,0)</f>
        <v>0</v>
      </c>
      <c r="BG306" s="248">
        <f>IF(N306="zákl. přenesená",J306,0)</f>
        <v>0</v>
      </c>
      <c r="BH306" s="248">
        <f>IF(N306="sníž. přenesená",J306,0)</f>
        <v>0</v>
      </c>
      <c r="BI306" s="248">
        <f>IF(N306="nulová",J306,0)</f>
        <v>0</v>
      </c>
      <c r="BJ306" s="18" t="s">
        <v>83</v>
      </c>
      <c r="BK306" s="248">
        <f>ROUND(I306*H306,2)</f>
        <v>0</v>
      </c>
      <c r="BL306" s="18" t="s">
        <v>131</v>
      </c>
      <c r="BM306" s="247" t="s">
        <v>416</v>
      </c>
    </row>
    <row r="307" spans="1:51" s="13" customFormat="1" ht="12">
      <c r="A307" s="13"/>
      <c r="B307" s="249"/>
      <c r="C307" s="250"/>
      <c r="D307" s="251" t="s">
        <v>133</v>
      </c>
      <c r="E307" s="252" t="s">
        <v>1</v>
      </c>
      <c r="F307" s="253" t="s">
        <v>412</v>
      </c>
      <c r="G307" s="250"/>
      <c r="H307" s="254">
        <v>1.01</v>
      </c>
      <c r="I307" s="255"/>
      <c r="J307" s="250"/>
      <c r="K307" s="250"/>
      <c r="L307" s="256"/>
      <c r="M307" s="257"/>
      <c r="N307" s="258"/>
      <c r="O307" s="258"/>
      <c r="P307" s="258"/>
      <c r="Q307" s="258"/>
      <c r="R307" s="258"/>
      <c r="S307" s="258"/>
      <c r="T307" s="259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0" t="s">
        <v>133</v>
      </c>
      <c r="AU307" s="260" t="s">
        <v>86</v>
      </c>
      <c r="AV307" s="13" t="s">
        <v>86</v>
      </c>
      <c r="AW307" s="13" t="s">
        <v>33</v>
      </c>
      <c r="AX307" s="13" t="s">
        <v>83</v>
      </c>
      <c r="AY307" s="260" t="s">
        <v>125</v>
      </c>
    </row>
    <row r="308" spans="1:65" s="2" customFormat="1" ht="21.75" customHeight="1">
      <c r="A308" s="39"/>
      <c r="B308" s="40"/>
      <c r="C308" s="236" t="s">
        <v>417</v>
      </c>
      <c r="D308" s="236" t="s">
        <v>127</v>
      </c>
      <c r="E308" s="237" t="s">
        <v>418</v>
      </c>
      <c r="F308" s="238" t="s">
        <v>419</v>
      </c>
      <c r="G308" s="239" t="s">
        <v>316</v>
      </c>
      <c r="H308" s="240">
        <v>1</v>
      </c>
      <c r="I308" s="241"/>
      <c r="J308" s="242">
        <f>ROUND(I308*H308,2)</f>
        <v>0</v>
      </c>
      <c r="K308" s="238" t="s">
        <v>137</v>
      </c>
      <c r="L308" s="45"/>
      <c r="M308" s="243" t="s">
        <v>1</v>
      </c>
      <c r="N308" s="244" t="s">
        <v>43</v>
      </c>
      <c r="O308" s="92"/>
      <c r="P308" s="245">
        <f>O308*H308</f>
        <v>0</v>
      </c>
      <c r="Q308" s="245">
        <v>0.11241</v>
      </c>
      <c r="R308" s="245">
        <f>Q308*H308</f>
        <v>0.11241</v>
      </c>
      <c r="S308" s="245">
        <v>0</v>
      </c>
      <c r="T308" s="246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47" t="s">
        <v>131</v>
      </c>
      <c r="AT308" s="247" t="s">
        <v>127</v>
      </c>
      <c r="AU308" s="247" t="s">
        <v>86</v>
      </c>
      <c r="AY308" s="18" t="s">
        <v>125</v>
      </c>
      <c r="BE308" s="248">
        <f>IF(N308="základní",J308,0)</f>
        <v>0</v>
      </c>
      <c r="BF308" s="248">
        <f>IF(N308="snížená",J308,0)</f>
        <v>0</v>
      </c>
      <c r="BG308" s="248">
        <f>IF(N308="zákl. přenesená",J308,0)</f>
        <v>0</v>
      </c>
      <c r="BH308" s="248">
        <f>IF(N308="sníž. přenesená",J308,0)</f>
        <v>0</v>
      </c>
      <c r="BI308" s="248">
        <f>IF(N308="nulová",J308,0)</f>
        <v>0</v>
      </c>
      <c r="BJ308" s="18" t="s">
        <v>83</v>
      </c>
      <c r="BK308" s="248">
        <f>ROUND(I308*H308,2)</f>
        <v>0</v>
      </c>
      <c r="BL308" s="18" t="s">
        <v>131</v>
      </c>
      <c r="BM308" s="247" t="s">
        <v>420</v>
      </c>
    </row>
    <row r="309" spans="1:51" s="13" customFormat="1" ht="12">
      <c r="A309" s="13"/>
      <c r="B309" s="249"/>
      <c r="C309" s="250"/>
      <c r="D309" s="251" t="s">
        <v>133</v>
      </c>
      <c r="E309" s="252" t="s">
        <v>1</v>
      </c>
      <c r="F309" s="253" t="s">
        <v>83</v>
      </c>
      <c r="G309" s="250"/>
      <c r="H309" s="254">
        <v>1</v>
      </c>
      <c r="I309" s="255"/>
      <c r="J309" s="250"/>
      <c r="K309" s="250"/>
      <c r="L309" s="256"/>
      <c r="M309" s="257"/>
      <c r="N309" s="258"/>
      <c r="O309" s="258"/>
      <c r="P309" s="258"/>
      <c r="Q309" s="258"/>
      <c r="R309" s="258"/>
      <c r="S309" s="258"/>
      <c r="T309" s="259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0" t="s">
        <v>133</v>
      </c>
      <c r="AU309" s="260" t="s">
        <v>86</v>
      </c>
      <c r="AV309" s="13" t="s">
        <v>86</v>
      </c>
      <c r="AW309" s="13" t="s">
        <v>33</v>
      </c>
      <c r="AX309" s="13" t="s">
        <v>83</v>
      </c>
      <c r="AY309" s="260" t="s">
        <v>125</v>
      </c>
    </row>
    <row r="310" spans="1:65" s="2" customFormat="1" ht="21.75" customHeight="1">
      <c r="A310" s="39"/>
      <c r="B310" s="40"/>
      <c r="C310" s="296" t="s">
        <v>421</v>
      </c>
      <c r="D310" s="296" t="s">
        <v>222</v>
      </c>
      <c r="E310" s="297" t="s">
        <v>422</v>
      </c>
      <c r="F310" s="298" t="s">
        <v>423</v>
      </c>
      <c r="G310" s="299" t="s">
        <v>316</v>
      </c>
      <c r="H310" s="300">
        <v>1.01</v>
      </c>
      <c r="I310" s="301"/>
      <c r="J310" s="302">
        <f>ROUND(I310*H310,2)</f>
        <v>0</v>
      </c>
      <c r="K310" s="298" t="s">
        <v>1</v>
      </c>
      <c r="L310" s="303"/>
      <c r="M310" s="304" t="s">
        <v>1</v>
      </c>
      <c r="N310" s="305" t="s">
        <v>43</v>
      </c>
      <c r="O310" s="92"/>
      <c r="P310" s="245">
        <f>O310*H310</f>
        <v>0</v>
      </c>
      <c r="Q310" s="245">
        <v>0.035</v>
      </c>
      <c r="R310" s="245">
        <f>Q310*H310</f>
        <v>0.035350000000000006</v>
      </c>
      <c r="S310" s="245">
        <v>0</v>
      </c>
      <c r="T310" s="246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47" t="s">
        <v>169</v>
      </c>
      <c r="AT310" s="247" t="s">
        <v>222</v>
      </c>
      <c r="AU310" s="247" t="s">
        <v>86</v>
      </c>
      <c r="AY310" s="18" t="s">
        <v>125</v>
      </c>
      <c r="BE310" s="248">
        <f>IF(N310="základní",J310,0)</f>
        <v>0</v>
      </c>
      <c r="BF310" s="248">
        <f>IF(N310="snížená",J310,0)</f>
        <v>0</v>
      </c>
      <c r="BG310" s="248">
        <f>IF(N310="zákl. přenesená",J310,0)</f>
        <v>0</v>
      </c>
      <c r="BH310" s="248">
        <f>IF(N310="sníž. přenesená",J310,0)</f>
        <v>0</v>
      </c>
      <c r="BI310" s="248">
        <f>IF(N310="nulová",J310,0)</f>
        <v>0</v>
      </c>
      <c r="BJ310" s="18" t="s">
        <v>83</v>
      </c>
      <c r="BK310" s="248">
        <f>ROUND(I310*H310,2)</f>
        <v>0</v>
      </c>
      <c r="BL310" s="18" t="s">
        <v>131</v>
      </c>
      <c r="BM310" s="247" t="s">
        <v>424</v>
      </c>
    </row>
    <row r="311" spans="1:51" s="13" customFormat="1" ht="12">
      <c r="A311" s="13"/>
      <c r="B311" s="249"/>
      <c r="C311" s="250"/>
      <c r="D311" s="251" t="s">
        <v>133</v>
      </c>
      <c r="E311" s="252" t="s">
        <v>1</v>
      </c>
      <c r="F311" s="253" t="s">
        <v>412</v>
      </c>
      <c r="G311" s="250"/>
      <c r="H311" s="254">
        <v>1.01</v>
      </c>
      <c r="I311" s="255"/>
      <c r="J311" s="250"/>
      <c r="K311" s="250"/>
      <c r="L311" s="256"/>
      <c r="M311" s="257"/>
      <c r="N311" s="258"/>
      <c r="O311" s="258"/>
      <c r="P311" s="258"/>
      <c r="Q311" s="258"/>
      <c r="R311" s="258"/>
      <c r="S311" s="258"/>
      <c r="T311" s="259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0" t="s">
        <v>133</v>
      </c>
      <c r="AU311" s="260" t="s">
        <v>86</v>
      </c>
      <c r="AV311" s="13" t="s">
        <v>86</v>
      </c>
      <c r="AW311" s="13" t="s">
        <v>33</v>
      </c>
      <c r="AX311" s="13" t="s">
        <v>78</v>
      </c>
      <c r="AY311" s="260" t="s">
        <v>125</v>
      </c>
    </row>
    <row r="312" spans="1:51" s="14" customFormat="1" ht="12">
      <c r="A312" s="14"/>
      <c r="B312" s="261"/>
      <c r="C312" s="262"/>
      <c r="D312" s="251" t="s">
        <v>133</v>
      </c>
      <c r="E312" s="263" t="s">
        <v>1</v>
      </c>
      <c r="F312" s="264" t="s">
        <v>145</v>
      </c>
      <c r="G312" s="262"/>
      <c r="H312" s="265">
        <v>1.01</v>
      </c>
      <c r="I312" s="266"/>
      <c r="J312" s="262"/>
      <c r="K312" s="262"/>
      <c r="L312" s="267"/>
      <c r="M312" s="268"/>
      <c r="N312" s="269"/>
      <c r="O312" s="269"/>
      <c r="P312" s="269"/>
      <c r="Q312" s="269"/>
      <c r="R312" s="269"/>
      <c r="S312" s="269"/>
      <c r="T312" s="270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71" t="s">
        <v>133</v>
      </c>
      <c r="AU312" s="271" t="s">
        <v>86</v>
      </c>
      <c r="AV312" s="14" t="s">
        <v>131</v>
      </c>
      <c r="AW312" s="14" t="s">
        <v>33</v>
      </c>
      <c r="AX312" s="14" t="s">
        <v>83</v>
      </c>
      <c r="AY312" s="271" t="s">
        <v>125</v>
      </c>
    </row>
    <row r="313" spans="1:65" s="2" customFormat="1" ht="21.75" customHeight="1">
      <c r="A313" s="39"/>
      <c r="B313" s="40"/>
      <c r="C313" s="236" t="s">
        <v>425</v>
      </c>
      <c r="D313" s="236" t="s">
        <v>127</v>
      </c>
      <c r="E313" s="237" t="s">
        <v>426</v>
      </c>
      <c r="F313" s="238" t="s">
        <v>427</v>
      </c>
      <c r="G313" s="239" t="s">
        <v>428</v>
      </c>
      <c r="H313" s="240">
        <v>6209.5</v>
      </c>
      <c r="I313" s="241"/>
      <c r="J313" s="242">
        <f>ROUND(I313*H313,2)</f>
        <v>0</v>
      </c>
      <c r="K313" s="238" t="s">
        <v>137</v>
      </c>
      <c r="L313" s="45"/>
      <c r="M313" s="243" t="s">
        <v>1</v>
      </c>
      <c r="N313" s="244" t="s">
        <v>43</v>
      </c>
      <c r="O313" s="92"/>
      <c r="P313" s="245">
        <f>O313*H313</f>
        <v>0</v>
      </c>
      <c r="Q313" s="245">
        <v>0.00033</v>
      </c>
      <c r="R313" s="245">
        <f>Q313*H313</f>
        <v>2.049135</v>
      </c>
      <c r="S313" s="245">
        <v>0</v>
      </c>
      <c r="T313" s="246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47" t="s">
        <v>131</v>
      </c>
      <c r="AT313" s="247" t="s">
        <v>127</v>
      </c>
      <c r="AU313" s="247" t="s">
        <v>86</v>
      </c>
      <c r="AY313" s="18" t="s">
        <v>125</v>
      </c>
      <c r="BE313" s="248">
        <f>IF(N313="základní",J313,0)</f>
        <v>0</v>
      </c>
      <c r="BF313" s="248">
        <f>IF(N313="snížená",J313,0)</f>
        <v>0</v>
      </c>
      <c r="BG313" s="248">
        <f>IF(N313="zákl. přenesená",J313,0)</f>
        <v>0</v>
      </c>
      <c r="BH313" s="248">
        <f>IF(N313="sníž. přenesená",J313,0)</f>
        <v>0</v>
      </c>
      <c r="BI313" s="248">
        <f>IF(N313="nulová",J313,0)</f>
        <v>0</v>
      </c>
      <c r="BJ313" s="18" t="s">
        <v>83</v>
      </c>
      <c r="BK313" s="248">
        <f>ROUND(I313*H313,2)</f>
        <v>0</v>
      </c>
      <c r="BL313" s="18" t="s">
        <v>131</v>
      </c>
      <c r="BM313" s="247" t="s">
        <v>429</v>
      </c>
    </row>
    <row r="314" spans="1:51" s="13" customFormat="1" ht="12">
      <c r="A314" s="13"/>
      <c r="B314" s="249"/>
      <c r="C314" s="250"/>
      <c r="D314" s="251" t="s">
        <v>133</v>
      </c>
      <c r="E314" s="252" t="s">
        <v>1</v>
      </c>
      <c r="F314" s="253" t="s">
        <v>430</v>
      </c>
      <c r="G314" s="250"/>
      <c r="H314" s="254">
        <v>6209.5</v>
      </c>
      <c r="I314" s="255"/>
      <c r="J314" s="250"/>
      <c r="K314" s="250"/>
      <c r="L314" s="256"/>
      <c r="M314" s="257"/>
      <c r="N314" s="258"/>
      <c r="O314" s="258"/>
      <c r="P314" s="258"/>
      <c r="Q314" s="258"/>
      <c r="R314" s="258"/>
      <c r="S314" s="258"/>
      <c r="T314" s="259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0" t="s">
        <v>133</v>
      </c>
      <c r="AU314" s="260" t="s">
        <v>86</v>
      </c>
      <c r="AV314" s="13" t="s">
        <v>86</v>
      </c>
      <c r="AW314" s="13" t="s">
        <v>33</v>
      </c>
      <c r="AX314" s="13" t="s">
        <v>83</v>
      </c>
      <c r="AY314" s="260" t="s">
        <v>125</v>
      </c>
    </row>
    <row r="315" spans="1:65" s="2" customFormat="1" ht="21.75" customHeight="1">
      <c r="A315" s="39"/>
      <c r="B315" s="40"/>
      <c r="C315" s="236" t="s">
        <v>431</v>
      </c>
      <c r="D315" s="236" t="s">
        <v>127</v>
      </c>
      <c r="E315" s="237" t="s">
        <v>432</v>
      </c>
      <c r="F315" s="238" t="s">
        <v>433</v>
      </c>
      <c r="G315" s="239" t="s">
        <v>428</v>
      </c>
      <c r="H315" s="240">
        <v>60</v>
      </c>
      <c r="I315" s="241"/>
      <c r="J315" s="242">
        <f>ROUND(I315*H315,2)</f>
        <v>0</v>
      </c>
      <c r="K315" s="238" t="s">
        <v>137</v>
      </c>
      <c r="L315" s="45"/>
      <c r="M315" s="243" t="s">
        <v>1</v>
      </c>
      <c r="N315" s="244" t="s">
        <v>43</v>
      </c>
      <c r="O315" s="92"/>
      <c r="P315" s="245">
        <f>O315*H315</f>
        <v>0</v>
      </c>
      <c r="Q315" s="245">
        <v>0.00011</v>
      </c>
      <c r="R315" s="245">
        <f>Q315*H315</f>
        <v>0.0066</v>
      </c>
      <c r="S315" s="245">
        <v>0</v>
      </c>
      <c r="T315" s="246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47" t="s">
        <v>131</v>
      </c>
      <c r="AT315" s="247" t="s">
        <v>127</v>
      </c>
      <c r="AU315" s="247" t="s">
        <v>86</v>
      </c>
      <c r="AY315" s="18" t="s">
        <v>125</v>
      </c>
      <c r="BE315" s="248">
        <f>IF(N315="základní",J315,0)</f>
        <v>0</v>
      </c>
      <c r="BF315" s="248">
        <f>IF(N315="snížená",J315,0)</f>
        <v>0</v>
      </c>
      <c r="BG315" s="248">
        <f>IF(N315="zákl. přenesená",J315,0)</f>
        <v>0</v>
      </c>
      <c r="BH315" s="248">
        <f>IF(N315="sníž. přenesená",J315,0)</f>
        <v>0</v>
      </c>
      <c r="BI315" s="248">
        <f>IF(N315="nulová",J315,0)</f>
        <v>0</v>
      </c>
      <c r="BJ315" s="18" t="s">
        <v>83</v>
      </c>
      <c r="BK315" s="248">
        <f>ROUND(I315*H315,2)</f>
        <v>0</v>
      </c>
      <c r="BL315" s="18" t="s">
        <v>131</v>
      </c>
      <c r="BM315" s="247" t="s">
        <v>434</v>
      </c>
    </row>
    <row r="316" spans="1:51" s="13" customFormat="1" ht="12">
      <c r="A316" s="13"/>
      <c r="B316" s="249"/>
      <c r="C316" s="250"/>
      <c r="D316" s="251" t="s">
        <v>133</v>
      </c>
      <c r="E316" s="252" t="s">
        <v>1</v>
      </c>
      <c r="F316" s="253" t="s">
        <v>435</v>
      </c>
      <c r="G316" s="250"/>
      <c r="H316" s="254">
        <v>60</v>
      </c>
      <c r="I316" s="255"/>
      <c r="J316" s="250"/>
      <c r="K316" s="250"/>
      <c r="L316" s="256"/>
      <c r="M316" s="257"/>
      <c r="N316" s="258"/>
      <c r="O316" s="258"/>
      <c r="P316" s="258"/>
      <c r="Q316" s="258"/>
      <c r="R316" s="258"/>
      <c r="S316" s="258"/>
      <c r="T316" s="259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60" t="s">
        <v>133</v>
      </c>
      <c r="AU316" s="260" t="s">
        <v>86</v>
      </c>
      <c r="AV316" s="13" t="s">
        <v>86</v>
      </c>
      <c r="AW316" s="13" t="s">
        <v>33</v>
      </c>
      <c r="AX316" s="13" t="s">
        <v>83</v>
      </c>
      <c r="AY316" s="260" t="s">
        <v>125</v>
      </c>
    </row>
    <row r="317" spans="1:65" s="2" customFormat="1" ht="21.75" customHeight="1">
      <c r="A317" s="39"/>
      <c r="B317" s="40"/>
      <c r="C317" s="236" t="s">
        <v>436</v>
      </c>
      <c r="D317" s="236" t="s">
        <v>127</v>
      </c>
      <c r="E317" s="237" t="s">
        <v>437</v>
      </c>
      <c r="F317" s="238" t="s">
        <v>438</v>
      </c>
      <c r="G317" s="239" t="s">
        <v>428</v>
      </c>
      <c r="H317" s="240">
        <v>6</v>
      </c>
      <c r="I317" s="241"/>
      <c r="J317" s="242">
        <f>ROUND(I317*H317,2)</f>
        <v>0</v>
      </c>
      <c r="K317" s="238" t="s">
        <v>137</v>
      </c>
      <c r="L317" s="45"/>
      <c r="M317" s="243" t="s">
        <v>1</v>
      </c>
      <c r="N317" s="244" t="s">
        <v>43</v>
      </c>
      <c r="O317" s="92"/>
      <c r="P317" s="245">
        <f>O317*H317</f>
        <v>0</v>
      </c>
      <c r="Q317" s="245">
        <v>0.61348</v>
      </c>
      <c r="R317" s="245">
        <f>Q317*H317</f>
        <v>3.68088</v>
      </c>
      <c r="S317" s="245">
        <v>0</v>
      </c>
      <c r="T317" s="246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47" t="s">
        <v>131</v>
      </c>
      <c r="AT317" s="247" t="s">
        <v>127</v>
      </c>
      <c r="AU317" s="247" t="s">
        <v>86</v>
      </c>
      <c r="AY317" s="18" t="s">
        <v>125</v>
      </c>
      <c r="BE317" s="248">
        <f>IF(N317="základní",J317,0)</f>
        <v>0</v>
      </c>
      <c r="BF317" s="248">
        <f>IF(N317="snížená",J317,0)</f>
        <v>0</v>
      </c>
      <c r="BG317" s="248">
        <f>IF(N317="zákl. přenesená",J317,0)</f>
        <v>0</v>
      </c>
      <c r="BH317" s="248">
        <f>IF(N317="sníž. přenesená",J317,0)</f>
        <v>0</v>
      </c>
      <c r="BI317" s="248">
        <f>IF(N317="nulová",J317,0)</f>
        <v>0</v>
      </c>
      <c r="BJ317" s="18" t="s">
        <v>83</v>
      </c>
      <c r="BK317" s="248">
        <f>ROUND(I317*H317,2)</f>
        <v>0</v>
      </c>
      <c r="BL317" s="18" t="s">
        <v>131</v>
      </c>
      <c r="BM317" s="247" t="s">
        <v>439</v>
      </c>
    </row>
    <row r="318" spans="1:51" s="13" customFormat="1" ht="12">
      <c r="A318" s="13"/>
      <c r="B318" s="249"/>
      <c r="C318" s="250"/>
      <c r="D318" s="251" t="s">
        <v>133</v>
      </c>
      <c r="E318" s="252" t="s">
        <v>1</v>
      </c>
      <c r="F318" s="253" t="s">
        <v>440</v>
      </c>
      <c r="G318" s="250"/>
      <c r="H318" s="254">
        <v>6</v>
      </c>
      <c r="I318" s="255"/>
      <c r="J318" s="250"/>
      <c r="K318" s="250"/>
      <c r="L318" s="256"/>
      <c r="M318" s="257"/>
      <c r="N318" s="258"/>
      <c r="O318" s="258"/>
      <c r="P318" s="258"/>
      <c r="Q318" s="258"/>
      <c r="R318" s="258"/>
      <c r="S318" s="258"/>
      <c r="T318" s="259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0" t="s">
        <v>133</v>
      </c>
      <c r="AU318" s="260" t="s">
        <v>86</v>
      </c>
      <c r="AV318" s="13" t="s">
        <v>86</v>
      </c>
      <c r="AW318" s="13" t="s">
        <v>33</v>
      </c>
      <c r="AX318" s="13" t="s">
        <v>78</v>
      </c>
      <c r="AY318" s="260" t="s">
        <v>125</v>
      </c>
    </row>
    <row r="319" spans="1:51" s="14" customFormat="1" ht="12">
      <c r="A319" s="14"/>
      <c r="B319" s="261"/>
      <c r="C319" s="262"/>
      <c r="D319" s="251" t="s">
        <v>133</v>
      </c>
      <c r="E319" s="263" t="s">
        <v>1</v>
      </c>
      <c r="F319" s="264" t="s">
        <v>145</v>
      </c>
      <c r="G319" s="262"/>
      <c r="H319" s="265">
        <v>6</v>
      </c>
      <c r="I319" s="266"/>
      <c r="J319" s="262"/>
      <c r="K319" s="262"/>
      <c r="L319" s="267"/>
      <c r="M319" s="268"/>
      <c r="N319" s="269"/>
      <c r="O319" s="269"/>
      <c r="P319" s="269"/>
      <c r="Q319" s="269"/>
      <c r="R319" s="269"/>
      <c r="S319" s="269"/>
      <c r="T319" s="270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71" t="s">
        <v>133</v>
      </c>
      <c r="AU319" s="271" t="s">
        <v>86</v>
      </c>
      <c r="AV319" s="14" t="s">
        <v>131</v>
      </c>
      <c r="AW319" s="14" t="s">
        <v>33</v>
      </c>
      <c r="AX319" s="14" t="s">
        <v>83</v>
      </c>
      <c r="AY319" s="271" t="s">
        <v>125</v>
      </c>
    </row>
    <row r="320" spans="1:65" s="2" customFormat="1" ht="21.75" customHeight="1">
      <c r="A320" s="39"/>
      <c r="B320" s="40"/>
      <c r="C320" s="296" t="s">
        <v>441</v>
      </c>
      <c r="D320" s="296" t="s">
        <v>222</v>
      </c>
      <c r="E320" s="297" t="s">
        <v>442</v>
      </c>
      <c r="F320" s="298" t="s">
        <v>443</v>
      </c>
      <c r="G320" s="299" t="s">
        <v>428</v>
      </c>
      <c r="H320" s="300">
        <v>5</v>
      </c>
      <c r="I320" s="301"/>
      <c r="J320" s="302">
        <f>ROUND(I320*H320,2)</f>
        <v>0</v>
      </c>
      <c r="K320" s="298" t="s">
        <v>1</v>
      </c>
      <c r="L320" s="303"/>
      <c r="M320" s="304" t="s">
        <v>1</v>
      </c>
      <c r="N320" s="305" t="s">
        <v>43</v>
      </c>
      <c r="O320" s="92"/>
      <c r="P320" s="245">
        <f>O320*H320</f>
        <v>0</v>
      </c>
      <c r="Q320" s="245">
        <v>0.3375</v>
      </c>
      <c r="R320" s="245">
        <f>Q320*H320</f>
        <v>1.6875</v>
      </c>
      <c r="S320" s="245">
        <v>0</v>
      </c>
      <c r="T320" s="246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47" t="s">
        <v>169</v>
      </c>
      <c r="AT320" s="247" t="s">
        <v>222</v>
      </c>
      <c r="AU320" s="247" t="s">
        <v>86</v>
      </c>
      <c r="AY320" s="18" t="s">
        <v>125</v>
      </c>
      <c r="BE320" s="248">
        <f>IF(N320="základní",J320,0)</f>
        <v>0</v>
      </c>
      <c r="BF320" s="248">
        <f>IF(N320="snížená",J320,0)</f>
        <v>0</v>
      </c>
      <c r="BG320" s="248">
        <f>IF(N320="zákl. přenesená",J320,0)</f>
        <v>0</v>
      </c>
      <c r="BH320" s="248">
        <f>IF(N320="sníž. přenesená",J320,0)</f>
        <v>0</v>
      </c>
      <c r="BI320" s="248">
        <f>IF(N320="nulová",J320,0)</f>
        <v>0</v>
      </c>
      <c r="BJ320" s="18" t="s">
        <v>83</v>
      </c>
      <c r="BK320" s="248">
        <f>ROUND(I320*H320,2)</f>
        <v>0</v>
      </c>
      <c r="BL320" s="18" t="s">
        <v>131</v>
      </c>
      <c r="BM320" s="247" t="s">
        <v>444</v>
      </c>
    </row>
    <row r="321" spans="1:51" s="13" customFormat="1" ht="12">
      <c r="A321" s="13"/>
      <c r="B321" s="249"/>
      <c r="C321" s="250"/>
      <c r="D321" s="251" t="s">
        <v>133</v>
      </c>
      <c r="E321" s="252" t="s">
        <v>1</v>
      </c>
      <c r="F321" s="253" t="s">
        <v>445</v>
      </c>
      <c r="G321" s="250"/>
      <c r="H321" s="254">
        <v>4.646</v>
      </c>
      <c r="I321" s="255"/>
      <c r="J321" s="250"/>
      <c r="K321" s="250"/>
      <c r="L321" s="256"/>
      <c r="M321" s="257"/>
      <c r="N321" s="258"/>
      <c r="O321" s="258"/>
      <c r="P321" s="258"/>
      <c r="Q321" s="258"/>
      <c r="R321" s="258"/>
      <c r="S321" s="258"/>
      <c r="T321" s="259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60" t="s">
        <v>133</v>
      </c>
      <c r="AU321" s="260" t="s">
        <v>86</v>
      </c>
      <c r="AV321" s="13" t="s">
        <v>86</v>
      </c>
      <c r="AW321" s="13" t="s">
        <v>33</v>
      </c>
      <c r="AX321" s="13" t="s">
        <v>78</v>
      </c>
      <c r="AY321" s="260" t="s">
        <v>125</v>
      </c>
    </row>
    <row r="322" spans="1:51" s="14" customFormat="1" ht="12">
      <c r="A322" s="14"/>
      <c r="B322" s="261"/>
      <c r="C322" s="262"/>
      <c r="D322" s="251" t="s">
        <v>133</v>
      </c>
      <c r="E322" s="263" t="s">
        <v>1</v>
      </c>
      <c r="F322" s="264" t="s">
        <v>145</v>
      </c>
      <c r="G322" s="262"/>
      <c r="H322" s="265">
        <v>4.646</v>
      </c>
      <c r="I322" s="266"/>
      <c r="J322" s="262"/>
      <c r="K322" s="262"/>
      <c r="L322" s="267"/>
      <c r="M322" s="268"/>
      <c r="N322" s="269"/>
      <c r="O322" s="269"/>
      <c r="P322" s="269"/>
      <c r="Q322" s="269"/>
      <c r="R322" s="269"/>
      <c r="S322" s="269"/>
      <c r="T322" s="270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71" t="s">
        <v>133</v>
      </c>
      <c r="AU322" s="271" t="s">
        <v>86</v>
      </c>
      <c r="AV322" s="14" t="s">
        <v>131</v>
      </c>
      <c r="AW322" s="14" t="s">
        <v>33</v>
      </c>
      <c r="AX322" s="14" t="s">
        <v>78</v>
      </c>
      <c r="AY322" s="271" t="s">
        <v>125</v>
      </c>
    </row>
    <row r="323" spans="1:51" s="13" customFormat="1" ht="12">
      <c r="A323" s="13"/>
      <c r="B323" s="249"/>
      <c r="C323" s="250"/>
      <c r="D323" s="251" t="s">
        <v>133</v>
      </c>
      <c r="E323" s="252" t="s">
        <v>1</v>
      </c>
      <c r="F323" s="253" t="s">
        <v>446</v>
      </c>
      <c r="G323" s="250"/>
      <c r="H323" s="254">
        <v>5</v>
      </c>
      <c r="I323" s="255"/>
      <c r="J323" s="250"/>
      <c r="K323" s="250"/>
      <c r="L323" s="256"/>
      <c r="M323" s="257"/>
      <c r="N323" s="258"/>
      <c r="O323" s="258"/>
      <c r="P323" s="258"/>
      <c r="Q323" s="258"/>
      <c r="R323" s="258"/>
      <c r="S323" s="258"/>
      <c r="T323" s="259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60" t="s">
        <v>133</v>
      </c>
      <c r="AU323" s="260" t="s">
        <v>86</v>
      </c>
      <c r="AV323" s="13" t="s">
        <v>86</v>
      </c>
      <c r="AW323" s="13" t="s">
        <v>33</v>
      </c>
      <c r="AX323" s="13" t="s">
        <v>83</v>
      </c>
      <c r="AY323" s="260" t="s">
        <v>125</v>
      </c>
    </row>
    <row r="324" spans="1:65" s="2" customFormat="1" ht="16.5" customHeight="1">
      <c r="A324" s="39"/>
      <c r="B324" s="40"/>
      <c r="C324" s="296" t="s">
        <v>447</v>
      </c>
      <c r="D324" s="296" t="s">
        <v>222</v>
      </c>
      <c r="E324" s="297" t="s">
        <v>448</v>
      </c>
      <c r="F324" s="298" t="s">
        <v>449</v>
      </c>
      <c r="G324" s="299" t="s">
        <v>316</v>
      </c>
      <c r="H324" s="300">
        <v>2.02</v>
      </c>
      <c r="I324" s="301"/>
      <c r="J324" s="302">
        <f>ROUND(I324*H324,2)</f>
        <v>0</v>
      </c>
      <c r="K324" s="298" t="s">
        <v>1</v>
      </c>
      <c r="L324" s="303"/>
      <c r="M324" s="304" t="s">
        <v>1</v>
      </c>
      <c r="N324" s="305" t="s">
        <v>43</v>
      </c>
      <c r="O324" s="92"/>
      <c r="P324" s="245">
        <f>O324*H324</f>
        <v>0</v>
      </c>
      <c r="Q324" s="245">
        <v>0.645</v>
      </c>
      <c r="R324" s="245">
        <f>Q324*H324</f>
        <v>1.3029</v>
      </c>
      <c r="S324" s="245">
        <v>0</v>
      </c>
      <c r="T324" s="246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47" t="s">
        <v>169</v>
      </c>
      <c r="AT324" s="247" t="s">
        <v>222</v>
      </c>
      <c r="AU324" s="247" t="s">
        <v>86</v>
      </c>
      <c r="AY324" s="18" t="s">
        <v>125</v>
      </c>
      <c r="BE324" s="248">
        <f>IF(N324="základní",J324,0)</f>
        <v>0</v>
      </c>
      <c r="BF324" s="248">
        <f>IF(N324="snížená",J324,0)</f>
        <v>0</v>
      </c>
      <c r="BG324" s="248">
        <f>IF(N324="zákl. přenesená",J324,0)</f>
        <v>0</v>
      </c>
      <c r="BH324" s="248">
        <f>IF(N324="sníž. přenesená",J324,0)</f>
        <v>0</v>
      </c>
      <c r="BI324" s="248">
        <f>IF(N324="nulová",J324,0)</f>
        <v>0</v>
      </c>
      <c r="BJ324" s="18" t="s">
        <v>83</v>
      </c>
      <c r="BK324" s="248">
        <f>ROUND(I324*H324,2)</f>
        <v>0</v>
      </c>
      <c r="BL324" s="18" t="s">
        <v>131</v>
      </c>
      <c r="BM324" s="247" t="s">
        <v>450</v>
      </c>
    </row>
    <row r="325" spans="1:51" s="13" customFormat="1" ht="12">
      <c r="A325" s="13"/>
      <c r="B325" s="249"/>
      <c r="C325" s="250"/>
      <c r="D325" s="251" t="s">
        <v>133</v>
      </c>
      <c r="E325" s="252" t="s">
        <v>1</v>
      </c>
      <c r="F325" s="253" t="s">
        <v>451</v>
      </c>
      <c r="G325" s="250"/>
      <c r="H325" s="254">
        <v>2.02</v>
      </c>
      <c r="I325" s="255"/>
      <c r="J325" s="250"/>
      <c r="K325" s="250"/>
      <c r="L325" s="256"/>
      <c r="M325" s="257"/>
      <c r="N325" s="258"/>
      <c r="O325" s="258"/>
      <c r="P325" s="258"/>
      <c r="Q325" s="258"/>
      <c r="R325" s="258"/>
      <c r="S325" s="258"/>
      <c r="T325" s="259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60" t="s">
        <v>133</v>
      </c>
      <c r="AU325" s="260" t="s">
        <v>86</v>
      </c>
      <c r="AV325" s="13" t="s">
        <v>86</v>
      </c>
      <c r="AW325" s="13" t="s">
        <v>33</v>
      </c>
      <c r="AX325" s="13" t="s">
        <v>78</v>
      </c>
      <c r="AY325" s="260" t="s">
        <v>125</v>
      </c>
    </row>
    <row r="326" spans="1:51" s="14" customFormat="1" ht="12">
      <c r="A326" s="14"/>
      <c r="B326" s="261"/>
      <c r="C326" s="262"/>
      <c r="D326" s="251" t="s">
        <v>133</v>
      </c>
      <c r="E326" s="263" t="s">
        <v>1</v>
      </c>
      <c r="F326" s="264" t="s">
        <v>145</v>
      </c>
      <c r="G326" s="262"/>
      <c r="H326" s="265">
        <v>2.02</v>
      </c>
      <c r="I326" s="266"/>
      <c r="J326" s="262"/>
      <c r="K326" s="262"/>
      <c r="L326" s="267"/>
      <c r="M326" s="268"/>
      <c r="N326" s="269"/>
      <c r="O326" s="269"/>
      <c r="P326" s="269"/>
      <c r="Q326" s="269"/>
      <c r="R326" s="269"/>
      <c r="S326" s="269"/>
      <c r="T326" s="270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71" t="s">
        <v>133</v>
      </c>
      <c r="AU326" s="271" t="s">
        <v>86</v>
      </c>
      <c r="AV326" s="14" t="s">
        <v>131</v>
      </c>
      <c r="AW326" s="14" t="s">
        <v>33</v>
      </c>
      <c r="AX326" s="14" t="s">
        <v>83</v>
      </c>
      <c r="AY326" s="271" t="s">
        <v>125</v>
      </c>
    </row>
    <row r="327" spans="1:65" s="2" customFormat="1" ht="21.75" customHeight="1">
      <c r="A327" s="39"/>
      <c r="B327" s="40"/>
      <c r="C327" s="236" t="s">
        <v>435</v>
      </c>
      <c r="D327" s="236" t="s">
        <v>127</v>
      </c>
      <c r="E327" s="237" t="s">
        <v>452</v>
      </c>
      <c r="F327" s="238" t="s">
        <v>453</v>
      </c>
      <c r="G327" s="239" t="s">
        <v>428</v>
      </c>
      <c r="H327" s="240">
        <v>9.85</v>
      </c>
      <c r="I327" s="241"/>
      <c r="J327" s="242">
        <f>ROUND(I327*H327,2)</f>
        <v>0</v>
      </c>
      <c r="K327" s="238" t="s">
        <v>137</v>
      </c>
      <c r="L327" s="45"/>
      <c r="M327" s="243" t="s">
        <v>1</v>
      </c>
      <c r="N327" s="244" t="s">
        <v>43</v>
      </c>
      <c r="O327" s="92"/>
      <c r="P327" s="245">
        <f>O327*H327</f>
        <v>0</v>
      </c>
      <c r="Q327" s="245">
        <v>0.88535</v>
      </c>
      <c r="R327" s="245">
        <f>Q327*H327</f>
        <v>8.7206975</v>
      </c>
      <c r="S327" s="245">
        <v>0</v>
      </c>
      <c r="T327" s="246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47" t="s">
        <v>131</v>
      </c>
      <c r="AT327" s="247" t="s">
        <v>127</v>
      </c>
      <c r="AU327" s="247" t="s">
        <v>86</v>
      </c>
      <c r="AY327" s="18" t="s">
        <v>125</v>
      </c>
      <c r="BE327" s="248">
        <f>IF(N327="základní",J327,0)</f>
        <v>0</v>
      </c>
      <c r="BF327" s="248">
        <f>IF(N327="snížená",J327,0)</f>
        <v>0</v>
      </c>
      <c r="BG327" s="248">
        <f>IF(N327="zákl. přenesená",J327,0)</f>
        <v>0</v>
      </c>
      <c r="BH327" s="248">
        <f>IF(N327="sníž. přenesená",J327,0)</f>
        <v>0</v>
      </c>
      <c r="BI327" s="248">
        <f>IF(N327="nulová",J327,0)</f>
        <v>0</v>
      </c>
      <c r="BJ327" s="18" t="s">
        <v>83</v>
      </c>
      <c r="BK327" s="248">
        <f>ROUND(I327*H327,2)</f>
        <v>0</v>
      </c>
      <c r="BL327" s="18" t="s">
        <v>131</v>
      </c>
      <c r="BM327" s="247" t="s">
        <v>454</v>
      </c>
    </row>
    <row r="328" spans="1:51" s="13" customFormat="1" ht="12">
      <c r="A328" s="13"/>
      <c r="B328" s="249"/>
      <c r="C328" s="250"/>
      <c r="D328" s="251" t="s">
        <v>133</v>
      </c>
      <c r="E328" s="252" t="s">
        <v>1</v>
      </c>
      <c r="F328" s="253" t="s">
        <v>455</v>
      </c>
      <c r="G328" s="250"/>
      <c r="H328" s="254">
        <v>9.85</v>
      </c>
      <c r="I328" s="255"/>
      <c r="J328" s="250"/>
      <c r="K328" s="250"/>
      <c r="L328" s="256"/>
      <c r="M328" s="257"/>
      <c r="N328" s="258"/>
      <c r="O328" s="258"/>
      <c r="P328" s="258"/>
      <c r="Q328" s="258"/>
      <c r="R328" s="258"/>
      <c r="S328" s="258"/>
      <c r="T328" s="25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60" t="s">
        <v>133</v>
      </c>
      <c r="AU328" s="260" t="s">
        <v>86</v>
      </c>
      <c r="AV328" s="13" t="s">
        <v>86</v>
      </c>
      <c r="AW328" s="13" t="s">
        <v>33</v>
      </c>
      <c r="AX328" s="13" t="s">
        <v>78</v>
      </c>
      <c r="AY328" s="260" t="s">
        <v>125</v>
      </c>
    </row>
    <row r="329" spans="1:51" s="14" customFormat="1" ht="12">
      <c r="A329" s="14"/>
      <c r="B329" s="261"/>
      <c r="C329" s="262"/>
      <c r="D329" s="251" t="s">
        <v>133</v>
      </c>
      <c r="E329" s="263" t="s">
        <v>1</v>
      </c>
      <c r="F329" s="264" t="s">
        <v>145</v>
      </c>
      <c r="G329" s="262"/>
      <c r="H329" s="265">
        <v>9.85</v>
      </c>
      <c r="I329" s="266"/>
      <c r="J329" s="262"/>
      <c r="K329" s="262"/>
      <c r="L329" s="267"/>
      <c r="M329" s="268"/>
      <c r="N329" s="269"/>
      <c r="O329" s="269"/>
      <c r="P329" s="269"/>
      <c r="Q329" s="269"/>
      <c r="R329" s="269"/>
      <c r="S329" s="269"/>
      <c r="T329" s="270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71" t="s">
        <v>133</v>
      </c>
      <c r="AU329" s="271" t="s">
        <v>86</v>
      </c>
      <c r="AV329" s="14" t="s">
        <v>131</v>
      </c>
      <c r="AW329" s="14" t="s">
        <v>33</v>
      </c>
      <c r="AX329" s="14" t="s">
        <v>83</v>
      </c>
      <c r="AY329" s="271" t="s">
        <v>125</v>
      </c>
    </row>
    <row r="330" spans="1:65" s="2" customFormat="1" ht="21.75" customHeight="1">
      <c r="A330" s="39"/>
      <c r="B330" s="40"/>
      <c r="C330" s="296" t="s">
        <v>456</v>
      </c>
      <c r="D330" s="296" t="s">
        <v>222</v>
      </c>
      <c r="E330" s="297" t="s">
        <v>457</v>
      </c>
      <c r="F330" s="298" t="s">
        <v>458</v>
      </c>
      <c r="G330" s="299" t="s">
        <v>428</v>
      </c>
      <c r="H330" s="300">
        <v>7.6</v>
      </c>
      <c r="I330" s="301"/>
      <c r="J330" s="302">
        <f>ROUND(I330*H330,2)</f>
        <v>0</v>
      </c>
      <c r="K330" s="298" t="s">
        <v>137</v>
      </c>
      <c r="L330" s="303"/>
      <c r="M330" s="304" t="s">
        <v>1</v>
      </c>
      <c r="N330" s="305" t="s">
        <v>43</v>
      </c>
      <c r="O330" s="92"/>
      <c r="P330" s="245">
        <f>O330*H330</f>
        <v>0</v>
      </c>
      <c r="Q330" s="245">
        <v>0.592</v>
      </c>
      <c r="R330" s="245">
        <f>Q330*H330</f>
        <v>4.499199999999999</v>
      </c>
      <c r="S330" s="245">
        <v>0</v>
      </c>
      <c r="T330" s="246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47" t="s">
        <v>169</v>
      </c>
      <c r="AT330" s="247" t="s">
        <v>222</v>
      </c>
      <c r="AU330" s="247" t="s">
        <v>86</v>
      </c>
      <c r="AY330" s="18" t="s">
        <v>125</v>
      </c>
      <c r="BE330" s="248">
        <f>IF(N330="základní",J330,0)</f>
        <v>0</v>
      </c>
      <c r="BF330" s="248">
        <f>IF(N330="snížená",J330,0)</f>
        <v>0</v>
      </c>
      <c r="BG330" s="248">
        <f>IF(N330="zákl. přenesená",J330,0)</f>
        <v>0</v>
      </c>
      <c r="BH330" s="248">
        <f>IF(N330="sníž. přenesená",J330,0)</f>
        <v>0</v>
      </c>
      <c r="BI330" s="248">
        <f>IF(N330="nulová",J330,0)</f>
        <v>0</v>
      </c>
      <c r="BJ330" s="18" t="s">
        <v>83</v>
      </c>
      <c r="BK330" s="248">
        <f>ROUND(I330*H330,2)</f>
        <v>0</v>
      </c>
      <c r="BL330" s="18" t="s">
        <v>131</v>
      </c>
      <c r="BM330" s="247" t="s">
        <v>459</v>
      </c>
    </row>
    <row r="331" spans="1:51" s="13" customFormat="1" ht="12">
      <c r="A331" s="13"/>
      <c r="B331" s="249"/>
      <c r="C331" s="250"/>
      <c r="D331" s="251" t="s">
        <v>133</v>
      </c>
      <c r="E331" s="252" t="s">
        <v>1</v>
      </c>
      <c r="F331" s="253" t="s">
        <v>460</v>
      </c>
      <c r="G331" s="250"/>
      <c r="H331" s="254">
        <v>7.575</v>
      </c>
      <c r="I331" s="255"/>
      <c r="J331" s="250"/>
      <c r="K331" s="250"/>
      <c r="L331" s="256"/>
      <c r="M331" s="257"/>
      <c r="N331" s="258"/>
      <c r="O331" s="258"/>
      <c r="P331" s="258"/>
      <c r="Q331" s="258"/>
      <c r="R331" s="258"/>
      <c r="S331" s="258"/>
      <c r="T331" s="259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60" t="s">
        <v>133</v>
      </c>
      <c r="AU331" s="260" t="s">
        <v>86</v>
      </c>
      <c r="AV331" s="13" t="s">
        <v>86</v>
      </c>
      <c r="AW331" s="13" t="s">
        <v>33</v>
      </c>
      <c r="AX331" s="13" t="s">
        <v>78</v>
      </c>
      <c r="AY331" s="260" t="s">
        <v>125</v>
      </c>
    </row>
    <row r="332" spans="1:51" s="14" customFormat="1" ht="12">
      <c r="A332" s="14"/>
      <c r="B332" s="261"/>
      <c r="C332" s="262"/>
      <c r="D332" s="251" t="s">
        <v>133</v>
      </c>
      <c r="E332" s="263" t="s">
        <v>1</v>
      </c>
      <c r="F332" s="264" t="s">
        <v>145</v>
      </c>
      <c r="G332" s="262"/>
      <c r="H332" s="265">
        <v>7.575</v>
      </c>
      <c r="I332" s="266"/>
      <c r="J332" s="262"/>
      <c r="K332" s="262"/>
      <c r="L332" s="267"/>
      <c r="M332" s="268"/>
      <c r="N332" s="269"/>
      <c r="O332" s="269"/>
      <c r="P332" s="269"/>
      <c r="Q332" s="269"/>
      <c r="R332" s="269"/>
      <c r="S332" s="269"/>
      <c r="T332" s="270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71" t="s">
        <v>133</v>
      </c>
      <c r="AU332" s="271" t="s">
        <v>86</v>
      </c>
      <c r="AV332" s="14" t="s">
        <v>131</v>
      </c>
      <c r="AW332" s="14" t="s">
        <v>33</v>
      </c>
      <c r="AX332" s="14" t="s">
        <v>78</v>
      </c>
      <c r="AY332" s="271" t="s">
        <v>125</v>
      </c>
    </row>
    <row r="333" spans="1:51" s="13" customFormat="1" ht="12">
      <c r="A333" s="13"/>
      <c r="B333" s="249"/>
      <c r="C333" s="250"/>
      <c r="D333" s="251" t="s">
        <v>133</v>
      </c>
      <c r="E333" s="252" t="s">
        <v>1</v>
      </c>
      <c r="F333" s="253" t="s">
        <v>461</v>
      </c>
      <c r="G333" s="250"/>
      <c r="H333" s="254">
        <v>7.6</v>
      </c>
      <c r="I333" s="255"/>
      <c r="J333" s="250"/>
      <c r="K333" s="250"/>
      <c r="L333" s="256"/>
      <c r="M333" s="257"/>
      <c r="N333" s="258"/>
      <c r="O333" s="258"/>
      <c r="P333" s="258"/>
      <c r="Q333" s="258"/>
      <c r="R333" s="258"/>
      <c r="S333" s="258"/>
      <c r="T333" s="259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0" t="s">
        <v>133</v>
      </c>
      <c r="AU333" s="260" t="s">
        <v>86</v>
      </c>
      <c r="AV333" s="13" t="s">
        <v>86</v>
      </c>
      <c r="AW333" s="13" t="s">
        <v>33</v>
      </c>
      <c r="AX333" s="13" t="s">
        <v>83</v>
      </c>
      <c r="AY333" s="260" t="s">
        <v>125</v>
      </c>
    </row>
    <row r="334" spans="1:65" s="2" customFormat="1" ht="16.5" customHeight="1">
      <c r="A334" s="39"/>
      <c r="B334" s="40"/>
      <c r="C334" s="296" t="s">
        <v>462</v>
      </c>
      <c r="D334" s="296" t="s">
        <v>222</v>
      </c>
      <c r="E334" s="297" t="s">
        <v>463</v>
      </c>
      <c r="F334" s="298" t="s">
        <v>464</v>
      </c>
      <c r="G334" s="299" t="s">
        <v>316</v>
      </c>
      <c r="H334" s="300">
        <v>2.02</v>
      </c>
      <c r="I334" s="301"/>
      <c r="J334" s="302">
        <f>ROUND(I334*H334,2)</f>
        <v>0</v>
      </c>
      <c r="K334" s="298" t="s">
        <v>1</v>
      </c>
      <c r="L334" s="303"/>
      <c r="M334" s="304" t="s">
        <v>1</v>
      </c>
      <c r="N334" s="305" t="s">
        <v>43</v>
      </c>
      <c r="O334" s="92"/>
      <c r="P334" s="245">
        <f>O334*H334</f>
        <v>0</v>
      </c>
      <c r="Q334" s="245">
        <v>1.35</v>
      </c>
      <c r="R334" s="245">
        <f>Q334*H334</f>
        <v>2.7270000000000003</v>
      </c>
      <c r="S334" s="245">
        <v>0</v>
      </c>
      <c r="T334" s="246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47" t="s">
        <v>169</v>
      </c>
      <c r="AT334" s="247" t="s">
        <v>222</v>
      </c>
      <c r="AU334" s="247" t="s">
        <v>86</v>
      </c>
      <c r="AY334" s="18" t="s">
        <v>125</v>
      </c>
      <c r="BE334" s="248">
        <f>IF(N334="základní",J334,0)</f>
        <v>0</v>
      </c>
      <c r="BF334" s="248">
        <f>IF(N334="snížená",J334,0)</f>
        <v>0</v>
      </c>
      <c r="BG334" s="248">
        <f>IF(N334="zákl. přenesená",J334,0)</f>
        <v>0</v>
      </c>
      <c r="BH334" s="248">
        <f>IF(N334="sníž. přenesená",J334,0)</f>
        <v>0</v>
      </c>
      <c r="BI334" s="248">
        <f>IF(N334="nulová",J334,0)</f>
        <v>0</v>
      </c>
      <c r="BJ334" s="18" t="s">
        <v>83</v>
      </c>
      <c r="BK334" s="248">
        <f>ROUND(I334*H334,2)</f>
        <v>0</v>
      </c>
      <c r="BL334" s="18" t="s">
        <v>131</v>
      </c>
      <c r="BM334" s="247" t="s">
        <v>465</v>
      </c>
    </row>
    <row r="335" spans="1:51" s="13" customFormat="1" ht="12">
      <c r="A335" s="13"/>
      <c r="B335" s="249"/>
      <c r="C335" s="250"/>
      <c r="D335" s="251" t="s">
        <v>133</v>
      </c>
      <c r="E335" s="252" t="s">
        <v>1</v>
      </c>
      <c r="F335" s="253" t="s">
        <v>466</v>
      </c>
      <c r="G335" s="250"/>
      <c r="H335" s="254">
        <v>2.02</v>
      </c>
      <c r="I335" s="255"/>
      <c r="J335" s="250"/>
      <c r="K335" s="250"/>
      <c r="L335" s="256"/>
      <c r="M335" s="257"/>
      <c r="N335" s="258"/>
      <c r="O335" s="258"/>
      <c r="P335" s="258"/>
      <c r="Q335" s="258"/>
      <c r="R335" s="258"/>
      <c r="S335" s="258"/>
      <c r="T335" s="259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0" t="s">
        <v>133</v>
      </c>
      <c r="AU335" s="260" t="s">
        <v>86</v>
      </c>
      <c r="AV335" s="13" t="s">
        <v>86</v>
      </c>
      <c r="AW335" s="13" t="s">
        <v>33</v>
      </c>
      <c r="AX335" s="13" t="s">
        <v>78</v>
      </c>
      <c r="AY335" s="260" t="s">
        <v>125</v>
      </c>
    </row>
    <row r="336" spans="1:51" s="14" customFormat="1" ht="12">
      <c r="A336" s="14"/>
      <c r="B336" s="261"/>
      <c r="C336" s="262"/>
      <c r="D336" s="251" t="s">
        <v>133</v>
      </c>
      <c r="E336" s="263" t="s">
        <v>1</v>
      </c>
      <c r="F336" s="264" t="s">
        <v>145</v>
      </c>
      <c r="G336" s="262"/>
      <c r="H336" s="265">
        <v>2.02</v>
      </c>
      <c r="I336" s="266"/>
      <c r="J336" s="262"/>
      <c r="K336" s="262"/>
      <c r="L336" s="267"/>
      <c r="M336" s="268"/>
      <c r="N336" s="269"/>
      <c r="O336" s="269"/>
      <c r="P336" s="269"/>
      <c r="Q336" s="269"/>
      <c r="R336" s="269"/>
      <c r="S336" s="269"/>
      <c r="T336" s="270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71" t="s">
        <v>133</v>
      </c>
      <c r="AU336" s="271" t="s">
        <v>86</v>
      </c>
      <c r="AV336" s="14" t="s">
        <v>131</v>
      </c>
      <c r="AW336" s="14" t="s">
        <v>33</v>
      </c>
      <c r="AX336" s="14" t="s">
        <v>83</v>
      </c>
      <c r="AY336" s="271" t="s">
        <v>125</v>
      </c>
    </row>
    <row r="337" spans="1:65" s="2" customFormat="1" ht="21.75" customHeight="1">
      <c r="A337" s="39"/>
      <c r="B337" s="40"/>
      <c r="C337" s="236" t="s">
        <v>467</v>
      </c>
      <c r="D337" s="236" t="s">
        <v>127</v>
      </c>
      <c r="E337" s="237" t="s">
        <v>468</v>
      </c>
      <c r="F337" s="238" t="s">
        <v>469</v>
      </c>
      <c r="G337" s="239" t="s">
        <v>172</v>
      </c>
      <c r="H337" s="240">
        <v>15.52</v>
      </c>
      <c r="I337" s="241"/>
      <c r="J337" s="242">
        <f>ROUND(I337*H337,2)</f>
        <v>0</v>
      </c>
      <c r="K337" s="238" t="s">
        <v>137</v>
      </c>
      <c r="L337" s="45"/>
      <c r="M337" s="243" t="s">
        <v>1</v>
      </c>
      <c r="N337" s="244" t="s">
        <v>43</v>
      </c>
      <c r="O337" s="92"/>
      <c r="P337" s="245">
        <f>O337*H337</f>
        <v>0</v>
      </c>
      <c r="Q337" s="245">
        <v>2.46367</v>
      </c>
      <c r="R337" s="245">
        <f>Q337*H337</f>
        <v>38.2361584</v>
      </c>
      <c r="S337" s="245">
        <v>0</v>
      </c>
      <c r="T337" s="246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47" t="s">
        <v>131</v>
      </c>
      <c r="AT337" s="247" t="s">
        <v>127</v>
      </c>
      <c r="AU337" s="247" t="s">
        <v>86</v>
      </c>
      <c r="AY337" s="18" t="s">
        <v>125</v>
      </c>
      <c r="BE337" s="248">
        <f>IF(N337="základní",J337,0)</f>
        <v>0</v>
      </c>
      <c r="BF337" s="248">
        <f>IF(N337="snížená",J337,0)</f>
        <v>0</v>
      </c>
      <c r="BG337" s="248">
        <f>IF(N337="zákl. přenesená",J337,0)</f>
        <v>0</v>
      </c>
      <c r="BH337" s="248">
        <f>IF(N337="sníž. přenesená",J337,0)</f>
        <v>0</v>
      </c>
      <c r="BI337" s="248">
        <f>IF(N337="nulová",J337,0)</f>
        <v>0</v>
      </c>
      <c r="BJ337" s="18" t="s">
        <v>83</v>
      </c>
      <c r="BK337" s="248">
        <f>ROUND(I337*H337,2)</f>
        <v>0</v>
      </c>
      <c r="BL337" s="18" t="s">
        <v>131</v>
      </c>
      <c r="BM337" s="247" t="s">
        <v>470</v>
      </c>
    </row>
    <row r="338" spans="1:47" s="2" customFormat="1" ht="12">
      <c r="A338" s="39"/>
      <c r="B338" s="40"/>
      <c r="C338" s="41"/>
      <c r="D338" s="251" t="s">
        <v>167</v>
      </c>
      <c r="E338" s="41"/>
      <c r="F338" s="282" t="s">
        <v>471</v>
      </c>
      <c r="G338" s="41"/>
      <c r="H338" s="41"/>
      <c r="I338" s="145"/>
      <c r="J338" s="41"/>
      <c r="K338" s="41"/>
      <c r="L338" s="45"/>
      <c r="M338" s="283"/>
      <c r="N338" s="284"/>
      <c r="O338" s="92"/>
      <c r="P338" s="92"/>
      <c r="Q338" s="92"/>
      <c r="R338" s="92"/>
      <c r="S338" s="92"/>
      <c r="T338" s="93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167</v>
      </c>
      <c r="AU338" s="18" t="s">
        <v>86</v>
      </c>
    </row>
    <row r="339" spans="1:51" s="13" customFormat="1" ht="12">
      <c r="A339" s="13"/>
      <c r="B339" s="249"/>
      <c r="C339" s="250"/>
      <c r="D339" s="251" t="s">
        <v>133</v>
      </c>
      <c r="E339" s="252" t="s">
        <v>1</v>
      </c>
      <c r="F339" s="253" t="s">
        <v>472</v>
      </c>
      <c r="G339" s="250"/>
      <c r="H339" s="254">
        <v>15.52</v>
      </c>
      <c r="I339" s="255"/>
      <c r="J339" s="250"/>
      <c r="K339" s="250"/>
      <c r="L339" s="256"/>
      <c r="M339" s="257"/>
      <c r="N339" s="258"/>
      <c r="O339" s="258"/>
      <c r="P339" s="258"/>
      <c r="Q339" s="258"/>
      <c r="R339" s="258"/>
      <c r="S339" s="258"/>
      <c r="T339" s="25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0" t="s">
        <v>133</v>
      </c>
      <c r="AU339" s="260" t="s">
        <v>86</v>
      </c>
      <c r="AV339" s="13" t="s">
        <v>86</v>
      </c>
      <c r="AW339" s="13" t="s">
        <v>33</v>
      </c>
      <c r="AX339" s="13" t="s">
        <v>78</v>
      </c>
      <c r="AY339" s="260" t="s">
        <v>125</v>
      </c>
    </row>
    <row r="340" spans="1:51" s="14" customFormat="1" ht="12">
      <c r="A340" s="14"/>
      <c r="B340" s="261"/>
      <c r="C340" s="262"/>
      <c r="D340" s="251" t="s">
        <v>133</v>
      </c>
      <c r="E340" s="263" t="s">
        <v>1</v>
      </c>
      <c r="F340" s="264" t="s">
        <v>145</v>
      </c>
      <c r="G340" s="262"/>
      <c r="H340" s="265">
        <v>15.52</v>
      </c>
      <c r="I340" s="266"/>
      <c r="J340" s="262"/>
      <c r="K340" s="262"/>
      <c r="L340" s="267"/>
      <c r="M340" s="268"/>
      <c r="N340" s="269"/>
      <c r="O340" s="269"/>
      <c r="P340" s="269"/>
      <c r="Q340" s="269"/>
      <c r="R340" s="269"/>
      <c r="S340" s="269"/>
      <c r="T340" s="270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71" t="s">
        <v>133</v>
      </c>
      <c r="AU340" s="271" t="s">
        <v>86</v>
      </c>
      <c r="AV340" s="14" t="s">
        <v>131</v>
      </c>
      <c r="AW340" s="14" t="s">
        <v>33</v>
      </c>
      <c r="AX340" s="14" t="s">
        <v>83</v>
      </c>
      <c r="AY340" s="271" t="s">
        <v>125</v>
      </c>
    </row>
    <row r="341" spans="1:65" s="2" customFormat="1" ht="21.75" customHeight="1">
      <c r="A341" s="39"/>
      <c r="B341" s="40"/>
      <c r="C341" s="236" t="s">
        <v>473</v>
      </c>
      <c r="D341" s="236" t="s">
        <v>127</v>
      </c>
      <c r="E341" s="237" t="s">
        <v>474</v>
      </c>
      <c r="F341" s="238" t="s">
        <v>475</v>
      </c>
      <c r="G341" s="239" t="s">
        <v>212</v>
      </c>
      <c r="H341" s="240">
        <v>0.16</v>
      </c>
      <c r="I341" s="241"/>
      <c r="J341" s="242">
        <f>ROUND(I341*H341,2)</f>
        <v>0</v>
      </c>
      <c r="K341" s="238" t="s">
        <v>1</v>
      </c>
      <c r="L341" s="45"/>
      <c r="M341" s="243" t="s">
        <v>1</v>
      </c>
      <c r="N341" s="244" t="s">
        <v>43</v>
      </c>
      <c r="O341" s="92"/>
      <c r="P341" s="245">
        <f>O341*H341</f>
        <v>0</v>
      </c>
      <c r="Q341" s="245">
        <v>2.46367</v>
      </c>
      <c r="R341" s="245">
        <f>Q341*H341</f>
        <v>0.3941872</v>
      </c>
      <c r="S341" s="245">
        <v>0</v>
      </c>
      <c r="T341" s="246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47" t="s">
        <v>131</v>
      </c>
      <c r="AT341" s="247" t="s">
        <v>127</v>
      </c>
      <c r="AU341" s="247" t="s">
        <v>86</v>
      </c>
      <c r="AY341" s="18" t="s">
        <v>125</v>
      </c>
      <c r="BE341" s="248">
        <f>IF(N341="základní",J341,0)</f>
        <v>0</v>
      </c>
      <c r="BF341" s="248">
        <f>IF(N341="snížená",J341,0)</f>
        <v>0</v>
      </c>
      <c r="BG341" s="248">
        <f>IF(N341="zákl. přenesená",J341,0)</f>
        <v>0</v>
      </c>
      <c r="BH341" s="248">
        <f>IF(N341="sníž. přenesená",J341,0)</f>
        <v>0</v>
      </c>
      <c r="BI341" s="248">
        <f>IF(N341="nulová",J341,0)</f>
        <v>0</v>
      </c>
      <c r="BJ341" s="18" t="s">
        <v>83</v>
      </c>
      <c r="BK341" s="248">
        <f>ROUND(I341*H341,2)</f>
        <v>0</v>
      </c>
      <c r="BL341" s="18" t="s">
        <v>131</v>
      </c>
      <c r="BM341" s="247" t="s">
        <v>476</v>
      </c>
    </row>
    <row r="342" spans="1:51" s="13" customFormat="1" ht="12">
      <c r="A342" s="13"/>
      <c r="B342" s="249"/>
      <c r="C342" s="250"/>
      <c r="D342" s="251" t="s">
        <v>133</v>
      </c>
      <c r="E342" s="252" t="s">
        <v>1</v>
      </c>
      <c r="F342" s="253" t="s">
        <v>477</v>
      </c>
      <c r="G342" s="250"/>
      <c r="H342" s="254">
        <v>0.159</v>
      </c>
      <c r="I342" s="255"/>
      <c r="J342" s="250"/>
      <c r="K342" s="250"/>
      <c r="L342" s="256"/>
      <c r="M342" s="257"/>
      <c r="N342" s="258"/>
      <c r="O342" s="258"/>
      <c r="P342" s="258"/>
      <c r="Q342" s="258"/>
      <c r="R342" s="258"/>
      <c r="S342" s="258"/>
      <c r="T342" s="259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0" t="s">
        <v>133</v>
      </c>
      <c r="AU342" s="260" t="s">
        <v>86</v>
      </c>
      <c r="AV342" s="13" t="s">
        <v>86</v>
      </c>
      <c r="AW342" s="13" t="s">
        <v>33</v>
      </c>
      <c r="AX342" s="13" t="s">
        <v>78</v>
      </c>
      <c r="AY342" s="260" t="s">
        <v>125</v>
      </c>
    </row>
    <row r="343" spans="1:51" s="14" customFormat="1" ht="12">
      <c r="A343" s="14"/>
      <c r="B343" s="261"/>
      <c r="C343" s="262"/>
      <c r="D343" s="251" t="s">
        <v>133</v>
      </c>
      <c r="E343" s="263" t="s">
        <v>1</v>
      </c>
      <c r="F343" s="264" t="s">
        <v>145</v>
      </c>
      <c r="G343" s="262"/>
      <c r="H343" s="265">
        <v>0.159</v>
      </c>
      <c r="I343" s="266"/>
      <c r="J343" s="262"/>
      <c r="K343" s="262"/>
      <c r="L343" s="267"/>
      <c r="M343" s="268"/>
      <c r="N343" s="269"/>
      <c r="O343" s="269"/>
      <c r="P343" s="269"/>
      <c r="Q343" s="269"/>
      <c r="R343" s="269"/>
      <c r="S343" s="269"/>
      <c r="T343" s="270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71" t="s">
        <v>133</v>
      </c>
      <c r="AU343" s="271" t="s">
        <v>86</v>
      </c>
      <c r="AV343" s="14" t="s">
        <v>131</v>
      </c>
      <c r="AW343" s="14" t="s">
        <v>33</v>
      </c>
      <c r="AX343" s="14" t="s">
        <v>78</v>
      </c>
      <c r="AY343" s="271" t="s">
        <v>125</v>
      </c>
    </row>
    <row r="344" spans="1:51" s="13" customFormat="1" ht="12">
      <c r="A344" s="13"/>
      <c r="B344" s="249"/>
      <c r="C344" s="250"/>
      <c r="D344" s="251" t="s">
        <v>133</v>
      </c>
      <c r="E344" s="252" t="s">
        <v>1</v>
      </c>
      <c r="F344" s="253" t="s">
        <v>478</v>
      </c>
      <c r="G344" s="250"/>
      <c r="H344" s="254">
        <v>0.16</v>
      </c>
      <c r="I344" s="255"/>
      <c r="J344" s="250"/>
      <c r="K344" s="250"/>
      <c r="L344" s="256"/>
      <c r="M344" s="257"/>
      <c r="N344" s="258"/>
      <c r="O344" s="258"/>
      <c r="P344" s="258"/>
      <c r="Q344" s="258"/>
      <c r="R344" s="258"/>
      <c r="S344" s="258"/>
      <c r="T344" s="259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60" t="s">
        <v>133</v>
      </c>
      <c r="AU344" s="260" t="s">
        <v>86</v>
      </c>
      <c r="AV344" s="13" t="s">
        <v>86</v>
      </c>
      <c r="AW344" s="13" t="s">
        <v>33</v>
      </c>
      <c r="AX344" s="13" t="s">
        <v>83</v>
      </c>
      <c r="AY344" s="260" t="s">
        <v>125</v>
      </c>
    </row>
    <row r="345" spans="1:65" s="2" customFormat="1" ht="21.75" customHeight="1">
      <c r="A345" s="39"/>
      <c r="B345" s="40"/>
      <c r="C345" s="236" t="s">
        <v>479</v>
      </c>
      <c r="D345" s="236" t="s">
        <v>127</v>
      </c>
      <c r="E345" s="237" t="s">
        <v>480</v>
      </c>
      <c r="F345" s="238" t="s">
        <v>481</v>
      </c>
      <c r="G345" s="239" t="s">
        <v>130</v>
      </c>
      <c r="H345" s="240">
        <v>4641.8</v>
      </c>
      <c r="I345" s="241"/>
      <c r="J345" s="242">
        <f>ROUND(I345*H345,2)</f>
        <v>0</v>
      </c>
      <c r="K345" s="238" t="s">
        <v>137</v>
      </c>
      <c r="L345" s="45"/>
      <c r="M345" s="243" t="s">
        <v>1</v>
      </c>
      <c r="N345" s="244" t="s">
        <v>43</v>
      </c>
      <c r="O345" s="92"/>
      <c r="P345" s="245">
        <f>O345*H345</f>
        <v>0</v>
      </c>
      <c r="Q345" s="245">
        <v>0.00198</v>
      </c>
      <c r="R345" s="245">
        <f>Q345*H345</f>
        <v>9.190764</v>
      </c>
      <c r="S345" s="245">
        <v>0</v>
      </c>
      <c r="T345" s="246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47" t="s">
        <v>131</v>
      </c>
      <c r="AT345" s="247" t="s">
        <v>127</v>
      </c>
      <c r="AU345" s="247" t="s">
        <v>86</v>
      </c>
      <c r="AY345" s="18" t="s">
        <v>125</v>
      </c>
      <c r="BE345" s="248">
        <f>IF(N345="základní",J345,0)</f>
        <v>0</v>
      </c>
      <c r="BF345" s="248">
        <f>IF(N345="snížená",J345,0)</f>
        <v>0</v>
      </c>
      <c r="BG345" s="248">
        <f>IF(N345="zákl. přenesená",J345,0)</f>
        <v>0</v>
      </c>
      <c r="BH345" s="248">
        <f>IF(N345="sníž. přenesená",J345,0)</f>
        <v>0</v>
      </c>
      <c r="BI345" s="248">
        <f>IF(N345="nulová",J345,0)</f>
        <v>0</v>
      </c>
      <c r="BJ345" s="18" t="s">
        <v>83</v>
      </c>
      <c r="BK345" s="248">
        <f>ROUND(I345*H345,2)</f>
        <v>0</v>
      </c>
      <c r="BL345" s="18" t="s">
        <v>131</v>
      </c>
      <c r="BM345" s="247" t="s">
        <v>482</v>
      </c>
    </row>
    <row r="346" spans="1:51" s="13" customFormat="1" ht="12">
      <c r="A346" s="13"/>
      <c r="B346" s="249"/>
      <c r="C346" s="250"/>
      <c r="D346" s="251" t="s">
        <v>133</v>
      </c>
      <c r="E346" s="252" t="s">
        <v>1</v>
      </c>
      <c r="F346" s="253" t="s">
        <v>483</v>
      </c>
      <c r="G346" s="250"/>
      <c r="H346" s="254">
        <v>4639.635</v>
      </c>
      <c r="I346" s="255"/>
      <c r="J346" s="250"/>
      <c r="K346" s="250"/>
      <c r="L346" s="256"/>
      <c r="M346" s="257"/>
      <c r="N346" s="258"/>
      <c r="O346" s="258"/>
      <c r="P346" s="258"/>
      <c r="Q346" s="258"/>
      <c r="R346" s="258"/>
      <c r="S346" s="258"/>
      <c r="T346" s="259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0" t="s">
        <v>133</v>
      </c>
      <c r="AU346" s="260" t="s">
        <v>86</v>
      </c>
      <c r="AV346" s="13" t="s">
        <v>86</v>
      </c>
      <c r="AW346" s="13" t="s">
        <v>33</v>
      </c>
      <c r="AX346" s="13" t="s">
        <v>78</v>
      </c>
      <c r="AY346" s="260" t="s">
        <v>125</v>
      </c>
    </row>
    <row r="347" spans="1:51" s="15" customFormat="1" ht="12">
      <c r="A347" s="15"/>
      <c r="B347" s="272"/>
      <c r="C347" s="273"/>
      <c r="D347" s="251" t="s">
        <v>133</v>
      </c>
      <c r="E347" s="274" t="s">
        <v>1</v>
      </c>
      <c r="F347" s="275" t="s">
        <v>484</v>
      </c>
      <c r="G347" s="273"/>
      <c r="H347" s="274" t="s">
        <v>1</v>
      </c>
      <c r="I347" s="276"/>
      <c r="J347" s="273"/>
      <c r="K347" s="273"/>
      <c r="L347" s="277"/>
      <c r="M347" s="278"/>
      <c r="N347" s="279"/>
      <c r="O347" s="279"/>
      <c r="P347" s="279"/>
      <c r="Q347" s="279"/>
      <c r="R347" s="279"/>
      <c r="S347" s="279"/>
      <c r="T347" s="280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T347" s="281" t="s">
        <v>133</v>
      </c>
      <c r="AU347" s="281" t="s">
        <v>86</v>
      </c>
      <c r="AV347" s="15" t="s">
        <v>83</v>
      </c>
      <c r="AW347" s="15" t="s">
        <v>33</v>
      </c>
      <c r="AX347" s="15" t="s">
        <v>78</v>
      </c>
      <c r="AY347" s="281" t="s">
        <v>125</v>
      </c>
    </row>
    <row r="348" spans="1:51" s="16" customFormat="1" ht="12">
      <c r="A348" s="16"/>
      <c r="B348" s="285"/>
      <c r="C348" s="286"/>
      <c r="D348" s="251" t="s">
        <v>133</v>
      </c>
      <c r="E348" s="287" t="s">
        <v>1</v>
      </c>
      <c r="F348" s="288" t="s">
        <v>181</v>
      </c>
      <c r="G348" s="286"/>
      <c r="H348" s="289">
        <v>4639.635</v>
      </c>
      <c r="I348" s="290"/>
      <c r="J348" s="286"/>
      <c r="K348" s="286"/>
      <c r="L348" s="291"/>
      <c r="M348" s="292"/>
      <c r="N348" s="293"/>
      <c r="O348" s="293"/>
      <c r="P348" s="293"/>
      <c r="Q348" s="293"/>
      <c r="R348" s="293"/>
      <c r="S348" s="293"/>
      <c r="T348" s="294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T348" s="295" t="s">
        <v>133</v>
      </c>
      <c r="AU348" s="295" t="s">
        <v>86</v>
      </c>
      <c r="AV348" s="16" t="s">
        <v>140</v>
      </c>
      <c r="AW348" s="16" t="s">
        <v>33</v>
      </c>
      <c r="AX348" s="16" t="s">
        <v>78</v>
      </c>
      <c r="AY348" s="295" t="s">
        <v>125</v>
      </c>
    </row>
    <row r="349" spans="1:51" s="13" customFormat="1" ht="12">
      <c r="A349" s="13"/>
      <c r="B349" s="249"/>
      <c r="C349" s="250"/>
      <c r="D349" s="251" t="s">
        <v>133</v>
      </c>
      <c r="E349" s="252" t="s">
        <v>1</v>
      </c>
      <c r="F349" s="253" t="s">
        <v>485</v>
      </c>
      <c r="G349" s="250"/>
      <c r="H349" s="254">
        <v>2.163</v>
      </c>
      <c r="I349" s="255"/>
      <c r="J349" s="250"/>
      <c r="K349" s="250"/>
      <c r="L349" s="256"/>
      <c r="M349" s="257"/>
      <c r="N349" s="258"/>
      <c r="O349" s="258"/>
      <c r="P349" s="258"/>
      <c r="Q349" s="258"/>
      <c r="R349" s="258"/>
      <c r="S349" s="258"/>
      <c r="T349" s="259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0" t="s">
        <v>133</v>
      </c>
      <c r="AU349" s="260" t="s">
        <v>86</v>
      </c>
      <c r="AV349" s="13" t="s">
        <v>86</v>
      </c>
      <c r="AW349" s="13" t="s">
        <v>33</v>
      </c>
      <c r="AX349" s="13" t="s">
        <v>78</v>
      </c>
      <c r="AY349" s="260" t="s">
        <v>125</v>
      </c>
    </row>
    <row r="350" spans="1:51" s="15" customFormat="1" ht="12">
      <c r="A350" s="15"/>
      <c r="B350" s="272"/>
      <c r="C350" s="273"/>
      <c r="D350" s="251" t="s">
        <v>133</v>
      </c>
      <c r="E350" s="274" t="s">
        <v>1</v>
      </c>
      <c r="F350" s="275" t="s">
        <v>486</v>
      </c>
      <c r="G350" s="273"/>
      <c r="H350" s="274" t="s">
        <v>1</v>
      </c>
      <c r="I350" s="276"/>
      <c r="J350" s="273"/>
      <c r="K350" s="273"/>
      <c r="L350" s="277"/>
      <c r="M350" s="278"/>
      <c r="N350" s="279"/>
      <c r="O350" s="279"/>
      <c r="P350" s="279"/>
      <c r="Q350" s="279"/>
      <c r="R350" s="279"/>
      <c r="S350" s="279"/>
      <c r="T350" s="280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81" t="s">
        <v>133</v>
      </c>
      <c r="AU350" s="281" t="s">
        <v>86</v>
      </c>
      <c r="AV350" s="15" t="s">
        <v>83</v>
      </c>
      <c r="AW350" s="15" t="s">
        <v>33</v>
      </c>
      <c r="AX350" s="15" t="s">
        <v>78</v>
      </c>
      <c r="AY350" s="281" t="s">
        <v>125</v>
      </c>
    </row>
    <row r="351" spans="1:51" s="16" customFormat="1" ht="12">
      <c r="A351" s="16"/>
      <c r="B351" s="285"/>
      <c r="C351" s="286"/>
      <c r="D351" s="251" t="s">
        <v>133</v>
      </c>
      <c r="E351" s="287" t="s">
        <v>1</v>
      </c>
      <c r="F351" s="288" t="s">
        <v>181</v>
      </c>
      <c r="G351" s="286"/>
      <c r="H351" s="289">
        <v>2.163</v>
      </c>
      <c r="I351" s="290"/>
      <c r="J351" s="286"/>
      <c r="K351" s="286"/>
      <c r="L351" s="291"/>
      <c r="M351" s="292"/>
      <c r="N351" s="293"/>
      <c r="O351" s="293"/>
      <c r="P351" s="293"/>
      <c r="Q351" s="293"/>
      <c r="R351" s="293"/>
      <c r="S351" s="293"/>
      <c r="T351" s="294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T351" s="295" t="s">
        <v>133</v>
      </c>
      <c r="AU351" s="295" t="s">
        <v>86</v>
      </c>
      <c r="AV351" s="16" t="s">
        <v>140</v>
      </c>
      <c r="AW351" s="16" t="s">
        <v>33</v>
      </c>
      <c r="AX351" s="16" t="s">
        <v>78</v>
      </c>
      <c r="AY351" s="295" t="s">
        <v>125</v>
      </c>
    </row>
    <row r="352" spans="1:51" s="14" customFormat="1" ht="12">
      <c r="A352" s="14"/>
      <c r="B352" s="261"/>
      <c r="C352" s="262"/>
      <c r="D352" s="251" t="s">
        <v>133</v>
      </c>
      <c r="E352" s="263" t="s">
        <v>1</v>
      </c>
      <c r="F352" s="264" t="s">
        <v>145</v>
      </c>
      <c r="G352" s="262"/>
      <c r="H352" s="265">
        <v>4641.798</v>
      </c>
      <c r="I352" s="266"/>
      <c r="J352" s="262"/>
      <c r="K352" s="262"/>
      <c r="L352" s="267"/>
      <c r="M352" s="268"/>
      <c r="N352" s="269"/>
      <c r="O352" s="269"/>
      <c r="P352" s="269"/>
      <c r="Q352" s="269"/>
      <c r="R352" s="269"/>
      <c r="S352" s="269"/>
      <c r="T352" s="270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71" t="s">
        <v>133</v>
      </c>
      <c r="AU352" s="271" t="s">
        <v>86</v>
      </c>
      <c r="AV352" s="14" t="s">
        <v>131</v>
      </c>
      <c r="AW352" s="14" t="s">
        <v>33</v>
      </c>
      <c r="AX352" s="14" t="s">
        <v>78</v>
      </c>
      <c r="AY352" s="271" t="s">
        <v>125</v>
      </c>
    </row>
    <row r="353" spans="1:51" s="13" customFormat="1" ht="12">
      <c r="A353" s="13"/>
      <c r="B353" s="249"/>
      <c r="C353" s="250"/>
      <c r="D353" s="251" t="s">
        <v>133</v>
      </c>
      <c r="E353" s="252" t="s">
        <v>1</v>
      </c>
      <c r="F353" s="253" t="s">
        <v>487</v>
      </c>
      <c r="G353" s="250"/>
      <c r="H353" s="254">
        <v>4641.8</v>
      </c>
      <c r="I353" s="255"/>
      <c r="J353" s="250"/>
      <c r="K353" s="250"/>
      <c r="L353" s="256"/>
      <c r="M353" s="257"/>
      <c r="N353" s="258"/>
      <c r="O353" s="258"/>
      <c r="P353" s="258"/>
      <c r="Q353" s="258"/>
      <c r="R353" s="258"/>
      <c r="S353" s="258"/>
      <c r="T353" s="259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60" t="s">
        <v>133</v>
      </c>
      <c r="AU353" s="260" t="s">
        <v>86</v>
      </c>
      <c r="AV353" s="13" t="s">
        <v>86</v>
      </c>
      <c r="AW353" s="13" t="s">
        <v>33</v>
      </c>
      <c r="AX353" s="13" t="s">
        <v>83</v>
      </c>
      <c r="AY353" s="260" t="s">
        <v>125</v>
      </c>
    </row>
    <row r="354" spans="1:65" s="2" customFormat="1" ht="21.75" customHeight="1">
      <c r="A354" s="39"/>
      <c r="B354" s="40"/>
      <c r="C354" s="236" t="s">
        <v>488</v>
      </c>
      <c r="D354" s="236" t="s">
        <v>127</v>
      </c>
      <c r="E354" s="237" t="s">
        <v>489</v>
      </c>
      <c r="F354" s="238" t="s">
        <v>490</v>
      </c>
      <c r="G354" s="239" t="s">
        <v>130</v>
      </c>
      <c r="H354" s="240">
        <v>56</v>
      </c>
      <c r="I354" s="241"/>
      <c r="J354" s="242">
        <f>ROUND(I354*H354,2)</f>
        <v>0</v>
      </c>
      <c r="K354" s="238" t="s">
        <v>137</v>
      </c>
      <c r="L354" s="45"/>
      <c r="M354" s="243" t="s">
        <v>1</v>
      </c>
      <c r="N354" s="244" t="s">
        <v>43</v>
      </c>
      <c r="O354" s="92"/>
      <c r="P354" s="245">
        <f>O354*H354</f>
        <v>0</v>
      </c>
      <c r="Q354" s="245">
        <v>0.00047</v>
      </c>
      <c r="R354" s="245">
        <f>Q354*H354</f>
        <v>0.02632</v>
      </c>
      <c r="S354" s="245">
        <v>0</v>
      </c>
      <c r="T354" s="246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47" t="s">
        <v>131</v>
      </c>
      <c r="AT354" s="247" t="s">
        <v>127</v>
      </c>
      <c r="AU354" s="247" t="s">
        <v>86</v>
      </c>
      <c r="AY354" s="18" t="s">
        <v>125</v>
      </c>
      <c r="BE354" s="248">
        <f>IF(N354="základní",J354,0)</f>
        <v>0</v>
      </c>
      <c r="BF354" s="248">
        <f>IF(N354="snížená",J354,0)</f>
        <v>0</v>
      </c>
      <c r="BG354" s="248">
        <f>IF(N354="zákl. přenesená",J354,0)</f>
        <v>0</v>
      </c>
      <c r="BH354" s="248">
        <f>IF(N354="sníž. přenesená",J354,0)</f>
        <v>0</v>
      </c>
      <c r="BI354" s="248">
        <f>IF(N354="nulová",J354,0)</f>
        <v>0</v>
      </c>
      <c r="BJ354" s="18" t="s">
        <v>83</v>
      </c>
      <c r="BK354" s="248">
        <f>ROUND(I354*H354,2)</f>
        <v>0</v>
      </c>
      <c r="BL354" s="18" t="s">
        <v>131</v>
      </c>
      <c r="BM354" s="247" t="s">
        <v>491</v>
      </c>
    </row>
    <row r="355" spans="1:51" s="13" customFormat="1" ht="12">
      <c r="A355" s="13"/>
      <c r="B355" s="249"/>
      <c r="C355" s="250"/>
      <c r="D355" s="251" t="s">
        <v>133</v>
      </c>
      <c r="E355" s="252" t="s">
        <v>1</v>
      </c>
      <c r="F355" s="253" t="s">
        <v>492</v>
      </c>
      <c r="G355" s="250"/>
      <c r="H355" s="254">
        <v>56</v>
      </c>
      <c r="I355" s="255"/>
      <c r="J355" s="250"/>
      <c r="K355" s="250"/>
      <c r="L355" s="256"/>
      <c r="M355" s="257"/>
      <c r="N355" s="258"/>
      <c r="O355" s="258"/>
      <c r="P355" s="258"/>
      <c r="Q355" s="258"/>
      <c r="R355" s="258"/>
      <c r="S355" s="258"/>
      <c r="T355" s="259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60" t="s">
        <v>133</v>
      </c>
      <c r="AU355" s="260" t="s">
        <v>86</v>
      </c>
      <c r="AV355" s="13" t="s">
        <v>86</v>
      </c>
      <c r="AW355" s="13" t="s">
        <v>33</v>
      </c>
      <c r="AX355" s="13" t="s">
        <v>78</v>
      </c>
      <c r="AY355" s="260" t="s">
        <v>125</v>
      </c>
    </row>
    <row r="356" spans="1:51" s="14" customFormat="1" ht="12">
      <c r="A356" s="14"/>
      <c r="B356" s="261"/>
      <c r="C356" s="262"/>
      <c r="D356" s="251" t="s">
        <v>133</v>
      </c>
      <c r="E356" s="263" t="s">
        <v>1</v>
      </c>
      <c r="F356" s="264" t="s">
        <v>145</v>
      </c>
      <c r="G356" s="262"/>
      <c r="H356" s="265">
        <v>56</v>
      </c>
      <c r="I356" s="266"/>
      <c r="J356" s="262"/>
      <c r="K356" s="262"/>
      <c r="L356" s="267"/>
      <c r="M356" s="268"/>
      <c r="N356" s="269"/>
      <c r="O356" s="269"/>
      <c r="P356" s="269"/>
      <c r="Q356" s="269"/>
      <c r="R356" s="269"/>
      <c r="S356" s="269"/>
      <c r="T356" s="270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71" t="s">
        <v>133</v>
      </c>
      <c r="AU356" s="271" t="s">
        <v>86</v>
      </c>
      <c r="AV356" s="14" t="s">
        <v>131</v>
      </c>
      <c r="AW356" s="14" t="s">
        <v>33</v>
      </c>
      <c r="AX356" s="14" t="s">
        <v>83</v>
      </c>
      <c r="AY356" s="271" t="s">
        <v>125</v>
      </c>
    </row>
    <row r="357" spans="1:65" s="2" customFormat="1" ht="21.75" customHeight="1">
      <c r="A357" s="39"/>
      <c r="B357" s="40"/>
      <c r="C357" s="236" t="s">
        <v>493</v>
      </c>
      <c r="D357" s="236" t="s">
        <v>127</v>
      </c>
      <c r="E357" s="237" t="s">
        <v>494</v>
      </c>
      <c r="F357" s="238" t="s">
        <v>495</v>
      </c>
      <c r="G357" s="239" t="s">
        <v>428</v>
      </c>
      <c r="H357" s="240">
        <v>2170.7</v>
      </c>
      <c r="I357" s="241"/>
      <c r="J357" s="242">
        <f>ROUND(I357*H357,2)</f>
        <v>0</v>
      </c>
      <c r="K357" s="238" t="s">
        <v>1</v>
      </c>
      <c r="L357" s="45"/>
      <c r="M357" s="243" t="s">
        <v>1</v>
      </c>
      <c r="N357" s="244" t="s">
        <v>43</v>
      </c>
      <c r="O357" s="92"/>
      <c r="P357" s="245">
        <f>O357*H357</f>
        <v>0</v>
      </c>
      <c r="Q357" s="245">
        <v>0</v>
      </c>
      <c r="R357" s="245">
        <f>Q357*H357</f>
        <v>0</v>
      </c>
      <c r="S357" s="245">
        <v>0</v>
      </c>
      <c r="T357" s="246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47" t="s">
        <v>131</v>
      </c>
      <c r="AT357" s="247" t="s">
        <v>127</v>
      </c>
      <c r="AU357" s="247" t="s">
        <v>86</v>
      </c>
      <c r="AY357" s="18" t="s">
        <v>125</v>
      </c>
      <c r="BE357" s="248">
        <f>IF(N357="základní",J357,0)</f>
        <v>0</v>
      </c>
      <c r="BF357" s="248">
        <f>IF(N357="snížená",J357,0)</f>
        <v>0</v>
      </c>
      <c r="BG357" s="248">
        <f>IF(N357="zákl. přenesená",J357,0)</f>
        <v>0</v>
      </c>
      <c r="BH357" s="248">
        <f>IF(N357="sníž. přenesená",J357,0)</f>
        <v>0</v>
      </c>
      <c r="BI357" s="248">
        <f>IF(N357="nulová",J357,0)</f>
        <v>0</v>
      </c>
      <c r="BJ357" s="18" t="s">
        <v>83</v>
      </c>
      <c r="BK357" s="248">
        <f>ROUND(I357*H357,2)</f>
        <v>0</v>
      </c>
      <c r="BL357" s="18" t="s">
        <v>131</v>
      </c>
      <c r="BM357" s="247" t="s">
        <v>496</v>
      </c>
    </row>
    <row r="358" spans="1:51" s="13" customFormat="1" ht="12">
      <c r="A358" s="13"/>
      <c r="B358" s="249"/>
      <c r="C358" s="250"/>
      <c r="D358" s="251" t="s">
        <v>133</v>
      </c>
      <c r="E358" s="252" t="s">
        <v>1</v>
      </c>
      <c r="F358" s="253" t="s">
        <v>497</v>
      </c>
      <c r="G358" s="250"/>
      <c r="H358" s="254">
        <v>70.7</v>
      </c>
      <c r="I358" s="255"/>
      <c r="J358" s="250"/>
      <c r="K358" s="250"/>
      <c r="L358" s="256"/>
      <c r="M358" s="257"/>
      <c r="N358" s="258"/>
      <c r="O358" s="258"/>
      <c r="P358" s="258"/>
      <c r="Q358" s="258"/>
      <c r="R358" s="258"/>
      <c r="S358" s="258"/>
      <c r="T358" s="259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60" t="s">
        <v>133</v>
      </c>
      <c r="AU358" s="260" t="s">
        <v>86</v>
      </c>
      <c r="AV358" s="13" t="s">
        <v>86</v>
      </c>
      <c r="AW358" s="13" t="s">
        <v>33</v>
      </c>
      <c r="AX358" s="13" t="s">
        <v>78</v>
      </c>
      <c r="AY358" s="260" t="s">
        <v>125</v>
      </c>
    </row>
    <row r="359" spans="1:51" s="13" customFormat="1" ht="12">
      <c r="A359" s="13"/>
      <c r="B359" s="249"/>
      <c r="C359" s="250"/>
      <c r="D359" s="251" t="s">
        <v>133</v>
      </c>
      <c r="E359" s="252" t="s">
        <v>1</v>
      </c>
      <c r="F359" s="253" t="s">
        <v>498</v>
      </c>
      <c r="G359" s="250"/>
      <c r="H359" s="254">
        <v>2100</v>
      </c>
      <c r="I359" s="255"/>
      <c r="J359" s="250"/>
      <c r="K359" s="250"/>
      <c r="L359" s="256"/>
      <c r="M359" s="257"/>
      <c r="N359" s="258"/>
      <c r="O359" s="258"/>
      <c r="P359" s="258"/>
      <c r="Q359" s="258"/>
      <c r="R359" s="258"/>
      <c r="S359" s="258"/>
      <c r="T359" s="259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60" t="s">
        <v>133</v>
      </c>
      <c r="AU359" s="260" t="s">
        <v>86</v>
      </c>
      <c r="AV359" s="13" t="s">
        <v>86</v>
      </c>
      <c r="AW359" s="13" t="s">
        <v>33</v>
      </c>
      <c r="AX359" s="13" t="s">
        <v>78</v>
      </c>
      <c r="AY359" s="260" t="s">
        <v>125</v>
      </c>
    </row>
    <row r="360" spans="1:51" s="14" customFormat="1" ht="12">
      <c r="A360" s="14"/>
      <c r="B360" s="261"/>
      <c r="C360" s="262"/>
      <c r="D360" s="251" t="s">
        <v>133</v>
      </c>
      <c r="E360" s="263" t="s">
        <v>1</v>
      </c>
      <c r="F360" s="264" t="s">
        <v>145</v>
      </c>
      <c r="G360" s="262"/>
      <c r="H360" s="265">
        <v>2170.7</v>
      </c>
      <c r="I360" s="266"/>
      <c r="J360" s="262"/>
      <c r="K360" s="262"/>
      <c r="L360" s="267"/>
      <c r="M360" s="268"/>
      <c r="N360" s="269"/>
      <c r="O360" s="269"/>
      <c r="P360" s="269"/>
      <c r="Q360" s="269"/>
      <c r="R360" s="269"/>
      <c r="S360" s="269"/>
      <c r="T360" s="270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71" t="s">
        <v>133</v>
      </c>
      <c r="AU360" s="271" t="s">
        <v>86</v>
      </c>
      <c r="AV360" s="14" t="s">
        <v>131</v>
      </c>
      <c r="AW360" s="14" t="s">
        <v>33</v>
      </c>
      <c r="AX360" s="14" t="s">
        <v>83</v>
      </c>
      <c r="AY360" s="271" t="s">
        <v>125</v>
      </c>
    </row>
    <row r="361" spans="1:65" s="2" customFormat="1" ht="16.5" customHeight="1">
      <c r="A361" s="39"/>
      <c r="B361" s="40"/>
      <c r="C361" s="236" t="s">
        <v>499</v>
      </c>
      <c r="D361" s="236" t="s">
        <v>127</v>
      </c>
      <c r="E361" s="237" t="s">
        <v>500</v>
      </c>
      <c r="F361" s="238" t="s">
        <v>501</v>
      </c>
      <c r="G361" s="239" t="s">
        <v>428</v>
      </c>
      <c r="H361" s="240">
        <v>70.7</v>
      </c>
      <c r="I361" s="241"/>
      <c r="J361" s="242">
        <f>ROUND(I361*H361,2)</f>
        <v>0</v>
      </c>
      <c r="K361" s="238" t="s">
        <v>137</v>
      </c>
      <c r="L361" s="45"/>
      <c r="M361" s="243" t="s">
        <v>1</v>
      </c>
      <c r="N361" s="244" t="s">
        <v>43</v>
      </c>
      <c r="O361" s="92"/>
      <c r="P361" s="245">
        <f>O361*H361</f>
        <v>0</v>
      </c>
      <c r="Q361" s="245">
        <v>0</v>
      </c>
      <c r="R361" s="245">
        <f>Q361*H361</f>
        <v>0</v>
      </c>
      <c r="S361" s="245">
        <v>0</v>
      </c>
      <c r="T361" s="246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47" t="s">
        <v>131</v>
      </c>
      <c r="AT361" s="247" t="s">
        <v>127</v>
      </c>
      <c r="AU361" s="247" t="s">
        <v>86</v>
      </c>
      <c r="AY361" s="18" t="s">
        <v>125</v>
      </c>
      <c r="BE361" s="248">
        <f>IF(N361="základní",J361,0)</f>
        <v>0</v>
      </c>
      <c r="BF361" s="248">
        <f>IF(N361="snížená",J361,0)</f>
        <v>0</v>
      </c>
      <c r="BG361" s="248">
        <f>IF(N361="zákl. přenesená",J361,0)</f>
        <v>0</v>
      </c>
      <c r="BH361" s="248">
        <f>IF(N361="sníž. přenesená",J361,0)</f>
        <v>0</v>
      </c>
      <c r="BI361" s="248">
        <f>IF(N361="nulová",J361,0)</f>
        <v>0</v>
      </c>
      <c r="BJ361" s="18" t="s">
        <v>83</v>
      </c>
      <c r="BK361" s="248">
        <f>ROUND(I361*H361,2)</f>
        <v>0</v>
      </c>
      <c r="BL361" s="18" t="s">
        <v>131</v>
      </c>
      <c r="BM361" s="247" t="s">
        <v>502</v>
      </c>
    </row>
    <row r="362" spans="1:51" s="13" customFormat="1" ht="12">
      <c r="A362" s="13"/>
      <c r="B362" s="249"/>
      <c r="C362" s="250"/>
      <c r="D362" s="251" t="s">
        <v>133</v>
      </c>
      <c r="E362" s="252" t="s">
        <v>1</v>
      </c>
      <c r="F362" s="253" t="s">
        <v>497</v>
      </c>
      <c r="G362" s="250"/>
      <c r="H362" s="254">
        <v>70.7</v>
      </c>
      <c r="I362" s="255"/>
      <c r="J362" s="250"/>
      <c r="K362" s="250"/>
      <c r="L362" s="256"/>
      <c r="M362" s="257"/>
      <c r="N362" s="258"/>
      <c r="O362" s="258"/>
      <c r="P362" s="258"/>
      <c r="Q362" s="258"/>
      <c r="R362" s="258"/>
      <c r="S362" s="258"/>
      <c r="T362" s="259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0" t="s">
        <v>133</v>
      </c>
      <c r="AU362" s="260" t="s">
        <v>86</v>
      </c>
      <c r="AV362" s="13" t="s">
        <v>86</v>
      </c>
      <c r="AW362" s="13" t="s">
        <v>33</v>
      </c>
      <c r="AX362" s="13" t="s">
        <v>83</v>
      </c>
      <c r="AY362" s="260" t="s">
        <v>125</v>
      </c>
    </row>
    <row r="363" spans="1:65" s="2" customFormat="1" ht="16.5" customHeight="1">
      <c r="A363" s="39"/>
      <c r="B363" s="40"/>
      <c r="C363" s="236" t="s">
        <v>503</v>
      </c>
      <c r="D363" s="236" t="s">
        <v>127</v>
      </c>
      <c r="E363" s="237" t="s">
        <v>504</v>
      </c>
      <c r="F363" s="238" t="s">
        <v>505</v>
      </c>
      <c r="G363" s="239" t="s">
        <v>428</v>
      </c>
      <c r="H363" s="240">
        <v>1257.5</v>
      </c>
      <c r="I363" s="241"/>
      <c r="J363" s="242">
        <f>ROUND(I363*H363,2)</f>
        <v>0</v>
      </c>
      <c r="K363" s="238" t="s">
        <v>137</v>
      </c>
      <c r="L363" s="45"/>
      <c r="M363" s="243" t="s">
        <v>1</v>
      </c>
      <c r="N363" s="244" t="s">
        <v>43</v>
      </c>
      <c r="O363" s="92"/>
      <c r="P363" s="245">
        <f>O363*H363</f>
        <v>0</v>
      </c>
      <c r="Q363" s="245">
        <v>0</v>
      </c>
      <c r="R363" s="245">
        <f>Q363*H363</f>
        <v>0</v>
      </c>
      <c r="S363" s="245">
        <v>0</v>
      </c>
      <c r="T363" s="246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47" t="s">
        <v>131</v>
      </c>
      <c r="AT363" s="247" t="s">
        <v>127</v>
      </c>
      <c r="AU363" s="247" t="s">
        <v>86</v>
      </c>
      <c r="AY363" s="18" t="s">
        <v>125</v>
      </c>
      <c r="BE363" s="248">
        <f>IF(N363="základní",J363,0)</f>
        <v>0</v>
      </c>
      <c r="BF363" s="248">
        <f>IF(N363="snížená",J363,0)</f>
        <v>0</v>
      </c>
      <c r="BG363" s="248">
        <f>IF(N363="zákl. přenesená",J363,0)</f>
        <v>0</v>
      </c>
      <c r="BH363" s="248">
        <f>IF(N363="sníž. přenesená",J363,0)</f>
        <v>0</v>
      </c>
      <c r="BI363" s="248">
        <f>IF(N363="nulová",J363,0)</f>
        <v>0</v>
      </c>
      <c r="BJ363" s="18" t="s">
        <v>83</v>
      </c>
      <c r="BK363" s="248">
        <f>ROUND(I363*H363,2)</f>
        <v>0</v>
      </c>
      <c r="BL363" s="18" t="s">
        <v>131</v>
      </c>
      <c r="BM363" s="247" t="s">
        <v>506</v>
      </c>
    </row>
    <row r="364" spans="1:51" s="13" customFormat="1" ht="12">
      <c r="A364" s="13"/>
      <c r="B364" s="249"/>
      <c r="C364" s="250"/>
      <c r="D364" s="251" t="s">
        <v>133</v>
      </c>
      <c r="E364" s="252" t="s">
        <v>1</v>
      </c>
      <c r="F364" s="253" t="s">
        <v>507</v>
      </c>
      <c r="G364" s="250"/>
      <c r="H364" s="254">
        <v>1257.5</v>
      </c>
      <c r="I364" s="255"/>
      <c r="J364" s="250"/>
      <c r="K364" s="250"/>
      <c r="L364" s="256"/>
      <c r="M364" s="257"/>
      <c r="N364" s="258"/>
      <c r="O364" s="258"/>
      <c r="P364" s="258"/>
      <c r="Q364" s="258"/>
      <c r="R364" s="258"/>
      <c r="S364" s="258"/>
      <c r="T364" s="259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60" t="s">
        <v>133</v>
      </c>
      <c r="AU364" s="260" t="s">
        <v>86</v>
      </c>
      <c r="AV364" s="13" t="s">
        <v>86</v>
      </c>
      <c r="AW364" s="13" t="s">
        <v>33</v>
      </c>
      <c r="AX364" s="13" t="s">
        <v>78</v>
      </c>
      <c r="AY364" s="260" t="s">
        <v>125</v>
      </c>
    </row>
    <row r="365" spans="1:51" s="14" customFormat="1" ht="12">
      <c r="A365" s="14"/>
      <c r="B365" s="261"/>
      <c r="C365" s="262"/>
      <c r="D365" s="251" t="s">
        <v>133</v>
      </c>
      <c r="E365" s="263" t="s">
        <v>1</v>
      </c>
      <c r="F365" s="264" t="s">
        <v>145</v>
      </c>
      <c r="G365" s="262"/>
      <c r="H365" s="265">
        <v>1257.5</v>
      </c>
      <c r="I365" s="266"/>
      <c r="J365" s="262"/>
      <c r="K365" s="262"/>
      <c r="L365" s="267"/>
      <c r="M365" s="268"/>
      <c r="N365" s="269"/>
      <c r="O365" s="269"/>
      <c r="P365" s="269"/>
      <c r="Q365" s="269"/>
      <c r="R365" s="269"/>
      <c r="S365" s="269"/>
      <c r="T365" s="270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71" t="s">
        <v>133</v>
      </c>
      <c r="AU365" s="271" t="s">
        <v>86</v>
      </c>
      <c r="AV365" s="14" t="s">
        <v>131</v>
      </c>
      <c r="AW365" s="14" t="s">
        <v>33</v>
      </c>
      <c r="AX365" s="14" t="s">
        <v>83</v>
      </c>
      <c r="AY365" s="271" t="s">
        <v>125</v>
      </c>
    </row>
    <row r="366" spans="1:65" s="2" customFormat="1" ht="33" customHeight="1">
      <c r="A366" s="39"/>
      <c r="B366" s="40"/>
      <c r="C366" s="236" t="s">
        <v>508</v>
      </c>
      <c r="D366" s="236" t="s">
        <v>127</v>
      </c>
      <c r="E366" s="237" t="s">
        <v>509</v>
      </c>
      <c r="F366" s="238" t="s">
        <v>510</v>
      </c>
      <c r="G366" s="239" t="s">
        <v>428</v>
      </c>
      <c r="H366" s="240">
        <v>6</v>
      </c>
      <c r="I366" s="241"/>
      <c r="J366" s="242">
        <f>ROUND(I366*H366,2)</f>
        <v>0</v>
      </c>
      <c r="K366" s="238" t="s">
        <v>1</v>
      </c>
      <c r="L366" s="45"/>
      <c r="M366" s="243" t="s">
        <v>1</v>
      </c>
      <c r="N366" s="244" t="s">
        <v>43</v>
      </c>
      <c r="O366" s="92"/>
      <c r="P366" s="245">
        <f>O366*H366</f>
        <v>0</v>
      </c>
      <c r="Q366" s="245">
        <v>0.16371</v>
      </c>
      <c r="R366" s="245">
        <f>Q366*H366</f>
        <v>0.9822599999999999</v>
      </c>
      <c r="S366" s="245">
        <v>0</v>
      </c>
      <c r="T366" s="246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47" t="s">
        <v>131</v>
      </c>
      <c r="AT366" s="247" t="s">
        <v>127</v>
      </c>
      <c r="AU366" s="247" t="s">
        <v>86</v>
      </c>
      <c r="AY366" s="18" t="s">
        <v>125</v>
      </c>
      <c r="BE366" s="248">
        <f>IF(N366="základní",J366,0)</f>
        <v>0</v>
      </c>
      <c r="BF366" s="248">
        <f>IF(N366="snížená",J366,0)</f>
        <v>0</v>
      </c>
      <c r="BG366" s="248">
        <f>IF(N366="zákl. přenesená",J366,0)</f>
        <v>0</v>
      </c>
      <c r="BH366" s="248">
        <f>IF(N366="sníž. přenesená",J366,0)</f>
        <v>0</v>
      </c>
      <c r="BI366" s="248">
        <f>IF(N366="nulová",J366,0)</f>
        <v>0</v>
      </c>
      <c r="BJ366" s="18" t="s">
        <v>83</v>
      </c>
      <c r="BK366" s="248">
        <f>ROUND(I366*H366,2)</f>
        <v>0</v>
      </c>
      <c r="BL366" s="18" t="s">
        <v>131</v>
      </c>
      <c r="BM366" s="247" t="s">
        <v>511</v>
      </c>
    </row>
    <row r="367" spans="1:51" s="13" customFormat="1" ht="12">
      <c r="A367" s="13"/>
      <c r="B367" s="249"/>
      <c r="C367" s="250"/>
      <c r="D367" s="251" t="s">
        <v>133</v>
      </c>
      <c r="E367" s="252" t="s">
        <v>1</v>
      </c>
      <c r="F367" s="253" t="s">
        <v>156</v>
      </c>
      <c r="G367" s="250"/>
      <c r="H367" s="254">
        <v>6</v>
      </c>
      <c r="I367" s="255"/>
      <c r="J367" s="250"/>
      <c r="K367" s="250"/>
      <c r="L367" s="256"/>
      <c r="M367" s="257"/>
      <c r="N367" s="258"/>
      <c r="O367" s="258"/>
      <c r="P367" s="258"/>
      <c r="Q367" s="258"/>
      <c r="R367" s="258"/>
      <c r="S367" s="258"/>
      <c r="T367" s="259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60" t="s">
        <v>133</v>
      </c>
      <c r="AU367" s="260" t="s">
        <v>86</v>
      </c>
      <c r="AV367" s="13" t="s">
        <v>86</v>
      </c>
      <c r="AW367" s="13" t="s">
        <v>33</v>
      </c>
      <c r="AX367" s="13" t="s">
        <v>78</v>
      </c>
      <c r="AY367" s="260" t="s">
        <v>125</v>
      </c>
    </row>
    <row r="368" spans="1:51" s="14" customFormat="1" ht="12">
      <c r="A368" s="14"/>
      <c r="B368" s="261"/>
      <c r="C368" s="262"/>
      <c r="D368" s="251" t="s">
        <v>133</v>
      </c>
      <c r="E368" s="263" t="s">
        <v>1</v>
      </c>
      <c r="F368" s="264" t="s">
        <v>145</v>
      </c>
      <c r="G368" s="262"/>
      <c r="H368" s="265">
        <v>6</v>
      </c>
      <c r="I368" s="266"/>
      <c r="J368" s="262"/>
      <c r="K368" s="262"/>
      <c r="L368" s="267"/>
      <c r="M368" s="268"/>
      <c r="N368" s="269"/>
      <c r="O368" s="269"/>
      <c r="P368" s="269"/>
      <c r="Q368" s="269"/>
      <c r="R368" s="269"/>
      <c r="S368" s="269"/>
      <c r="T368" s="270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71" t="s">
        <v>133</v>
      </c>
      <c r="AU368" s="271" t="s">
        <v>86</v>
      </c>
      <c r="AV368" s="14" t="s">
        <v>131</v>
      </c>
      <c r="AW368" s="14" t="s">
        <v>33</v>
      </c>
      <c r="AX368" s="14" t="s">
        <v>83</v>
      </c>
      <c r="AY368" s="271" t="s">
        <v>125</v>
      </c>
    </row>
    <row r="369" spans="1:65" s="2" customFormat="1" ht="16.5" customHeight="1">
      <c r="A369" s="39"/>
      <c r="B369" s="40"/>
      <c r="C369" s="296" t="s">
        <v>512</v>
      </c>
      <c r="D369" s="296" t="s">
        <v>222</v>
      </c>
      <c r="E369" s="297" t="s">
        <v>513</v>
      </c>
      <c r="F369" s="298" t="s">
        <v>514</v>
      </c>
      <c r="G369" s="299" t="s">
        <v>316</v>
      </c>
      <c r="H369" s="300">
        <v>18.4</v>
      </c>
      <c r="I369" s="301"/>
      <c r="J369" s="302">
        <f>ROUND(I369*H369,2)</f>
        <v>0</v>
      </c>
      <c r="K369" s="298" t="s">
        <v>1</v>
      </c>
      <c r="L369" s="303"/>
      <c r="M369" s="304" t="s">
        <v>1</v>
      </c>
      <c r="N369" s="305" t="s">
        <v>43</v>
      </c>
      <c r="O369" s="92"/>
      <c r="P369" s="245">
        <f>O369*H369</f>
        <v>0</v>
      </c>
      <c r="Q369" s="245">
        <v>0.044</v>
      </c>
      <c r="R369" s="245">
        <f>Q369*H369</f>
        <v>0.8095999999999999</v>
      </c>
      <c r="S369" s="245">
        <v>0</v>
      </c>
      <c r="T369" s="246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47" t="s">
        <v>169</v>
      </c>
      <c r="AT369" s="247" t="s">
        <v>222</v>
      </c>
      <c r="AU369" s="247" t="s">
        <v>86</v>
      </c>
      <c r="AY369" s="18" t="s">
        <v>125</v>
      </c>
      <c r="BE369" s="248">
        <f>IF(N369="základní",J369,0)</f>
        <v>0</v>
      </c>
      <c r="BF369" s="248">
        <f>IF(N369="snížená",J369,0)</f>
        <v>0</v>
      </c>
      <c r="BG369" s="248">
        <f>IF(N369="zákl. přenesená",J369,0)</f>
        <v>0</v>
      </c>
      <c r="BH369" s="248">
        <f>IF(N369="sníž. přenesená",J369,0)</f>
        <v>0</v>
      </c>
      <c r="BI369" s="248">
        <f>IF(N369="nulová",J369,0)</f>
        <v>0</v>
      </c>
      <c r="BJ369" s="18" t="s">
        <v>83</v>
      </c>
      <c r="BK369" s="248">
        <f>ROUND(I369*H369,2)</f>
        <v>0</v>
      </c>
      <c r="BL369" s="18" t="s">
        <v>131</v>
      </c>
      <c r="BM369" s="247" t="s">
        <v>515</v>
      </c>
    </row>
    <row r="370" spans="1:51" s="13" customFormat="1" ht="12">
      <c r="A370" s="13"/>
      <c r="B370" s="249"/>
      <c r="C370" s="250"/>
      <c r="D370" s="251" t="s">
        <v>133</v>
      </c>
      <c r="E370" s="252" t="s">
        <v>1</v>
      </c>
      <c r="F370" s="253" t="s">
        <v>516</v>
      </c>
      <c r="G370" s="250"/>
      <c r="H370" s="254">
        <v>18.364</v>
      </c>
      <c r="I370" s="255"/>
      <c r="J370" s="250"/>
      <c r="K370" s="250"/>
      <c r="L370" s="256"/>
      <c r="M370" s="257"/>
      <c r="N370" s="258"/>
      <c r="O370" s="258"/>
      <c r="P370" s="258"/>
      <c r="Q370" s="258"/>
      <c r="R370" s="258"/>
      <c r="S370" s="258"/>
      <c r="T370" s="259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0" t="s">
        <v>133</v>
      </c>
      <c r="AU370" s="260" t="s">
        <v>86</v>
      </c>
      <c r="AV370" s="13" t="s">
        <v>86</v>
      </c>
      <c r="AW370" s="13" t="s">
        <v>33</v>
      </c>
      <c r="AX370" s="13" t="s">
        <v>78</v>
      </c>
      <c r="AY370" s="260" t="s">
        <v>125</v>
      </c>
    </row>
    <row r="371" spans="1:51" s="14" customFormat="1" ht="12">
      <c r="A371" s="14"/>
      <c r="B371" s="261"/>
      <c r="C371" s="262"/>
      <c r="D371" s="251" t="s">
        <v>133</v>
      </c>
      <c r="E371" s="263" t="s">
        <v>1</v>
      </c>
      <c r="F371" s="264" t="s">
        <v>145</v>
      </c>
      <c r="G371" s="262"/>
      <c r="H371" s="265">
        <v>18.364</v>
      </c>
      <c r="I371" s="266"/>
      <c r="J371" s="262"/>
      <c r="K371" s="262"/>
      <c r="L371" s="267"/>
      <c r="M371" s="268"/>
      <c r="N371" s="269"/>
      <c r="O371" s="269"/>
      <c r="P371" s="269"/>
      <c r="Q371" s="269"/>
      <c r="R371" s="269"/>
      <c r="S371" s="269"/>
      <c r="T371" s="270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71" t="s">
        <v>133</v>
      </c>
      <c r="AU371" s="271" t="s">
        <v>86</v>
      </c>
      <c r="AV371" s="14" t="s">
        <v>131</v>
      </c>
      <c r="AW371" s="14" t="s">
        <v>33</v>
      </c>
      <c r="AX371" s="14" t="s">
        <v>78</v>
      </c>
      <c r="AY371" s="271" t="s">
        <v>125</v>
      </c>
    </row>
    <row r="372" spans="1:51" s="13" customFormat="1" ht="12">
      <c r="A372" s="13"/>
      <c r="B372" s="249"/>
      <c r="C372" s="250"/>
      <c r="D372" s="251" t="s">
        <v>133</v>
      </c>
      <c r="E372" s="252" t="s">
        <v>1</v>
      </c>
      <c r="F372" s="253" t="s">
        <v>517</v>
      </c>
      <c r="G372" s="250"/>
      <c r="H372" s="254">
        <v>18.4</v>
      </c>
      <c r="I372" s="255"/>
      <c r="J372" s="250"/>
      <c r="K372" s="250"/>
      <c r="L372" s="256"/>
      <c r="M372" s="257"/>
      <c r="N372" s="258"/>
      <c r="O372" s="258"/>
      <c r="P372" s="258"/>
      <c r="Q372" s="258"/>
      <c r="R372" s="258"/>
      <c r="S372" s="258"/>
      <c r="T372" s="259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60" t="s">
        <v>133</v>
      </c>
      <c r="AU372" s="260" t="s">
        <v>86</v>
      </c>
      <c r="AV372" s="13" t="s">
        <v>86</v>
      </c>
      <c r="AW372" s="13" t="s">
        <v>33</v>
      </c>
      <c r="AX372" s="13" t="s">
        <v>83</v>
      </c>
      <c r="AY372" s="260" t="s">
        <v>125</v>
      </c>
    </row>
    <row r="373" spans="1:65" s="2" customFormat="1" ht="21.75" customHeight="1">
      <c r="A373" s="39"/>
      <c r="B373" s="40"/>
      <c r="C373" s="236" t="s">
        <v>518</v>
      </c>
      <c r="D373" s="236" t="s">
        <v>127</v>
      </c>
      <c r="E373" s="237" t="s">
        <v>519</v>
      </c>
      <c r="F373" s="238" t="s">
        <v>520</v>
      </c>
      <c r="G373" s="239" t="s">
        <v>165</v>
      </c>
      <c r="H373" s="240">
        <v>1</v>
      </c>
      <c r="I373" s="241"/>
      <c r="J373" s="242">
        <f>ROUND(I373*H373,2)</f>
        <v>0</v>
      </c>
      <c r="K373" s="238" t="s">
        <v>1</v>
      </c>
      <c r="L373" s="45"/>
      <c r="M373" s="243" t="s">
        <v>1</v>
      </c>
      <c r="N373" s="244" t="s">
        <v>43</v>
      </c>
      <c r="O373" s="92"/>
      <c r="P373" s="245">
        <f>O373*H373</f>
        <v>0</v>
      </c>
      <c r="Q373" s="245">
        <v>0</v>
      </c>
      <c r="R373" s="245">
        <f>Q373*H373</f>
        <v>0</v>
      </c>
      <c r="S373" s="245">
        <v>0</v>
      </c>
      <c r="T373" s="246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47" t="s">
        <v>131</v>
      </c>
      <c r="AT373" s="247" t="s">
        <v>127</v>
      </c>
      <c r="AU373" s="247" t="s">
        <v>86</v>
      </c>
      <c r="AY373" s="18" t="s">
        <v>125</v>
      </c>
      <c r="BE373" s="248">
        <f>IF(N373="základní",J373,0)</f>
        <v>0</v>
      </c>
      <c r="BF373" s="248">
        <f>IF(N373="snížená",J373,0)</f>
        <v>0</v>
      </c>
      <c r="BG373" s="248">
        <f>IF(N373="zákl. přenesená",J373,0)</f>
        <v>0</v>
      </c>
      <c r="BH373" s="248">
        <f>IF(N373="sníž. přenesená",J373,0)</f>
        <v>0</v>
      </c>
      <c r="BI373" s="248">
        <f>IF(N373="nulová",J373,0)</f>
        <v>0</v>
      </c>
      <c r="BJ373" s="18" t="s">
        <v>83</v>
      </c>
      <c r="BK373" s="248">
        <f>ROUND(I373*H373,2)</f>
        <v>0</v>
      </c>
      <c r="BL373" s="18" t="s">
        <v>131</v>
      </c>
      <c r="BM373" s="247" t="s">
        <v>521</v>
      </c>
    </row>
    <row r="374" spans="1:51" s="13" customFormat="1" ht="12">
      <c r="A374" s="13"/>
      <c r="B374" s="249"/>
      <c r="C374" s="250"/>
      <c r="D374" s="251" t="s">
        <v>133</v>
      </c>
      <c r="E374" s="252" t="s">
        <v>1</v>
      </c>
      <c r="F374" s="253" t="s">
        <v>522</v>
      </c>
      <c r="G374" s="250"/>
      <c r="H374" s="254">
        <v>1</v>
      </c>
      <c r="I374" s="255"/>
      <c r="J374" s="250"/>
      <c r="K374" s="250"/>
      <c r="L374" s="256"/>
      <c r="M374" s="257"/>
      <c r="N374" s="258"/>
      <c r="O374" s="258"/>
      <c r="P374" s="258"/>
      <c r="Q374" s="258"/>
      <c r="R374" s="258"/>
      <c r="S374" s="258"/>
      <c r="T374" s="259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60" t="s">
        <v>133</v>
      </c>
      <c r="AU374" s="260" t="s">
        <v>86</v>
      </c>
      <c r="AV374" s="13" t="s">
        <v>86</v>
      </c>
      <c r="AW374" s="13" t="s">
        <v>33</v>
      </c>
      <c r="AX374" s="13" t="s">
        <v>78</v>
      </c>
      <c r="AY374" s="260" t="s">
        <v>125</v>
      </c>
    </row>
    <row r="375" spans="1:51" s="14" customFormat="1" ht="12">
      <c r="A375" s="14"/>
      <c r="B375" s="261"/>
      <c r="C375" s="262"/>
      <c r="D375" s="251" t="s">
        <v>133</v>
      </c>
      <c r="E375" s="263" t="s">
        <v>1</v>
      </c>
      <c r="F375" s="264" t="s">
        <v>145</v>
      </c>
      <c r="G375" s="262"/>
      <c r="H375" s="265">
        <v>1</v>
      </c>
      <c r="I375" s="266"/>
      <c r="J375" s="262"/>
      <c r="K375" s="262"/>
      <c r="L375" s="267"/>
      <c r="M375" s="268"/>
      <c r="N375" s="269"/>
      <c r="O375" s="269"/>
      <c r="P375" s="269"/>
      <c r="Q375" s="269"/>
      <c r="R375" s="269"/>
      <c r="S375" s="269"/>
      <c r="T375" s="270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71" t="s">
        <v>133</v>
      </c>
      <c r="AU375" s="271" t="s">
        <v>86</v>
      </c>
      <c r="AV375" s="14" t="s">
        <v>131</v>
      </c>
      <c r="AW375" s="14" t="s">
        <v>33</v>
      </c>
      <c r="AX375" s="14" t="s">
        <v>83</v>
      </c>
      <c r="AY375" s="271" t="s">
        <v>125</v>
      </c>
    </row>
    <row r="376" spans="1:65" s="2" customFormat="1" ht="21.75" customHeight="1">
      <c r="A376" s="39"/>
      <c r="B376" s="40"/>
      <c r="C376" s="236" t="s">
        <v>523</v>
      </c>
      <c r="D376" s="236" t="s">
        <v>127</v>
      </c>
      <c r="E376" s="237" t="s">
        <v>524</v>
      </c>
      <c r="F376" s="238" t="s">
        <v>525</v>
      </c>
      <c r="G376" s="239" t="s">
        <v>130</v>
      </c>
      <c r="H376" s="240">
        <v>30</v>
      </c>
      <c r="I376" s="241"/>
      <c r="J376" s="242">
        <f>ROUND(I376*H376,2)</f>
        <v>0</v>
      </c>
      <c r="K376" s="238" t="s">
        <v>137</v>
      </c>
      <c r="L376" s="45"/>
      <c r="M376" s="243" t="s">
        <v>1</v>
      </c>
      <c r="N376" s="244" t="s">
        <v>43</v>
      </c>
      <c r="O376" s="92"/>
      <c r="P376" s="245">
        <f>O376*H376</f>
        <v>0</v>
      </c>
      <c r="Q376" s="245">
        <v>0</v>
      </c>
      <c r="R376" s="245">
        <f>Q376*H376</f>
        <v>0</v>
      </c>
      <c r="S376" s="245">
        <v>0.0003</v>
      </c>
      <c r="T376" s="246">
        <f>S376*H376</f>
        <v>0.009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47" t="s">
        <v>131</v>
      </c>
      <c r="AT376" s="247" t="s">
        <v>127</v>
      </c>
      <c r="AU376" s="247" t="s">
        <v>86</v>
      </c>
      <c r="AY376" s="18" t="s">
        <v>125</v>
      </c>
      <c r="BE376" s="248">
        <f>IF(N376="základní",J376,0)</f>
        <v>0</v>
      </c>
      <c r="BF376" s="248">
        <f>IF(N376="snížená",J376,0)</f>
        <v>0</v>
      </c>
      <c r="BG376" s="248">
        <f>IF(N376="zákl. přenesená",J376,0)</f>
        <v>0</v>
      </c>
      <c r="BH376" s="248">
        <f>IF(N376="sníž. přenesená",J376,0)</f>
        <v>0</v>
      </c>
      <c r="BI376" s="248">
        <f>IF(N376="nulová",J376,0)</f>
        <v>0</v>
      </c>
      <c r="BJ376" s="18" t="s">
        <v>83</v>
      </c>
      <c r="BK376" s="248">
        <f>ROUND(I376*H376,2)</f>
        <v>0</v>
      </c>
      <c r="BL376" s="18" t="s">
        <v>131</v>
      </c>
      <c r="BM376" s="247" t="s">
        <v>526</v>
      </c>
    </row>
    <row r="377" spans="1:51" s="13" customFormat="1" ht="12">
      <c r="A377" s="13"/>
      <c r="B377" s="249"/>
      <c r="C377" s="250"/>
      <c r="D377" s="251" t="s">
        <v>133</v>
      </c>
      <c r="E377" s="252" t="s">
        <v>1</v>
      </c>
      <c r="F377" s="253" t="s">
        <v>527</v>
      </c>
      <c r="G377" s="250"/>
      <c r="H377" s="254">
        <v>30</v>
      </c>
      <c r="I377" s="255"/>
      <c r="J377" s="250"/>
      <c r="K377" s="250"/>
      <c r="L377" s="256"/>
      <c r="M377" s="257"/>
      <c r="N377" s="258"/>
      <c r="O377" s="258"/>
      <c r="P377" s="258"/>
      <c r="Q377" s="258"/>
      <c r="R377" s="258"/>
      <c r="S377" s="258"/>
      <c r="T377" s="259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60" t="s">
        <v>133</v>
      </c>
      <c r="AU377" s="260" t="s">
        <v>86</v>
      </c>
      <c r="AV377" s="13" t="s">
        <v>86</v>
      </c>
      <c r="AW377" s="13" t="s">
        <v>33</v>
      </c>
      <c r="AX377" s="13" t="s">
        <v>78</v>
      </c>
      <c r="AY377" s="260" t="s">
        <v>125</v>
      </c>
    </row>
    <row r="378" spans="1:51" s="14" customFormat="1" ht="12">
      <c r="A378" s="14"/>
      <c r="B378" s="261"/>
      <c r="C378" s="262"/>
      <c r="D378" s="251" t="s">
        <v>133</v>
      </c>
      <c r="E378" s="263" t="s">
        <v>1</v>
      </c>
      <c r="F378" s="264" t="s">
        <v>145</v>
      </c>
      <c r="G378" s="262"/>
      <c r="H378" s="265">
        <v>30</v>
      </c>
      <c r="I378" s="266"/>
      <c r="J378" s="262"/>
      <c r="K378" s="262"/>
      <c r="L378" s="267"/>
      <c r="M378" s="268"/>
      <c r="N378" s="269"/>
      <c r="O378" s="269"/>
      <c r="P378" s="269"/>
      <c r="Q378" s="269"/>
      <c r="R378" s="269"/>
      <c r="S378" s="269"/>
      <c r="T378" s="270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71" t="s">
        <v>133</v>
      </c>
      <c r="AU378" s="271" t="s">
        <v>86</v>
      </c>
      <c r="AV378" s="14" t="s">
        <v>131</v>
      </c>
      <c r="AW378" s="14" t="s">
        <v>33</v>
      </c>
      <c r="AX378" s="14" t="s">
        <v>83</v>
      </c>
      <c r="AY378" s="271" t="s">
        <v>125</v>
      </c>
    </row>
    <row r="379" spans="1:65" s="2" customFormat="1" ht="21.75" customHeight="1">
      <c r="A379" s="39"/>
      <c r="B379" s="40"/>
      <c r="C379" s="236" t="s">
        <v>528</v>
      </c>
      <c r="D379" s="236" t="s">
        <v>127</v>
      </c>
      <c r="E379" s="237" t="s">
        <v>529</v>
      </c>
      <c r="F379" s="238" t="s">
        <v>530</v>
      </c>
      <c r="G379" s="239" t="s">
        <v>428</v>
      </c>
      <c r="H379" s="240">
        <v>200</v>
      </c>
      <c r="I379" s="241"/>
      <c r="J379" s="242">
        <f>ROUND(I379*H379,2)</f>
        <v>0</v>
      </c>
      <c r="K379" s="238" t="s">
        <v>137</v>
      </c>
      <c r="L379" s="45"/>
      <c r="M379" s="243" t="s">
        <v>1</v>
      </c>
      <c r="N379" s="244" t="s">
        <v>43</v>
      </c>
      <c r="O379" s="92"/>
      <c r="P379" s="245">
        <f>O379*H379</f>
        <v>0</v>
      </c>
      <c r="Q379" s="245">
        <v>0</v>
      </c>
      <c r="R379" s="245">
        <f>Q379*H379</f>
        <v>0</v>
      </c>
      <c r="S379" s="245">
        <v>0</v>
      </c>
      <c r="T379" s="246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47" t="s">
        <v>131</v>
      </c>
      <c r="AT379" s="247" t="s">
        <v>127</v>
      </c>
      <c r="AU379" s="247" t="s">
        <v>86</v>
      </c>
      <c r="AY379" s="18" t="s">
        <v>125</v>
      </c>
      <c r="BE379" s="248">
        <f>IF(N379="základní",J379,0)</f>
        <v>0</v>
      </c>
      <c r="BF379" s="248">
        <f>IF(N379="snížená",J379,0)</f>
        <v>0</v>
      </c>
      <c r="BG379" s="248">
        <f>IF(N379="zákl. přenesená",J379,0)</f>
        <v>0</v>
      </c>
      <c r="BH379" s="248">
        <f>IF(N379="sníž. přenesená",J379,0)</f>
        <v>0</v>
      </c>
      <c r="BI379" s="248">
        <f>IF(N379="nulová",J379,0)</f>
        <v>0</v>
      </c>
      <c r="BJ379" s="18" t="s">
        <v>83</v>
      </c>
      <c r="BK379" s="248">
        <f>ROUND(I379*H379,2)</f>
        <v>0</v>
      </c>
      <c r="BL379" s="18" t="s">
        <v>131</v>
      </c>
      <c r="BM379" s="247" t="s">
        <v>531</v>
      </c>
    </row>
    <row r="380" spans="1:51" s="13" customFormat="1" ht="12">
      <c r="A380" s="13"/>
      <c r="B380" s="249"/>
      <c r="C380" s="250"/>
      <c r="D380" s="251" t="s">
        <v>133</v>
      </c>
      <c r="E380" s="252" t="s">
        <v>1</v>
      </c>
      <c r="F380" s="253" t="s">
        <v>532</v>
      </c>
      <c r="G380" s="250"/>
      <c r="H380" s="254">
        <v>200</v>
      </c>
      <c r="I380" s="255"/>
      <c r="J380" s="250"/>
      <c r="K380" s="250"/>
      <c r="L380" s="256"/>
      <c r="M380" s="257"/>
      <c r="N380" s="258"/>
      <c r="O380" s="258"/>
      <c r="P380" s="258"/>
      <c r="Q380" s="258"/>
      <c r="R380" s="258"/>
      <c r="S380" s="258"/>
      <c r="T380" s="259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0" t="s">
        <v>133</v>
      </c>
      <c r="AU380" s="260" t="s">
        <v>86</v>
      </c>
      <c r="AV380" s="13" t="s">
        <v>86</v>
      </c>
      <c r="AW380" s="13" t="s">
        <v>33</v>
      </c>
      <c r="AX380" s="13" t="s">
        <v>83</v>
      </c>
      <c r="AY380" s="260" t="s">
        <v>125</v>
      </c>
    </row>
    <row r="381" spans="1:65" s="2" customFormat="1" ht="21.75" customHeight="1">
      <c r="A381" s="39"/>
      <c r="B381" s="40"/>
      <c r="C381" s="236" t="s">
        <v>533</v>
      </c>
      <c r="D381" s="236" t="s">
        <v>127</v>
      </c>
      <c r="E381" s="237" t="s">
        <v>534</v>
      </c>
      <c r="F381" s="238" t="s">
        <v>535</v>
      </c>
      <c r="G381" s="239" t="s">
        <v>428</v>
      </c>
      <c r="H381" s="240">
        <v>13</v>
      </c>
      <c r="I381" s="241"/>
      <c r="J381" s="242">
        <f>ROUND(I381*H381,2)</f>
        <v>0</v>
      </c>
      <c r="K381" s="238" t="s">
        <v>137</v>
      </c>
      <c r="L381" s="45"/>
      <c r="M381" s="243" t="s">
        <v>1</v>
      </c>
      <c r="N381" s="244" t="s">
        <v>43</v>
      </c>
      <c r="O381" s="92"/>
      <c r="P381" s="245">
        <f>O381*H381</f>
        <v>0</v>
      </c>
      <c r="Q381" s="245">
        <v>0</v>
      </c>
      <c r="R381" s="245">
        <f>Q381*H381</f>
        <v>0</v>
      </c>
      <c r="S381" s="245">
        <v>0</v>
      </c>
      <c r="T381" s="246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47" t="s">
        <v>131</v>
      </c>
      <c r="AT381" s="247" t="s">
        <v>127</v>
      </c>
      <c r="AU381" s="247" t="s">
        <v>86</v>
      </c>
      <c r="AY381" s="18" t="s">
        <v>125</v>
      </c>
      <c r="BE381" s="248">
        <f>IF(N381="základní",J381,0)</f>
        <v>0</v>
      </c>
      <c r="BF381" s="248">
        <f>IF(N381="snížená",J381,0)</f>
        <v>0</v>
      </c>
      <c r="BG381" s="248">
        <f>IF(N381="zákl. přenesená",J381,0)</f>
        <v>0</v>
      </c>
      <c r="BH381" s="248">
        <f>IF(N381="sníž. přenesená",J381,0)</f>
        <v>0</v>
      </c>
      <c r="BI381" s="248">
        <f>IF(N381="nulová",J381,0)</f>
        <v>0</v>
      </c>
      <c r="BJ381" s="18" t="s">
        <v>83</v>
      </c>
      <c r="BK381" s="248">
        <f>ROUND(I381*H381,2)</f>
        <v>0</v>
      </c>
      <c r="BL381" s="18" t="s">
        <v>131</v>
      </c>
      <c r="BM381" s="247" t="s">
        <v>536</v>
      </c>
    </row>
    <row r="382" spans="1:51" s="13" customFormat="1" ht="12">
      <c r="A382" s="13"/>
      <c r="B382" s="249"/>
      <c r="C382" s="250"/>
      <c r="D382" s="251" t="s">
        <v>133</v>
      </c>
      <c r="E382" s="252" t="s">
        <v>1</v>
      </c>
      <c r="F382" s="253" t="s">
        <v>537</v>
      </c>
      <c r="G382" s="250"/>
      <c r="H382" s="254">
        <v>13</v>
      </c>
      <c r="I382" s="255"/>
      <c r="J382" s="250"/>
      <c r="K382" s="250"/>
      <c r="L382" s="256"/>
      <c r="M382" s="257"/>
      <c r="N382" s="258"/>
      <c r="O382" s="258"/>
      <c r="P382" s="258"/>
      <c r="Q382" s="258"/>
      <c r="R382" s="258"/>
      <c r="S382" s="258"/>
      <c r="T382" s="259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60" t="s">
        <v>133</v>
      </c>
      <c r="AU382" s="260" t="s">
        <v>86</v>
      </c>
      <c r="AV382" s="13" t="s">
        <v>86</v>
      </c>
      <c r="AW382" s="13" t="s">
        <v>33</v>
      </c>
      <c r="AX382" s="13" t="s">
        <v>83</v>
      </c>
      <c r="AY382" s="260" t="s">
        <v>125</v>
      </c>
    </row>
    <row r="383" spans="1:65" s="2" customFormat="1" ht="21.75" customHeight="1">
      <c r="A383" s="39"/>
      <c r="B383" s="40"/>
      <c r="C383" s="236" t="s">
        <v>538</v>
      </c>
      <c r="D383" s="236" t="s">
        <v>127</v>
      </c>
      <c r="E383" s="237" t="s">
        <v>539</v>
      </c>
      <c r="F383" s="238" t="s">
        <v>540</v>
      </c>
      <c r="G383" s="239" t="s">
        <v>428</v>
      </c>
      <c r="H383" s="240">
        <v>10</v>
      </c>
      <c r="I383" s="241"/>
      <c r="J383" s="242">
        <f>ROUND(I383*H383,2)</f>
        <v>0</v>
      </c>
      <c r="K383" s="238" t="s">
        <v>137</v>
      </c>
      <c r="L383" s="45"/>
      <c r="M383" s="243" t="s">
        <v>1</v>
      </c>
      <c r="N383" s="244" t="s">
        <v>43</v>
      </c>
      <c r="O383" s="92"/>
      <c r="P383" s="245">
        <f>O383*H383</f>
        <v>0</v>
      </c>
      <c r="Q383" s="245">
        <v>0</v>
      </c>
      <c r="R383" s="245">
        <f>Q383*H383</f>
        <v>0</v>
      </c>
      <c r="S383" s="245">
        <v>0</v>
      </c>
      <c r="T383" s="246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47" t="s">
        <v>131</v>
      </c>
      <c r="AT383" s="247" t="s">
        <v>127</v>
      </c>
      <c r="AU383" s="247" t="s">
        <v>86</v>
      </c>
      <c r="AY383" s="18" t="s">
        <v>125</v>
      </c>
      <c r="BE383" s="248">
        <f>IF(N383="základní",J383,0)</f>
        <v>0</v>
      </c>
      <c r="BF383" s="248">
        <f>IF(N383="snížená",J383,0)</f>
        <v>0</v>
      </c>
      <c r="BG383" s="248">
        <f>IF(N383="zákl. přenesená",J383,0)</f>
        <v>0</v>
      </c>
      <c r="BH383" s="248">
        <f>IF(N383="sníž. přenesená",J383,0)</f>
        <v>0</v>
      </c>
      <c r="BI383" s="248">
        <f>IF(N383="nulová",J383,0)</f>
        <v>0</v>
      </c>
      <c r="BJ383" s="18" t="s">
        <v>83</v>
      </c>
      <c r="BK383" s="248">
        <f>ROUND(I383*H383,2)</f>
        <v>0</v>
      </c>
      <c r="BL383" s="18" t="s">
        <v>131</v>
      </c>
      <c r="BM383" s="247" t="s">
        <v>541</v>
      </c>
    </row>
    <row r="384" spans="1:51" s="13" customFormat="1" ht="12">
      <c r="A384" s="13"/>
      <c r="B384" s="249"/>
      <c r="C384" s="250"/>
      <c r="D384" s="251" t="s">
        <v>133</v>
      </c>
      <c r="E384" s="252" t="s">
        <v>1</v>
      </c>
      <c r="F384" s="253" t="s">
        <v>183</v>
      </c>
      <c r="G384" s="250"/>
      <c r="H384" s="254">
        <v>10</v>
      </c>
      <c r="I384" s="255"/>
      <c r="J384" s="250"/>
      <c r="K384" s="250"/>
      <c r="L384" s="256"/>
      <c r="M384" s="257"/>
      <c r="N384" s="258"/>
      <c r="O384" s="258"/>
      <c r="P384" s="258"/>
      <c r="Q384" s="258"/>
      <c r="R384" s="258"/>
      <c r="S384" s="258"/>
      <c r="T384" s="259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60" t="s">
        <v>133</v>
      </c>
      <c r="AU384" s="260" t="s">
        <v>86</v>
      </c>
      <c r="AV384" s="13" t="s">
        <v>86</v>
      </c>
      <c r="AW384" s="13" t="s">
        <v>33</v>
      </c>
      <c r="AX384" s="13" t="s">
        <v>83</v>
      </c>
      <c r="AY384" s="260" t="s">
        <v>125</v>
      </c>
    </row>
    <row r="385" spans="1:65" s="2" customFormat="1" ht="21.75" customHeight="1">
      <c r="A385" s="39"/>
      <c r="B385" s="40"/>
      <c r="C385" s="236" t="s">
        <v>542</v>
      </c>
      <c r="D385" s="236" t="s">
        <v>127</v>
      </c>
      <c r="E385" s="237" t="s">
        <v>543</v>
      </c>
      <c r="F385" s="238" t="s">
        <v>544</v>
      </c>
      <c r="G385" s="239" t="s">
        <v>428</v>
      </c>
      <c r="H385" s="240">
        <v>30</v>
      </c>
      <c r="I385" s="241"/>
      <c r="J385" s="242">
        <f>ROUND(I385*H385,2)</f>
        <v>0</v>
      </c>
      <c r="K385" s="238" t="s">
        <v>137</v>
      </c>
      <c r="L385" s="45"/>
      <c r="M385" s="243" t="s">
        <v>1</v>
      </c>
      <c r="N385" s="244" t="s">
        <v>43</v>
      </c>
      <c r="O385" s="92"/>
      <c r="P385" s="245">
        <f>O385*H385</f>
        <v>0</v>
      </c>
      <c r="Q385" s="245">
        <v>0</v>
      </c>
      <c r="R385" s="245">
        <f>Q385*H385</f>
        <v>0</v>
      </c>
      <c r="S385" s="245">
        <v>0</v>
      </c>
      <c r="T385" s="246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47" t="s">
        <v>131</v>
      </c>
      <c r="AT385" s="247" t="s">
        <v>127</v>
      </c>
      <c r="AU385" s="247" t="s">
        <v>86</v>
      </c>
      <c r="AY385" s="18" t="s">
        <v>125</v>
      </c>
      <c r="BE385" s="248">
        <f>IF(N385="základní",J385,0)</f>
        <v>0</v>
      </c>
      <c r="BF385" s="248">
        <f>IF(N385="snížená",J385,0)</f>
        <v>0</v>
      </c>
      <c r="BG385" s="248">
        <f>IF(N385="zákl. přenesená",J385,0)</f>
        <v>0</v>
      </c>
      <c r="BH385" s="248">
        <f>IF(N385="sníž. přenesená",J385,0)</f>
        <v>0</v>
      </c>
      <c r="BI385" s="248">
        <f>IF(N385="nulová",J385,0)</f>
        <v>0</v>
      </c>
      <c r="BJ385" s="18" t="s">
        <v>83</v>
      </c>
      <c r="BK385" s="248">
        <f>ROUND(I385*H385,2)</f>
        <v>0</v>
      </c>
      <c r="BL385" s="18" t="s">
        <v>131</v>
      </c>
      <c r="BM385" s="247" t="s">
        <v>545</v>
      </c>
    </row>
    <row r="386" spans="1:51" s="13" customFormat="1" ht="12">
      <c r="A386" s="13"/>
      <c r="B386" s="249"/>
      <c r="C386" s="250"/>
      <c r="D386" s="251" t="s">
        <v>133</v>
      </c>
      <c r="E386" s="252" t="s">
        <v>1</v>
      </c>
      <c r="F386" s="253" t="s">
        <v>546</v>
      </c>
      <c r="G386" s="250"/>
      <c r="H386" s="254">
        <v>30</v>
      </c>
      <c r="I386" s="255"/>
      <c r="J386" s="250"/>
      <c r="K386" s="250"/>
      <c r="L386" s="256"/>
      <c r="M386" s="257"/>
      <c r="N386" s="258"/>
      <c r="O386" s="258"/>
      <c r="P386" s="258"/>
      <c r="Q386" s="258"/>
      <c r="R386" s="258"/>
      <c r="S386" s="258"/>
      <c r="T386" s="259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60" t="s">
        <v>133</v>
      </c>
      <c r="AU386" s="260" t="s">
        <v>86</v>
      </c>
      <c r="AV386" s="13" t="s">
        <v>86</v>
      </c>
      <c r="AW386" s="13" t="s">
        <v>33</v>
      </c>
      <c r="AX386" s="13" t="s">
        <v>83</v>
      </c>
      <c r="AY386" s="260" t="s">
        <v>125</v>
      </c>
    </row>
    <row r="387" spans="1:65" s="2" customFormat="1" ht="21.75" customHeight="1">
      <c r="A387" s="39"/>
      <c r="B387" s="40"/>
      <c r="C387" s="236" t="s">
        <v>547</v>
      </c>
      <c r="D387" s="236" t="s">
        <v>127</v>
      </c>
      <c r="E387" s="237" t="s">
        <v>548</v>
      </c>
      <c r="F387" s="238" t="s">
        <v>549</v>
      </c>
      <c r="G387" s="239" t="s">
        <v>130</v>
      </c>
      <c r="H387" s="240">
        <v>19520.3</v>
      </c>
      <c r="I387" s="241"/>
      <c r="J387" s="242">
        <f>ROUND(I387*H387,2)</f>
        <v>0</v>
      </c>
      <c r="K387" s="238" t="s">
        <v>137</v>
      </c>
      <c r="L387" s="45"/>
      <c r="M387" s="243" t="s">
        <v>1</v>
      </c>
      <c r="N387" s="244" t="s">
        <v>43</v>
      </c>
      <c r="O387" s="92"/>
      <c r="P387" s="245">
        <f>O387*H387</f>
        <v>0</v>
      </c>
      <c r="Q387" s="245">
        <v>0</v>
      </c>
      <c r="R387" s="245">
        <f>Q387*H387</f>
        <v>0</v>
      </c>
      <c r="S387" s="245">
        <v>0</v>
      </c>
      <c r="T387" s="246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47" t="s">
        <v>131</v>
      </c>
      <c r="AT387" s="247" t="s">
        <v>127</v>
      </c>
      <c r="AU387" s="247" t="s">
        <v>86</v>
      </c>
      <c r="AY387" s="18" t="s">
        <v>125</v>
      </c>
      <c r="BE387" s="248">
        <f>IF(N387="základní",J387,0)</f>
        <v>0</v>
      </c>
      <c r="BF387" s="248">
        <f>IF(N387="snížená",J387,0)</f>
        <v>0</v>
      </c>
      <c r="BG387" s="248">
        <f>IF(N387="zákl. přenesená",J387,0)</f>
        <v>0</v>
      </c>
      <c r="BH387" s="248">
        <f>IF(N387="sníž. přenesená",J387,0)</f>
        <v>0</v>
      </c>
      <c r="BI387" s="248">
        <f>IF(N387="nulová",J387,0)</f>
        <v>0</v>
      </c>
      <c r="BJ387" s="18" t="s">
        <v>83</v>
      </c>
      <c r="BK387" s="248">
        <f>ROUND(I387*H387,2)</f>
        <v>0</v>
      </c>
      <c r="BL387" s="18" t="s">
        <v>131</v>
      </c>
      <c r="BM387" s="247" t="s">
        <v>550</v>
      </c>
    </row>
    <row r="388" spans="1:47" s="2" customFormat="1" ht="12">
      <c r="A388" s="39"/>
      <c r="B388" s="40"/>
      <c r="C388" s="41"/>
      <c r="D388" s="251" t="s">
        <v>167</v>
      </c>
      <c r="E388" s="41"/>
      <c r="F388" s="282" t="s">
        <v>551</v>
      </c>
      <c r="G388" s="41"/>
      <c r="H388" s="41"/>
      <c r="I388" s="145"/>
      <c r="J388" s="41"/>
      <c r="K388" s="41"/>
      <c r="L388" s="45"/>
      <c r="M388" s="283"/>
      <c r="N388" s="284"/>
      <c r="O388" s="92"/>
      <c r="P388" s="92"/>
      <c r="Q388" s="92"/>
      <c r="R388" s="92"/>
      <c r="S388" s="92"/>
      <c r="T388" s="93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167</v>
      </c>
      <c r="AU388" s="18" t="s">
        <v>86</v>
      </c>
    </row>
    <row r="389" spans="1:51" s="13" customFormat="1" ht="12">
      <c r="A389" s="13"/>
      <c r="B389" s="249"/>
      <c r="C389" s="250"/>
      <c r="D389" s="251" t="s">
        <v>133</v>
      </c>
      <c r="E389" s="252" t="s">
        <v>1</v>
      </c>
      <c r="F389" s="253" t="s">
        <v>160</v>
      </c>
      <c r="G389" s="250"/>
      <c r="H389" s="254">
        <v>19520.3</v>
      </c>
      <c r="I389" s="255"/>
      <c r="J389" s="250"/>
      <c r="K389" s="250"/>
      <c r="L389" s="256"/>
      <c r="M389" s="257"/>
      <c r="N389" s="258"/>
      <c r="O389" s="258"/>
      <c r="P389" s="258"/>
      <c r="Q389" s="258"/>
      <c r="R389" s="258"/>
      <c r="S389" s="258"/>
      <c r="T389" s="259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60" t="s">
        <v>133</v>
      </c>
      <c r="AU389" s="260" t="s">
        <v>86</v>
      </c>
      <c r="AV389" s="13" t="s">
        <v>86</v>
      </c>
      <c r="AW389" s="13" t="s">
        <v>33</v>
      </c>
      <c r="AX389" s="13" t="s">
        <v>83</v>
      </c>
      <c r="AY389" s="260" t="s">
        <v>125</v>
      </c>
    </row>
    <row r="390" spans="1:65" s="2" customFormat="1" ht="16.5" customHeight="1">
      <c r="A390" s="39"/>
      <c r="B390" s="40"/>
      <c r="C390" s="236" t="s">
        <v>552</v>
      </c>
      <c r="D390" s="236" t="s">
        <v>127</v>
      </c>
      <c r="E390" s="237" t="s">
        <v>553</v>
      </c>
      <c r="F390" s="238" t="s">
        <v>554</v>
      </c>
      <c r="G390" s="239" t="s">
        <v>130</v>
      </c>
      <c r="H390" s="240">
        <v>1567.4</v>
      </c>
      <c r="I390" s="241"/>
      <c r="J390" s="242">
        <f>ROUND(I390*H390,2)</f>
        <v>0</v>
      </c>
      <c r="K390" s="238" t="s">
        <v>137</v>
      </c>
      <c r="L390" s="45"/>
      <c r="M390" s="243" t="s">
        <v>1</v>
      </c>
      <c r="N390" s="244" t="s">
        <v>43</v>
      </c>
      <c r="O390" s="92"/>
      <c r="P390" s="245">
        <f>O390*H390</f>
        <v>0</v>
      </c>
      <c r="Q390" s="245">
        <v>0</v>
      </c>
      <c r="R390" s="245">
        <f>Q390*H390</f>
        <v>0</v>
      </c>
      <c r="S390" s="245">
        <v>0</v>
      </c>
      <c r="T390" s="246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47" t="s">
        <v>131</v>
      </c>
      <c r="AT390" s="247" t="s">
        <v>127</v>
      </c>
      <c r="AU390" s="247" t="s">
        <v>86</v>
      </c>
      <c r="AY390" s="18" t="s">
        <v>125</v>
      </c>
      <c r="BE390" s="248">
        <f>IF(N390="základní",J390,0)</f>
        <v>0</v>
      </c>
      <c r="BF390" s="248">
        <f>IF(N390="snížená",J390,0)</f>
        <v>0</v>
      </c>
      <c r="BG390" s="248">
        <f>IF(N390="zákl. přenesená",J390,0)</f>
        <v>0</v>
      </c>
      <c r="BH390" s="248">
        <f>IF(N390="sníž. přenesená",J390,0)</f>
        <v>0</v>
      </c>
      <c r="BI390" s="248">
        <f>IF(N390="nulová",J390,0)</f>
        <v>0</v>
      </c>
      <c r="BJ390" s="18" t="s">
        <v>83</v>
      </c>
      <c r="BK390" s="248">
        <f>ROUND(I390*H390,2)</f>
        <v>0</v>
      </c>
      <c r="BL390" s="18" t="s">
        <v>131</v>
      </c>
      <c r="BM390" s="247" t="s">
        <v>555</v>
      </c>
    </row>
    <row r="391" spans="1:51" s="13" customFormat="1" ht="12">
      <c r="A391" s="13"/>
      <c r="B391" s="249"/>
      <c r="C391" s="250"/>
      <c r="D391" s="251" t="s">
        <v>133</v>
      </c>
      <c r="E391" s="252" t="s">
        <v>1</v>
      </c>
      <c r="F391" s="253" t="s">
        <v>556</v>
      </c>
      <c r="G391" s="250"/>
      <c r="H391" s="254">
        <v>1567.375</v>
      </c>
      <c r="I391" s="255"/>
      <c r="J391" s="250"/>
      <c r="K391" s="250"/>
      <c r="L391" s="256"/>
      <c r="M391" s="257"/>
      <c r="N391" s="258"/>
      <c r="O391" s="258"/>
      <c r="P391" s="258"/>
      <c r="Q391" s="258"/>
      <c r="R391" s="258"/>
      <c r="S391" s="258"/>
      <c r="T391" s="259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60" t="s">
        <v>133</v>
      </c>
      <c r="AU391" s="260" t="s">
        <v>86</v>
      </c>
      <c r="AV391" s="13" t="s">
        <v>86</v>
      </c>
      <c r="AW391" s="13" t="s">
        <v>33</v>
      </c>
      <c r="AX391" s="13" t="s">
        <v>78</v>
      </c>
      <c r="AY391" s="260" t="s">
        <v>125</v>
      </c>
    </row>
    <row r="392" spans="1:51" s="14" customFormat="1" ht="12">
      <c r="A392" s="14"/>
      <c r="B392" s="261"/>
      <c r="C392" s="262"/>
      <c r="D392" s="251" t="s">
        <v>133</v>
      </c>
      <c r="E392" s="263" t="s">
        <v>1</v>
      </c>
      <c r="F392" s="264" t="s">
        <v>145</v>
      </c>
      <c r="G392" s="262"/>
      <c r="H392" s="265">
        <v>1567.375</v>
      </c>
      <c r="I392" s="266"/>
      <c r="J392" s="262"/>
      <c r="K392" s="262"/>
      <c r="L392" s="267"/>
      <c r="M392" s="268"/>
      <c r="N392" s="269"/>
      <c r="O392" s="269"/>
      <c r="P392" s="269"/>
      <c r="Q392" s="269"/>
      <c r="R392" s="269"/>
      <c r="S392" s="269"/>
      <c r="T392" s="270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71" t="s">
        <v>133</v>
      </c>
      <c r="AU392" s="271" t="s">
        <v>86</v>
      </c>
      <c r="AV392" s="14" t="s">
        <v>131</v>
      </c>
      <c r="AW392" s="14" t="s">
        <v>33</v>
      </c>
      <c r="AX392" s="14" t="s">
        <v>78</v>
      </c>
      <c r="AY392" s="271" t="s">
        <v>125</v>
      </c>
    </row>
    <row r="393" spans="1:51" s="13" customFormat="1" ht="12">
      <c r="A393" s="13"/>
      <c r="B393" s="249"/>
      <c r="C393" s="250"/>
      <c r="D393" s="251" t="s">
        <v>133</v>
      </c>
      <c r="E393" s="252" t="s">
        <v>1</v>
      </c>
      <c r="F393" s="253" t="s">
        <v>557</v>
      </c>
      <c r="G393" s="250"/>
      <c r="H393" s="254">
        <v>1567.4</v>
      </c>
      <c r="I393" s="255"/>
      <c r="J393" s="250"/>
      <c r="K393" s="250"/>
      <c r="L393" s="256"/>
      <c r="M393" s="257"/>
      <c r="N393" s="258"/>
      <c r="O393" s="258"/>
      <c r="P393" s="258"/>
      <c r="Q393" s="258"/>
      <c r="R393" s="258"/>
      <c r="S393" s="258"/>
      <c r="T393" s="259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60" t="s">
        <v>133</v>
      </c>
      <c r="AU393" s="260" t="s">
        <v>86</v>
      </c>
      <c r="AV393" s="13" t="s">
        <v>86</v>
      </c>
      <c r="AW393" s="13" t="s">
        <v>33</v>
      </c>
      <c r="AX393" s="13" t="s">
        <v>83</v>
      </c>
      <c r="AY393" s="260" t="s">
        <v>125</v>
      </c>
    </row>
    <row r="394" spans="1:65" s="2" customFormat="1" ht="21.75" customHeight="1">
      <c r="A394" s="39"/>
      <c r="B394" s="40"/>
      <c r="C394" s="236" t="s">
        <v>558</v>
      </c>
      <c r="D394" s="236" t="s">
        <v>127</v>
      </c>
      <c r="E394" s="237" t="s">
        <v>559</v>
      </c>
      <c r="F394" s="238" t="s">
        <v>560</v>
      </c>
      <c r="G394" s="239" t="s">
        <v>316</v>
      </c>
      <c r="H394" s="240">
        <v>4</v>
      </c>
      <c r="I394" s="241"/>
      <c r="J394" s="242">
        <f>ROUND(I394*H394,2)</f>
        <v>0</v>
      </c>
      <c r="K394" s="238" t="s">
        <v>1</v>
      </c>
      <c r="L394" s="45"/>
      <c r="M394" s="243" t="s">
        <v>1</v>
      </c>
      <c r="N394" s="244" t="s">
        <v>43</v>
      </c>
      <c r="O394" s="92"/>
      <c r="P394" s="245">
        <f>O394*H394</f>
        <v>0</v>
      </c>
      <c r="Q394" s="245">
        <v>0.00032</v>
      </c>
      <c r="R394" s="245">
        <f>Q394*H394</f>
        <v>0.00128</v>
      </c>
      <c r="S394" s="245">
        <v>0</v>
      </c>
      <c r="T394" s="246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47" t="s">
        <v>131</v>
      </c>
      <c r="AT394" s="247" t="s">
        <v>127</v>
      </c>
      <c r="AU394" s="247" t="s">
        <v>86</v>
      </c>
      <c r="AY394" s="18" t="s">
        <v>125</v>
      </c>
      <c r="BE394" s="248">
        <f>IF(N394="základní",J394,0)</f>
        <v>0</v>
      </c>
      <c r="BF394" s="248">
        <f>IF(N394="snížená",J394,0)</f>
        <v>0</v>
      </c>
      <c r="BG394" s="248">
        <f>IF(N394="zákl. přenesená",J394,0)</f>
        <v>0</v>
      </c>
      <c r="BH394" s="248">
        <f>IF(N394="sníž. přenesená",J394,0)</f>
        <v>0</v>
      </c>
      <c r="BI394" s="248">
        <f>IF(N394="nulová",J394,0)</f>
        <v>0</v>
      </c>
      <c r="BJ394" s="18" t="s">
        <v>83</v>
      </c>
      <c r="BK394" s="248">
        <f>ROUND(I394*H394,2)</f>
        <v>0</v>
      </c>
      <c r="BL394" s="18" t="s">
        <v>131</v>
      </c>
      <c r="BM394" s="247" t="s">
        <v>561</v>
      </c>
    </row>
    <row r="395" spans="1:51" s="13" customFormat="1" ht="12">
      <c r="A395" s="13"/>
      <c r="B395" s="249"/>
      <c r="C395" s="250"/>
      <c r="D395" s="251" t="s">
        <v>133</v>
      </c>
      <c r="E395" s="252" t="s">
        <v>1</v>
      </c>
      <c r="F395" s="253" t="s">
        <v>131</v>
      </c>
      <c r="G395" s="250"/>
      <c r="H395" s="254">
        <v>4</v>
      </c>
      <c r="I395" s="255"/>
      <c r="J395" s="250"/>
      <c r="K395" s="250"/>
      <c r="L395" s="256"/>
      <c r="M395" s="257"/>
      <c r="N395" s="258"/>
      <c r="O395" s="258"/>
      <c r="P395" s="258"/>
      <c r="Q395" s="258"/>
      <c r="R395" s="258"/>
      <c r="S395" s="258"/>
      <c r="T395" s="259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60" t="s">
        <v>133</v>
      </c>
      <c r="AU395" s="260" t="s">
        <v>86</v>
      </c>
      <c r="AV395" s="13" t="s">
        <v>86</v>
      </c>
      <c r="AW395" s="13" t="s">
        <v>33</v>
      </c>
      <c r="AX395" s="13" t="s">
        <v>83</v>
      </c>
      <c r="AY395" s="260" t="s">
        <v>125</v>
      </c>
    </row>
    <row r="396" spans="1:65" s="2" customFormat="1" ht="16.5" customHeight="1">
      <c r="A396" s="39"/>
      <c r="B396" s="40"/>
      <c r="C396" s="236" t="s">
        <v>562</v>
      </c>
      <c r="D396" s="236" t="s">
        <v>127</v>
      </c>
      <c r="E396" s="237" t="s">
        <v>563</v>
      </c>
      <c r="F396" s="238" t="s">
        <v>564</v>
      </c>
      <c r="G396" s="239" t="s">
        <v>172</v>
      </c>
      <c r="H396" s="240">
        <v>1.43</v>
      </c>
      <c r="I396" s="241"/>
      <c r="J396" s="242">
        <f>ROUND(I396*H396,2)</f>
        <v>0</v>
      </c>
      <c r="K396" s="238" t="s">
        <v>1</v>
      </c>
      <c r="L396" s="45"/>
      <c r="M396" s="243" t="s">
        <v>1</v>
      </c>
      <c r="N396" s="244" t="s">
        <v>43</v>
      </c>
      <c r="O396" s="92"/>
      <c r="P396" s="245">
        <f>O396*H396</f>
        <v>0</v>
      </c>
      <c r="Q396" s="245">
        <v>0.12</v>
      </c>
      <c r="R396" s="245">
        <f>Q396*H396</f>
        <v>0.17159999999999997</v>
      </c>
      <c r="S396" s="245">
        <v>2.49</v>
      </c>
      <c r="T396" s="246">
        <f>S396*H396</f>
        <v>3.5607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47" t="s">
        <v>131</v>
      </c>
      <c r="AT396" s="247" t="s">
        <v>127</v>
      </c>
      <c r="AU396" s="247" t="s">
        <v>86</v>
      </c>
      <c r="AY396" s="18" t="s">
        <v>125</v>
      </c>
      <c r="BE396" s="248">
        <f>IF(N396="základní",J396,0)</f>
        <v>0</v>
      </c>
      <c r="BF396" s="248">
        <f>IF(N396="snížená",J396,0)</f>
        <v>0</v>
      </c>
      <c r="BG396" s="248">
        <f>IF(N396="zákl. přenesená",J396,0)</f>
        <v>0</v>
      </c>
      <c r="BH396" s="248">
        <f>IF(N396="sníž. přenesená",J396,0)</f>
        <v>0</v>
      </c>
      <c r="BI396" s="248">
        <f>IF(N396="nulová",J396,0)</f>
        <v>0</v>
      </c>
      <c r="BJ396" s="18" t="s">
        <v>83</v>
      </c>
      <c r="BK396" s="248">
        <f>ROUND(I396*H396,2)</f>
        <v>0</v>
      </c>
      <c r="BL396" s="18" t="s">
        <v>131</v>
      </c>
      <c r="BM396" s="247" t="s">
        <v>565</v>
      </c>
    </row>
    <row r="397" spans="1:51" s="13" customFormat="1" ht="12">
      <c r="A397" s="13"/>
      <c r="B397" s="249"/>
      <c r="C397" s="250"/>
      <c r="D397" s="251" t="s">
        <v>133</v>
      </c>
      <c r="E397" s="252" t="s">
        <v>1</v>
      </c>
      <c r="F397" s="253" t="s">
        <v>566</v>
      </c>
      <c r="G397" s="250"/>
      <c r="H397" s="254">
        <v>1.428</v>
      </c>
      <c r="I397" s="255"/>
      <c r="J397" s="250"/>
      <c r="K397" s="250"/>
      <c r="L397" s="256"/>
      <c r="M397" s="257"/>
      <c r="N397" s="258"/>
      <c r="O397" s="258"/>
      <c r="P397" s="258"/>
      <c r="Q397" s="258"/>
      <c r="R397" s="258"/>
      <c r="S397" s="258"/>
      <c r="T397" s="259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60" t="s">
        <v>133</v>
      </c>
      <c r="AU397" s="260" t="s">
        <v>86</v>
      </c>
      <c r="AV397" s="13" t="s">
        <v>86</v>
      </c>
      <c r="AW397" s="13" t="s">
        <v>33</v>
      </c>
      <c r="AX397" s="13" t="s">
        <v>78</v>
      </c>
      <c r="AY397" s="260" t="s">
        <v>125</v>
      </c>
    </row>
    <row r="398" spans="1:51" s="14" customFormat="1" ht="12">
      <c r="A398" s="14"/>
      <c r="B398" s="261"/>
      <c r="C398" s="262"/>
      <c r="D398" s="251" t="s">
        <v>133</v>
      </c>
      <c r="E398" s="263" t="s">
        <v>1</v>
      </c>
      <c r="F398" s="264" t="s">
        <v>145</v>
      </c>
      <c r="G398" s="262"/>
      <c r="H398" s="265">
        <v>1.428</v>
      </c>
      <c r="I398" s="266"/>
      <c r="J398" s="262"/>
      <c r="K398" s="262"/>
      <c r="L398" s="267"/>
      <c r="M398" s="268"/>
      <c r="N398" s="269"/>
      <c r="O398" s="269"/>
      <c r="P398" s="269"/>
      <c r="Q398" s="269"/>
      <c r="R398" s="269"/>
      <c r="S398" s="269"/>
      <c r="T398" s="270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71" t="s">
        <v>133</v>
      </c>
      <c r="AU398" s="271" t="s">
        <v>86</v>
      </c>
      <c r="AV398" s="14" t="s">
        <v>131</v>
      </c>
      <c r="AW398" s="14" t="s">
        <v>33</v>
      </c>
      <c r="AX398" s="14" t="s">
        <v>78</v>
      </c>
      <c r="AY398" s="271" t="s">
        <v>125</v>
      </c>
    </row>
    <row r="399" spans="1:51" s="13" customFormat="1" ht="12">
      <c r="A399" s="13"/>
      <c r="B399" s="249"/>
      <c r="C399" s="250"/>
      <c r="D399" s="251" t="s">
        <v>133</v>
      </c>
      <c r="E399" s="252" t="s">
        <v>1</v>
      </c>
      <c r="F399" s="253" t="s">
        <v>567</v>
      </c>
      <c r="G399" s="250"/>
      <c r="H399" s="254">
        <v>1.43</v>
      </c>
      <c r="I399" s="255"/>
      <c r="J399" s="250"/>
      <c r="K399" s="250"/>
      <c r="L399" s="256"/>
      <c r="M399" s="257"/>
      <c r="N399" s="258"/>
      <c r="O399" s="258"/>
      <c r="P399" s="258"/>
      <c r="Q399" s="258"/>
      <c r="R399" s="258"/>
      <c r="S399" s="258"/>
      <c r="T399" s="259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60" t="s">
        <v>133</v>
      </c>
      <c r="AU399" s="260" t="s">
        <v>86</v>
      </c>
      <c r="AV399" s="13" t="s">
        <v>86</v>
      </c>
      <c r="AW399" s="13" t="s">
        <v>33</v>
      </c>
      <c r="AX399" s="13" t="s">
        <v>83</v>
      </c>
      <c r="AY399" s="260" t="s">
        <v>125</v>
      </c>
    </row>
    <row r="400" spans="1:65" s="2" customFormat="1" ht="16.5" customHeight="1">
      <c r="A400" s="39"/>
      <c r="B400" s="40"/>
      <c r="C400" s="236" t="s">
        <v>568</v>
      </c>
      <c r="D400" s="236" t="s">
        <v>127</v>
      </c>
      <c r="E400" s="237" t="s">
        <v>569</v>
      </c>
      <c r="F400" s="238" t="s">
        <v>570</v>
      </c>
      <c r="G400" s="239" t="s">
        <v>172</v>
      </c>
      <c r="H400" s="240">
        <v>2.16</v>
      </c>
      <c r="I400" s="241"/>
      <c r="J400" s="242">
        <f>ROUND(I400*H400,2)</f>
        <v>0</v>
      </c>
      <c r="K400" s="238" t="s">
        <v>1</v>
      </c>
      <c r="L400" s="45"/>
      <c r="M400" s="243" t="s">
        <v>1</v>
      </c>
      <c r="N400" s="244" t="s">
        <v>43</v>
      </c>
      <c r="O400" s="92"/>
      <c r="P400" s="245">
        <f>O400*H400</f>
        <v>0</v>
      </c>
      <c r="Q400" s="245">
        <v>0.12</v>
      </c>
      <c r="R400" s="245">
        <f>Q400*H400</f>
        <v>0.2592</v>
      </c>
      <c r="S400" s="245">
        <v>2.49</v>
      </c>
      <c r="T400" s="246">
        <f>S400*H400</f>
        <v>5.378400000000001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47" t="s">
        <v>131</v>
      </c>
      <c r="AT400" s="247" t="s">
        <v>127</v>
      </c>
      <c r="AU400" s="247" t="s">
        <v>86</v>
      </c>
      <c r="AY400" s="18" t="s">
        <v>125</v>
      </c>
      <c r="BE400" s="248">
        <f>IF(N400="základní",J400,0)</f>
        <v>0</v>
      </c>
      <c r="BF400" s="248">
        <f>IF(N400="snížená",J400,0)</f>
        <v>0</v>
      </c>
      <c r="BG400" s="248">
        <f>IF(N400="zákl. přenesená",J400,0)</f>
        <v>0</v>
      </c>
      <c r="BH400" s="248">
        <f>IF(N400="sníž. přenesená",J400,0)</f>
        <v>0</v>
      </c>
      <c r="BI400" s="248">
        <f>IF(N400="nulová",J400,0)</f>
        <v>0</v>
      </c>
      <c r="BJ400" s="18" t="s">
        <v>83</v>
      </c>
      <c r="BK400" s="248">
        <f>ROUND(I400*H400,2)</f>
        <v>0</v>
      </c>
      <c r="BL400" s="18" t="s">
        <v>131</v>
      </c>
      <c r="BM400" s="247" t="s">
        <v>571</v>
      </c>
    </row>
    <row r="401" spans="1:51" s="13" customFormat="1" ht="12">
      <c r="A401" s="13"/>
      <c r="B401" s="249"/>
      <c r="C401" s="250"/>
      <c r="D401" s="251" t="s">
        <v>133</v>
      </c>
      <c r="E401" s="252" t="s">
        <v>1</v>
      </c>
      <c r="F401" s="253" t="s">
        <v>572</v>
      </c>
      <c r="G401" s="250"/>
      <c r="H401" s="254">
        <v>2.16</v>
      </c>
      <c r="I401" s="255"/>
      <c r="J401" s="250"/>
      <c r="K401" s="250"/>
      <c r="L401" s="256"/>
      <c r="M401" s="257"/>
      <c r="N401" s="258"/>
      <c r="O401" s="258"/>
      <c r="P401" s="258"/>
      <c r="Q401" s="258"/>
      <c r="R401" s="258"/>
      <c r="S401" s="258"/>
      <c r="T401" s="259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60" t="s">
        <v>133</v>
      </c>
      <c r="AU401" s="260" t="s">
        <v>86</v>
      </c>
      <c r="AV401" s="13" t="s">
        <v>86</v>
      </c>
      <c r="AW401" s="13" t="s">
        <v>33</v>
      </c>
      <c r="AX401" s="13" t="s">
        <v>78</v>
      </c>
      <c r="AY401" s="260" t="s">
        <v>125</v>
      </c>
    </row>
    <row r="402" spans="1:51" s="14" customFormat="1" ht="12">
      <c r="A402" s="14"/>
      <c r="B402" s="261"/>
      <c r="C402" s="262"/>
      <c r="D402" s="251" t="s">
        <v>133</v>
      </c>
      <c r="E402" s="263" t="s">
        <v>1</v>
      </c>
      <c r="F402" s="264" t="s">
        <v>145</v>
      </c>
      <c r="G402" s="262"/>
      <c r="H402" s="265">
        <v>2.16</v>
      </c>
      <c r="I402" s="266"/>
      <c r="J402" s="262"/>
      <c r="K402" s="262"/>
      <c r="L402" s="267"/>
      <c r="M402" s="268"/>
      <c r="N402" s="269"/>
      <c r="O402" s="269"/>
      <c r="P402" s="269"/>
      <c r="Q402" s="269"/>
      <c r="R402" s="269"/>
      <c r="S402" s="269"/>
      <c r="T402" s="270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71" t="s">
        <v>133</v>
      </c>
      <c r="AU402" s="271" t="s">
        <v>86</v>
      </c>
      <c r="AV402" s="14" t="s">
        <v>131</v>
      </c>
      <c r="AW402" s="14" t="s">
        <v>33</v>
      </c>
      <c r="AX402" s="14" t="s">
        <v>83</v>
      </c>
      <c r="AY402" s="271" t="s">
        <v>125</v>
      </c>
    </row>
    <row r="403" spans="1:65" s="2" customFormat="1" ht="21.75" customHeight="1">
      <c r="A403" s="39"/>
      <c r="B403" s="40"/>
      <c r="C403" s="236" t="s">
        <v>573</v>
      </c>
      <c r="D403" s="236" t="s">
        <v>127</v>
      </c>
      <c r="E403" s="237" t="s">
        <v>574</v>
      </c>
      <c r="F403" s="238" t="s">
        <v>575</v>
      </c>
      <c r="G403" s="239" t="s">
        <v>428</v>
      </c>
      <c r="H403" s="240">
        <v>13.6</v>
      </c>
      <c r="I403" s="241"/>
      <c r="J403" s="242">
        <f>ROUND(I403*H403,2)</f>
        <v>0</v>
      </c>
      <c r="K403" s="238" t="s">
        <v>1</v>
      </c>
      <c r="L403" s="45"/>
      <c r="M403" s="243" t="s">
        <v>1</v>
      </c>
      <c r="N403" s="244" t="s">
        <v>43</v>
      </c>
      <c r="O403" s="92"/>
      <c r="P403" s="245">
        <f>O403*H403</f>
        <v>0</v>
      </c>
      <c r="Q403" s="245">
        <v>0</v>
      </c>
      <c r="R403" s="245">
        <f>Q403*H403</f>
        <v>0</v>
      </c>
      <c r="S403" s="245">
        <v>0.98</v>
      </c>
      <c r="T403" s="246">
        <f>S403*H403</f>
        <v>13.328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47" t="s">
        <v>131</v>
      </c>
      <c r="AT403" s="247" t="s">
        <v>127</v>
      </c>
      <c r="AU403" s="247" t="s">
        <v>86</v>
      </c>
      <c r="AY403" s="18" t="s">
        <v>125</v>
      </c>
      <c r="BE403" s="248">
        <f>IF(N403="základní",J403,0)</f>
        <v>0</v>
      </c>
      <c r="BF403" s="248">
        <f>IF(N403="snížená",J403,0)</f>
        <v>0</v>
      </c>
      <c r="BG403" s="248">
        <f>IF(N403="zákl. přenesená",J403,0)</f>
        <v>0</v>
      </c>
      <c r="BH403" s="248">
        <f>IF(N403="sníž. přenesená",J403,0)</f>
        <v>0</v>
      </c>
      <c r="BI403" s="248">
        <f>IF(N403="nulová",J403,0)</f>
        <v>0</v>
      </c>
      <c r="BJ403" s="18" t="s">
        <v>83</v>
      </c>
      <c r="BK403" s="248">
        <f>ROUND(I403*H403,2)</f>
        <v>0</v>
      </c>
      <c r="BL403" s="18" t="s">
        <v>131</v>
      </c>
      <c r="BM403" s="247" t="s">
        <v>576</v>
      </c>
    </row>
    <row r="404" spans="1:51" s="13" customFormat="1" ht="12">
      <c r="A404" s="13"/>
      <c r="B404" s="249"/>
      <c r="C404" s="250"/>
      <c r="D404" s="251" t="s">
        <v>133</v>
      </c>
      <c r="E404" s="252" t="s">
        <v>1</v>
      </c>
      <c r="F404" s="253" t="s">
        <v>577</v>
      </c>
      <c r="G404" s="250"/>
      <c r="H404" s="254">
        <v>13.6</v>
      </c>
      <c r="I404" s="255"/>
      <c r="J404" s="250"/>
      <c r="K404" s="250"/>
      <c r="L404" s="256"/>
      <c r="M404" s="257"/>
      <c r="N404" s="258"/>
      <c r="O404" s="258"/>
      <c r="P404" s="258"/>
      <c r="Q404" s="258"/>
      <c r="R404" s="258"/>
      <c r="S404" s="258"/>
      <c r="T404" s="259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60" t="s">
        <v>133</v>
      </c>
      <c r="AU404" s="260" t="s">
        <v>86</v>
      </c>
      <c r="AV404" s="13" t="s">
        <v>86</v>
      </c>
      <c r="AW404" s="13" t="s">
        <v>33</v>
      </c>
      <c r="AX404" s="13" t="s">
        <v>78</v>
      </c>
      <c r="AY404" s="260" t="s">
        <v>125</v>
      </c>
    </row>
    <row r="405" spans="1:51" s="14" customFormat="1" ht="12">
      <c r="A405" s="14"/>
      <c r="B405" s="261"/>
      <c r="C405" s="262"/>
      <c r="D405" s="251" t="s">
        <v>133</v>
      </c>
      <c r="E405" s="263" t="s">
        <v>1</v>
      </c>
      <c r="F405" s="264" t="s">
        <v>145</v>
      </c>
      <c r="G405" s="262"/>
      <c r="H405" s="265">
        <v>13.6</v>
      </c>
      <c r="I405" s="266"/>
      <c r="J405" s="262"/>
      <c r="K405" s="262"/>
      <c r="L405" s="267"/>
      <c r="M405" s="268"/>
      <c r="N405" s="269"/>
      <c r="O405" s="269"/>
      <c r="P405" s="269"/>
      <c r="Q405" s="269"/>
      <c r="R405" s="269"/>
      <c r="S405" s="269"/>
      <c r="T405" s="270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71" t="s">
        <v>133</v>
      </c>
      <c r="AU405" s="271" t="s">
        <v>86</v>
      </c>
      <c r="AV405" s="14" t="s">
        <v>131</v>
      </c>
      <c r="AW405" s="14" t="s">
        <v>33</v>
      </c>
      <c r="AX405" s="14" t="s">
        <v>83</v>
      </c>
      <c r="AY405" s="271" t="s">
        <v>125</v>
      </c>
    </row>
    <row r="406" spans="1:65" s="2" customFormat="1" ht="21.75" customHeight="1">
      <c r="A406" s="39"/>
      <c r="B406" s="40"/>
      <c r="C406" s="236" t="s">
        <v>578</v>
      </c>
      <c r="D406" s="236" t="s">
        <v>127</v>
      </c>
      <c r="E406" s="237" t="s">
        <v>579</v>
      </c>
      <c r="F406" s="238" t="s">
        <v>580</v>
      </c>
      <c r="G406" s="239" t="s">
        <v>428</v>
      </c>
      <c r="H406" s="240">
        <v>6</v>
      </c>
      <c r="I406" s="241"/>
      <c r="J406" s="242">
        <f>ROUND(I406*H406,2)</f>
        <v>0</v>
      </c>
      <c r="K406" s="238" t="s">
        <v>137</v>
      </c>
      <c r="L406" s="45"/>
      <c r="M406" s="243" t="s">
        <v>1</v>
      </c>
      <c r="N406" s="244" t="s">
        <v>43</v>
      </c>
      <c r="O406" s="92"/>
      <c r="P406" s="245">
        <f>O406*H406</f>
        <v>0</v>
      </c>
      <c r="Q406" s="245">
        <v>0</v>
      </c>
      <c r="R406" s="245">
        <f>Q406*H406</f>
        <v>0</v>
      </c>
      <c r="S406" s="245">
        <v>0.35</v>
      </c>
      <c r="T406" s="246">
        <f>S406*H406</f>
        <v>2.0999999999999996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47" t="s">
        <v>131</v>
      </c>
      <c r="AT406" s="247" t="s">
        <v>127</v>
      </c>
      <c r="AU406" s="247" t="s">
        <v>86</v>
      </c>
      <c r="AY406" s="18" t="s">
        <v>125</v>
      </c>
      <c r="BE406" s="248">
        <f>IF(N406="základní",J406,0)</f>
        <v>0</v>
      </c>
      <c r="BF406" s="248">
        <f>IF(N406="snížená",J406,0)</f>
        <v>0</v>
      </c>
      <c r="BG406" s="248">
        <f>IF(N406="zákl. přenesená",J406,0)</f>
        <v>0</v>
      </c>
      <c r="BH406" s="248">
        <f>IF(N406="sníž. přenesená",J406,0)</f>
        <v>0</v>
      </c>
      <c r="BI406" s="248">
        <f>IF(N406="nulová",J406,0)</f>
        <v>0</v>
      </c>
      <c r="BJ406" s="18" t="s">
        <v>83</v>
      </c>
      <c r="BK406" s="248">
        <f>ROUND(I406*H406,2)</f>
        <v>0</v>
      </c>
      <c r="BL406" s="18" t="s">
        <v>131</v>
      </c>
      <c r="BM406" s="247" t="s">
        <v>581</v>
      </c>
    </row>
    <row r="407" spans="1:47" s="2" customFormat="1" ht="12">
      <c r="A407" s="39"/>
      <c r="B407" s="40"/>
      <c r="C407" s="41"/>
      <c r="D407" s="251" t="s">
        <v>167</v>
      </c>
      <c r="E407" s="41"/>
      <c r="F407" s="282" t="s">
        <v>582</v>
      </c>
      <c r="G407" s="41"/>
      <c r="H407" s="41"/>
      <c r="I407" s="145"/>
      <c r="J407" s="41"/>
      <c r="K407" s="41"/>
      <c r="L407" s="45"/>
      <c r="M407" s="283"/>
      <c r="N407" s="284"/>
      <c r="O407" s="92"/>
      <c r="P407" s="92"/>
      <c r="Q407" s="92"/>
      <c r="R407" s="92"/>
      <c r="S407" s="92"/>
      <c r="T407" s="93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167</v>
      </c>
      <c r="AU407" s="18" t="s">
        <v>86</v>
      </c>
    </row>
    <row r="408" spans="1:51" s="13" customFormat="1" ht="12">
      <c r="A408" s="13"/>
      <c r="B408" s="249"/>
      <c r="C408" s="250"/>
      <c r="D408" s="251" t="s">
        <v>133</v>
      </c>
      <c r="E408" s="252" t="s">
        <v>1</v>
      </c>
      <c r="F408" s="253" t="s">
        <v>156</v>
      </c>
      <c r="G408" s="250"/>
      <c r="H408" s="254">
        <v>6</v>
      </c>
      <c r="I408" s="255"/>
      <c r="J408" s="250"/>
      <c r="K408" s="250"/>
      <c r="L408" s="256"/>
      <c r="M408" s="257"/>
      <c r="N408" s="258"/>
      <c r="O408" s="258"/>
      <c r="P408" s="258"/>
      <c r="Q408" s="258"/>
      <c r="R408" s="258"/>
      <c r="S408" s="258"/>
      <c r="T408" s="259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60" t="s">
        <v>133</v>
      </c>
      <c r="AU408" s="260" t="s">
        <v>86</v>
      </c>
      <c r="AV408" s="13" t="s">
        <v>86</v>
      </c>
      <c r="AW408" s="13" t="s">
        <v>33</v>
      </c>
      <c r="AX408" s="13" t="s">
        <v>83</v>
      </c>
      <c r="AY408" s="260" t="s">
        <v>125</v>
      </c>
    </row>
    <row r="409" spans="1:65" s="2" customFormat="1" ht="16.5" customHeight="1">
      <c r="A409" s="39"/>
      <c r="B409" s="40"/>
      <c r="C409" s="236" t="s">
        <v>583</v>
      </c>
      <c r="D409" s="236" t="s">
        <v>127</v>
      </c>
      <c r="E409" s="237" t="s">
        <v>584</v>
      </c>
      <c r="F409" s="238" t="s">
        <v>585</v>
      </c>
      <c r="G409" s="239" t="s">
        <v>130</v>
      </c>
      <c r="H409" s="240">
        <v>11</v>
      </c>
      <c r="I409" s="241"/>
      <c r="J409" s="242">
        <f>ROUND(I409*H409,2)</f>
        <v>0</v>
      </c>
      <c r="K409" s="238" t="s">
        <v>137</v>
      </c>
      <c r="L409" s="45"/>
      <c r="M409" s="243" t="s">
        <v>1</v>
      </c>
      <c r="N409" s="244" t="s">
        <v>43</v>
      </c>
      <c r="O409" s="92"/>
      <c r="P409" s="245">
        <f>O409*H409</f>
        <v>0</v>
      </c>
      <c r="Q409" s="245">
        <v>0</v>
      </c>
      <c r="R409" s="245">
        <f>Q409*H409</f>
        <v>0</v>
      </c>
      <c r="S409" s="245">
        <v>0.022</v>
      </c>
      <c r="T409" s="246">
        <f>S409*H409</f>
        <v>0.242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47" t="s">
        <v>131</v>
      </c>
      <c r="AT409" s="247" t="s">
        <v>127</v>
      </c>
      <c r="AU409" s="247" t="s">
        <v>86</v>
      </c>
      <c r="AY409" s="18" t="s">
        <v>125</v>
      </c>
      <c r="BE409" s="248">
        <f>IF(N409="základní",J409,0)</f>
        <v>0</v>
      </c>
      <c r="BF409" s="248">
        <f>IF(N409="snížená",J409,0)</f>
        <v>0</v>
      </c>
      <c r="BG409" s="248">
        <f>IF(N409="zákl. přenesená",J409,0)</f>
        <v>0</v>
      </c>
      <c r="BH409" s="248">
        <f>IF(N409="sníž. přenesená",J409,0)</f>
        <v>0</v>
      </c>
      <c r="BI409" s="248">
        <f>IF(N409="nulová",J409,0)</f>
        <v>0</v>
      </c>
      <c r="BJ409" s="18" t="s">
        <v>83</v>
      </c>
      <c r="BK409" s="248">
        <f>ROUND(I409*H409,2)</f>
        <v>0</v>
      </c>
      <c r="BL409" s="18" t="s">
        <v>131</v>
      </c>
      <c r="BM409" s="247" t="s">
        <v>586</v>
      </c>
    </row>
    <row r="410" spans="1:51" s="13" customFormat="1" ht="12">
      <c r="A410" s="13"/>
      <c r="B410" s="249"/>
      <c r="C410" s="250"/>
      <c r="D410" s="251" t="s">
        <v>133</v>
      </c>
      <c r="E410" s="252" t="s">
        <v>1</v>
      </c>
      <c r="F410" s="253" t="s">
        <v>587</v>
      </c>
      <c r="G410" s="250"/>
      <c r="H410" s="254">
        <v>8.88</v>
      </c>
      <c r="I410" s="255"/>
      <c r="J410" s="250"/>
      <c r="K410" s="250"/>
      <c r="L410" s="256"/>
      <c r="M410" s="257"/>
      <c r="N410" s="258"/>
      <c r="O410" s="258"/>
      <c r="P410" s="258"/>
      <c r="Q410" s="258"/>
      <c r="R410" s="258"/>
      <c r="S410" s="258"/>
      <c r="T410" s="259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60" t="s">
        <v>133</v>
      </c>
      <c r="AU410" s="260" t="s">
        <v>86</v>
      </c>
      <c r="AV410" s="13" t="s">
        <v>86</v>
      </c>
      <c r="AW410" s="13" t="s">
        <v>33</v>
      </c>
      <c r="AX410" s="13" t="s">
        <v>78</v>
      </c>
      <c r="AY410" s="260" t="s">
        <v>125</v>
      </c>
    </row>
    <row r="411" spans="1:51" s="13" customFormat="1" ht="12">
      <c r="A411" s="13"/>
      <c r="B411" s="249"/>
      <c r="C411" s="250"/>
      <c r="D411" s="251" t="s">
        <v>133</v>
      </c>
      <c r="E411" s="252" t="s">
        <v>1</v>
      </c>
      <c r="F411" s="253" t="s">
        <v>588</v>
      </c>
      <c r="G411" s="250"/>
      <c r="H411" s="254">
        <v>2.025</v>
      </c>
      <c r="I411" s="255"/>
      <c r="J411" s="250"/>
      <c r="K411" s="250"/>
      <c r="L411" s="256"/>
      <c r="M411" s="257"/>
      <c r="N411" s="258"/>
      <c r="O411" s="258"/>
      <c r="P411" s="258"/>
      <c r="Q411" s="258"/>
      <c r="R411" s="258"/>
      <c r="S411" s="258"/>
      <c r="T411" s="259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60" t="s">
        <v>133</v>
      </c>
      <c r="AU411" s="260" t="s">
        <v>86</v>
      </c>
      <c r="AV411" s="13" t="s">
        <v>86</v>
      </c>
      <c r="AW411" s="13" t="s">
        <v>33</v>
      </c>
      <c r="AX411" s="13" t="s">
        <v>78</v>
      </c>
      <c r="AY411" s="260" t="s">
        <v>125</v>
      </c>
    </row>
    <row r="412" spans="1:51" s="14" customFormat="1" ht="12">
      <c r="A412" s="14"/>
      <c r="B412" s="261"/>
      <c r="C412" s="262"/>
      <c r="D412" s="251" t="s">
        <v>133</v>
      </c>
      <c r="E412" s="263" t="s">
        <v>1</v>
      </c>
      <c r="F412" s="264" t="s">
        <v>145</v>
      </c>
      <c r="G412" s="262"/>
      <c r="H412" s="265">
        <v>10.905</v>
      </c>
      <c r="I412" s="266"/>
      <c r="J412" s="262"/>
      <c r="K412" s="262"/>
      <c r="L412" s="267"/>
      <c r="M412" s="268"/>
      <c r="N412" s="269"/>
      <c r="O412" s="269"/>
      <c r="P412" s="269"/>
      <c r="Q412" s="269"/>
      <c r="R412" s="269"/>
      <c r="S412" s="269"/>
      <c r="T412" s="270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71" t="s">
        <v>133</v>
      </c>
      <c r="AU412" s="271" t="s">
        <v>86</v>
      </c>
      <c r="AV412" s="14" t="s">
        <v>131</v>
      </c>
      <c r="AW412" s="14" t="s">
        <v>33</v>
      </c>
      <c r="AX412" s="14" t="s">
        <v>78</v>
      </c>
      <c r="AY412" s="271" t="s">
        <v>125</v>
      </c>
    </row>
    <row r="413" spans="1:51" s="13" customFormat="1" ht="12">
      <c r="A413" s="13"/>
      <c r="B413" s="249"/>
      <c r="C413" s="250"/>
      <c r="D413" s="251" t="s">
        <v>133</v>
      </c>
      <c r="E413" s="252" t="s">
        <v>1</v>
      </c>
      <c r="F413" s="253" t="s">
        <v>188</v>
      </c>
      <c r="G413" s="250"/>
      <c r="H413" s="254">
        <v>11</v>
      </c>
      <c r="I413" s="255"/>
      <c r="J413" s="250"/>
      <c r="K413" s="250"/>
      <c r="L413" s="256"/>
      <c r="M413" s="257"/>
      <c r="N413" s="258"/>
      <c r="O413" s="258"/>
      <c r="P413" s="258"/>
      <c r="Q413" s="258"/>
      <c r="R413" s="258"/>
      <c r="S413" s="258"/>
      <c r="T413" s="259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60" t="s">
        <v>133</v>
      </c>
      <c r="AU413" s="260" t="s">
        <v>86</v>
      </c>
      <c r="AV413" s="13" t="s">
        <v>86</v>
      </c>
      <c r="AW413" s="13" t="s">
        <v>33</v>
      </c>
      <c r="AX413" s="13" t="s">
        <v>83</v>
      </c>
      <c r="AY413" s="260" t="s">
        <v>125</v>
      </c>
    </row>
    <row r="414" spans="1:65" s="2" customFormat="1" ht="21.75" customHeight="1">
      <c r="A414" s="39"/>
      <c r="B414" s="40"/>
      <c r="C414" s="236" t="s">
        <v>589</v>
      </c>
      <c r="D414" s="236" t="s">
        <v>127</v>
      </c>
      <c r="E414" s="237" t="s">
        <v>590</v>
      </c>
      <c r="F414" s="238" t="s">
        <v>591</v>
      </c>
      <c r="G414" s="239" t="s">
        <v>130</v>
      </c>
      <c r="H414" s="240">
        <v>41.76</v>
      </c>
      <c r="I414" s="241"/>
      <c r="J414" s="242">
        <f>ROUND(I414*H414,2)</f>
        <v>0</v>
      </c>
      <c r="K414" s="238" t="s">
        <v>137</v>
      </c>
      <c r="L414" s="45"/>
      <c r="M414" s="243" t="s">
        <v>1</v>
      </c>
      <c r="N414" s="244" t="s">
        <v>43</v>
      </c>
      <c r="O414" s="92"/>
      <c r="P414" s="245">
        <f>O414*H414</f>
        <v>0</v>
      </c>
      <c r="Q414" s="245">
        <v>0</v>
      </c>
      <c r="R414" s="245">
        <f>Q414*H414</f>
        <v>0</v>
      </c>
      <c r="S414" s="245">
        <v>0</v>
      </c>
      <c r="T414" s="246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47" t="s">
        <v>131</v>
      </c>
      <c r="AT414" s="247" t="s">
        <v>127</v>
      </c>
      <c r="AU414" s="247" t="s">
        <v>86</v>
      </c>
      <c r="AY414" s="18" t="s">
        <v>125</v>
      </c>
      <c r="BE414" s="248">
        <f>IF(N414="základní",J414,0)</f>
        <v>0</v>
      </c>
      <c r="BF414" s="248">
        <f>IF(N414="snížená",J414,0)</f>
        <v>0</v>
      </c>
      <c r="BG414" s="248">
        <f>IF(N414="zákl. přenesená",J414,0)</f>
        <v>0</v>
      </c>
      <c r="BH414" s="248">
        <f>IF(N414="sníž. přenesená",J414,0)</f>
        <v>0</v>
      </c>
      <c r="BI414" s="248">
        <f>IF(N414="nulová",J414,0)</f>
        <v>0</v>
      </c>
      <c r="BJ414" s="18" t="s">
        <v>83</v>
      </c>
      <c r="BK414" s="248">
        <f>ROUND(I414*H414,2)</f>
        <v>0</v>
      </c>
      <c r="BL414" s="18" t="s">
        <v>131</v>
      </c>
      <c r="BM414" s="247" t="s">
        <v>592</v>
      </c>
    </row>
    <row r="415" spans="1:51" s="13" customFormat="1" ht="12">
      <c r="A415" s="13"/>
      <c r="B415" s="249"/>
      <c r="C415" s="250"/>
      <c r="D415" s="251" t="s">
        <v>133</v>
      </c>
      <c r="E415" s="252" t="s">
        <v>1</v>
      </c>
      <c r="F415" s="253" t="s">
        <v>527</v>
      </c>
      <c r="G415" s="250"/>
      <c r="H415" s="254">
        <v>30</v>
      </c>
      <c r="I415" s="255"/>
      <c r="J415" s="250"/>
      <c r="K415" s="250"/>
      <c r="L415" s="256"/>
      <c r="M415" s="257"/>
      <c r="N415" s="258"/>
      <c r="O415" s="258"/>
      <c r="P415" s="258"/>
      <c r="Q415" s="258"/>
      <c r="R415" s="258"/>
      <c r="S415" s="258"/>
      <c r="T415" s="259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60" t="s">
        <v>133</v>
      </c>
      <c r="AU415" s="260" t="s">
        <v>86</v>
      </c>
      <c r="AV415" s="13" t="s">
        <v>86</v>
      </c>
      <c r="AW415" s="13" t="s">
        <v>33</v>
      </c>
      <c r="AX415" s="13" t="s">
        <v>78</v>
      </c>
      <c r="AY415" s="260" t="s">
        <v>125</v>
      </c>
    </row>
    <row r="416" spans="1:51" s="13" customFormat="1" ht="12">
      <c r="A416" s="13"/>
      <c r="B416" s="249"/>
      <c r="C416" s="250"/>
      <c r="D416" s="251" t="s">
        <v>133</v>
      </c>
      <c r="E416" s="252" t="s">
        <v>1</v>
      </c>
      <c r="F416" s="253" t="s">
        <v>593</v>
      </c>
      <c r="G416" s="250"/>
      <c r="H416" s="254">
        <v>11</v>
      </c>
      <c r="I416" s="255"/>
      <c r="J416" s="250"/>
      <c r="K416" s="250"/>
      <c r="L416" s="256"/>
      <c r="M416" s="257"/>
      <c r="N416" s="258"/>
      <c r="O416" s="258"/>
      <c r="P416" s="258"/>
      <c r="Q416" s="258"/>
      <c r="R416" s="258"/>
      <c r="S416" s="258"/>
      <c r="T416" s="259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60" t="s">
        <v>133</v>
      </c>
      <c r="AU416" s="260" t="s">
        <v>86</v>
      </c>
      <c r="AV416" s="13" t="s">
        <v>86</v>
      </c>
      <c r="AW416" s="13" t="s">
        <v>33</v>
      </c>
      <c r="AX416" s="13" t="s">
        <v>78</v>
      </c>
      <c r="AY416" s="260" t="s">
        <v>125</v>
      </c>
    </row>
    <row r="417" spans="1:51" s="13" customFormat="1" ht="12">
      <c r="A417" s="13"/>
      <c r="B417" s="249"/>
      <c r="C417" s="250"/>
      <c r="D417" s="251" t="s">
        <v>133</v>
      </c>
      <c r="E417" s="252" t="s">
        <v>1</v>
      </c>
      <c r="F417" s="253" t="s">
        <v>594</v>
      </c>
      <c r="G417" s="250"/>
      <c r="H417" s="254">
        <v>0.76</v>
      </c>
      <c r="I417" s="255"/>
      <c r="J417" s="250"/>
      <c r="K417" s="250"/>
      <c r="L417" s="256"/>
      <c r="M417" s="257"/>
      <c r="N417" s="258"/>
      <c r="O417" s="258"/>
      <c r="P417" s="258"/>
      <c r="Q417" s="258"/>
      <c r="R417" s="258"/>
      <c r="S417" s="258"/>
      <c r="T417" s="259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60" t="s">
        <v>133</v>
      </c>
      <c r="AU417" s="260" t="s">
        <v>86</v>
      </c>
      <c r="AV417" s="13" t="s">
        <v>86</v>
      </c>
      <c r="AW417" s="13" t="s">
        <v>33</v>
      </c>
      <c r="AX417" s="13" t="s">
        <v>78</v>
      </c>
      <c r="AY417" s="260" t="s">
        <v>125</v>
      </c>
    </row>
    <row r="418" spans="1:51" s="14" customFormat="1" ht="12">
      <c r="A418" s="14"/>
      <c r="B418" s="261"/>
      <c r="C418" s="262"/>
      <c r="D418" s="251" t="s">
        <v>133</v>
      </c>
      <c r="E418" s="263" t="s">
        <v>1</v>
      </c>
      <c r="F418" s="264" t="s">
        <v>145</v>
      </c>
      <c r="G418" s="262"/>
      <c r="H418" s="265">
        <v>41.76</v>
      </c>
      <c r="I418" s="266"/>
      <c r="J418" s="262"/>
      <c r="K418" s="262"/>
      <c r="L418" s="267"/>
      <c r="M418" s="268"/>
      <c r="N418" s="269"/>
      <c r="O418" s="269"/>
      <c r="P418" s="269"/>
      <c r="Q418" s="269"/>
      <c r="R418" s="269"/>
      <c r="S418" s="269"/>
      <c r="T418" s="270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71" t="s">
        <v>133</v>
      </c>
      <c r="AU418" s="271" t="s">
        <v>86</v>
      </c>
      <c r="AV418" s="14" t="s">
        <v>131</v>
      </c>
      <c r="AW418" s="14" t="s">
        <v>33</v>
      </c>
      <c r="AX418" s="14" t="s">
        <v>83</v>
      </c>
      <c r="AY418" s="271" t="s">
        <v>125</v>
      </c>
    </row>
    <row r="419" spans="1:65" s="2" customFormat="1" ht="21.75" customHeight="1">
      <c r="A419" s="39"/>
      <c r="B419" s="40"/>
      <c r="C419" s="236" t="s">
        <v>595</v>
      </c>
      <c r="D419" s="236" t="s">
        <v>127</v>
      </c>
      <c r="E419" s="237" t="s">
        <v>596</v>
      </c>
      <c r="F419" s="238" t="s">
        <v>597</v>
      </c>
      <c r="G419" s="239" t="s">
        <v>130</v>
      </c>
      <c r="H419" s="240">
        <v>41.76</v>
      </c>
      <c r="I419" s="241"/>
      <c r="J419" s="242">
        <f>ROUND(I419*H419,2)</f>
        <v>0</v>
      </c>
      <c r="K419" s="238" t="s">
        <v>1</v>
      </c>
      <c r="L419" s="45"/>
      <c r="M419" s="243" t="s">
        <v>1</v>
      </c>
      <c r="N419" s="244" t="s">
        <v>43</v>
      </c>
      <c r="O419" s="92"/>
      <c r="P419" s="245">
        <f>O419*H419</f>
        <v>0</v>
      </c>
      <c r="Q419" s="245">
        <v>0</v>
      </c>
      <c r="R419" s="245">
        <f>Q419*H419</f>
        <v>0</v>
      </c>
      <c r="S419" s="245">
        <v>0</v>
      </c>
      <c r="T419" s="246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47" t="s">
        <v>131</v>
      </c>
      <c r="AT419" s="247" t="s">
        <v>127</v>
      </c>
      <c r="AU419" s="247" t="s">
        <v>86</v>
      </c>
      <c r="AY419" s="18" t="s">
        <v>125</v>
      </c>
      <c r="BE419" s="248">
        <f>IF(N419="základní",J419,0)</f>
        <v>0</v>
      </c>
      <c r="BF419" s="248">
        <f>IF(N419="snížená",J419,0)</f>
        <v>0</v>
      </c>
      <c r="BG419" s="248">
        <f>IF(N419="zákl. přenesená",J419,0)</f>
        <v>0</v>
      </c>
      <c r="BH419" s="248">
        <f>IF(N419="sníž. přenesená",J419,0)</f>
        <v>0</v>
      </c>
      <c r="BI419" s="248">
        <f>IF(N419="nulová",J419,0)</f>
        <v>0</v>
      </c>
      <c r="BJ419" s="18" t="s">
        <v>83</v>
      </c>
      <c r="BK419" s="248">
        <f>ROUND(I419*H419,2)</f>
        <v>0</v>
      </c>
      <c r="BL419" s="18" t="s">
        <v>131</v>
      </c>
      <c r="BM419" s="247" t="s">
        <v>598</v>
      </c>
    </row>
    <row r="420" spans="1:51" s="13" customFormat="1" ht="12">
      <c r="A420" s="13"/>
      <c r="B420" s="249"/>
      <c r="C420" s="250"/>
      <c r="D420" s="251" t="s">
        <v>133</v>
      </c>
      <c r="E420" s="252" t="s">
        <v>1</v>
      </c>
      <c r="F420" s="253" t="s">
        <v>599</v>
      </c>
      <c r="G420" s="250"/>
      <c r="H420" s="254">
        <v>41.76</v>
      </c>
      <c r="I420" s="255"/>
      <c r="J420" s="250"/>
      <c r="K420" s="250"/>
      <c r="L420" s="256"/>
      <c r="M420" s="257"/>
      <c r="N420" s="258"/>
      <c r="O420" s="258"/>
      <c r="P420" s="258"/>
      <c r="Q420" s="258"/>
      <c r="R420" s="258"/>
      <c r="S420" s="258"/>
      <c r="T420" s="259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60" t="s">
        <v>133</v>
      </c>
      <c r="AU420" s="260" t="s">
        <v>86</v>
      </c>
      <c r="AV420" s="13" t="s">
        <v>86</v>
      </c>
      <c r="AW420" s="13" t="s">
        <v>33</v>
      </c>
      <c r="AX420" s="13" t="s">
        <v>83</v>
      </c>
      <c r="AY420" s="260" t="s">
        <v>125</v>
      </c>
    </row>
    <row r="421" spans="1:65" s="2" customFormat="1" ht="21.75" customHeight="1">
      <c r="A421" s="39"/>
      <c r="B421" s="40"/>
      <c r="C421" s="236" t="s">
        <v>600</v>
      </c>
      <c r="D421" s="236" t="s">
        <v>127</v>
      </c>
      <c r="E421" s="237" t="s">
        <v>601</v>
      </c>
      <c r="F421" s="238" t="s">
        <v>602</v>
      </c>
      <c r="G421" s="239" t="s">
        <v>130</v>
      </c>
      <c r="H421" s="240">
        <v>5</v>
      </c>
      <c r="I421" s="241"/>
      <c r="J421" s="242">
        <f>ROUND(I421*H421,2)</f>
        <v>0</v>
      </c>
      <c r="K421" s="238" t="s">
        <v>1</v>
      </c>
      <c r="L421" s="45"/>
      <c r="M421" s="243" t="s">
        <v>1</v>
      </c>
      <c r="N421" s="244" t="s">
        <v>43</v>
      </c>
      <c r="O421" s="92"/>
      <c r="P421" s="245">
        <f>O421*H421</f>
        <v>0</v>
      </c>
      <c r="Q421" s="245">
        <v>0.03908</v>
      </c>
      <c r="R421" s="245">
        <f>Q421*H421</f>
        <v>0.1954</v>
      </c>
      <c r="S421" s="245">
        <v>0</v>
      </c>
      <c r="T421" s="246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47" t="s">
        <v>131</v>
      </c>
      <c r="AT421" s="247" t="s">
        <v>127</v>
      </c>
      <c r="AU421" s="247" t="s">
        <v>86</v>
      </c>
      <c r="AY421" s="18" t="s">
        <v>125</v>
      </c>
      <c r="BE421" s="248">
        <f>IF(N421="základní",J421,0)</f>
        <v>0</v>
      </c>
      <c r="BF421" s="248">
        <f>IF(N421="snížená",J421,0)</f>
        <v>0</v>
      </c>
      <c r="BG421" s="248">
        <f>IF(N421="zákl. přenesená",J421,0)</f>
        <v>0</v>
      </c>
      <c r="BH421" s="248">
        <f>IF(N421="sníž. přenesená",J421,0)</f>
        <v>0</v>
      </c>
      <c r="BI421" s="248">
        <f>IF(N421="nulová",J421,0)</f>
        <v>0</v>
      </c>
      <c r="BJ421" s="18" t="s">
        <v>83</v>
      </c>
      <c r="BK421" s="248">
        <f>ROUND(I421*H421,2)</f>
        <v>0</v>
      </c>
      <c r="BL421" s="18" t="s">
        <v>131</v>
      </c>
      <c r="BM421" s="247" t="s">
        <v>603</v>
      </c>
    </row>
    <row r="422" spans="1:51" s="13" customFormat="1" ht="12">
      <c r="A422" s="13"/>
      <c r="B422" s="249"/>
      <c r="C422" s="250"/>
      <c r="D422" s="251" t="s">
        <v>133</v>
      </c>
      <c r="E422" s="252" t="s">
        <v>1</v>
      </c>
      <c r="F422" s="253" t="s">
        <v>149</v>
      </c>
      <c r="G422" s="250"/>
      <c r="H422" s="254">
        <v>5</v>
      </c>
      <c r="I422" s="255"/>
      <c r="J422" s="250"/>
      <c r="K422" s="250"/>
      <c r="L422" s="256"/>
      <c r="M422" s="257"/>
      <c r="N422" s="258"/>
      <c r="O422" s="258"/>
      <c r="P422" s="258"/>
      <c r="Q422" s="258"/>
      <c r="R422" s="258"/>
      <c r="S422" s="258"/>
      <c r="T422" s="259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60" t="s">
        <v>133</v>
      </c>
      <c r="AU422" s="260" t="s">
        <v>86</v>
      </c>
      <c r="AV422" s="13" t="s">
        <v>86</v>
      </c>
      <c r="AW422" s="13" t="s">
        <v>33</v>
      </c>
      <c r="AX422" s="13" t="s">
        <v>83</v>
      </c>
      <c r="AY422" s="260" t="s">
        <v>125</v>
      </c>
    </row>
    <row r="423" spans="1:65" s="2" customFormat="1" ht="21.75" customHeight="1">
      <c r="A423" s="39"/>
      <c r="B423" s="40"/>
      <c r="C423" s="236" t="s">
        <v>604</v>
      </c>
      <c r="D423" s="236" t="s">
        <v>127</v>
      </c>
      <c r="E423" s="237" t="s">
        <v>605</v>
      </c>
      <c r="F423" s="238" t="s">
        <v>606</v>
      </c>
      <c r="G423" s="239" t="s">
        <v>130</v>
      </c>
      <c r="H423" s="240">
        <v>11</v>
      </c>
      <c r="I423" s="241"/>
      <c r="J423" s="242">
        <f>ROUND(I423*H423,2)</f>
        <v>0</v>
      </c>
      <c r="K423" s="238" t="s">
        <v>137</v>
      </c>
      <c r="L423" s="45"/>
      <c r="M423" s="243" t="s">
        <v>1</v>
      </c>
      <c r="N423" s="244" t="s">
        <v>43</v>
      </c>
      <c r="O423" s="92"/>
      <c r="P423" s="245">
        <f>O423*H423</f>
        <v>0</v>
      </c>
      <c r="Q423" s="245">
        <v>0.01943</v>
      </c>
      <c r="R423" s="245">
        <f>Q423*H423</f>
        <v>0.21373</v>
      </c>
      <c r="S423" s="245">
        <v>0</v>
      </c>
      <c r="T423" s="246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47" t="s">
        <v>131</v>
      </c>
      <c r="AT423" s="247" t="s">
        <v>127</v>
      </c>
      <c r="AU423" s="247" t="s">
        <v>86</v>
      </c>
      <c r="AY423" s="18" t="s">
        <v>125</v>
      </c>
      <c r="BE423" s="248">
        <f>IF(N423="základní",J423,0)</f>
        <v>0</v>
      </c>
      <c r="BF423" s="248">
        <f>IF(N423="snížená",J423,0)</f>
        <v>0</v>
      </c>
      <c r="BG423" s="248">
        <f>IF(N423="zákl. přenesená",J423,0)</f>
        <v>0</v>
      </c>
      <c r="BH423" s="248">
        <f>IF(N423="sníž. přenesená",J423,0)</f>
        <v>0</v>
      </c>
      <c r="BI423" s="248">
        <f>IF(N423="nulová",J423,0)</f>
        <v>0</v>
      </c>
      <c r="BJ423" s="18" t="s">
        <v>83</v>
      </c>
      <c r="BK423" s="248">
        <f>ROUND(I423*H423,2)</f>
        <v>0</v>
      </c>
      <c r="BL423" s="18" t="s">
        <v>131</v>
      </c>
      <c r="BM423" s="247" t="s">
        <v>607</v>
      </c>
    </row>
    <row r="424" spans="1:51" s="13" customFormat="1" ht="12">
      <c r="A424" s="13"/>
      <c r="B424" s="249"/>
      <c r="C424" s="250"/>
      <c r="D424" s="251" t="s">
        <v>133</v>
      </c>
      <c r="E424" s="252" t="s">
        <v>1</v>
      </c>
      <c r="F424" s="253" t="s">
        <v>587</v>
      </c>
      <c r="G424" s="250"/>
      <c r="H424" s="254">
        <v>8.88</v>
      </c>
      <c r="I424" s="255"/>
      <c r="J424" s="250"/>
      <c r="K424" s="250"/>
      <c r="L424" s="256"/>
      <c r="M424" s="257"/>
      <c r="N424" s="258"/>
      <c r="O424" s="258"/>
      <c r="P424" s="258"/>
      <c r="Q424" s="258"/>
      <c r="R424" s="258"/>
      <c r="S424" s="258"/>
      <c r="T424" s="259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60" t="s">
        <v>133</v>
      </c>
      <c r="AU424" s="260" t="s">
        <v>86</v>
      </c>
      <c r="AV424" s="13" t="s">
        <v>86</v>
      </c>
      <c r="AW424" s="13" t="s">
        <v>33</v>
      </c>
      <c r="AX424" s="13" t="s">
        <v>78</v>
      </c>
      <c r="AY424" s="260" t="s">
        <v>125</v>
      </c>
    </row>
    <row r="425" spans="1:51" s="13" customFormat="1" ht="12">
      <c r="A425" s="13"/>
      <c r="B425" s="249"/>
      <c r="C425" s="250"/>
      <c r="D425" s="251" t="s">
        <v>133</v>
      </c>
      <c r="E425" s="252" t="s">
        <v>1</v>
      </c>
      <c r="F425" s="253" t="s">
        <v>588</v>
      </c>
      <c r="G425" s="250"/>
      <c r="H425" s="254">
        <v>2.025</v>
      </c>
      <c r="I425" s="255"/>
      <c r="J425" s="250"/>
      <c r="K425" s="250"/>
      <c r="L425" s="256"/>
      <c r="M425" s="257"/>
      <c r="N425" s="258"/>
      <c r="O425" s="258"/>
      <c r="P425" s="258"/>
      <c r="Q425" s="258"/>
      <c r="R425" s="258"/>
      <c r="S425" s="258"/>
      <c r="T425" s="259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0" t="s">
        <v>133</v>
      </c>
      <c r="AU425" s="260" t="s">
        <v>86</v>
      </c>
      <c r="AV425" s="13" t="s">
        <v>86</v>
      </c>
      <c r="AW425" s="13" t="s">
        <v>33</v>
      </c>
      <c r="AX425" s="13" t="s">
        <v>78</v>
      </c>
      <c r="AY425" s="260" t="s">
        <v>125</v>
      </c>
    </row>
    <row r="426" spans="1:51" s="14" customFormat="1" ht="12">
      <c r="A426" s="14"/>
      <c r="B426" s="261"/>
      <c r="C426" s="262"/>
      <c r="D426" s="251" t="s">
        <v>133</v>
      </c>
      <c r="E426" s="263" t="s">
        <v>1</v>
      </c>
      <c r="F426" s="264" t="s">
        <v>145</v>
      </c>
      <c r="G426" s="262"/>
      <c r="H426" s="265">
        <v>10.905</v>
      </c>
      <c r="I426" s="266"/>
      <c r="J426" s="262"/>
      <c r="K426" s="262"/>
      <c r="L426" s="267"/>
      <c r="M426" s="268"/>
      <c r="N426" s="269"/>
      <c r="O426" s="269"/>
      <c r="P426" s="269"/>
      <c r="Q426" s="269"/>
      <c r="R426" s="269"/>
      <c r="S426" s="269"/>
      <c r="T426" s="270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71" t="s">
        <v>133</v>
      </c>
      <c r="AU426" s="271" t="s">
        <v>86</v>
      </c>
      <c r="AV426" s="14" t="s">
        <v>131</v>
      </c>
      <c r="AW426" s="14" t="s">
        <v>33</v>
      </c>
      <c r="AX426" s="14" t="s">
        <v>78</v>
      </c>
      <c r="AY426" s="271" t="s">
        <v>125</v>
      </c>
    </row>
    <row r="427" spans="1:51" s="13" customFormat="1" ht="12">
      <c r="A427" s="13"/>
      <c r="B427" s="249"/>
      <c r="C427" s="250"/>
      <c r="D427" s="251" t="s">
        <v>133</v>
      </c>
      <c r="E427" s="252" t="s">
        <v>1</v>
      </c>
      <c r="F427" s="253" t="s">
        <v>188</v>
      </c>
      <c r="G427" s="250"/>
      <c r="H427" s="254">
        <v>11</v>
      </c>
      <c r="I427" s="255"/>
      <c r="J427" s="250"/>
      <c r="K427" s="250"/>
      <c r="L427" s="256"/>
      <c r="M427" s="257"/>
      <c r="N427" s="258"/>
      <c r="O427" s="258"/>
      <c r="P427" s="258"/>
      <c r="Q427" s="258"/>
      <c r="R427" s="258"/>
      <c r="S427" s="258"/>
      <c r="T427" s="259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60" t="s">
        <v>133</v>
      </c>
      <c r="AU427" s="260" t="s">
        <v>86</v>
      </c>
      <c r="AV427" s="13" t="s">
        <v>86</v>
      </c>
      <c r="AW427" s="13" t="s">
        <v>33</v>
      </c>
      <c r="AX427" s="13" t="s">
        <v>83</v>
      </c>
      <c r="AY427" s="260" t="s">
        <v>125</v>
      </c>
    </row>
    <row r="428" spans="1:65" s="2" customFormat="1" ht="21.75" customHeight="1">
      <c r="A428" s="39"/>
      <c r="B428" s="40"/>
      <c r="C428" s="236" t="s">
        <v>608</v>
      </c>
      <c r="D428" s="236" t="s">
        <v>127</v>
      </c>
      <c r="E428" s="237" t="s">
        <v>609</v>
      </c>
      <c r="F428" s="238" t="s">
        <v>610</v>
      </c>
      <c r="G428" s="239" t="s">
        <v>130</v>
      </c>
      <c r="H428" s="240">
        <v>11</v>
      </c>
      <c r="I428" s="241"/>
      <c r="J428" s="242">
        <f>ROUND(I428*H428,2)</f>
        <v>0</v>
      </c>
      <c r="K428" s="238" t="s">
        <v>137</v>
      </c>
      <c r="L428" s="45"/>
      <c r="M428" s="243" t="s">
        <v>1</v>
      </c>
      <c r="N428" s="244" t="s">
        <v>43</v>
      </c>
      <c r="O428" s="92"/>
      <c r="P428" s="245">
        <f>O428*H428</f>
        <v>0</v>
      </c>
      <c r="Q428" s="245">
        <v>0.00099</v>
      </c>
      <c r="R428" s="245">
        <f>Q428*H428</f>
        <v>0.01089</v>
      </c>
      <c r="S428" s="245">
        <v>0</v>
      </c>
      <c r="T428" s="246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47" t="s">
        <v>131</v>
      </c>
      <c r="AT428" s="247" t="s">
        <v>127</v>
      </c>
      <c r="AU428" s="247" t="s">
        <v>86</v>
      </c>
      <c r="AY428" s="18" t="s">
        <v>125</v>
      </c>
      <c r="BE428" s="248">
        <f>IF(N428="základní",J428,0)</f>
        <v>0</v>
      </c>
      <c r="BF428" s="248">
        <f>IF(N428="snížená",J428,0)</f>
        <v>0</v>
      </c>
      <c r="BG428" s="248">
        <f>IF(N428="zákl. přenesená",J428,0)</f>
        <v>0</v>
      </c>
      <c r="BH428" s="248">
        <f>IF(N428="sníž. přenesená",J428,0)</f>
        <v>0</v>
      </c>
      <c r="BI428" s="248">
        <f>IF(N428="nulová",J428,0)</f>
        <v>0</v>
      </c>
      <c r="BJ428" s="18" t="s">
        <v>83</v>
      </c>
      <c r="BK428" s="248">
        <f>ROUND(I428*H428,2)</f>
        <v>0</v>
      </c>
      <c r="BL428" s="18" t="s">
        <v>131</v>
      </c>
      <c r="BM428" s="247" t="s">
        <v>611</v>
      </c>
    </row>
    <row r="429" spans="1:51" s="13" customFormat="1" ht="12">
      <c r="A429" s="13"/>
      <c r="B429" s="249"/>
      <c r="C429" s="250"/>
      <c r="D429" s="251" t="s">
        <v>133</v>
      </c>
      <c r="E429" s="252" t="s">
        <v>1</v>
      </c>
      <c r="F429" s="253" t="s">
        <v>188</v>
      </c>
      <c r="G429" s="250"/>
      <c r="H429" s="254">
        <v>11</v>
      </c>
      <c r="I429" s="255"/>
      <c r="J429" s="250"/>
      <c r="K429" s="250"/>
      <c r="L429" s="256"/>
      <c r="M429" s="257"/>
      <c r="N429" s="258"/>
      <c r="O429" s="258"/>
      <c r="P429" s="258"/>
      <c r="Q429" s="258"/>
      <c r="R429" s="258"/>
      <c r="S429" s="258"/>
      <c r="T429" s="259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60" t="s">
        <v>133</v>
      </c>
      <c r="AU429" s="260" t="s">
        <v>86</v>
      </c>
      <c r="AV429" s="13" t="s">
        <v>86</v>
      </c>
      <c r="AW429" s="13" t="s">
        <v>33</v>
      </c>
      <c r="AX429" s="13" t="s">
        <v>83</v>
      </c>
      <c r="AY429" s="260" t="s">
        <v>125</v>
      </c>
    </row>
    <row r="430" spans="1:65" s="2" customFormat="1" ht="21.75" customHeight="1">
      <c r="A430" s="39"/>
      <c r="B430" s="40"/>
      <c r="C430" s="236" t="s">
        <v>612</v>
      </c>
      <c r="D430" s="236" t="s">
        <v>127</v>
      </c>
      <c r="E430" s="237" t="s">
        <v>613</v>
      </c>
      <c r="F430" s="238" t="s">
        <v>614</v>
      </c>
      <c r="G430" s="239" t="s">
        <v>130</v>
      </c>
      <c r="H430" s="240">
        <v>11</v>
      </c>
      <c r="I430" s="241"/>
      <c r="J430" s="242">
        <f>ROUND(I430*H430,2)</f>
        <v>0</v>
      </c>
      <c r="K430" s="238" t="s">
        <v>137</v>
      </c>
      <c r="L430" s="45"/>
      <c r="M430" s="243" t="s">
        <v>1</v>
      </c>
      <c r="N430" s="244" t="s">
        <v>43</v>
      </c>
      <c r="O430" s="92"/>
      <c r="P430" s="245">
        <f>O430*H430</f>
        <v>0</v>
      </c>
      <c r="Q430" s="245">
        <v>0.00158</v>
      </c>
      <c r="R430" s="245">
        <f>Q430*H430</f>
        <v>0.01738</v>
      </c>
      <c r="S430" s="245">
        <v>0</v>
      </c>
      <c r="T430" s="246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47" t="s">
        <v>131</v>
      </c>
      <c r="AT430" s="247" t="s">
        <v>127</v>
      </c>
      <c r="AU430" s="247" t="s">
        <v>86</v>
      </c>
      <c r="AY430" s="18" t="s">
        <v>125</v>
      </c>
      <c r="BE430" s="248">
        <f>IF(N430="základní",J430,0)</f>
        <v>0</v>
      </c>
      <c r="BF430" s="248">
        <f>IF(N430="snížená",J430,0)</f>
        <v>0</v>
      </c>
      <c r="BG430" s="248">
        <f>IF(N430="zákl. přenesená",J430,0)</f>
        <v>0</v>
      </c>
      <c r="BH430" s="248">
        <f>IF(N430="sníž. přenesená",J430,0)</f>
        <v>0</v>
      </c>
      <c r="BI430" s="248">
        <f>IF(N430="nulová",J430,0)</f>
        <v>0</v>
      </c>
      <c r="BJ430" s="18" t="s">
        <v>83</v>
      </c>
      <c r="BK430" s="248">
        <f>ROUND(I430*H430,2)</f>
        <v>0</v>
      </c>
      <c r="BL430" s="18" t="s">
        <v>131</v>
      </c>
      <c r="BM430" s="247" t="s">
        <v>615</v>
      </c>
    </row>
    <row r="431" spans="1:51" s="13" customFormat="1" ht="12">
      <c r="A431" s="13"/>
      <c r="B431" s="249"/>
      <c r="C431" s="250"/>
      <c r="D431" s="251" t="s">
        <v>133</v>
      </c>
      <c r="E431" s="252" t="s">
        <v>1</v>
      </c>
      <c r="F431" s="253" t="s">
        <v>188</v>
      </c>
      <c r="G431" s="250"/>
      <c r="H431" s="254">
        <v>11</v>
      </c>
      <c r="I431" s="255"/>
      <c r="J431" s="250"/>
      <c r="K431" s="250"/>
      <c r="L431" s="256"/>
      <c r="M431" s="257"/>
      <c r="N431" s="258"/>
      <c r="O431" s="258"/>
      <c r="P431" s="258"/>
      <c r="Q431" s="258"/>
      <c r="R431" s="258"/>
      <c r="S431" s="258"/>
      <c r="T431" s="259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60" t="s">
        <v>133</v>
      </c>
      <c r="AU431" s="260" t="s">
        <v>86</v>
      </c>
      <c r="AV431" s="13" t="s">
        <v>86</v>
      </c>
      <c r="AW431" s="13" t="s">
        <v>33</v>
      </c>
      <c r="AX431" s="13" t="s">
        <v>83</v>
      </c>
      <c r="AY431" s="260" t="s">
        <v>125</v>
      </c>
    </row>
    <row r="432" spans="1:65" s="2" customFormat="1" ht="16.5" customHeight="1">
      <c r="A432" s="39"/>
      <c r="B432" s="40"/>
      <c r="C432" s="236" t="s">
        <v>616</v>
      </c>
      <c r="D432" s="236" t="s">
        <v>127</v>
      </c>
      <c r="E432" s="237" t="s">
        <v>617</v>
      </c>
      <c r="F432" s="238" t="s">
        <v>618</v>
      </c>
      <c r="G432" s="239" t="s">
        <v>130</v>
      </c>
      <c r="H432" s="240">
        <v>11</v>
      </c>
      <c r="I432" s="241"/>
      <c r="J432" s="242">
        <f>ROUND(I432*H432,2)</f>
        <v>0</v>
      </c>
      <c r="K432" s="238" t="s">
        <v>1</v>
      </c>
      <c r="L432" s="45"/>
      <c r="M432" s="243" t="s">
        <v>1</v>
      </c>
      <c r="N432" s="244" t="s">
        <v>43</v>
      </c>
      <c r="O432" s="92"/>
      <c r="P432" s="245">
        <f>O432*H432</f>
        <v>0</v>
      </c>
      <c r="Q432" s="245">
        <v>0.0005</v>
      </c>
      <c r="R432" s="245">
        <f>Q432*H432</f>
        <v>0.0055</v>
      </c>
      <c r="S432" s="245">
        <v>0</v>
      </c>
      <c r="T432" s="246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47" t="s">
        <v>131</v>
      </c>
      <c r="AT432" s="247" t="s">
        <v>127</v>
      </c>
      <c r="AU432" s="247" t="s">
        <v>86</v>
      </c>
      <c r="AY432" s="18" t="s">
        <v>125</v>
      </c>
      <c r="BE432" s="248">
        <f>IF(N432="základní",J432,0)</f>
        <v>0</v>
      </c>
      <c r="BF432" s="248">
        <f>IF(N432="snížená",J432,0)</f>
        <v>0</v>
      </c>
      <c r="BG432" s="248">
        <f>IF(N432="zákl. přenesená",J432,0)</f>
        <v>0</v>
      </c>
      <c r="BH432" s="248">
        <f>IF(N432="sníž. přenesená",J432,0)</f>
        <v>0</v>
      </c>
      <c r="BI432" s="248">
        <f>IF(N432="nulová",J432,0)</f>
        <v>0</v>
      </c>
      <c r="BJ432" s="18" t="s">
        <v>83</v>
      </c>
      <c r="BK432" s="248">
        <f>ROUND(I432*H432,2)</f>
        <v>0</v>
      </c>
      <c r="BL432" s="18" t="s">
        <v>131</v>
      </c>
      <c r="BM432" s="247" t="s">
        <v>619</v>
      </c>
    </row>
    <row r="433" spans="1:51" s="13" customFormat="1" ht="12">
      <c r="A433" s="13"/>
      <c r="B433" s="249"/>
      <c r="C433" s="250"/>
      <c r="D433" s="251" t="s">
        <v>133</v>
      </c>
      <c r="E433" s="252" t="s">
        <v>1</v>
      </c>
      <c r="F433" s="253" t="s">
        <v>593</v>
      </c>
      <c r="G433" s="250"/>
      <c r="H433" s="254">
        <v>11</v>
      </c>
      <c r="I433" s="255"/>
      <c r="J433" s="250"/>
      <c r="K433" s="250"/>
      <c r="L433" s="256"/>
      <c r="M433" s="257"/>
      <c r="N433" s="258"/>
      <c r="O433" s="258"/>
      <c r="P433" s="258"/>
      <c r="Q433" s="258"/>
      <c r="R433" s="258"/>
      <c r="S433" s="258"/>
      <c r="T433" s="259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60" t="s">
        <v>133</v>
      </c>
      <c r="AU433" s="260" t="s">
        <v>86</v>
      </c>
      <c r="AV433" s="13" t="s">
        <v>86</v>
      </c>
      <c r="AW433" s="13" t="s">
        <v>33</v>
      </c>
      <c r="AX433" s="13" t="s">
        <v>78</v>
      </c>
      <c r="AY433" s="260" t="s">
        <v>125</v>
      </c>
    </row>
    <row r="434" spans="1:51" s="14" customFormat="1" ht="12">
      <c r="A434" s="14"/>
      <c r="B434" s="261"/>
      <c r="C434" s="262"/>
      <c r="D434" s="251" t="s">
        <v>133</v>
      </c>
      <c r="E434" s="263" t="s">
        <v>1</v>
      </c>
      <c r="F434" s="264" t="s">
        <v>145</v>
      </c>
      <c r="G434" s="262"/>
      <c r="H434" s="265">
        <v>11</v>
      </c>
      <c r="I434" s="266"/>
      <c r="J434" s="262"/>
      <c r="K434" s="262"/>
      <c r="L434" s="267"/>
      <c r="M434" s="268"/>
      <c r="N434" s="269"/>
      <c r="O434" s="269"/>
      <c r="P434" s="269"/>
      <c r="Q434" s="269"/>
      <c r="R434" s="269"/>
      <c r="S434" s="269"/>
      <c r="T434" s="270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71" t="s">
        <v>133</v>
      </c>
      <c r="AU434" s="271" t="s">
        <v>86</v>
      </c>
      <c r="AV434" s="14" t="s">
        <v>131</v>
      </c>
      <c r="AW434" s="14" t="s">
        <v>33</v>
      </c>
      <c r="AX434" s="14" t="s">
        <v>83</v>
      </c>
      <c r="AY434" s="271" t="s">
        <v>125</v>
      </c>
    </row>
    <row r="435" spans="1:65" s="2" customFormat="1" ht="16.5" customHeight="1">
      <c r="A435" s="39"/>
      <c r="B435" s="40"/>
      <c r="C435" s="236" t="s">
        <v>620</v>
      </c>
      <c r="D435" s="236" t="s">
        <v>127</v>
      </c>
      <c r="E435" s="237" t="s">
        <v>621</v>
      </c>
      <c r="F435" s="238" t="s">
        <v>622</v>
      </c>
      <c r="G435" s="239" t="s">
        <v>212</v>
      </c>
      <c r="H435" s="240">
        <v>364.518</v>
      </c>
      <c r="I435" s="241"/>
      <c r="J435" s="242">
        <f>ROUND(I435*H435,2)</f>
        <v>0</v>
      </c>
      <c r="K435" s="238" t="s">
        <v>137</v>
      </c>
      <c r="L435" s="45"/>
      <c r="M435" s="243" t="s">
        <v>1</v>
      </c>
      <c r="N435" s="244" t="s">
        <v>43</v>
      </c>
      <c r="O435" s="92"/>
      <c r="P435" s="245">
        <f>O435*H435</f>
        <v>0</v>
      </c>
      <c r="Q435" s="245">
        <v>0</v>
      </c>
      <c r="R435" s="245">
        <f>Q435*H435</f>
        <v>0</v>
      </c>
      <c r="S435" s="245">
        <v>0</v>
      </c>
      <c r="T435" s="246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47" t="s">
        <v>131</v>
      </c>
      <c r="AT435" s="247" t="s">
        <v>127</v>
      </c>
      <c r="AU435" s="247" t="s">
        <v>86</v>
      </c>
      <c r="AY435" s="18" t="s">
        <v>125</v>
      </c>
      <c r="BE435" s="248">
        <f>IF(N435="základní",J435,0)</f>
        <v>0</v>
      </c>
      <c r="BF435" s="248">
        <f>IF(N435="snížená",J435,0)</f>
        <v>0</v>
      </c>
      <c r="BG435" s="248">
        <f>IF(N435="zákl. přenesená",J435,0)</f>
        <v>0</v>
      </c>
      <c r="BH435" s="248">
        <f>IF(N435="sníž. přenesená",J435,0)</f>
        <v>0</v>
      </c>
      <c r="BI435" s="248">
        <f>IF(N435="nulová",J435,0)</f>
        <v>0</v>
      </c>
      <c r="BJ435" s="18" t="s">
        <v>83</v>
      </c>
      <c r="BK435" s="248">
        <f>ROUND(I435*H435,2)</f>
        <v>0</v>
      </c>
      <c r="BL435" s="18" t="s">
        <v>131</v>
      </c>
      <c r="BM435" s="247" t="s">
        <v>623</v>
      </c>
    </row>
    <row r="436" spans="1:51" s="13" customFormat="1" ht="12">
      <c r="A436" s="13"/>
      <c r="B436" s="249"/>
      <c r="C436" s="250"/>
      <c r="D436" s="251" t="s">
        <v>133</v>
      </c>
      <c r="E436" s="252" t="s">
        <v>1</v>
      </c>
      <c r="F436" s="253" t="s">
        <v>624</v>
      </c>
      <c r="G436" s="250"/>
      <c r="H436" s="254">
        <v>364.518</v>
      </c>
      <c r="I436" s="255"/>
      <c r="J436" s="250"/>
      <c r="K436" s="250"/>
      <c r="L436" s="256"/>
      <c r="M436" s="257"/>
      <c r="N436" s="258"/>
      <c r="O436" s="258"/>
      <c r="P436" s="258"/>
      <c r="Q436" s="258"/>
      <c r="R436" s="258"/>
      <c r="S436" s="258"/>
      <c r="T436" s="259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60" t="s">
        <v>133</v>
      </c>
      <c r="AU436" s="260" t="s">
        <v>86</v>
      </c>
      <c r="AV436" s="13" t="s">
        <v>86</v>
      </c>
      <c r="AW436" s="13" t="s">
        <v>33</v>
      </c>
      <c r="AX436" s="13" t="s">
        <v>78</v>
      </c>
      <c r="AY436" s="260" t="s">
        <v>125</v>
      </c>
    </row>
    <row r="437" spans="1:51" s="14" customFormat="1" ht="12">
      <c r="A437" s="14"/>
      <c r="B437" s="261"/>
      <c r="C437" s="262"/>
      <c r="D437" s="251" t="s">
        <v>133</v>
      </c>
      <c r="E437" s="263" t="s">
        <v>1</v>
      </c>
      <c r="F437" s="264" t="s">
        <v>145</v>
      </c>
      <c r="G437" s="262"/>
      <c r="H437" s="265">
        <v>364.518</v>
      </c>
      <c r="I437" s="266"/>
      <c r="J437" s="262"/>
      <c r="K437" s="262"/>
      <c r="L437" s="267"/>
      <c r="M437" s="268"/>
      <c r="N437" s="269"/>
      <c r="O437" s="269"/>
      <c r="P437" s="269"/>
      <c r="Q437" s="269"/>
      <c r="R437" s="269"/>
      <c r="S437" s="269"/>
      <c r="T437" s="270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71" t="s">
        <v>133</v>
      </c>
      <c r="AU437" s="271" t="s">
        <v>86</v>
      </c>
      <c r="AV437" s="14" t="s">
        <v>131</v>
      </c>
      <c r="AW437" s="14" t="s">
        <v>33</v>
      </c>
      <c r="AX437" s="14" t="s">
        <v>83</v>
      </c>
      <c r="AY437" s="271" t="s">
        <v>125</v>
      </c>
    </row>
    <row r="438" spans="1:65" s="2" customFormat="1" ht="21.75" customHeight="1">
      <c r="A438" s="39"/>
      <c r="B438" s="40"/>
      <c r="C438" s="236" t="s">
        <v>625</v>
      </c>
      <c r="D438" s="236" t="s">
        <v>127</v>
      </c>
      <c r="E438" s="237" t="s">
        <v>626</v>
      </c>
      <c r="F438" s="238" t="s">
        <v>627</v>
      </c>
      <c r="G438" s="239" t="s">
        <v>212</v>
      </c>
      <c r="H438" s="240">
        <v>5103.252</v>
      </c>
      <c r="I438" s="241"/>
      <c r="J438" s="242">
        <f>ROUND(I438*H438,2)</f>
        <v>0</v>
      </c>
      <c r="K438" s="238" t="s">
        <v>137</v>
      </c>
      <c r="L438" s="45"/>
      <c r="M438" s="243" t="s">
        <v>1</v>
      </c>
      <c r="N438" s="244" t="s">
        <v>43</v>
      </c>
      <c r="O438" s="92"/>
      <c r="P438" s="245">
        <f>O438*H438</f>
        <v>0</v>
      </c>
      <c r="Q438" s="245">
        <v>0</v>
      </c>
      <c r="R438" s="245">
        <f>Q438*H438</f>
        <v>0</v>
      </c>
      <c r="S438" s="245">
        <v>0</v>
      </c>
      <c r="T438" s="246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47" t="s">
        <v>131</v>
      </c>
      <c r="AT438" s="247" t="s">
        <v>127</v>
      </c>
      <c r="AU438" s="247" t="s">
        <v>86</v>
      </c>
      <c r="AY438" s="18" t="s">
        <v>125</v>
      </c>
      <c r="BE438" s="248">
        <f>IF(N438="základní",J438,0)</f>
        <v>0</v>
      </c>
      <c r="BF438" s="248">
        <f>IF(N438="snížená",J438,0)</f>
        <v>0</v>
      </c>
      <c r="BG438" s="248">
        <f>IF(N438="zákl. přenesená",J438,0)</f>
        <v>0</v>
      </c>
      <c r="BH438" s="248">
        <f>IF(N438="sníž. přenesená",J438,0)</f>
        <v>0</v>
      </c>
      <c r="BI438" s="248">
        <f>IF(N438="nulová",J438,0)</f>
        <v>0</v>
      </c>
      <c r="BJ438" s="18" t="s">
        <v>83</v>
      </c>
      <c r="BK438" s="248">
        <f>ROUND(I438*H438,2)</f>
        <v>0</v>
      </c>
      <c r="BL438" s="18" t="s">
        <v>131</v>
      </c>
      <c r="BM438" s="247" t="s">
        <v>628</v>
      </c>
    </row>
    <row r="439" spans="1:51" s="13" customFormat="1" ht="12">
      <c r="A439" s="13"/>
      <c r="B439" s="249"/>
      <c r="C439" s="250"/>
      <c r="D439" s="251" t="s">
        <v>133</v>
      </c>
      <c r="E439" s="252" t="s">
        <v>1</v>
      </c>
      <c r="F439" s="253" t="s">
        <v>629</v>
      </c>
      <c r="G439" s="250"/>
      <c r="H439" s="254">
        <v>5103.252</v>
      </c>
      <c r="I439" s="255"/>
      <c r="J439" s="250"/>
      <c r="K439" s="250"/>
      <c r="L439" s="256"/>
      <c r="M439" s="257"/>
      <c r="N439" s="258"/>
      <c r="O439" s="258"/>
      <c r="P439" s="258"/>
      <c r="Q439" s="258"/>
      <c r="R439" s="258"/>
      <c r="S439" s="258"/>
      <c r="T439" s="259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60" t="s">
        <v>133</v>
      </c>
      <c r="AU439" s="260" t="s">
        <v>86</v>
      </c>
      <c r="AV439" s="13" t="s">
        <v>86</v>
      </c>
      <c r="AW439" s="13" t="s">
        <v>33</v>
      </c>
      <c r="AX439" s="13" t="s">
        <v>78</v>
      </c>
      <c r="AY439" s="260" t="s">
        <v>125</v>
      </c>
    </row>
    <row r="440" spans="1:51" s="14" customFormat="1" ht="12">
      <c r="A440" s="14"/>
      <c r="B440" s="261"/>
      <c r="C440" s="262"/>
      <c r="D440" s="251" t="s">
        <v>133</v>
      </c>
      <c r="E440" s="263" t="s">
        <v>1</v>
      </c>
      <c r="F440" s="264" t="s">
        <v>145</v>
      </c>
      <c r="G440" s="262"/>
      <c r="H440" s="265">
        <v>5103.252</v>
      </c>
      <c r="I440" s="266"/>
      <c r="J440" s="262"/>
      <c r="K440" s="262"/>
      <c r="L440" s="267"/>
      <c r="M440" s="268"/>
      <c r="N440" s="269"/>
      <c r="O440" s="269"/>
      <c r="P440" s="269"/>
      <c r="Q440" s="269"/>
      <c r="R440" s="269"/>
      <c r="S440" s="269"/>
      <c r="T440" s="270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71" t="s">
        <v>133</v>
      </c>
      <c r="AU440" s="271" t="s">
        <v>86</v>
      </c>
      <c r="AV440" s="14" t="s">
        <v>131</v>
      </c>
      <c r="AW440" s="14" t="s">
        <v>33</v>
      </c>
      <c r="AX440" s="14" t="s">
        <v>83</v>
      </c>
      <c r="AY440" s="271" t="s">
        <v>125</v>
      </c>
    </row>
    <row r="441" spans="1:65" s="2" customFormat="1" ht="16.5" customHeight="1">
      <c r="A441" s="39"/>
      <c r="B441" s="40"/>
      <c r="C441" s="236" t="s">
        <v>630</v>
      </c>
      <c r="D441" s="236" t="s">
        <v>127</v>
      </c>
      <c r="E441" s="237" t="s">
        <v>631</v>
      </c>
      <c r="F441" s="238" t="s">
        <v>632</v>
      </c>
      <c r="G441" s="239" t="s">
        <v>212</v>
      </c>
      <c r="H441" s="240">
        <v>24.618</v>
      </c>
      <c r="I441" s="241"/>
      <c r="J441" s="242">
        <f>ROUND(I441*H441,2)</f>
        <v>0</v>
      </c>
      <c r="K441" s="238" t="s">
        <v>137</v>
      </c>
      <c r="L441" s="45"/>
      <c r="M441" s="243" t="s">
        <v>1</v>
      </c>
      <c r="N441" s="244" t="s">
        <v>43</v>
      </c>
      <c r="O441" s="92"/>
      <c r="P441" s="245">
        <f>O441*H441</f>
        <v>0</v>
      </c>
      <c r="Q441" s="245">
        <v>0</v>
      </c>
      <c r="R441" s="245">
        <f>Q441*H441</f>
        <v>0</v>
      </c>
      <c r="S441" s="245">
        <v>0</v>
      </c>
      <c r="T441" s="246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47" t="s">
        <v>131</v>
      </c>
      <c r="AT441" s="247" t="s">
        <v>127</v>
      </c>
      <c r="AU441" s="247" t="s">
        <v>86</v>
      </c>
      <c r="AY441" s="18" t="s">
        <v>125</v>
      </c>
      <c r="BE441" s="248">
        <f>IF(N441="základní",J441,0)</f>
        <v>0</v>
      </c>
      <c r="BF441" s="248">
        <f>IF(N441="snížená",J441,0)</f>
        <v>0</v>
      </c>
      <c r="BG441" s="248">
        <f>IF(N441="zákl. přenesená",J441,0)</f>
        <v>0</v>
      </c>
      <c r="BH441" s="248">
        <f>IF(N441="sníž. přenesená",J441,0)</f>
        <v>0</v>
      </c>
      <c r="BI441" s="248">
        <f>IF(N441="nulová",J441,0)</f>
        <v>0</v>
      </c>
      <c r="BJ441" s="18" t="s">
        <v>83</v>
      </c>
      <c r="BK441" s="248">
        <f>ROUND(I441*H441,2)</f>
        <v>0</v>
      </c>
      <c r="BL441" s="18" t="s">
        <v>131</v>
      </c>
      <c r="BM441" s="247" t="s">
        <v>633</v>
      </c>
    </row>
    <row r="442" spans="1:51" s="13" customFormat="1" ht="12">
      <c r="A442" s="13"/>
      <c r="B442" s="249"/>
      <c r="C442" s="250"/>
      <c r="D442" s="251" t="s">
        <v>133</v>
      </c>
      <c r="E442" s="252" t="s">
        <v>1</v>
      </c>
      <c r="F442" s="253" t="s">
        <v>634</v>
      </c>
      <c r="G442" s="250"/>
      <c r="H442" s="254">
        <v>24.618</v>
      </c>
      <c r="I442" s="255"/>
      <c r="J442" s="250"/>
      <c r="K442" s="250"/>
      <c r="L442" s="256"/>
      <c r="M442" s="257"/>
      <c r="N442" s="258"/>
      <c r="O442" s="258"/>
      <c r="P442" s="258"/>
      <c r="Q442" s="258"/>
      <c r="R442" s="258"/>
      <c r="S442" s="258"/>
      <c r="T442" s="259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60" t="s">
        <v>133</v>
      </c>
      <c r="AU442" s="260" t="s">
        <v>86</v>
      </c>
      <c r="AV442" s="13" t="s">
        <v>86</v>
      </c>
      <c r="AW442" s="13" t="s">
        <v>33</v>
      </c>
      <c r="AX442" s="13" t="s">
        <v>78</v>
      </c>
      <c r="AY442" s="260" t="s">
        <v>125</v>
      </c>
    </row>
    <row r="443" spans="1:51" s="14" customFormat="1" ht="12">
      <c r="A443" s="14"/>
      <c r="B443" s="261"/>
      <c r="C443" s="262"/>
      <c r="D443" s="251" t="s">
        <v>133</v>
      </c>
      <c r="E443" s="263" t="s">
        <v>1</v>
      </c>
      <c r="F443" s="264" t="s">
        <v>145</v>
      </c>
      <c r="G443" s="262"/>
      <c r="H443" s="265">
        <v>24.618</v>
      </c>
      <c r="I443" s="266"/>
      <c r="J443" s="262"/>
      <c r="K443" s="262"/>
      <c r="L443" s="267"/>
      <c r="M443" s="268"/>
      <c r="N443" s="269"/>
      <c r="O443" s="269"/>
      <c r="P443" s="269"/>
      <c r="Q443" s="269"/>
      <c r="R443" s="269"/>
      <c r="S443" s="269"/>
      <c r="T443" s="270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71" t="s">
        <v>133</v>
      </c>
      <c r="AU443" s="271" t="s">
        <v>86</v>
      </c>
      <c r="AV443" s="14" t="s">
        <v>131</v>
      </c>
      <c r="AW443" s="14" t="s">
        <v>33</v>
      </c>
      <c r="AX443" s="14" t="s">
        <v>83</v>
      </c>
      <c r="AY443" s="271" t="s">
        <v>125</v>
      </c>
    </row>
    <row r="444" spans="1:65" s="2" customFormat="1" ht="21.75" customHeight="1">
      <c r="A444" s="39"/>
      <c r="B444" s="40"/>
      <c r="C444" s="236" t="s">
        <v>635</v>
      </c>
      <c r="D444" s="236" t="s">
        <v>127</v>
      </c>
      <c r="E444" s="237" t="s">
        <v>636</v>
      </c>
      <c r="F444" s="238" t="s">
        <v>637</v>
      </c>
      <c r="G444" s="239" t="s">
        <v>212</v>
      </c>
      <c r="H444" s="240">
        <v>344.652</v>
      </c>
      <c r="I444" s="241"/>
      <c r="J444" s="242">
        <f>ROUND(I444*H444,2)</f>
        <v>0</v>
      </c>
      <c r="K444" s="238" t="s">
        <v>137</v>
      </c>
      <c r="L444" s="45"/>
      <c r="M444" s="243" t="s">
        <v>1</v>
      </c>
      <c r="N444" s="244" t="s">
        <v>43</v>
      </c>
      <c r="O444" s="92"/>
      <c r="P444" s="245">
        <f>O444*H444</f>
        <v>0</v>
      </c>
      <c r="Q444" s="245">
        <v>0</v>
      </c>
      <c r="R444" s="245">
        <f>Q444*H444</f>
        <v>0</v>
      </c>
      <c r="S444" s="245">
        <v>0</v>
      </c>
      <c r="T444" s="246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47" t="s">
        <v>131</v>
      </c>
      <c r="AT444" s="247" t="s">
        <v>127</v>
      </c>
      <c r="AU444" s="247" t="s">
        <v>86</v>
      </c>
      <c r="AY444" s="18" t="s">
        <v>125</v>
      </c>
      <c r="BE444" s="248">
        <f>IF(N444="základní",J444,0)</f>
        <v>0</v>
      </c>
      <c r="BF444" s="248">
        <f>IF(N444="snížená",J444,0)</f>
        <v>0</v>
      </c>
      <c r="BG444" s="248">
        <f>IF(N444="zákl. přenesená",J444,0)</f>
        <v>0</v>
      </c>
      <c r="BH444" s="248">
        <f>IF(N444="sníž. přenesená",J444,0)</f>
        <v>0</v>
      </c>
      <c r="BI444" s="248">
        <f>IF(N444="nulová",J444,0)</f>
        <v>0</v>
      </c>
      <c r="BJ444" s="18" t="s">
        <v>83</v>
      </c>
      <c r="BK444" s="248">
        <f>ROUND(I444*H444,2)</f>
        <v>0</v>
      </c>
      <c r="BL444" s="18" t="s">
        <v>131</v>
      </c>
      <c r="BM444" s="247" t="s">
        <v>638</v>
      </c>
    </row>
    <row r="445" spans="1:51" s="13" customFormat="1" ht="12">
      <c r="A445" s="13"/>
      <c r="B445" s="249"/>
      <c r="C445" s="250"/>
      <c r="D445" s="251" t="s">
        <v>133</v>
      </c>
      <c r="E445" s="252" t="s">
        <v>1</v>
      </c>
      <c r="F445" s="253" t="s">
        <v>639</v>
      </c>
      <c r="G445" s="250"/>
      <c r="H445" s="254">
        <v>344.652</v>
      </c>
      <c r="I445" s="255"/>
      <c r="J445" s="250"/>
      <c r="K445" s="250"/>
      <c r="L445" s="256"/>
      <c r="M445" s="257"/>
      <c r="N445" s="258"/>
      <c r="O445" s="258"/>
      <c r="P445" s="258"/>
      <c r="Q445" s="258"/>
      <c r="R445" s="258"/>
      <c r="S445" s="258"/>
      <c r="T445" s="259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60" t="s">
        <v>133</v>
      </c>
      <c r="AU445" s="260" t="s">
        <v>86</v>
      </c>
      <c r="AV445" s="13" t="s">
        <v>86</v>
      </c>
      <c r="AW445" s="13" t="s">
        <v>33</v>
      </c>
      <c r="AX445" s="13" t="s">
        <v>78</v>
      </c>
      <c r="AY445" s="260" t="s">
        <v>125</v>
      </c>
    </row>
    <row r="446" spans="1:51" s="14" customFormat="1" ht="12">
      <c r="A446" s="14"/>
      <c r="B446" s="261"/>
      <c r="C446" s="262"/>
      <c r="D446" s="251" t="s">
        <v>133</v>
      </c>
      <c r="E446" s="263" t="s">
        <v>1</v>
      </c>
      <c r="F446" s="264" t="s">
        <v>145</v>
      </c>
      <c r="G446" s="262"/>
      <c r="H446" s="265">
        <v>344.652</v>
      </c>
      <c r="I446" s="266"/>
      <c r="J446" s="262"/>
      <c r="K446" s="262"/>
      <c r="L446" s="267"/>
      <c r="M446" s="268"/>
      <c r="N446" s="269"/>
      <c r="O446" s="269"/>
      <c r="P446" s="269"/>
      <c r="Q446" s="269"/>
      <c r="R446" s="269"/>
      <c r="S446" s="269"/>
      <c r="T446" s="270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71" t="s">
        <v>133</v>
      </c>
      <c r="AU446" s="271" t="s">
        <v>86</v>
      </c>
      <c r="AV446" s="14" t="s">
        <v>131</v>
      </c>
      <c r="AW446" s="14" t="s">
        <v>33</v>
      </c>
      <c r="AX446" s="14" t="s">
        <v>83</v>
      </c>
      <c r="AY446" s="271" t="s">
        <v>125</v>
      </c>
    </row>
    <row r="447" spans="1:65" s="2" customFormat="1" ht="21.75" customHeight="1">
      <c r="A447" s="39"/>
      <c r="B447" s="40"/>
      <c r="C447" s="236" t="s">
        <v>640</v>
      </c>
      <c r="D447" s="236" t="s">
        <v>127</v>
      </c>
      <c r="E447" s="237" t="s">
        <v>641</v>
      </c>
      <c r="F447" s="238" t="s">
        <v>642</v>
      </c>
      <c r="G447" s="239" t="s">
        <v>212</v>
      </c>
      <c r="H447" s="240">
        <v>24.618</v>
      </c>
      <c r="I447" s="241"/>
      <c r="J447" s="242">
        <f>ROUND(I447*H447,2)</f>
        <v>0</v>
      </c>
      <c r="K447" s="238" t="s">
        <v>1</v>
      </c>
      <c r="L447" s="45"/>
      <c r="M447" s="243" t="s">
        <v>1</v>
      </c>
      <c r="N447" s="244" t="s">
        <v>43</v>
      </c>
      <c r="O447" s="92"/>
      <c r="P447" s="245">
        <f>O447*H447</f>
        <v>0</v>
      </c>
      <c r="Q447" s="245">
        <v>0</v>
      </c>
      <c r="R447" s="245">
        <f>Q447*H447</f>
        <v>0</v>
      </c>
      <c r="S447" s="245">
        <v>0</v>
      </c>
      <c r="T447" s="246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47" t="s">
        <v>131</v>
      </c>
      <c r="AT447" s="247" t="s">
        <v>127</v>
      </c>
      <c r="AU447" s="247" t="s">
        <v>86</v>
      </c>
      <c r="AY447" s="18" t="s">
        <v>125</v>
      </c>
      <c r="BE447" s="248">
        <f>IF(N447="základní",J447,0)</f>
        <v>0</v>
      </c>
      <c r="BF447" s="248">
        <f>IF(N447="snížená",J447,0)</f>
        <v>0</v>
      </c>
      <c r="BG447" s="248">
        <f>IF(N447="zákl. přenesená",J447,0)</f>
        <v>0</v>
      </c>
      <c r="BH447" s="248">
        <f>IF(N447="sníž. přenesená",J447,0)</f>
        <v>0</v>
      </c>
      <c r="BI447" s="248">
        <f>IF(N447="nulová",J447,0)</f>
        <v>0</v>
      </c>
      <c r="BJ447" s="18" t="s">
        <v>83</v>
      </c>
      <c r="BK447" s="248">
        <f>ROUND(I447*H447,2)</f>
        <v>0</v>
      </c>
      <c r="BL447" s="18" t="s">
        <v>131</v>
      </c>
      <c r="BM447" s="247" t="s">
        <v>643</v>
      </c>
    </row>
    <row r="448" spans="1:51" s="13" customFormat="1" ht="12">
      <c r="A448" s="13"/>
      <c r="B448" s="249"/>
      <c r="C448" s="250"/>
      <c r="D448" s="251" t="s">
        <v>133</v>
      </c>
      <c r="E448" s="252" t="s">
        <v>1</v>
      </c>
      <c r="F448" s="253" t="s">
        <v>634</v>
      </c>
      <c r="G448" s="250"/>
      <c r="H448" s="254">
        <v>24.618</v>
      </c>
      <c r="I448" s="255"/>
      <c r="J448" s="250"/>
      <c r="K448" s="250"/>
      <c r="L448" s="256"/>
      <c r="M448" s="257"/>
      <c r="N448" s="258"/>
      <c r="O448" s="258"/>
      <c r="P448" s="258"/>
      <c r="Q448" s="258"/>
      <c r="R448" s="258"/>
      <c r="S448" s="258"/>
      <c r="T448" s="259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60" t="s">
        <v>133</v>
      </c>
      <c r="AU448" s="260" t="s">
        <v>86</v>
      </c>
      <c r="AV448" s="13" t="s">
        <v>86</v>
      </c>
      <c r="AW448" s="13" t="s">
        <v>33</v>
      </c>
      <c r="AX448" s="13" t="s">
        <v>83</v>
      </c>
      <c r="AY448" s="260" t="s">
        <v>125</v>
      </c>
    </row>
    <row r="449" spans="1:65" s="2" customFormat="1" ht="21.75" customHeight="1">
      <c r="A449" s="39"/>
      <c r="B449" s="40"/>
      <c r="C449" s="236" t="s">
        <v>644</v>
      </c>
      <c r="D449" s="236" t="s">
        <v>127</v>
      </c>
      <c r="E449" s="237" t="s">
        <v>645</v>
      </c>
      <c r="F449" s="238" t="s">
        <v>646</v>
      </c>
      <c r="G449" s="239" t="s">
        <v>212</v>
      </c>
      <c r="H449" s="240">
        <v>5.676</v>
      </c>
      <c r="I449" s="241"/>
      <c r="J449" s="242">
        <f>ROUND(I449*H449,2)</f>
        <v>0</v>
      </c>
      <c r="K449" s="238" t="s">
        <v>1</v>
      </c>
      <c r="L449" s="45"/>
      <c r="M449" s="243" t="s">
        <v>1</v>
      </c>
      <c r="N449" s="244" t="s">
        <v>43</v>
      </c>
      <c r="O449" s="92"/>
      <c r="P449" s="245">
        <f>O449*H449</f>
        <v>0</v>
      </c>
      <c r="Q449" s="245">
        <v>0</v>
      </c>
      <c r="R449" s="245">
        <f>Q449*H449</f>
        <v>0</v>
      </c>
      <c r="S449" s="245">
        <v>0</v>
      </c>
      <c r="T449" s="246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47" t="s">
        <v>131</v>
      </c>
      <c r="AT449" s="247" t="s">
        <v>127</v>
      </c>
      <c r="AU449" s="247" t="s">
        <v>86</v>
      </c>
      <c r="AY449" s="18" t="s">
        <v>125</v>
      </c>
      <c r="BE449" s="248">
        <f>IF(N449="základní",J449,0)</f>
        <v>0</v>
      </c>
      <c r="BF449" s="248">
        <f>IF(N449="snížená",J449,0)</f>
        <v>0</v>
      </c>
      <c r="BG449" s="248">
        <f>IF(N449="zákl. přenesená",J449,0)</f>
        <v>0</v>
      </c>
      <c r="BH449" s="248">
        <f>IF(N449="sníž. přenesená",J449,0)</f>
        <v>0</v>
      </c>
      <c r="BI449" s="248">
        <f>IF(N449="nulová",J449,0)</f>
        <v>0</v>
      </c>
      <c r="BJ449" s="18" t="s">
        <v>83</v>
      </c>
      <c r="BK449" s="248">
        <f>ROUND(I449*H449,2)</f>
        <v>0</v>
      </c>
      <c r="BL449" s="18" t="s">
        <v>131</v>
      </c>
      <c r="BM449" s="247" t="s">
        <v>647</v>
      </c>
    </row>
    <row r="450" spans="1:51" s="13" customFormat="1" ht="12">
      <c r="A450" s="13"/>
      <c r="B450" s="249"/>
      <c r="C450" s="250"/>
      <c r="D450" s="251" t="s">
        <v>133</v>
      </c>
      <c r="E450" s="252" t="s">
        <v>1</v>
      </c>
      <c r="F450" s="253" t="s">
        <v>648</v>
      </c>
      <c r="G450" s="250"/>
      <c r="H450" s="254">
        <v>5.676</v>
      </c>
      <c r="I450" s="255"/>
      <c r="J450" s="250"/>
      <c r="K450" s="250"/>
      <c r="L450" s="256"/>
      <c r="M450" s="257"/>
      <c r="N450" s="258"/>
      <c r="O450" s="258"/>
      <c r="P450" s="258"/>
      <c r="Q450" s="258"/>
      <c r="R450" s="258"/>
      <c r="S450" s="258"/>
      <c r="T450" s="259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60" t="s">
        <v>133</v>
      </c>
      <c r="AU450" s="260" t="s">
        <v>86</v>
      </c>
      <c r="AV450" s="13" t="s">
        <v>86</v>
      </c>
      <c r="AW450" s="13" t="s">
        <v>33</v>
      </c>
      <c r="AX450" s="13" t="s">
        <v>78</v>
      </c>
      <c r="AY450" s="260" t="s">
        <v>125</v>
      </c>
    </row>
    <row r="451" spans="1:51" s="14" customFormat="1" ht="12">
      <c r="A451" s="14"/>
      <c r="B451" s="261"/>
      <c r="C451" s="262"/>
      <c r="D451" s="251" t="s">
        <v>133</v>
      </c>
      <c r="E451" s="263" t="s">
        <v>1</v>
      </c>
      <c r="F451" s="264" t="s">
        <v>145</v>
      </c>
      <c r="G451" s="262"/>
      <c r="H451" s="265">
        <v>5.676</v>
      </c>
      <c r="I451" s="266"/>
      <c r="J451" s="262"/>
      <c r="K451" s="262"/>
      <c r="L451" s="267"/>
      <c r="M451" s="268"/>
      <c r="N451" s="269"/>
      <c r="O451" s="269"/>
      <c r="P451" s="269"/>
      <c r="Q451" s="269"/>
      <c r="R451" s="269"/>
      <c r="S451" s="269"/>
      <c r="T451" s="270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71" t="s">
        <v>133</v>
      </c>
      <c r="AU451" s="271" t="s">
        <v>86</v>
      </c>
      <c r="AV451" s="14" t="s">
        <v>131</v>
      </c>
      <c r="AW451" s="14" t="s">
        <v>33</v>
      </c>
      <c r="AX451" s="14" t="s">
        <v>83</v>
      </c>
      <c r="AY451" s="271" t="s">
        <v>125</v>
      </c>
    </row>
    <row r="452" spans="1:65" s="2" customFormat="1" ht="33" customHeight="1">
      <c r="A452" s="39"/>
      <c r="B452" s="40"/>
      <c r="C452" s="236" t="s">
        <v>649</v>
      </c>
      <c r="D452" s="236" t="s">
        <v>127</v>
      </c>
      <c r="E452" s="237" t="s">
        <v>650</v>
      </c>
      <c r="F452" s="238" t="s">
        <v>651</v>
      </c>
      <c r="G452" s="239" t="s">
        <v>212</v>
      </c>
      <c r="H452" s="240">
        <v>358.842</v>
      </c>
      <c r="I452" s="241"/>
      <c r="J452" s="242">
        <f>ROUND(I452*H452,2)</f>
        <v>0</v>
      </c>
      <c r="K452" s="238" t="s">
        <v>1</v>
      </c>
      <c r="L452" s="45"/>
      <c r="M452" s="243" t="s">
        <v>1</v>
      </c>
      <c r="N452" s="244" t="s">
        <v>43</v>
      </c>
      <c r="O452" s="92"/>
      <c r="P452" s="245">
        <f>O452*H452</f>
        <v>0</v>
      </c>
      <c r="Q452" s="245">
        <v>0</v>
      </c>
      <c r="R452" s="245">
        <f>Q452*H452</f>
        <v>0</v>
      </c>
      <c r="S452" s="245">
        <v>0</v>
      </c>
      <c r="T452" s="246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47" t="s">
        <v>131</v>
      </c>
      <c r="AT452" s="247" t="s">
        <v>127</v>
      </c>
      <c r="AU452" s="247" t="s">
        <v>86</v>
      </c>
      <c r="AY452" s="18" t="s">
        <v>125</v>
      </c>
      <c r="BE452" s="248">
        <f>IF(N452="základní",J452,0)</f>
        <v>0</v>
      </c>
      <c r="BF452" s="248">
        <f>IF(N452="snížená",J452,0)</f>
        <v>0</v>
      </c>
      <c r="BG452" s="248">
        <f>IF(N452="zákl. přenesená",J452,0)</f>
        <v>0</v>
      </c>
      <c r="BH452" s="248">
        <f>IF(N452="sníž. přenesená",J452,0)</f>
        <v>0</v>
      </c>
      <c r="BI452" s="248">
        <f>IF(N452="nulová",J452,0)</f>
        <v>0</v>
      </c>
      <c r="BJ452" s="18" t="s">
        <v>83</v>
      </c>
      <c r="BK452" s="248">
        <f>ROUND(I452*H452,2)</f>
        <v>0</v>
      </c>
      <c r="BL452" s="18" t="s">
        <v>131</v>
      </c>
      <c r="BM452" s="247" t="s">
        <v>652</v>
      </c>
    </row>
    <row r="453" spans="1:47" s="2" customFormat="1" ht="12">
      <c r="A453" s="39"/>
      <c r="B453" s="40"/>
      <c r="C453" s="41"/>
      <c r="D453" s="251" t="s">
        <v>167</v>
      </c>
      <c r="E453" s="41"/>
      <c r="F453" s="282" t="s">
        <v>653</v>
      </c>
      <c r="G453" s="41"/>
      <c r="H453" s="41"/>
      <c r="I453" s="145"/>
      <c r="J453" s="41"/>
      <c r="K453" s="41"/>
      <c r="L453" s="45"/>
      <c r="M453" s="283"/>
      <c r="N453" s="284"/>
      <c r="O453" s="92"/>
      <c r="P453" s="92"/>
      <c r="Q453" s="92"/>
      <c r="R453" s="92"/>
      <c r="S453" s="92"/>
      <c r="T453" s="93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167</v>
      </c>
      <c r="AU453" s="18" t="s">
        <v>86</v>
      </c>
    </row>
    <row r="454" spans="1:51" s="13" customFormat="1" ht="12">
      <c r="A454" s="13"/>
      <c r="B454" s="249"/>
      <c r="C454" s="250"/>
      <c r="D454" s="251" t="s">
        <v>133</v>
      </c>
      <c r="E454" s="252" t="s">
        <v>1</v>
      </c>
      <c r="F454" s="253" t="s">
        <v>654</v>
      </c>
      <c r="G454" s="250"/>
      <c r="H454" s="254">
        <v>358.842</v>
      </c>
      <c r="I454" s="255"/>
      <c r="J454" s="250"/>
      <c r="K454" s="250"/>
      <c r="L454" s="256"/>
      <c r="M454" s="257"/>
      <c r="N454" s="258"/>
      <c r="O454" s="258"/>
      <c r="P454" s="258"/>
      <c r="Q454" s="258"/>
      <c r="R454" s="258"/>
      <c r="S454" s="258"/>
      <c r="T454" s="259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0" t="s">
        <v>133</v>
      </c>
      <c r="AU454" s="260" t="s">
        <v>86</v>
      </c>
      <c r="AV454" s="13" t="s">
        <v>86</v>
      </c>
      <c r="AW454" s="13" t="s">
        <v>33</v>
      </c>
      <c r="AX454" s="13" t="s">
        <v>78</v>
      </c>
      <c r="AY454" s="260" t="s">
        <v>125</v>
      </c>
    </row>
    <row r="455" spans="1:51" s="14" customFormat="1" ht="12">
      <c r="A455" s="14"/>
      <c r="B455" s="261"/>
      <c r="C455" s="262"/>
      <c r="D455" s="251" t="s">
        <v>133</v>
      </c>
      <c r="E455" s="263" t="s">
        <v>1</v>
      </c>
      <c r="F455" s="264" t="s">
        <v>145</v>
      </c>
      <c r="G455" s="262"/>
      <c r="H455" s="265">
        <v>358.842</v>
      </c>
      <c r="I455" s="266"/>
      <c r="J455" s="262"/>
      <c r="K455" s="262"/>
      <c r="L455" s="267"/>
      <c r="M455" s="268"/>
      <c r="N455" s="269"/>
      <c r="O455" s="269"/>
      <c r="P455" s="269"/>
      <c r="Q455" s="269"/>
      <c r="R455" s="269"/>
      <c r="S455" s="269"/>
      <c r="T455" s="270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71" t="s">
        <v>133</v>
      </c>
      <c r="AU455" s="271" t="s">
        <v>86</v>
      </c>
      <c r="AV455" s="14" t="s">
        <v>131</v>
      </c>
      <c r="AW455" s="14" t="s">
        <v>33</v>
      </c>
      <c r="AX455" s="14" t="s">
        <v>83</v>
      </c>
      <c r="AY455" s="271" t="s">
        <v>125</v>
      </c>
    </row>
    <row r="456" spans="1:63" s="12" customFormat="1" ht="22.8" customHeight="1">
      <c r="A456" s="12"/>
      <c r="B456" s="220"/>
      <c r="C456" s="221"/>
      <c r="D456" s="222" t="s">
        <v>77</v>
      </c>
      <c r="E456" s="234" t="s">
        <v>655</v>
      </c>
      <c r="F456" s="234" t="s">
        <v>656</v>
      </c>
      <c r="G456" s="221"/>
      <c r="H456" s="221"/>
      <c r="I456" s="224"/>
      <c r="J456" s="235">
        <f>BK456</f>
        <v>0</v>
      </c>
      <c r="K456" s="221"/>
      <c r="L456" s="226"/>
      <c r="M456" s="227"/>
      <c r="N456" s="228"/>
      <c r="O456" s="228"/>
      <c r="P456" s="229">
        <f>SUM(P457:P458)</f>
        <v>0</v>
      </c>
      <c r="Q456" s="228"/>
      <c r="R456" s="229">
        <f>SUM(R457:R458)</f>
        <v>0</v>
      </c>
      <c r="S456" s="228"/>
      <c r="T456" s="230">
        <f>SUM(T457:T458)</f>
        <v>0</v>
      </c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R456" s="231" t="s">
        <v>83</v>
      </c>
      <c r="AT456" s="232" t="s">
        <v>77</v>
      </c>
      <c r="AU456" s="232" t="s">
        <v>83</v>
      </c>
      <c r="AY456" s="231" t="s">
        <v>125</v>
      </c>
      <c r="BK456" s="233">
        <f>SUM(BK457:BK458)</f>
        <v>0</v>
      </c>
    </row>
    <row r="457" spans="1:65" s="2" customFormat="1" ht="21.75" customHeight="1">
      <c r="A457" s="39"/>
      <c r="B457" s="40"/>
      <c r="C457" s="236" t="s">
        <v>657</v>
      </c>
      <c r="D457" s="236" t="s">
        <v>127</v>
      </c>
      <c r="E457" s="237" t="s">
        <v>658</v>
      </c>
      <c r="F457" s="238" t="s">
        <v>659</v>
      </c>
      <c r="G457" s="239" t="s">
        <v>212</v>
      </c>
      <c r="H457" s="240">
        <v>1748.633</v>
      </c>
      <c r="I457" s="241"/>
      <c r="J457" s="242">
        <f>ROUND(I457*H457,2)</f>
        <v>0</v>
      </c>
      <c r="K457" s="238" t="s">
        <v>137</v>
      </c>
      <c r="L457" s="45"/>
      <c r="M457" s="243" t="s">
        <v>1</v>
      </c>
      <c r="N457" s="244" t="s">
        <v>43</v>
      </c>
      <c r="O457" s="92"/>
      <c r="P457" s="245">
        <f>O457*H457</f>
        <v>0</v>
      </c>
      <c r="Q457" s="245">
        <v>0</v>
      </c>
      <c r="R457" s="245">
        <f>Q457*H457</f>
        <v>0</v>
      </c>
      <c r="S457" s="245">
        <v>0</v>
      </c>
      <c r="T457" s="246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47" t="s">
        <v>131</v>
      </c>
      <c r="AT457" s="247" t="s">
        <v>127</v>
      </c>
      <c r="AU457" s="247" t="s">
        <v>86</v>
      </c>
      <c r="AY457" s="18" t="s">
        <v>125</v>
      </c>
      <c r="BE457" s="248">
        <f>IF(N457="základní",J457,0)</f>
        <v>0</v>
      </c>
      <c r="BF457" s="248">
        <f>IF(N457="snížená",J457,0)</f>
        <v>0</v>
      </c>
      <c r="BG457" s="248">
        <f>IF(N457="zákl. přenesená",J457,0)</f>
        <v>0</v>
      </c>
      <c r="BH457" s="248">
        <f>IF(N457="sníž. přenesená",J457,0)</f>
        <v>0</v>
      </c>
      <c r="BI457" s="248">
        <f>IF(N457="nulová",J457,0)</f>
        <v>0</v>
      </c>
      <c r="BJ457" s="18" t="s">
        <v>83</v>
      </c>
      <c r="BK457" s="248">
        <f>ROUND(I457*H457,2)</f>
        <v>0</v>
      </c>
      <c r="BL457" s="18" t="s">
        <v>131</v>
      </c>
      <c r="BM457" s="247" t="s">
        <v>660</v>
      </c>
    </row>
    <row r="458" spans="1:65" s="2" customFormat="1" ht="21.75" customHeight="1">
      <c r="A458" s="39"/>
      <c r="B458" s="40"/>
      <c r="C458" s="236" t="s">
        <v>661</v>
      </c>
      <c r="D458" s="236" t="s">
        <v>127</v>
      </c>
      <c r="E458" s="237" t="s">
        <v>662</v>
      </c>
      <c r="F458" s="238" t="s">
        <v>663</v>
      </c>
      <c r="G458" s="239" t="s">
        <v>212</v>
      </c>
      <c r="H458" s="240">
        <v>1748.633</v>
      </c>
      <c r="I458" s="241"/>
      <c r="J458" s="242">
        <f>ROUND(I458*H458,2)</f>
        <v>0</v>
      </c>
      <c r="K458" s="238" t="s">
        <v>137</v>
      </c>
      <c r="L458" s="45"/>
      <c r="M458" s="243" t="s">
        <v>1</v>
      </c>
      <c r="N458" s="244" t="s">
        <v>43</v>
      </c>
      <c r="O458" s="92"/>
      <c r="P458" s="245">
        <f>O458*H458</f>
        <v>0</v>
      </c>
      <c r="Q458" s="245">
        <v>0</v>
      </c>
      <c r="R458" s="245">
        <f>Q458*H458</f>
        <v>0</v>
      </c>
      <c r="S458" s="245">
        <v>0</v>
      </c>
      <c r="T458" s="246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47" t="s">
        <v>131</v>
      </c>
      <c r="AT458" s="247" t="s">
        <v>127</v>
      </c>
      <c r="AU458" s="247" t="s">
        <v>86</v>
      </c>
      <c r="AY458" s="18" t="s">
        <v>125</v>
      </c>
      <c r="BE458" s="248">
        <f>IF(N458="základní",J458,0)</f>
        <v>0</v>
      </c>
      <c r="BF458" s="248">
        <f>IF(N458="snížená",J458,0)</f>
        <v>0</v>
      </c>
      <c r="BG458" s="248">
        <f>IF(N458="zákl. přenesená",J458,0)</f>
        <v>0</v>
      </c>
      <c r="BH458" s="248">
        <f>IF(N458="sníž. přenesená",J458,0)</f>
        <v>0</v>
      </c>
      <c r="BI458" s="248">
        <f>IF(N458="nulová",J458,0)</f>
        <v>0</v>
      </c>
      <c r="BJ458" s="18" t="s">
        <v>83</v>
      </c>
      <c r="BK458" s="248">
        <f>ROUND(I458*H458,2)</f>
        <v>0</v>
      </c>
      <c r="BL458" s="18" t="s">
        <v>131</v>
      </c>
      <c r="BM458" s="247" t="s">
        <v>664</v>
      </c>
    </row>
    <row r="459" spans="1:63" s="12" customFormat="1" ht="25.9" customHeight="1">
      <c r="A459" s="12"/>
      <c r="B459" s="220"/>
      <c r="C459" s="221"/>
      <c r="D459" s="222" t="s">
        <v>77</v>
      </c>
      <c r="E459" s="223" t="s">
        <v>665</v>
      </c>
      <c r="F459" s="223" t="s">
        <v>666</v>
      </c>
      <c r="G459" s="221"/>
      <c r="H459" s="221"/>
      <c r="I459" s="224"/>
      <c r="J459" s="225">
        <f>BK459</f>
        <v>0</v>
      </c>
      <c r="K459" s="221"/>
      <c r="L459" s="226"/>
      <c r="M459" s="227"/>
      <c r="N459" s="228"/>
      <c r="O459" s="228"/>
      <c r="P459" s="229">
        <f>P460+P467</f>
        <v>0</v>
      </c>
      <c r="Q459" s="228"/>
      <c r="R459" s="229">
        <f>R460+R467</f>
        <v>0.02486</v>
      </c>
      <c r="S459" s="228"/>
      <c r="T459" s="230">
        <f>T460+T467</f>
        <v>0</v>
      </c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R459" s="231" t="s">
        <v>86</v>
      </c>
      <c r="AT459" s="232" t="s">
        <v>77</v>
      </c>
      <c r="AU459" s="232" t="s">
        <v>78</v>
      </c>
      <c r="AY459" s="231" t="s">
        <v>125</v>
      </c>
      <c r="BK459" s="233">
        <f>BK460+BK467</f>
        <v>0</v>
      </c>
    </row>
    <row r="460" spans="1:63" s="12" customFormat="1" ht="22.8" customHeight="1">
      <c r="A460" s="12"/>
      <c r="B460" s="220"/>
      <c r="C460" s="221"/>
      <c r="D460" s="222" t="s">
        <v>77</v>
      </c>
      <c r="E460" s="234" t="s">
        <v>667</v>
      </c>
      <c r="F460" s="234" t="s">
        <v>668</v>
      </c>
      <c r="G460" s="221"/>
      <c r="H460" s="221"/>
      <c r="I460" s="224"/>
      <c r="J460" s="235">
        <f>BK460</f>
        <v>0</v>
      </c>
      <c r="K460" s="221"/>
      <c r="L460" s="226"/>
      <c r="M460" s="227"/>
      <c r="N460" s="228"/>
      <c r="O460" s="228"/>
      <c r="P460" s="229">
        <f>SUM(P461:P466)</f>
        <v>0</v>
      </c>
      <c r="Q460" s="228"/>
      <c r="R460" s="229">
        <f>SUM(R461:R466)</f>
        <v>0.02</v>
      </c>
      <c r="S460" s="228"/>
      <c r="T460" s="230">
        <f>SUM(T461:T466)</f>
        <v>0</v>
      </c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R460" s="231" t="s">
        <v>86</v>
      </c>
      <c r="AT460" s="232" t="s">
        <v>77</v>
      </c>
      <c r="AU460" s="232" t="s">
        <v>83</v>
      </c>
      <c r="AY460" s="231" t="s">
        <v>125</v>
      </c>
      <c r="BK460" s="233">
        <f>SUM(BK461:BK466)</f>
        <v>0</v>
      </c>
    </row>
    <row r="461" spans="1:65" s="2" customFormat="1" ht="21.75" customHeight="1">
      <c r="A461" s="39"/>
      <c r="B461" s="40"/>
      <c r="C461" s="236" t="s">
        <v>669</v>
      </c>
      <c r="D461" s="236" t="s">
        <v>127</v>
      </c>
      <c r="E461" s="237" t="s">
        <v>670</v>
      </c>
      <c r="F461" s="238" t="s">
        <v>671</v>
      </c>
      <c r="G461" s="239" t="s">
        <v>165</v>
      </c>
      <c r="H461" s="240">
        <v>1</v>
      </c>
      <c r="I461" s="241"/>
      <c r="J461" s="242">
        <f>ROUND(I461*H461,2)</f>
        <v>0</v>
      </c>
      <c r="K461" s="238" t="s">
        <v>1</v>
      </c>
      <c r="L461" s="45"/>
      <c r="M461" s="243" t="s">
        <v>1</v>
      </c>
      <c r="N461" s="244" t="s">
        <v>43</v>
      </c>
      <c r="O461" s="92"/>
      <c r="P461" s="245">
        <f>O461*H461</f>
        <v>0</v>
      </c>
      <c r="Q461" s="245">
        <v>0.02</v>
      </c>
      <c r="R461" s="245">
        <f>Q461*H461</f>
        <v>0.02</v>
      </c>
      <c r="S461" s="245">
        <v>0</v>
      </c>
      <c r="T461" s="246">
        <f>S461*H461</f>
        <v>0</v>
      </c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R461" s="247" t="s">
        <v>221</v>
      </c>
      <c r="AT461" s="247" t="s">
        <v>127</v>
      </c>
      <c r="AU461" s="247" t="s">
        <v>86</v>
      </c>
      <c r="AY461" s="18" t="s">
        <v>125</v>
      </c>
      <c r="BE461" s="248">
        <f>IF(N461="základní",J461,0)</f>
        <v>0</v>
      </c>
      <c r="BF461" s="248">
        <f>IF(N461="snížená",J461,0)</f>
        <v>0</v>
      </c>
      <c r="BG461" s="248">
        <f>IF(N461="zákl. přenesená",J461,0)</f>
        <v>0</v>
      </c>
      <c r="BH461" s="248">
        <f>IF(N461="sníž. přenesená",J461,0)</f>
        <v>0</v>
      </c>
      <c r="BI461" s="248">
        <f>IF(N461="nulová",J461,0)</f>
        <v>0</v>
      </c>
      <c r="BJ461" s="18" t="s">
        <v>83</v>
      </c>
      <c r="BK461" s="248">
        <f>ROUND(I461*H461,2)</f>
        <v>0</v>
      </c>
      <c r="BL461" s="18" t="s">
        <v>221</v>
      </c>
      <c r="BM461" s="247" t="s">
        <v>672</v>
      </c>
    </row>
    <row r="462" spans="1:51" s="13" customFormat="1" ht="12">
      <c r="A462" s="13"/>
      <c r="B462" s="249"/>
      <c r="C462" s="250"/>
      <c r="D462" s="251" t="s">
        <v>133</v>
      </c>
      <c r="E462" s="252" t="s">
        <v>1</v>
      </c>
      <c r="F462" s="253" t="s">
        <v>83</v>
      </c>
      <c r="G462" s="250"/>
      <c r="H462" s="254">
        <v>1</v>
      </c>
      <c r="I462" s="255"/>
      <c r="J462" s="250"/>
      <c r="K462" s="250"/>
      <c r="L462" s="256"/>
      <c r="M462" s="257"/>
      <c r="N462" s="258"/>
      <c r="O462" s="258"/>
      <c r="P462" s="258"/>
      <c r="Q462" s="258"/>
      <c r="R462" s="258"/>
      <c r="S462" s="258"/>
      <c r="T462" s="259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60" t="s">
        <v>133</v>
      </c>
      <c r="AU462" s="260" t="s">
        <v>86</v>
      </c>
      <c r="AV462" s="13" t="s">
        <v>86</v>
      </c>
      <c r="AW462" s="13" t="s">
        <v>33</v>
      </c>
      <c r="AX462" s="13" t="s">
        <v>83</v>
      </c>
      <c r="AY462" s="260" t="s">
        <v>125</v>
      </c>
    </row>
    <row r="463" spans="1:65" s="2" customFormat="1" ht="21.75" customHeight="1">
      <c r="A463" s="39"/>
      <c r="B463" s="40"/>
      <c r="C463" s="236" t="s">
        <v>673</v>
      </c>
      <c r="D463" s="236" t="s">
        <v>127</v>
      </c>
      <c r="E463" s="237" t="s">
        <v>674</v>
      </c>
      <c r="F463" s="238" t="s">
        <v>675</v>
      </c>
      <c r="G463" s="239" t="s">
        <v>428</v>
      </c>
      <c r="H463" s="240">
        <v>2.5</v>
      </c>
      <c r="I463" s="241"/>
      <c r="J463" s="242">
        <f>ROUND(I463*H463,2)</f>
        <v>0</v>
      </c>
      <c r="K463" s="238" t="s">
        <v>1</v>
      </c>
      <c r="L463" s="45"/>
      <c r="M463" s="243" t="s">
        <v>1</v>
      </c>
      <c r="N463" s="244" t="s">
        <v>43</v>
      </c>
      <c r="O463" s="92"/>
      <c r="P463" s="245">
        <f>O463*H463</f>
        <v>0</v>
      </c>
      <c r="Q463" s="245">
        <v>0</v>
      </c>
      <c r="R463" s="245">
        <f>Q463*H463</f>
        <v>0</v>
      </c>
      <c r="S463" s="245">
        <v>0</v>
      </c>
      <c r="T463" s="246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47" t="s">
        <v>221</v>
      </c>
      <c r="AT463" s="247" t="s">
        <v>127</v>
      </c>
      <c r="AU463" s="247" t="s">
        <v>86</v>
      </c>
      <c r="AY463" s="18" t="s">
        <v>125</v>
      </c>
      <c r="BE463" s="248">
        <f>IF(N463="základní",J463,0)</f>
        <v>0</v>
      </c>
      <c r="BF463" s="248">
        <f>IF(N463="snížená",J463,0)</f>
        <v>0</v>
      </c>
      <c r="BG463" s="248">
        <f>IF(N463="zákl. přenesená",J463,0)</f>
        <v>0</v>
      </c>
      <c r="BH463" s="248">
        <f>IF(N463="sníž. přenesená",J463,0)</f>
        <v>0</v>
      </c>
      <c r="BI463" s="248">
        <f>IF(N463="nulová",J463,0)</f>
        <v>0</v>
      </c>
      <c r="BJ463" s="18" t="s">
        <v>83</v>
      </c>
      <c r="BK463" s="248">
        <f>ROUND(I463*H463,2)</f>
        <v>0</v>
      </c>
      <c r="BL463" s="18" t="s">
        <v>221</v>
      </c>
      <c r="BM463" s="247" t="s">
        <v>676</v>
      </c>
    </row>
    <row r="464" spans="1:47" s="2" customFormat="1" ht="12">
      <c r="A464" s="39"/>
      <c r="B464" s="40"/>
      <c r="C464" s="41"/>
      <c r="D464" s="251" t="s">
        <v>167</v>
      </c>
      <c r="E464" s="41"/>
      <c r="F464" s="282" t="s">
        <v>677</v>
      </c>
      <c r="G464" s="41"/>
      <c r="H464" s="41"/>
      <c r="I464" s="145"/>
      <c r="J464" s="41"/>
      <c r="K464" s="41"/>
      <c r="L464" s="45"/>
      <c r="M464" s="283"/>
      <c r="N464" s="284"/>
      <c r="O464" s="92"/>
      <c r="P464" s="92"/>
      <c r="Q464" s="92"/>
      <c r="R464" s="92"/>
      <c r="S464" s="92"/>
      <c r="T464" s="93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T464" s="18" t="s">
        <v>167</v>
      </c>
      <c r="AU464" s="18" t="s">
        <v>86</v>
      </c>
    </row>
    <row r="465" spans="1:51" s="13" customFormat="1" ht="12">
      <c r="A465" s="13"/>
      <c r="B465" s="249"/>
      <c r="C465" s="250"/>
      <c r="D465" s="251" t="s">
        <v>133</v>
      </c>
      <c r="E465" s="252" t="s">
        <v>1</v>
      </c>
      <c r="F465" s="253" t="s">
        <v>678</v>
      </c>
      <c r="G465" s="250"/>
      <c r="H465" s="254">
        <v>2.5</v>
      </c>
      <c r="I465" s="255"/>
      <c r="J465" s="250"/>
      <c r="K465" s="250"/>
      <c r="L465" s="256"/>
      <c r="M465" s="257"/>
      <c r="N465" s="258"/>
      <c r="O465" s="258"/>
      <c r="P465" s="258"/>
      <c r="Q465" s="258"/>
      <c r="R465" s="258"/>
      <c r="S465" s="258"/>
      <c r="T465" s="259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60" t="s">
        <v>133</v>
      </c>
      <c r="AU465" s="260" t="s">
        <v>86</v>
      </c>
      <c r="AV465" s="13" t="s">
        <v>86</v>
      </c>
      <c r="AW465" s="13" t="s">
        <v>33</v>
      </c>
      <c r="AX465" s="13" t="s">
        <v>83</v>
      </c>
      <c r="AY465" s="260" t="s">
        <v>125</v>
      </c>
    </row>
    <row r="466" spans="1:65" s="2" customFormat="1" ht="21.75" customHeight="1">
      <c r="A466" s="39"/>
      <c r="B466" s="40"/>
      <c r="C466" s="236" t="s">
        <v>679</v>
      </c>
      <c r="D466" s="236" t="s">
        <v>127</v>
      </c>
      <c r="E466" s="237" t="s">
        <v>680</v>
      </c>
      <c r="F466" s="238" t="s">
        <v>681</v>
      </c>
      <c r="G466" s="239" t="s">
        <v>212</v>
      </c>
      <c r="H466" s="240">
        <v>0.02</v>
      </c>
      <c r="I466" s="241"/>
      <c r="J466" s="242">
        <f>ROUND(I466*H466,2)</f>
        <v>0</v>
      </c>
      <c r="K466" s="238" t="s">
        <v>137</v>
      </c>
      <c r="L466" s="45"/>
      <c r="M466" s="243" t="s">
        <v>1</v>
      </c>
      <c r="N466" s="244" t="s">
        <v>43</v>
      </c>
      <c r="O466" s="92"/>
      <c r="P466" s="245">
        <f>O466*H466</f>
        <v>0</v>
      </c>
      <c r="Q466" s="245">
        <v>0</v>
      </c>
      <c r="R466" s="245">
        <f>Q466*H466</f>
        <v>0</v>
      </c>
      <c r="S466" s="245">
        <v>0</v>
      </c>
      <c r="T466" s="246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47" t="s">
        <v>221</v>
      </c>
      <c r="AT466" s="247" t="s">
        <v>127</v>
      </c>
      <c r="AU466" s="247" t="s">
        <v>86</v>
      </c>
      <c r="AY466" s="18" t="s">
        <v>125</v>
      </c>
      <c r="BE466" s="248">
        <f>IF(N466="základní",J466,0)</f>
        <v>0</v>
      </c>
      <c r="BF466" s="248">
        <f>IF(N466="snížená",J466,0)</f>
        <v>0</v>
      </c>
      <c r="BG466" s="248">
        <f>IF(N466="zákl. přenesená",J466,0)</f>
        <v>0</v>
      </c>
      <c r="BH466" s="248">
        <f>IF(N466="sníž. přenesená",J466,0)</f>
        <v>0</v>
      </c>
      <c r="BI466" s="248">
        <f>IF(N466="nulová",J466,0)</f>
        <v>0</v>
      </c>
      <c r="BJ466" s="18" t="s">
        <v>83</v>
      </c>
      <c r="BK466" s="248">
        <f>ROUND(I466*H466,2)</f>
        <v>0</v>
      </c>
      <c r="BL466" s="18" t="s">
        <v>221</v>
      </c>
      <c r="BM466" s="247" t="s">
        <v>682</v>
      </c>
    </row>
    <row r="467" spans="1:63" s="12" customFormat="1" ht="22.8" customHeight="1">
      <c r="A467" s="12"/>
      <c r="B467" s="220"/>
      <c r="C467" s="221"/>
      <c r="D467" s="222" t="s">
        <v>77</v>
      </c>
      <c r="E467" s="234" t="s">
        <v>683</v>
      </c>
      <c r="F467" s="234" t="s">
        <v>684</v>
      </c>
      <c r="G467" s="221"/>
      <c r="H467" s="221"/>
      <c r="I467" s="224"/>
      <c r="J467" s="235">
        <f>BK467</f>
        <v>0</v>
      </c>
      <c r="K467" s="221"/>
      <c r="L467" s="226"/>
      <c r="M467" s="227"/>
      <c r="N467" s="228"/>
      <c r="O467" s="228"/>
      <c r="P467" s="229">
        <f>SUM(P468:P475)</f>
        <v>0</v>
      </c>
      <c r="Q467" s="228"/>
      <c r="R467" s="229">
        <f>SUM(R468:R475)</f>
        <v>0.00486</v>
      </c>
      <c r="S467" s="228"/>
      <c r="T467" s="230">
        <f>SUM(T468:T475)</f>
        <v>0</v>
      </c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R467" s="231" t="s">
        <v>86</v>
      </c>
      <c r="AT467" s="232" t="s">
        <v>77</v>
      </c>
      <c r="AU467" s="232" t="s">
        <v>83</v>
      </c>
      <c r="AY467" s="231" t="s">
        <v>125</v>
      </c>
      <c r="BK467" s="233">
        <f>SUM(BK468:BK475)</f>
        <v>0</v>
      </c>
    </row>
    <row r="468" spans="1:65" s="2" customFormat="1" ht="16.5" customHeight="1">
      <c r="A468" s="39"/>
      <c r="B468" s="40"/>
      <c r="C468" s="236" t="s">
        <v>685</v>
      </c>
      <c r="D468" s="236" t="s">
        <v>127</v>
      </c>
      <c r="E468" s="237" t="s">
        <v>686</v>
      </c>
      <c r="F468" s="238" t="s">
        <v>687</v>
      </c>
      <c r="G468" s="239" t="s">
        <v>130</v>
      </c>
      <c r="H468" s="240">
        <v>10.8</v>
      </c>
      <c r="I468" s="241"/>
      <c r="J468" s="242">
        <f>ROUND(I468*H468,2)</f>
        <v>0</v>
      </c>
      <c r="K468" s="238" t="s">
        <v>137</v>
      </c>
      <c r="L468" s="45"/>
      <c r="M468" s="243" t="s">
        <v>1</v>
      </c>
      <c r="N468" s="244" t="s">
        <v>43</v>
      </c>
      <c r="O468" s="92"/>
      <c r="P468" s="245">
        <f>O468*H468</f>
        <v>0</v>
      </c>
      <c r="Q468" s="245">
        <v>7E-05</v>
      </c>
      <c r="R468" s="245">
        <f>Q468*H468</f>
        <v>0.0007559999999999999</v>
      </c>
      <c r="S468" s="245">
        <v>0</v>
      </c>
      <c r="T468" s="246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47" t="s">
        <v>221</v>
      </c>
      <c r="AT468" s="247" t="s">
        <v>127</v>
      </c>
      <c r="AU468" s="247" t="s">
        <v>86</v>
      </c>
      <c r="AY468" s="18" t="s">
        <v>125</v>
      </c>
      <c r="BE468" s="248">
        <f>IF(N468="základní",J468,0)</f>
        <v>0</v>
      </c>
      <c r="BF468" s="248">
        <f>IF(N468="snížená",J468,0)</f>
        <v>0</v>
      </c>
      <c r="BG468" s="248">
        <f>IF(N468="zákl. přenesená",J468,0)</f>
        <v>0</v>
      </c>
      <c r="BH468" s="248">
        <f>IF(N468="sníž. přenesená",J468,0)</f>
        <v>0</v>
      </c>
      <c r="BI468" s="248">
        <f>IF(N468="nulová",J468,0)</f>
        <v>0</v>
      </c>
      <c r="BJ468" s="18" t="s">
        <v>83</v>
      </c>
      <c r="BK468" s="248">
        <f>ROUND(I468*H468,2)</f>
        <v>0</v>
      </c>
      <c r="BL468" s="18" t="s">
        <v>221</v>
      </c>
      <c r="BM468" s="247" t="s">
        <v>688</v>
      </c>
    </row>
    <row r="469" spans="1:51" s="13" customFormat="1" ht="12">
      <c r="A469" s="13"/>
      <c r="B469" s="249"/>
      <c r="C469" s="250"/>
      <c r="D469" s="251" t="s">
        <v>133</v>
      </c>
      <c r="E469" s="252" t="s">
        <v>1</v>
      </c>
      <c r="F469" s="253" t="s">
        <v>689</v>
      </c>
      <c r="G469" s="250"/>
      <c r="H469" s="254">
        <v>10.8</v>
      </c>
      <c r="I469" s="255"/>
      <c r="J469" s="250"/>
      <c r="K469" s="250"/>
      <c r="L469" s="256"/>
      <c r="M469" s="257"/>
      <c r="N469" s="258"/>
      <c r="O469" s="258"/>
      <c r="P469" s="258"/>
      <c r="Q469" s="258"/>
      <c r="R469" s="258"/>
      <c r="S469" s="258"/>
      <c r="T469" s="259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60" t="s">
        <v>133</v>
      </c>
      <c r="AU469" s="260" t="s">
        <v>86</v>
      </c>
      <c r="AV469" s="13" t="s">
        <v>86</v>
      </c>
      <c r="AW469" s="13" t="s">
        <v>33</v>
      </c>
      <c r="AX469" s="13" t="s">
        <v>78</v>
      </c>
      <c r="AY469" s="260" t="s">
        <v>125</v>
      </c>
    </row>
    <row r="470" spans="1:51" s="14" customFormat="1" ht="12">
      <c r="A470" s="14"/>
      <c r="B470" s="261"/>
      <c r="C470" s="262"/>
      <c r="D470" s="251" t="s">
        <v>133</v>
      </c>
      <c r="E470" s="263" t="s">
        <v>1</v>
      </c>
      <c r="F470" s="264" t="s">
        <v>145</v>
      </c>
      <c r="G470" s="262"/>
      <c r="H470" s="265">
        <v>10.8</v>
      </c>
      <c r="I470" s="266"/>
      <c r="J470" s="262"/>
      <c r="K470" s="262"/>
      <c r="L470" s="267"/>
      <c r="M470" s="268"/>
      <c r="N470" s="269"/>
      <c r="O470" s="269"/>
      <c r="P470" s="269"/>
      <c r="Q470" s="269"/>
      <c r="R470" s="269"/>
      <c r="S470" s="269"/>
      <c r="T470" s="270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71" t="s">
        <v>133</v>
      </c>
      <c r="AU470" s="271" t="s">
        <v>86</v>
      </c>
      <c r="AV470" s="14" t="s">
        <v>131</v>
      </c>
      <c r="AW470" s="14" t="s">
        <v>33</v>
      </c>
      <c r="AX470" s="14" t="s">
        <v>83</v>
      </c>
      <c r="AY470" s="271" t="s">
        <v>125</v>
      </c>
    </row>
    <row r="471" spans="1:65" s="2" customFormat="1" ht="21.75" customHeight="1">
      <c r="A471" s="39"/>
      <c r="B471" s="40"/>
      <c r="C471" s="236" t="s">
        <v>690</v>
      </c>
      <c r="D471" s="236" t="s">
        <v>127</v>
      </c>
      <c r="E471" s="237" t="s">
        <v>691</v>
      </c>
      <c r="F471" s="238" t="s">
        <v>692</v>
      </c>
      <c r="G471" s="239" t="s">
        <v>130</v>
      </c>
      <c r="H471" s="240">
        <v>10.8</v>
      </c>
      <c r="I471" s="241"/>
      <c r="J471" s="242">
        <f>ROUND(I471*H471,2)</f>
        <v>0</v>
      </c>
      <c r="K471" s="238" t="s">
        <v>137</v>
      </c>
      <c r="L471" s="45"/>
      <c r="M471" s="243" t="s">
        <v>1</v>
      </c>
      <c r="N471" s="244" t="s">
        <v>43</v>
      </c>
      <c r="O471" s="92"/>
      <c r="P471" s="245">
        <f>O471*H471</f>
        <v>0</v>
      </c>
      <c r="Q471" s="245">
        <v>0.00014</v>
      </c>
      <c r="R471" s="245">
        <f>Q471*H471</f>
        <v>0.0015119999999999999</v>
      </c>
      <c r="S471" s="245">
        <v>0</v>
      </c>
      <c r="T471" s="246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47" t="s">
        <v>221</v>
      </c>
      <c r="AT471" s="247" t="s">
        <v>127</v>
      </c>
      <c r="AU471" s="247" t="s">
        <v>86</v>
      </c>
      <c r="AY471" s="18" t="s">
        <v>125</v>
      </c>
      <c r="BE471" s="248">
        <f>IF(N471="základní",J471,0)</f>
        <v>0</v>
      </c>
      <c r="BF471" s="248">
        <f>IF(N471="snížená",J471,0)</f>
        <v>0</v>
      </c>
      <c r="BG471" s="248">
        <f>IF(N471="zákl. přenesená",J471,0)</f>
        <v>0</v>
      </c>
      <c r="BH471" s="248">
        <f>IF(N471="sníž. přenesená",J471,0)</f>
        <v>0</v>
      </c>
      <c r="BI471" s="248">
        <f>IF(N471="nulová",J471,0)</f>
        <v>0</v>
      </c>
      <c r="BJ471" s="18" t="s">
        <v>83</v>
      </c>
      <c r="BK471" s="248">
        <f>ROUND(I471*H471,2)</f>
        <v>0</v>
      </c>
      <c r="BL471" s="18" t="s">
        <v>221</v>
      </c>
      <c r="BM471" s="247" t="s">
        <v>693</v>
      </c>
    </row>
    <row r="472" spans="1:51" s="13" customFormat="1" ht="12">
      <c r="A472" s="13"/>
      <c r="B472" s="249"/>
      <c r="C472" s="250"/>
      <c r="D472" s="251" t="s">
        <v>133</v>
      </c>
      <c r="E472" s="252" t="s">
        <v>1</v>
      </c>
      <c r="F472" s="253" t="s">
        <v>694</v>
      </c>
      <c r="G472" s="250"/>
      <c r="H472" s="254">
        <v>10.8</v>
      </c>
      <c r="I472" s="255"/>
      <c r="J472" s="250"/>
      <c r="K472" s="250"/>
      <c r="L472" s="256"/>
      <c r="M472" s="257"/>
      <c r="N472" s="258"/>
      <c r="O472" s="258"/>
      <c r="P472" s="258"/>
      <c r="Q472" s="258"/>
      <c r="R472" s="258"/>
      <c r="S472" s="258"/>
      <c r="T472" s="259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60" t="s">
        <v>133</v>
      </c>
      <c r="AU472" s="260" t="s">
        <v>86</v>
      </c>
      <c r="AV472" s="13" t="s">
        <v>86</v>
      </c>
      <c r="AW472" s="13" t="s">
        <v>33</v>
      </c>
      <c r="AX472" s="13" t="s">
        <v>83</v>
      </c>
      <c r="AY472" s="260" t="s">
        <v>125</v>
      </c>
    </row>
    <row r="473" spans="1:65" s="2" customFormat="1" ht="21.75" customHeight="1">
      <c r="A473" s="39"/>
      <c r="B473" s="40"/>
      <c r="C473" s="236" t="s">
        <v>695</v>
      </c>
      <c r="D473" s="236" t="s">
        <v>127</v>
      </c>
      <c r="E473" s="237" t="s">
        <v>696</v>
      </c>
      <c r="F473" s="238" t="s">
        <v>697</v>
      </c>
      <c r="G473" s="239" t="s">
        <v>130</v>
      </c>
      <c r="H473" s="240">
        <v>21.6</v>
      </c>
      <c r="I473" s="241"/>
      <c r="J473" s="242">
        <f>ROUND(I473*H473,2)</f>
        <v>0</v>
      </c>
      <c r="K473" s="238" t="s">
        <v>1</v>
      </c>
      <c r="L473" s="45"/>
      <c r="M473" s="243" t="s">
        <v>1</v>
      </c>
      <c r="N473" s="244" t="s">
        <v>43</v>
      </c>
      <c r="O473" s="92"/>
      <c r="P473" s="245">
        <f>O473*H473</f>
        <v>0</v>
      </c>
      <c r="Q473" s="245">
        <v>0.00012</v>
      </c>
      <c r="R473" s="245">
        <f>Q473*H473</f>
        <v>0.002592</v>
      </c>
      <c r="S473" s="245">
        <v>0</v>
      </c>
      <c r="T473" s="246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47" t="s">
        <v>221</v>
      </c>
      <c r="AT473" s="247" t="s">
        <v>127</v>
      </c>
      <c r="AU473" s="247" t="s">
        <v>86</v>
      </c>
      <c r="AY473" s="18" t="s">
        <v>125</v>
      </c>
      <c r="BE473" s="248">
        <f>IF(N473="základní",J473,0)</f>
        <v>0</v>
      </c>
      <c r="BF473" s="248">
        <f>IF(N473="snížená",J473,0)</f>
        <v>0</v>
      </c>
      <c r="BG473" s="248">
        <f>IF(N473="zákl. přenesená",J473,0)</f>
        <v>0</v>
      </c>
      <c r="BH473" s="248">
        <f>IF(N473="sníž. přenesená",J473,0)</f>
        <v>0</v>
      </c>
      <c r="BI473" s="248">
        <f>IF(N473="nulová",J473,0)</f>
        <v>0</v>
      </c>
      <c r="BJ473" s="18" t="s">
        <v>83</v>
      </c>
      <c r="BK473" s="248">
        <f>ROUND(I473*H473,2)</f>
        <v>0</v>
      </c>
      <c r="BL473" s="18" t="s">
        <v>221</v>
      </c>
      <c r="BM473" s="247" t="s">
        <v>698</v>
      </c>
    </row>
    <row r="474" spans="1:51" s="13" customFormat="1" ht="12">
      <c r="A474" s="13"/>
      <c r="B474" s="249"/>
      <c r="C474" s="250"/>
      <c r="D474" s="251" t="s">
        <v>133</v>
      </c>
      <c r="E474" s="252" t="s">
        <v>1</v>
      </c>
      <c r="F474" s="253" t="s">
        <v>699</v>
      </c>
      <c r="G474" s="250"/>
      <c r="H474" s="254">
        <v>21.6</v>
      </c>
      <c r="I474" s="255"/>
      <c r="J474" s="250"/>
      <c r="K474" s="250"/>
      <c r="L474" s="256"/>
      <c r="M474" s="257"/>
      <c r="N474" s="258"/>
      <c r="O474" s="258"/>
      <c r="P474" s="258"/>
      <c r="Q474" s="258"/>
      <c r="R474" s="258"/>
      <c r="S474" s="258"/>
      <c r="T474" s="259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60" t="s">
        <v>133</v>
      </c>
      <c r="AU474" s="260" t="s">
        <v>86</v>
      </c>
      <c r="AV474" s="13" t="s">
        <v>86</v>
      </c>
      <c r="AW474" s="13" t="s">
        <v>33</v>
      </c>
      <c r="AX474" s="13" t="s">
        <v>78</v>
      </c>
      <c r="AY474" s="260" t="s">
        <v>125</v>
      </c>
    </row>
    <row r="475" spans="1:51" s="14" customFormat="1" ht="12">
      <c r="A475" s="14"/>
      <c r="B475" s="261"/>
      <c r="C475" s="262"/>
      <c r="D475" s="251" t="s">
        <v>133</v>
      </c>
      <c r="E475" s="263" t="s">
        <v>1</v>
      </c>
      <c r="F475" s="264" t="s">
        <v>145</v>
      </c>
      <c r="G475" s="262"/>
      <c r="H475" s="265">
        <v>21.6</v>
      </c>
      <c r="I475" s="266"/>
      <c r="J475" s="262"/>
      <c r="K475" s="262"/>
      <c r="L475" s="267"/>
      <c r="M475" s="306"/>
      <c r="N475" s="307"/>
      <c r="O475" s="307"/>
      <c r="P475" s="307"/>
      <c r="Q475" s="307"/>
      <c r="R475" s="307"/>
      <c r="S475" s="307"/>
      <c r="T475" s="308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71" t="s">
        <v>133</v>
      </c>
      <c r="AU475" s="271" t="s">
        <v>86</v>
      </c>
      <c r="AV475" s="14" t="s">
        <v>131</v>
      </c>
      <c r="AW475" s="14" t="s">
        <v>33</v>
      </c>
      <c r="AX475" s="14" t="s">
        <v>83</v>
      </c>
      <c r="AY475" s="271" t="s">
        <v>125</v>
      </c>
    </row>
    <row r="476" spans="1:31" s="2" customFormat="1" ht="6.95" customHeight="1">
      <c r="A476" s="39"/>
      <c r="B476" s="67"/>
      <c r="C476" s="68"/>
      <c r="D476" s="68"/>
      <c r="E476" s="68"/>
      <c r="F476" s="68"/>
      <c r="G476" s="68"/>
      <c r="H476" s="68"/>
      <c r="I476" s="184"/>
      <c r="J476" s="68"/>
      <c r="K476" s="68"/>
      <c r="L476" s="45"/>
      <c r="M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</row>
  </sheetData>
  <sheetProtection password="CC35" sheet="1" objects="1" scenarios="1" formatColumns="0" formatRows="0" autoFilter="0"/>
  <autoFilter ref="C127:K475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7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spans="2:46" s="1" customFormat="1" ht="24.95" customHeight="1">
      <c r="B4" s="21"/>
      <c r="D4" s="141" t="s">
        <v>90</v>
      </c>
      <c r="I4" s="137"/>
      <c r="L4" s="21"/>
      <c r="M4" s="142" t="s">
        <v>10</v>
      </c>
      <c r="AT4" s="18" t="s">
        <v>4</v>
      </c>
    </row>
    <row r="5" spans="2:12" s="1" customFormat="1" ht="6.95" customHeight="1">
      <c r="B5" s="21"/>
      <c r="I5" s="137"/>
      <c r="L5" s="21"/>
    </row>
    <row r="6" spans="2:12" s="1" customFormat="1" ht="12" customHeight="1">
      <c r="B6" s="21"/>
      <c r="D6" s="143" t="s">
        <v>16</v>
      </c>
      <c r="I6" s="137"/>
      <c r="L6" s="21"/>
    </row>
    <row r="7" spans="2:12" s="1" customFormat="1" ht="16.5" customHeight="1">
      <c r="B7" s="21"/>
      <c r="E7" s="144" t="str">
        <f>'Rekapitulace stavby'!K6</f>
        <v>III/190 3 Mrákov -Kout na Šumavě -oprava</v>
      </c>
      <c r="F7" s="143"/>
      <c r="G7" s="143"/>
      <c r="H7" s="143"/>
      <c r="I7" s="137"/>
      <c r="L7" s="21"/>
    </row>
    <row r="8" spans="1:31" s="2" customFormat="1" ht="12" customHeight="1">
      <c r="A8" s="39"/>
      <c r="B8" s="45"/>
      <c r="C8" s="39"/>
      <c r="D8" s="143" t="s">
        <v>91</v>
      </c>
      <c r="E8" s="39"/>
      <c r="F8" s="39"/>
      <c r="G8" s="39"/>
      <c r="H8" s="39"/>
      <c r="I8" s="145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6" t="s">
        <v>700</v>
      </c>
      <c r="F9" s="39"/>
      <c r="G9" s="39"/>
      <c r="H9" s="39"/>
      <c r="I9" s="145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45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3" t="s">
        <v>18</v>
      </c>
      <c r="E11" s="39"/>
      <c r="F11" s="147" t="s">
        <v>19</v>
      </c>
      <c r="G11" s="39"/>
      <c r="H11" s="39"/>
      <c r="I11" s="148" t="s">
        <v>20</v>
      </c>
      <c r="J11" s="147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3" t="s">
        <v>21</v>
      </c>
      <c r="E12" s="39"/>
      <c r="F12" s="147" t="s">
        <v>22</v>
      </c>
      <c r="G12" s="39"/>
      <c r="H12" s="39"/>
      <c r="I12" s="148" t="s">
        <v>23</v>
      </c>
      <c r="J12" s="149" t="str">
        <f>'Rekapitulace stavby'!AN8</f>
        <v>11. 5. 2020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45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3" t="s">
        <v>25</v>
      </c>
      <c r="E14" s="39"/>
      <c r="F14" s="39"/>
      <c r="G14" s="39"/>
      <c r="H14" s="39"/>
      <c r="I14" s="148" t="s">
        <v>26</v>
      </c>
      <c r="J14" s="147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7" t="s">
        <v>27</v>
      </c>
      <c r="F15" s="39"/>
      <c r="G15" s="39"/>
      <c r="H15" s="39"/>
      <c r="I15" s="148" t="s">
        <v>28</v>
      </c>
      <c r="J15" s="147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45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3" t="s">
        <v>29</v>
      </c>
      <c r="E17" s="39"/>
      <c r="F17" s="39"/>
      <c r="G17" s="39"/>
      <c r="H17" s="39"/>
      <c r="I17" s="148" t="s">
        <v>26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7"/>
      <c r="G18" s="147"/>
      <c r="H18" s="147"/>
      <c r="I18" s="148" t="s">
        <v>28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45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3" t="s">
        <v>31</v>
      </c>
      <c r="E20" s="39"/>
      <c r="F20" s="39"/>
      <c r="G20" s="39"/>
      <c r="H20" s="39"/>
      <c r="I20" s="148" t="s">
        <v>26</v>
      </c>
      <c r="J20" s="147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7" t="s">
        <v>32</v>
      </c>
      <c r="F21" s="39"/>
      <c r="G21" s="39"/>
      <c r="H21" s="39"/>
      <c r="I21" s="148" t="s">
        <v>28</v>
      </c>
      <c r="J21" s="147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45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3" t="s">
        <v>34</v>
      </c>
      <c r="E23" s="39"/>
      <c r="F23" s="39"/>
      <c r="G23" s="39"/>
      <c r="H23" s="39"/>
      <c r="I23" s="148" t="s">
        <v>26</v>
      </c>
      <c r="J23" s="147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7" t="s">
        <v>35</v>
      </c>
      <c r="F24" s="39"/>
      <c r="G24" s="39"/>
      <c r="H24" s="39"/>
      <c r="I24" s="148" t="s">
        <v>28</v>
      </c>
      <c r="J24" s="147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45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3" t="s">
        <v>36</v>
      </c>
      <c r="E26" s="39"/>
      <c r="F26" s="39"/>
      <c r="G26" s="39"/>
      <c r="H26" s="39"/>
      <c r="I26" s="145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50"/>
      <c r="B27" s="151"/>
      <c r="C27" s="150"/>
      <c r="D27" s="150"/>
      <c r="E27" s="152" t="s">
        <v>1</v>
      </c>
      <c r="F27" s="152"/>
      <c r="G27" s="152"/>
      <c r="H27" s="152"/>
      <c r="I27" s="153"/>
      <c r="J27" s="150"/>
      <c r="K27" s="150"/>
      <c r="L27" s="154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45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5"/>
      <c r="E29" s="155"/>
      <c r="F29" s="155"/>
      <c r="G29" s="155"/>
      <c r="H29" s="155"/>
      <c r="I29" s="156"/>
      <c r="J29" s="155"/>
      <c r="K29" s="155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7" t="s">
        <v>38</v>
      </c>
      <c r="E30" s="39"/>
      <c r="F30" s="39"/>
      <c r="G30" s="39"/>
      <c r="H30" s="39"/>
      <c r="I30" s="145"/>
      <c r="J30" s="158">
        <f>ROUND(J117,2)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5"/>
      <c r="E31" s="155"/>
      <c r="F31" s="155"/>
      <c r="G31" s="155"/>
      <c r="H31" s="155"/>
      <c r="I31" s="156"/>
      <c r="J31" s="155"/>
      <c r="K31" s="155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9" t="s">
        <v>40</v>
      </c>
      <c r="G32" s="39"/>
      <c r="H32" s="39"/>
      <c r="I32" s="160" t="s">
        <v>39</v>
      </c>
      <c r="J32" s="159" t="s">
        <v>41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61" t="s">
        <v>42</v>
      </c>
      <c r="E33" s="143" t="s">
        <v>43</v>
      </c>
      <c r="F33" s="162">
        <f>ROUND((SUM(BE117:BE137)),2)</f>
        <v>0</v>
      </c>
      <c r="G33" s="39"/>
      <c r="H33" s="39"/>
      <c r="I33" s="163">
        <v>0.21</v>
      </c>
      <c r="J33" s="162">
        <f>ROUND(((SUM(BE117:BE137))*I33),2)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3" t="s">
        <v>44</v>
      </c>
      <c r="F34" s="162">
        <f>ROUND((SUM(BF117:BF137)),2)</f>
        <v>0</v>
      </c>
      <c r="G34" s="39"/>
      <c r="H34" s="39"/>
      <c r="I34" s="163">
        <v>0.15</v>
      </c>
      <c r="J34" s="162">
        <f>ROUND(((SUM(BF117:BF137))*I34),2)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3" t="s">
        <v>45</v>
      </c>
      <c r="F35" s="162">
        <f>ROUND((SUM(BG117:BG137)),2)</f>
        <v>0</v>
      </c>
      <c r="G35" s="39"/>
      <c r="H35" s="39"/>
      <c r="I35" s="163">
        <v>0.21</v>
      </c>
      <c r="J35" s="162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3" t="s">
        <v>46</v>
      </c>
      <c r="F36" s="162">
        <f>ROUND((SUM(BH117:BH137)),2)</f>
        <v>0</v>
      </c>
      <c r="G36" s="39"/>
      <c r="H36" s="39"/>
      <c r="I36" s="163">
        <v>0.15</v>
      </c>
      <c r="J36" s="162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3" t="s">
        <v>47</v>
      </c>
      <c r="F37" s="162">
        <f>ROUND((SUM(BI117:BI137)),2)</f>
        <v>0</v>
      </c>
      <c r="G37" s="39"/>
      <c r="H37" s="39"/>
      <c r="I37" s="163">
        <v>0</v>
      </c>
      <c r="J37" s="162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45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64"/>
      <c r="D39" s="165" t="s">
        <v>48</v>
      </c>
      <c r="E39" s="166"/>
      <c r="F39" s="166"/>
      <c r="G39" s="167" t="s">
        <v>49</v>
      </c>
      <c r="H39" s="168" t="s">
        <v>50</v>
      </c>
      <c r="I39" s="169"/>
      <c r="J39" s="170">
        <f>SUM(J30:J37)</f>
        <v>0</v>
      </c>
      <c r="K39" s="171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145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I41" s="137"/>
      <c r="L41" s="21"/>
    </row>
    <row r="42" spans="2:12" s="1" customFormat="1" ht="14.4" customHeight="1">
      <c r="B42" s="21"/>
      <c r="I42" s="137"/>
      <c r="L42" s="21"/>
    </row>
    <row r="43" spans="2:12" s="1" customFormat="1" ht="14.4" customHeight="1">
      <c r="B43" s="21"/>
      <c r="I43" s="137"/>
      <c r="L43" s="21"/>
    </row>
    <row r="44" spans="2:12" s="1" customFormat="1" ht="14.4" customHeight="1">
      <c r="B44" s="21"/>
      <c r="I44" s="137"/>
      <c r="L44" s="21"/>
    </row>
    <row r="45" spans="2:12" s="1" customFormat="1" ht="14.4" customHeight="1">
      <c r="B45" s="21"/>
      <c r="I45" s="137"/>
      <c r="L45" s="21"/>
    </row>
    <row r="46" spans="2:12" s="1" customFormat="1" ht="14.4" customHeight="1">
      <c r="B46" s="21"/>
      <c r="I46" s="137"/>
      <c r="L46" s="21"/>
    </row>
    <row r="47" spans="2:12" s="1" customFormat="1" ht="14.4" customHeight="1">
      <c r="B47" s="21"/>
      <c r="I47" s="137"/>
      <c r="L47" s="21"/>
    </row>
    <row r="48" spans="2:12" s="1" customFormat="1" ht="14.4" customHeight="1">
      <c r="B48" s="21"/>
      <c r="I48" s="137"/>
      <c r="L48" s="21"/>
    </row>
    <row r="49" spans="2:12" s="1" customFormat="1" ht="14.4" customHeight="1">
      <c r="B49" s="21"/>
      <c r="I49" s="137"/>
      <c r="L49" s="21"/>
    </row>
    <row r="50" spans="2:12" s="2" customFormat="1" ht="14.4" customHeight="1">
      <c r="B50" s="64"/>
      <c r="D50" s="172" t="s">
        <v>51</v>
      </c>
      <c r="E50" s="173"/>
      <c r="F50" s="173"/>
      <c r="G50" s="172" t="s">
        <v>52</v>
      </c>
      <c r="H50" s="173"/>
      <c r="I50" s="174"/>
      <c r="J50" s="173"/>
      <c r="K50" s="173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53</v>
      </c>
      <c r="E61" s="176"/>
      <c r="F61" s="177" t="s">
        <v>54</v>
      </c>
      <c r="G61" s="175" t="s">
        <v>53</v>
      </c>
      <c r="H61" s="176"/>
      <c r="I61" s="178"/>
      <c r="J61" s="179" t="s">
        <v>54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2" t="s">
        <v>55</v>
      </c>
      <c r="E65" s="180"/>
      <c r="F65" s="180"/>
      <c r="G65" s="172" t="s">
        <v>56</v>
      </c>
      <c r="H65" s="180"/>
      <c r="I65" s="181"/>
      <c r="J65" s="180"/>
      <c r="K65" s="18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53</v>
      </c>
      <c r="E76" s="176"/>
      <c r="F76" s="177" t="s">
        <v>54</v>
      </c>
      <c r="G76" s="175" t="s">
        <v>53</v>
      </c>
      <c r="H76" s="176"/>
      <c r="I76" s="178"/>
      <c r="J76" s="179" t="s">
        <v>54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2"/>
      <c r="C77" s="183"/>
      <c r="D77" s="183"/>
      <c r="E77" s="183"/>
      <c r="F77" s="183"/>
      <c r="G77" s="183"/>
      <c r="H77" s="183"/>
      <c r="I77" s="184"/>
      <c r="J77" s="183"/>
      <c r="K77" s="183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5"/>
      <c r="C81" s="186"/>
      <c r="D81" s="186"/>
      <c r="E81" s="186"/>
      <c r="F81" s="186"/>
      <c r="G81" s="186"/>
      <c r="H81" s="186"/>
      <c r="I81" s="187"/>
      <c r="J81" s="186"/>
      <c r="K81" s="186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93</v>
      </c>
      <c r="D82" s="41"/>
      <c r="E82" s="41"/>
      <c r="F82" s="41"/>
      <c r="G82" s="41"/>
      <c r="H82" s="41"/>
      <c r="I82" s="145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145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145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88" t="str">
        <f>E7</f>
        <v>III/190 3 Mrákov -Kout na Šumavě -oprava</v>
      </c>
      <c r="F85" s="33"/>
      <c r="G85" s="33"/>
      <c r="H85" s="33"/>
      <c r="I85" s="145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91</v>
      </c>
      <c r="D86" s="41"/>
      <c r="E86" s="41"/>
      <c r="F86" s="41"/>
      <c r="G86" s="41"/>
      <c r="H86" s="41"/>
      <c r="I86" s="145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VON - vedlejší a ostatní náklady</v>
      </c>
      <c r="F87" s="41"/>
      <c r="G87" s="41"/>
      <c r="H87" s="41"/>
      <c r="I87" s="145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145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21</v>
      </c>
      <c r="D89" s="41"/>
      <c r="E89" s="41"/>
      <c r="F89" s="28" t="str">
        <f>F12</f>
        <v xml:space="preserve">sil.III/190 3  úsek Mrákov Kout na Šumavě</v>
      </c>
      <c r="G89" s="41"/>
      <c r="H89" s="41"/>
      <c r="I89" s="148" t="s">
        <v>23</v>
      </c>
      <c r="J89" s="80" t="str">
        <f>IF(J12="","",J12)</f>
        <v>11. 5. 2020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145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25</v>
      </c>
      <c r="D91" s="41"/>
      <c r="E91" s="41"/>
      <c r="F91" s="28" t="str">
        <f>E15</f>
        <v>SÚS PK, Domažlice</v>
      </c>
      <c r="G91" s="41"/>
      <c r="H91" s="41"/>
      <c r="I91" s="148" t="s">
        <v>31</v>
      </c>
      <c r="J91" s="37" t="str">
        <f>E21</f>
        <v>J.Miška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29</v>
      </c>
      <c r="D92" s="41"/>
      <c r="E92" s="41"/>
      <c r="F92" s="28" t="str">
        <f>IF(E18="","",E18)</f>
        <v>Vyplň údaj</v>
      </c>
      <c r="G92" s="41"/>
      <c r="H92" s="41"/>
      <c r="I92" s="148" t="s">
        <v>34</v>
      </c>
      <c r="J92" s="37" t="str">
        <f>E24</f>
        <v>Richtrová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145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89" t="s">
        <v>94</v>
      </c>
      <c r="D94" s="190"/>
      <c r="E94" s="190"/>
      <c r="F94" s="190"/>
      <c r="G94" s="190"/>
      <c r="H94" s="190"/>
      <c r="I94" s="191"/>
      <c r="J94" s="192" t="s">
        <v>95</v>
      </c>
      <c r="K94" s="190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145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93" t="s">
        <v>96</v>
      </c>
      <c r="D96" s="41"/>
      <c r="E96" s="41"/>
      <c r="F96" s="41"/>
      <c r="G96" s="41"/>
      <c r="H96" s="41"/>
      <c r="I96" s="145"/>
      <c r="J96" s="111">
        <f>J117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97</v>
      </c>
    </row>
    <row r="97" spans="1:31" s="9" customFormat="1" ht="24.95" customHeight="1">
      <c r="A97" s="9"/>
      <c r="B97" s="194"/>
      <c r="C97" s="195"/>
      <c r="D97" s="196" t="s">
        <v>701</v>
      </c>
      <c r="E97" s="197"/>
      <c r="F97" s="197"/>
      <c r="G97" s="197"/>
      <c r="H97" s="197"/>
      <c r="I97" s="198"/>
      <c r="J97" s="199">
        <f>J118</f>
        <v>0</v>
      </c>
      <c r="K97" s="195"/>
      <c r="L97" s="200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9"/>
      <c r="B98" s="40"/>
      <c r="C98" s="41"/>
      <c r="D98" s="41"/>
      <c r="E98" s="41"/>
      <c r="F98" s="41"/>
      <c r="G98" s="41"/>
      <c r="H98" s="41"/>
      <c r="I98" s="145"/>
      <c r="J98" s="41"/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pans="1:31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184"/>
      <c r="J99" s="68"/>
      <c r="K99" s="68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3" spans="1:31" s="2" customFormat="1" ht="6.95" customHeight="1">
      <c r="A103" s="39"/>
      <c r="B103" s="69"/>
      <c r="C103" s="70"/>
      <c r="D103" s="70"/>
      <c r="E103" s="70"/>
      <c r="F103" s="70"/>
      <c r="G103" s="70"/>
      <c r="H103" s="70"/>
      <c r="I103" s="187"/>
      <c r="J103" s="70"/>
      <c r="K103" s="70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24.95" customHeight="1">
      <c r="A104" s="39"/>
      <c r="B104" s="40"/>
      <c r="C104" s="24" t="s">
        <v>110</v>
      </c>
      <c r="D104" s="41"/>
      <c r="E104" s="41"/>
      <c r="F104" s="41"/>
      <c r="G104" s="41"/>
      <c r="H104" s="41"/>
      <c r="I104" s="145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40"/>
      <c r="C105" s="41"/>
      <c r="D105" s="41"/>
      <c r="E105" s="41"/>
      <c r="F105" s="41"/>
      <c r="G105" s="41"/>
      <c r="H105" s="41"/>
      <c r="I105" s="145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12" customHeight="1">
      <c r="A106" s="39"/>
      <c r="B106" s="40"/>
      <c r="C106" s="33" t="s">
        <v>16</v>
      </c>
      <c r="D106" s="41"/>
      <c r="E106" s="41"/>
      <c r="F106" s="41"/>
      <c r="G106" s="41"/>
      <c r="H106" s="41"/>
      <c r="I106" s="145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6.5" customHeight="1">
      <c r="A107" s="39"/>
      <c r="B107" s="40"/>
      <c r="C107" s="41"/>
      <c r="D107" s="41"/>
      <c r="E107" s="188" t="str">
        <f>E7</f>
        <v>III/190 3 Mrákov -Kout na Šumavě -oprava</v>
      </c>
      <c r="F107" s="33"/>
      <c r="G107" s="33"/>
      <c r="H107" s="33"/>
      <c r="I107" s="145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91</v>
      </c>
      <c r="D108" s="41"/>
      <c r="E108" s="41"/>
      <c r="F108" s="41"/>
      <c r="G108" s="41"/>
      <c r="H108" s="41"/>
      <c r="I108" s="145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77" t="str">
        <f>E9</f>
        <v>VON - vedlejší a ostatní náklady</v>
      </c>
      <c r="F109" s="41"/>
      <c r="G109" s="41"/>
      <c r="H109" s="41"/>
      <c r="I109" s="145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145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21</v>
      </c>
      <c r="D111" s="41"/>
      <c r="E111" s="41"/>
      <c r="F111" s="28" t="str">
        <f>F12</f>
        <v xml:space="preserve">sil.III/190 3  úsek Mrákov Kout na Šumavě</v>
      </c>
      <c r="G111" s="41"/>
      <c r="H111" s="41"/>
      <c r="I111" s="148" t="s">
        <v>23</v>
      </c>
      <c r="J111" s="80" t="str">
        <f>IF(J12="","",J12)</f>
        <v>11. 5. 2020</v>
      </c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145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5.15" customHeight="1">
      <c r="A113" s="39"/>
      <c r="B113" s="40"/>
      <c r="C113" s="33" t="s">
        <v>25</v>
      </c>
      <c r="D113" s="41"/>
      <c r="E113" s="41"/>
      <c r="F113" s="28" t="str">
        <f>E15</f>
        <v>SÚS PK, Domažlice</v>
      </c>
      <c r="G113" s="41"/>
      <c r="H113" s="41"/>
      <c r="I113" s="148" t="s">
        <v>31</v>
      </c>
      <c r="J113" s="37" t="str">
        <f>E21</f>
        <v>J.Miška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29</v>
      </c>
      <c r="D114" s="41"/>
      <c r="E114" s="41"/>
      <c r="F114" s="28" t="str">
        <f>IF(E18="","",E18)</f>
        <v>Vyplň údaj</v>
      </c>
      <c r="G114" s="41"/>
      <c r="H114" s="41"/>
      <c r="I114" s="148" t="s">
        <v>34</v>
      </c>
      <c r="J114" s="37" t="str">
        <f>E24</f>
        <v>Richtrová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0.3" customHeight="1">
      <c r="A115" s="39"/>
      <c r="B115" s="40"/>
      <c r="C115" s="41"/>
      <c r="D115" s="41"/>
      <c r="E115" s="41"/>
      <c r="F115" s="41"/>
      <c r="G115" s="41"/>
      <c r="H115" s="41"/>
      <c r="I115" s="145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11" customFormat="1" ht="29.25" customHeight="1">
      <c r="A116" s="208"/>
      <c r="B116" s="209"/>
      <c r="C116" s="210" t="s">
        <v>111</v>
      </c>
      <c r="D116" s="211" t="s">
        <v>63</v>
      </c>
      <c r="E116" s="211" t="s">
        <v>59</v>
      </c>
      <c r="F116" s="211" t="s">
        <v>60</v>
      </c>
      <c r="G116" s="211" t="s">
        <v>112</v>
      </c>
      <c r="H116" s="211" t="s">
        <v>113</v>
      </c>
      <c r="I116" s="212" t="s">
        <v>114</v>
      </c>
      <c r="J116" s="211" t="s">
        <v>95</v>
      </c>
      <c r="K116" s="213" t="s">
        <v>115</v>
      </c>
      <c r="L116" s="214"/>
      <c r="M116" s="101" t="s">
        <v>1</v>
      </c>
      <c r="N116" s="102" t="s">
        <v>42</v>
      </c>
      <c r="O116" s="102" t="s">
        <v>116</v>
      </c>
      <c r="P116" s="102" t="s">
        <v>117</v>
      </c>
      <c r="Q116" s="102" t="s">
        <v>118</v>
      </c>
      <c r="R116" s="102" t="s">
        <v>119</v>
      </c>
      <c r="S116" s="102" t="s">
        <v>120</v>
      </c>
      <c r="T116" s="103" t="s">
        <v>121</v>
      </c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</row>
    <row r="117" spans="1:63" s="2" customFormat="1" ht="22.8" customHeight="1">
      <c r="A117" s="39"/>
      <c r="B117" s="40"/>
      <c r="C117" s="108" t="s">
        <v>122</v>
      </c>
      <c r="D117" s="41"/>
      <c r="E117" s="41"/>
      <c r="F117" s="41"/>
      <c r="G117" s="41"/>
      <c r="H117" s="41"/>
      <c r="I117" s="145"/>
      <c r="J117" s="215">
        <f>BK117</f>
        <v>0</v>
      </c>
      <c r="K117" s="41"/>
      <c r="L117" s="45"/>
      <c r="M117" s="104"/>
      <c r="N117" s="216"/>
      <c r="O117" s="105"/>
      <c r="P117" s="217">
        <f>P118</f>
        <v>0</v>
      </c>
      <c r="Q117" s="105"/>
      <c r="R117" s="217">
        <f>R118</f>
        <v>0</v>
      </c>
      <c r="S117" s="105"/>
      <c r="T117" s="218">
        <f>T118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77</v>
      </c>
      <c r="AU117" s="18" t="s">
        <v>97</v>
      </c>
      <c r="BK117" s="219">
        <f>BK118</f>
        <v>0</v>
      </c>
    </row>
    <row r="118" spans="1:63" s="12" customFormat="1" ht="25.9" customHeight="1">
      <c r="A118" s="12"/>
      <c r="B118" s="220"/>
      <c r="C118" s="221"/>
      <c r="D118" s="222" t="s">
        <v>77</v>
      </c>
      <c r="E118" s="223" t="s">
        <v>702</v>
      </c>
      <c r="F118" s="223" t="s">
        <v>703</v>
      </c>
      <c r="G118" s="221"/>
      <c r="H118" s="221"/>
      <c r="I118" s="224"/>
      <c r="J118" s="225">
        <f>BK118</f>
        <v>0</v>
      </c>
      <c r="K118" s="221"/>
      <c r="L118" s="226"/>
      <c r="M118" s="227"/>
      <c r="N118" s="228"/>
      <c r="O118" s="228"/>
      <c r="P118" s="229">
        <f>SUM(P119:P137)</f>
        <v>0</v>
      </c>
      <c r="Q118" s="228"/>
      <c r="R118" s="229">
        <f>SUM(R119:R137)</f>
        <v>0</v>
      </c>
      <c r="S118" s="228"/>
      <c r="T118" s="230">
        <f>SUM(T119:T137)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31" t="s">
        <v>149</v>
      </c>
      <c r="AT118" s="232" t="s">
        <v>77</v>
      </c>
      <c r="AU118" s="232" t="s">
        <v>78</v>
      </c>
      <c r="AY118" s="231" t="s">
        <v>125</v>
      </c>
      <c r="BK118" s="233">
        <f>SUM(BK119:BK137)</f>
        <v>0</v>
      </c>
    </row>
    <row r="119" spans="1:65" s="2" customFormat="1" ht="16.5" customHeight="1">
      <c r="A119" s="39"/>
      <c r="B119" s="40"/>
      <c r="C119" s="236" t="s">
        <v>83</v>
      </c>
      <c r="D119" s="236" t="s">
        <v>127</v>
      </c>
      <c r="E119" s="237" t="s">
        <v>704</v>
      </c>
      <c r="F119" s="238" t="s">
        <v>705</v>
      </c>
      <c r="G119" s="239" t="s">
        <v>706</v>
      </c>
      <c r="H119" s="240">
        <v>1</v>
      </c>
      <c r="I119" s="241"/>
      <c r="J119" s="242">
        <f>ROUND(I119*H119,2)</f>
        <v>0</v>
      </c>
      <c r="K119" s="238" t="s">
        <v>137</v>
      </c>
      <c r="L119" s="45"/>
      <c r="M119" s="243" t="s">
        <v>1</v>
      </c>
      <c r="N119" s="244" t="s">
        <v>43</v>
      </c>
      <c r="O119" s="92"/>
      <c r="P119" s="245">
        <f>O119*H119</f>
        <v>0</v>
      </c>
      <c r="Q119" s="245">
        <v>0</v>
      </c>
      <c r="R119" s="245">
        <f>Q119*H119</f>
        <v>0</v>
      </c>
      <c r="S119" s="245">
        <v>0</v>
      </c>
      <c r="T119" s="246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47" t="s">
        <v>707</v>
      </c>
      <c r="AT119" s="247" t="s">
        <v>127</v>
      </c>
      <c r="AU119" s="247" t="s">
        <v>83</v>
      </c>
      <c r="AY119" s="18" t="s">
        <v>125</v>
      </c>
      <c r="BE119" s="248">
        <f>IF(N119="základní",J119,0)</f>
        <v>0</v>
      </c>
      <c r="BF119" s="248">
        <f>IF(N119="snížená",J119,0)</f>
        <v>0</v>
      </c>
      <c r="BG119" s="248">
        <f>IF(N119="zákl. přenesená",J119,0)</f>
        <v>0</v>
      </c>
      <c r="BH119" s="248">
        <f>IF(N119="sníž. přenesená",J119,0)</f>
        <v>0</v>
      </c>
      <c r="BI119" s="248">
        <f>IF(N119="nulová",J119,0)</f>
        <v>0</v>
      </c>
      <c r="BJ119" s="18" t="s">
        <v>83</v>
      </c>
      <c r="BK119" s="248">
        <f>ROUND(I119*H119,2)</f>
        <v>0</v>
      </c>
      <c r="BL119" s="18" t="s">
        <v>707</v>
      </c>
      <c r="BM119" s="247" t="s">
        <v>708</v>
      </c>
    </row>
    <row r="120" spans="1:65" s="2" customFormat="1" ht="21.75" customHeight="1">
      <c r="A120" s="39"/>
      <c r="B120" s="40"/>
      <c r="C120" s="236" t="s">
        <v>86</v>
      </c>
      <c r="D120" s="236" t="s">
        <v>127</v>
      </c>
      <c r="E120" s="237" t="s">
        <v>709</v>
      </c>
      <c r="F120" s="238" t="s">
        <v>710</v>
      </c>
      <c r="G120" s="239" t="s">
        <v>711</v>
      </c>
      <c r="H120" s="240">
        <v>2</v>
      </c>
      <c r="I120" s="241"/>
      <c r="J120" s="242">
        <f>ROUND(I120*H120,2)</f>
        <v>0</v>
      </c>
      <c r="K120" s="238" t="s">
        <v>1</v>
      </c>
      <c r="L120" s="45"/>
      <c r="M120" s="243" t="s">
        <v>1</v>
      </c>
      <c r="N120" s="244" t="s">
        <v>43</v>
      </c>
      <c r="O120" s="92"/>
      <c r="P120" s="245">
        <f>O120*H120</f>
        <v>0</v>
      </c>
      <c r="Q120" s="245">
        <v>0</v>
      </c>
      <c r="R120" s="245">
        <f>Q120*H120</f>
        <v>0</v>
      </c>
      <c r="S120" s="245">
        <v>0</v>
      </c>
      <c r="T120" s="246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47" t="s">
        <v>707</v>
      </c>
      <c r="AT120" s="247" t="s">
        <v>127</v>
      </c>
      <c r="AU120" s="247" t="s">
        <v>83</v>
      </c>
      <c r="AY120" s="18" t="s">
        <v>125</v>
      </c>
      <c r="BE120" s="248">
        <f>IF(N120="základní",J120,0)</f>
        <v>0</v>
      </c>
      <c r="BF120" s="248">
        <f>IF(N120="snížená",J120,0)</f>
        <v>0</v>
      </c>
      <c r="BG120" s="248">
        <f>IF(N120="zákl. přenesená",J120,0)</f>
        <v>0</v>
      </c>
      <c r="BH120" s="248">
        <f>IF(N120="sníž. přenesená",J120,0)</f>
        <v>0</v>
      </c>
      <c r="BI120" s="248">
        <f>IF(N120="nulová",J120,0)</f>
        <v>0</v>
      </c>
      <c r="BJ120" s="18" t="s">
        <v>83</v>
      </c>
      <c r="BK120" s="248">
        <f>ROUND(I120*H120,2)</f>
        <v>0</v>
      </c>
      <c r="BL120" s="18" t="s">
        <v>707</v>
      </c>
      <c r="BM120" s="247" t="s">
        <v>712</v>
      </c>
    </row>
    <row r="121" spans="1:51" s="13" customFormat="1" ht="12">
      <c r="A121" s="13"/>
      <c r="B121" s="249"/>
      <c r="C121" s="250"/>
      <c r="D121" s="251" t="s">
        <v>133</v>
      </c>
      <c r="E121" s="252" t="s">
        <v>1</v>
      </c>
      <c r="F121" s="253" t="s">
        <v>86</v>
      </c>
      <c r="G121" s="250"/>
      <c r="H121" s="254">
        <v>2</v>
      </c>
      <c r="I121" s="255"/>
      <c r="J121" s="250"/>
      <c r="K121" s="250"/>
      <c r="L121" s="256"/>
      <c r="M121" s="257"/>
      <c r="N121" s="258"/>
      <c r="O121" s="258"/>
      <c r="P121" s="258"/>
      <c r="Q121" s="258"/>
      <c r="R121" s="258"/>
      <c r="S121" s="258"/>
      <c r="T121" s="259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60" t="s">
        <v>133</v>
      </c>
      <c r="AU121" s="260" t="s">
        <v>83</v>
      </c>
      <c r="AV121" s="13" t="s">
        <v>86</v>
      </c>
      <c r="AW121" s="13" t="s">
        <v>33</v>
      </c>
      <c r="AX121" s="13" t="s">
        <v>83</v>
      </c>
      <c r="AY121" s="260" t="s">
        <v>125</v>
      </c>
    </row>
    <row r="122" spans="1:65" s="2" customFormat="1" ht="16.5" customHeight="1">
      <c r="A122" s="39"/>
      <c r="B122" s="40"/>
      <c r="C122" s="236" t="s">
        <v>140</v>
      </c>
      <c r="D122" s="236" t="s">
        <v>127</v>
      </c>
      <c r="E122" s="237" t="s">
        <v>713</v>
      </c>
      <c r="F122" s="238" t="s">
        <v>714</v>
      </c>
      <c r="G122" s="239" t="s">
        <v>706</v>
      </c>
      <c r="H122" s="240">
        <v>1</v>
      </c>
      <c r="I122" s="241"/>
      <c r="J122" s="242">
        <f>ROUND(I122*H122,2)</f>
        <v>0</v>
      </c>
      <c r="K122" s="238" t="s">
        <v>137</v>
      </c>
      <c r="L122" s="45"/>
      <c r="M122" s="243" t="s">
        <v>1</v>
      </c>
      <c r="N122" s="244" t="s">
        <v>43</v>
      </c>
      <c r="O122" s="92"/>
      <c r="P122" s="245">
        <f>O122*H122</f>
        <v>0</v>
      </c>
      <c r="Q122" s="245">
        <v>0</v>
      </c>
      <c r="R122" s="245">
        <f>Q122*H122</f>
        <v>0</v>
      </c>
      <c r="S122" s="245">
        <v>0</v>
      </c>
      <c r="T122" s="246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47" t="s">
        <v>707</v>
      </c>
      <c r="AT122" s="247" t="s">
        <v>127</v>
      </c>
      <c r="AU122" s="247" t="s">
        <v>83</v>
      </c>
      <c r="AY122" s="18" t="s">
        <v>125</v>
      </c>
      <c r="BE122" s="248">
        <f>IF(N122="základní",J122,0)</f>
        <v>0</v>
      </c>
      <c r="BF122" s="248">
        <f>IF(N122="snížená",J122,0)</f>
        <v>0</v>
      </c>
      <c r="BG122" s="248">
        <f>IF(N122="zákl. přenesená",J122,0)</f>
        <v>0</v>
      </c>
      <c r="BH122" s="248">
        <f>IF(N122="sníž. přenesená",J122,0)</f>
        <v>0</v>
      </c>
      <c r="BI122" s="248">
        <f>IF(N122="nulová",J122,0)</f>
        <v>0</v>
      </c>
      <c r="BJ122" s="18" t="s">
        <v>83</v>
      </c>
      <c r="BK122" s="248">
        <f>ROUND(I122*H122,2)</f>
        <v>0</v>
      </c>
      <c r="BL122" s="18" t="s">
        <v>707</v>
      </c>
      <c r="BM122" s="247" t="s">
        <v>715</v>
      </c>
    </row>
    <row r="123" spans="1:65" s="2" customFormat="1" ht="21.75" customHeight="1">
      <c r="A123" s="39"/>
      <c r="B123" s="40"/>
      <c r="C123" s="236" t="s">
        <v>131</v>
      </c>
      <c r="D123" s="236" t="s">
        <v>127</v>
      </c>
      <c r="E123" s="237" t="s">
        <v>716</v>
      </c>
      <c r="F123" s="238" t="s">
        <v>717</v>
      </c>
      <c r="G123" s="239" t="s">
        <v>706</v>
      </c>
      <c r="H123" s="240">
        <v>1</v>
      </c>
      <c r="I123" s="241"/>
      <c r="J123" s="242">
        <f>ROUND(I123*H123,2)</f>
        <v>0</v>
      </c>
      <c r="K123" s="238" t="s">
        <v>137</v>
      </c>
      <c r="L123" s="45"/>
      <c r="M123" s="243" t="s">
        <v>1</v>
      </c>
      <c r="N123" s="244" t="s">
        <v>43</v>
      </c>
      <c r="O123" s="92"/>
      <c r="P123" s="245">
        <f>O123*H123</f>
        <v>0</v>
      </c>
      <c r="Q123" s="245">
        <v>0</v>
      </c>
      <c r="R123" s="245">
        <f>Q123*H123</f>
        <v>0</v>
      </c>
      <c r="S123" s="245">
        <v>0</v>
      </c>
      <c r="T123" s="246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47" t="s">
        <v>707</v>
      </c>
      <c r="AT123" s="247" t="s">
        <v>127</v>
      </c>
      <c r="AU123" s="247" t="s">
        <v>83</v>
      </c>
      <c r="AY123" s="18" t="s">
        <v>125</v>
      </c>
      <c r="BE123" s="248">
        <f>IF(N123="základní",J123,0)</f>
        <v>0</v>
      </c>
      <c r="BF123" s="248">
        <f>IF(N123="snížená",J123,0)</f>
        <v>0</v>
      </c>
      <c r="BG123" s="248">
        <f>IF(N123="zákl. přenesená",J123,0)</f>
        <v>0</v>
      </c>
      <c r="BH123" s="248">
        <f>IF(N123="sníž. přenesená",J123,0)</f>
        <v>0</v>
      </c>
      <c r="BI123" s="248">
        <f>IF(N123="nulová",J123,0)</f>
        <v>0</v>
      </c>
      <c r="BJ123" s="18" t="s">
        <v>83</v>
      </c>
      <c r="BK123" s="248">
        <f>ROUND(I123*H123,2)</f>
        <v>0</v>
      </c>
      <c r="BL123" s="18" t="s">
        <v>707</v>
      </c>
      <c r="BM123" s="247" t="s">
        <v>718</v>
      </c>
    </row>
    <row r="124" spans="1:65" s="2" customFormat="1" ht="16.5" customHeight="1">
      <c r="A124" s="39"/>
      <c r="B124" s="40"/>
      <c r="C124" s="236" t="s">
        <v>149</v>
      </c>
      <c r="D124" s="236" t="s">
        <v>127</v>
      </c>
      <c r="E124" s="237" t="s">
        <v>719</v>
      </c>
      <c r="F124" s="238" t="s">
        <v>720</v>
      </c>
      <c r="G124" s="239" t="s">
        <v>706</v>
      </c>
      <c r="H124" s="240">
        <v>1</v>
      </c>
      <c r="I124" s="241"/>
      <c r="J124" s="242">
        <f>ROUND(I124*H124,2)</f>
        <v>0</v>
      </c>
      <c r="K124" s="238" t="s">
        <v>137</v>
      </c>
      <c r="L124" s="45"/>
      <c r="M124" s="243" t="s">
        <v>1</v>
      </c>
      <c r="N124" s="244" t="s">
        <v>43</v>
      </c>
      <c r="O124" s="92"/>
      <c r="P124" s="245">
        <f>O124*H124</f>
        <v>0</v>
      </c>
      <c r="Q124" s="245">
        <v>0</v>
      </c>
      <c r="R124" s="245">
        <f>Q124*H124</f>
        <v>0</v>
      </c>
      <c r="S124" s="245">
        <v>0</v>
      </c>
      <c r="T124" s="246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47" t="s">
        <v>707</v>
      </c>
      <c r="AT124" s="247" t="s">
        <v>127</v>
      </c>
      <c r="AU124" s="247" t="s">
        <v>83</v>
      </c>
      <c r="AY124" s="18" t="s">
        <v>125</v>
      </c>
      <c r="BE124" s="248">
        <f>IF(N124="základní",J124,0)</f>
        <v>0</v>
      </c>
      <c r="BF124" s="248">
        <f>IF(N124="snížená",J124,0)</f>
        <v>0</v>
      </c>
      <c r="BG124" s="248">
        <f>IF(N124="zákl. přenesená",J124,0)</f>
        <v>0</v>
      </c>
      <c r="BH124" s="248">
        <f>IF(N124="sníž. přenesená",J124,0)</f>
        <v>0</v>
      </c>
      <c r="BI124" s="248">
        <f>IF(N124="nulová",J124,0)</f>
        <v>0</v>
      </c>
      <c r="BJ124" s="18" t="s">
        <v>83</v>
      </c>
      <c r="BK124" s="248">
        <f>ROUND(I124*H124,2)</f>
        <v>0</v>
      </c>
      <c r="BL124" s="18" t="s">
        <v>707</v>
      </c>
      <c r="BM124" s="247" t="s">
        <v>721</v>
      </c>
    </row>
    <row r="125" spans="1:65" s="2" customFormat="1" ht="16.5" customHeight="1">
      <c r="A125" s="39"/>
      <c r="B125" s="40"/>
      <c r="C125" s="236" t="s">
        <v>156</v>
      </c>
      <c r="D125" s="236" t="s">
        <v>127</v>
      </c>
      <c r="E125" s="237" t="s">
        <v>722</v>
      </c>
      <c r="F125" s="238" t="s">
        <v>723</v>
      </c>
      <c r="G125" s="239" t="s">
        <v>706</v>
      </c>
      <c r="H125" s="240">
        <v>1</v>
      </c>
      <c r="I125" s="241"/>
      <c r="J125" s="242">
        <f>ROUND(I125*H125,2)</f>
        <v>0</v>
      </c>
      <c r="K125" s="238" t="s">
        <v>137</v>
      </c>
      <c r="L125" s="45"/>
      <c r="M125" s="243" t="s">
        <v>1</v>
      </c>
      <c r="N125" s="244" t="s">
        <v>43</v>
      </c>
      <c r="O125" s="92"/>
      <c r="P125" s="245">
        <f>O125*H125</f>
        <v>0</v>
      </c>
      <c r="Q125" s="245">
        <v>0</v>
      </c>
      <c r="R125" s="245">
        <f>Q125*H125</f>
        <v>0</v>
      </c>
      <c r="S125" s="245">
        <v>0</v>
      </c>
      <c r="T125" s="246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47" t="s">
        <v>707</v>
      </c>
      <c r="AT125" s="247" t="s">
        <v>127</v>
      </c>
      <c r="AU125" s="247" t="s">
        <v>83</v>
      </c>
      <c r="AY125" s="18" t="s">
        <v>125</v>
      </c>
      <c r="BE125" s="248">
        <f>IF(N125="základní",J125,0)</f>
        <v>0</v>
      </c>
      <c r="BF125" s="248">
        <f>IF(N125="snížená",J125,0)</f>
        <v>0</v>
      </c>
      <c r="BG125" s="248">
        <f>IF(N125="zákl. přenesená",J125,0)</f>
        <v>0</v>
      </c>
      <c r="BH125" s="248">
        <f>IF(N125="sníž. přenesená",J125,0)</f>
        <v>0</v>
      </c>
      <c r="BI125" s="248">
        <f>IF(N125="nulová",J125,0)</f>
        <v>0</v>
      </c>
      <c r="BJ125" s="18" t="s">
        <v>83</v>
      </c>
      <c r="BK125" s="248">
        <f>ROUND(I125*H125,2)</f>
        <v>0</v>
      </c>
      <c r="BL125" s="18" t="s">
        <v>707</v>
      </c>
      <c r="BM125" s="247" t="s">
        <v>724</v>
      </c>
    </row>
    <row r="126" spans="1:65" s="2" customFormat="1" ht="16.5" customHeight="1">
      <c r="A126" s="39"/>
      <c r="B126" s="40"/>
      <c r="C126" s="236" t="s">
        <v>162</v>
      </c>
      <c r="D126" s="236" t="s">
        <v>127</v>
      </c>
      <c r="E126" s="237" t="s">
        <v>725</v>
      </c>
      <c r="F126" s="238" t="s">
        <v>726</v>
      </c>
      <c r="G126" s="239" t="s">
        <v>316</v>
      </c>
      <c r="H126" s="240">
        <v>1</v>
      </c>
      <c r="I126" s="241"/>
      <c r="J126" s="242">
        <f>ROUND(I126*H126,2)</f>
        <v>0</v>
      </c>
      <c r="K126" s="238" t="s">
        <v>137</v>
      </c>
      <c r="L126" s="45"/>
      <c r="M126" s="243" t="s">
        <v>1</v>
      </c>
      <c r="N126" s="244" t="s">
        <v>43</v>
      </c>
      <c r="O126" s="92"/>
      <c r="P126" s="245">
        <f>O126*H126</f>
        <v>0</v>
      </c>
      <c r="Q126" s="245">
        <v>0</v>
      </c>
      <c r="R126" s="245">
        <f>Q126*H126</f>
        <v>0</v>
      </c>
      <c r="S126" s="245">
        <v>0</v>
      </c>
      <c r="T126" s="246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47" t="s">
        <v>707</v>
      </c>
      <c r="AT126" s="247" t="s">
        <v>127</v>
      </c>
      <c r="AU126" s="247" t="s">
        <v>83</v>
      </c>
      <c r="AY126" s="18" t="s">
        <v>125</v>
      </c>
      <c r="BE126" s="248">
        <f>IF(N126="základní",J126,0)</f>
        <v>0</v>
      </c>
      <c r="BF126" s="248">
        <f>IF(N126="snížená",J126,0)</f>
        <v>0</v>
      </c>
      <c r="BG126" s="248">
        <f>IF(N126="zákl. přenesená",J126,0)</f>
        <v>0</v>
      </c>
      <c r="BH126" s="248">
        <f>IF(N126="sníž. přenesená",J126,0)</f>
        <v>0</v>
      </c>
      <c r="BI126" s="248">
        <f>IF(N126="nulová",J126,0)</f>
        <v>0</v>
      </c>
      <c r="BJ126" s="18" t="s">
        <v>83</v>
      </c>
      <c r="BK126" s="248">
        <f>ROUND(I126*H126,2)</f>
        <v>0</v>
      </c>
      <c r="BL126" s="18" t="s">
        <v>707</v>
      </c>
      <c r="BM126" s="247" t="s">
        <v>727</v>
      </c>
    </row>
    <row r="127" spans="1:65" s="2" customFormat="1" ht="16.5" customHeight="1">
      <c r="A127" s="39"/>
      <c r="B127" s="40"/>
      <c r="C127" s="236" t="s">
        <v>169</v>
      </c>
      <c r="D127" s="236" t="s">
        <v>127</v>
      </c>
      <c r="E127" s="237" t="s">
        <v>728</v>
      </c>
      <c r="F127" s="238" t="s">
        <v>726</v>
      </c>
      <c r="G127" s="239" t="s">
        <v>316</v>
      </c>
      <c r="H127" s="240">
        <v>1</v>
      </c>
      <c r="I127" s="241"/>
      <c r="J127" s="242">
        <f>ROUND(I127*H127,2)</f>
        <v>0</v>
      </c>
      <c r="K127" s="238" t="s">
        <v>1</v>
      </c>
      <c r="L127" s="45"/>
      <c r="M127" s="243" t="s">
        <v>1</v>
      </c>
      <c r="N127" s="244" t="s">
        <v>43</v>
      </c>
      <c r="O127" s="92"/>
      <c r="P127" s="245">
        <f>O127*H127</f>
        <v>0</v>
      </c>
      <c r="Q127" s="245">
        <v>0</v>
      </c>
      <c r="R127" s="245">
        <f>Q127*H127</f>
        <v>0</v>
      </c>
      <c r="S127" s="245">
        <v>0</v>
      </c>
      <c r="T127" s="246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47" t="s">
        <v>707</v>
      </c>
      <c r="AT127" s="247" t="s">
        <v>127</v>
      </c>
      <c r="AU127" s="247" t="s">
        <v>83</v>
      </c>
      <c r="AY127" s="18" t="s">
        <v>125</v>
      </c>
      <c r="BE127" s="248">
        <f>IF(N127="základní",J127,0)</f>
        <v>0</v>
      </c>
      <c r="BF127" s="248">
        <f>IF(N127="snížená",J127,0)</f>
        <v>0</v>
      </c>
      <c r="BG127" s="248">
        <f>IF(N127="zákl. přenesená",J127,0)</f>
        <v>0</v>
      </c>
      <c r="BH127" s="248">
        <f>IF(N127="sníž. přenesená",J127,0)</f>
        <v>0</v>
      </c>
      <c r="BI127" s="248">
        <f>IF(N127="nulová",J127,0)</f>
        <v>0</v>
      </c>
      <c r="BJ127" s="18" t="s">
        <v>83</v>
      </c>
      <c r="BK127" s="248">
        <f>ROUND(I127*H127,2)</f>
        <v>0</v>
      </c>
      <c r="BL127" s="18" t="s">
        <v>707</v>
      </c>
      <c r="BM127" s="247" t="s">
        <v>729</v>
      </c>
    </row>
    <row r="128" spans="1:47" s="2" customFormat="1" ht="12">
      <c r="A128" s="39"/>
      <c r="B128" s="40"/>
      <c r="C128" s="41"/>
      <c r="D128" s="251" t="s">
        <v>167</v>
      </c>
      <c r="E128" s="41"/>
      <c r="F128" s="282" t="s">
        <v>730</v>
      </c>
      <c r="G128" s="41"/>
      <c r="H128" s="41"/>
      <c r="I128" s="145"/>
      <c r="J128" s="41"/>
      <c r="K128" s="41"/>
      <c r="L128" s="45"/>
      <c r="M128" s="283"/>
      <c r="N128" s="284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167</v>
      </c>
      <c r="AU128" s="18" t="s">
        <v>83</v>
      </c>
    </row>
    <row r="129" spans="1:65" s="2" customFormat="1" ht="16.5" customHeight="1">
      <c r="A129" s="39"/>
      <c r="B129" s="40"/>
      <c r="C129" s="236" t="s">
        <v>176</v>
      </c>
      <c r="D129" s="236" t="s">
        <v>127</v>
      </c>
      <c r="E129" s="237" t="s">
        <v>731</v>
      </c>
      <c r="F129" s="238" t="s">
        <v>732</v>
      </c>
      <c r="G129" s="239" t="s">
        <v>316</v>
      </c>
      <c r="H129" s="240">
        <v>4</v>
      </c>
      <c r="I129" s="241"/>
      <c r="J129" s="242">
        <f>ROUND(I129*H129,2)</f>
        <v>0</v>
      </c>
      <c r="K129" s="238" t="s">
        <v>1</v>
      </c>
      <c r="L129" s="45"/>
      <c r="M129" s="243" t="s">
        <v>1</v>
      </c>
      <c r="N129" s="244" t="s">
        <v>43</v>
      </c>
      <c r="O129" s="92"/>
      <c r="P129" s="245">
        <f>O129*H129</f>
        <v>0</v>
      </c>
      <c r="Q129" s="245">
        <v>0</v>
      </c>
      <c r="R129" s="245">
        <f>Q129*H129</f>
        <v>0</v>
      </c>
      <c r="S129" s="245">
        <v>0</v>
      </c>
      <c r="T129" s="246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47" t="s">
        <v>707</v>
      </c>
      <c r="AT129" s="247" t="s">
        <v>127</v>
      </c>
      <c r="AU129" s="247" t="s">
        <v>83</v>
      </c>
      <c r="AY129" s="18" t="s">
        <v>125</v>
      </c>
      <c r="BE129" s="248">
        <f>IF(N129="základní",J129,0)</f>
        <v>0</v>
      </c>
      <c r="BF129" s="248">
        <f>IF(N129="snížená",J129,0)</f>
        <v>0</v>
      </c>
      <c r="BG129" s="248">
        <f>IF(N129="zákl. přenesená",J129,0)</f>
        <v>0</v>
      </c>
      <c r="BH129" s="248">
        <f>IF(N129="sníž. přenesená",J129,0)</f>
        <v>0</v>
      </c>
      <c r="BI129" s="248">
        <f>IF(N129="nulová",J129,0)</f>
        <v>0</v>
      </c>
      <c r="BJ129" s="18" t="s">
        <v>83</v>
      </c>
      <c r="BK129" s="248">
        <f>ROUND(I129*H129,2)</f>
        <v>0</v>
      </c>
      <c r="BL129" s="18" t="s">
        <v>707</v>
      </c>
      <c r="BM129" s="247" t="s">
        <v>733</v>
      </c>
    </row>
    <row r="130" spans="1:51" s="13" customFormat="1" ht="12">
      <c r="A130" s="13"/>
      <c r="B130" s="249"/>
      <c r="C130" s="250"/>
      <c r="D130" s="251" t="s">
        <v>133</v>
      </c>
      <c r="E130" s="252" t="s">
        <v>1</v>
      </c>
      <c r="F130" s="253" t="s">
        <v>131</v>
      </c>
      <c r="G130" s="250"/>
      <c r="H130" s="254">
        <v>4</v>
      </c>
      <c r="I130" s="255"/>
      <c r="J130" s="250"/>
      <c r="K130" s="250"/>
      <c r="L130" s="256"/>
      <c r="M130" s="257"/>
      <c r="N130" s="258"/>
      <c r="O130" s="258"/>
      <c r="P130" s="258"/>
      <c r="Q130" s="258"/>
      <c r="R130" s="258"/>
      <c r="S130" s="258"/>
      <c r="T130" s="25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60" t="s">
        <v>133</v>
      </c>
      <c r="AU130" s="260" t="s">
        <v>83</v>
      </c>
      <c r="AV130" s="13" t="s">
        <v>86</v>
      </c>
      <c r="AW130" s="13" t="s">
        <v>33</v>
      </c>
      <c r="AX130" s="13" t="s">
        <v>83</v>
      </c>
      <c r="AY130" s="260" t="s">
        <v>125</v>
      </c>
    </row>
    <row r="131" spans="1:65" s="2" customFormat="1" ht="16.5" customHeight="1">
      <c r="A131" s="39"/>
      <c r="B131" s="40"/>
      <c r="C131" s="236" t="s">
        <v>183</v>
      </c>
      <c r="D131" s="236" t="s">
        <v>127</v>
      </c>
      <c r="E131" s="237" t="s">
        <v>734</v>
      </c>
      <c r="F131" s="238" t="s">
        <v>735</v>
      </c>
      <c r="G131" s="239" t="s">
        <v>316</v>
      </c>
      <c r="H131" s="240">
        <v>1</v>
      </c>
      <c r="I131" s="241"/>
      <c r="J131" s="242">
        <f>ROUND(I131*H131,2)</f>
        <v>0</v>
      </c>
      <c r="K131" s="238" t="s">
        <v>137</v>
      </c>
      <c r="L131" s="45"/>
      <c r="M131" s="243" t="s">
        <v>1</v>
      </c>
      <c r="N131" s="244" t="s">
        <v>43</v>
      </c>
      <c r="O131" s="92"/>
      <c r="P131" s="245">
        <f>O131*H131</f>
        <v>0</v>
      </c>
      <c r="Q131" s="245">
        <v>0</v>
      </c>
      <c r="R131" s="245">
        <f>Q131*H131</f>
        <v>0</v>
      </c>
      <c r="S131" s="245">
        <v>0</v>
      </c>
      <c r="T131" s="246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47" t="s">
        <v>707</v>
      </c>
      <c r="AT131" s="247" t="s">
        <v>127</v>
      </c>
      <c r="AU131" s="247" t="s">
        <v>83</v>
      </c>
      <c r="AY131" s="18" t="s">
        <v>125</v>
      </c>
      <c r="BE131" s="248">
        <f>IF(N131="základní",J131,0)</f>
        <v>0</v>
      </c>
      <c r="BF131" s="248">
        <f>IF(N131="snížená",J131,0)</f>
        <v>0</v>
      </c>
      <c r="BG131" s="248">
        <f>IF(N131="zákl. přenesená",J131,0)</f>
        <v>0</v>
      </c>
      <c r="BH131" s="248">
        <f>IF(N131="sníž. přenesená",J131,0)</f>
        <v>0</v>
      </c>
      <c r="BI131" s="248">
        <f>IF(N131="nulová",J131,0)</f>
        <v>0</v>
      </c>
      <c r="BJ131" s="18" t="s">
        <v>83</v>
      </c>
      <c r="BK131" s="248">
        <f>ROUND(I131*H131,2)</f>
        <v>0</v>
      </c>
      <c r="BL131" s="18" t="s">
        <v>707</v>
      </c>
      <c r="BM131" s="247" t="s">
        <v>736</v>
      </c>
    </row>
    <row r="132" spans="1:65" s="2" customFormat="1" ht="16.5" customHeight="1">
      <c r="A132" s="39"/>
      <c r="B132" s="40"/>
      <c r="C132" s="236" t="s">
        <v>188</v>
      </c>
      <c r="D132" s="236" t="s">
        <v>127</v>
      </c>
      <c r="E132" s="237" t="s">
        <v>737</v>
      </c>
      <c r="F132" s="238" t="s">
        <v>738</v>
      </c>
      <c r="G132" s="239" t="s">
        <v>706</v>
      </c>
      <c r="H132" s="240">
        <v>1</v>
      </c>
      <c r="I132" s="241"/>
      <c r="J132" s="242">
        <f>ROUND(I132*H132,2)</f>
        <v>0</v>
      </c>
      <c r="K132" s="238" t="s">
        <v>137</v>
      </c>
      <c r="L132" s="45"/>
      <c r="M132" s="243" t="s">
        <v>1</v>
      </c>
      <c r="N132" s="244" t="s">
        <v>43</v>
      </c>
      <c r="O132" s="92"/>
      <c r="P132" s="245">
        <f>O132*H132</f>
        <v>0</v>
      </c>
      <c r="Q132" s="245">
        <v>0</v>
      </c>
      <c r="R132" s="245">
        <f>Q132*H132</f>
        <v>0</v>
      </c>
      <c r="S132" s="245">
        <v>0</v>
      </c>
      <c r="T132" s="246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47" t="s">
        <v>707</v>
      </c>
      <c r="AT132" s="247" t="s">
        <v>127</v>
      </c>
      <c r="AU132" s="247" t="s">
        <v>83</v>
      </c>
      <c r="AY132" s="18" t="s">
        <v>125</v>
      </c>
      <c r="BE132" s="248">
        <f>IF(N132="základní",J132,0)</f>
        <v>0</v>
      </c>
      <c r="BF132" s="248">
        <f>IF(N132="snížená",J132,0)</f>
        <v>0</v>
      </c>
      <c r="BG132" s="248">
        <f>IF(N132="zákl. přenesená",J132,0)</f>
        <v>0</v>
      </c>
      <c r="BH132" s="248">
        <f>IF(N132="sníž. přenesená",J132,0)</f>
        <v>0</v>
      </c>
      <c r="BI132" s="248">
        <f>IF(N132="nulová",J132,0)</f>
        <v>0</v>
      </c>
      <c r="BJ132" s="18" t="s">
        <v>83</v>
      </c>
      <c r="BK132" s="248">
        <f>ROUND(I132*H132,2)</f>
        <v>0</v>
      </c>
      <c r="BL132" s="18" t="s">
        <v>707</v>
      </c>
      <c r="BM132" s="247" t="s">
        <v>739</v>
      </c>
    </row>
    <row r="133" spans="1:65" s="2" customFormat="1" ht="16.5" customHeight="1">
      <c r="A133" s="39"/>
      <c r="B133" s="40"/>
      <c r="C133" s="236" t="s">
        <v>198</v>
      </c>
      <c r="D133" s="236" t="s">
        <v>127</v>
      </c>
      <c r="E133" s="237" t="s">
        <v>740</v>
      </c>
      <c r="F133" s="238" t="s">
        <v>741</v>
      </c>
      <c r="G133" s="239" t="s">
        <v>706</v>
      </c>
      <c r="H133" s="240">
        <v>1</v>
      </c>
      <c r="I133" s="241"/>
      <c r="J133" s="242">
        <f>ROUND(I133*H133,2)</f>
        <v>0</v>
      </c>
      <c r="K133" s="238" t="s">
        <v>137</v>
      </c>
      <c r="L133" s="45"/>
      <c r="M133" s="243" t="s">
        <v>1</v>
      </c>
      <c r="N133" s="244" t="s">
        <v>43</v>
      </c>
      <c r="O133" s="92"/>
      <c r="P133" s="245">
        <f>O133*H133</f>
        <v>0</v>
      </c>
      <c r="Q133" s="245">
        <v>0</v>
      </c>
      <c r="R133" s="245">
        <f>Q133*H133</f>
        <v>0</v>
      </c>
      <c r="S133" s="245">
        <v>0</v>
      </c>
      <c r="T133" s="246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47" t="s">
        <v>707</v>
      </c>
      <c r="AT133" s="247" t="s">
        <v>127</v>
      </c>
      <c r="AU133" s="247" t="s">
        <v>83</v>
      </c>
      <c r="AY133" s="18" t="s">
        <v>125</v>
      </c>
      <c r="BE133" s="248">
        <f>IF(N133="základní",J133,0)</f>
        <v>0</v>
      </c>
      <c r="BF133" s="248">
        <f>IF(N133="snížená",J133,0)</f>
        <v>0</v>
      </c>
      <c r="BG133" s="248">
        <f>IF(N133="zákl. přenesená",J133,0)</f>
        <v>0</v>
      </c>
      <c r="BH133" s="248">
        <f>IF(N133="sníž. přenesená",J133,0)</f>
        <v>0</v>
      </c>
      <c r="BI133" s="248">
        <f>IF(N133="nulová",J133,0)</f>
        <v>0</v>
      </c>
      <c r="BJ133" s="18" t="s">
        <v>83</v>
      </c>
      <c r="BK133" s="248">
        <f>ROUND(I133*H133,2)</f>
        <v>0</v>
      </c>
      <c r="BL133" s="18" t="s">
        <v>707</v>
      </c>
      <c r="BM133" s="247" t="s">
        <v>742</v>
      </c>
    </row>
    <row r="134" spans="1:47" s="2" customFormat="1" ht="12">
      <c r="A134" s="39"/>
      <c r="B134" s="40"/>
      <c r="C134" s="41"/>
      <c r="D134" s="251" t="s">
        <v>167</v>
      </c>
      <c r="E134" s="41"/>
      <c r="F134" s="282" t="s">
        <v>743</v>
      </c>
      <c r="G134" s="41"/>
      <c r="H134" s="41"/>
      <c r="I134" s="145"/>
      <c r="J134" s="41"/>
      <c r="K134" s="41"/>
      <c r="L134" s="45"/>
      <c r="M134" s="283"/>
      <c r="N134" s="284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167</v>
      </c>
      <c r="AU134" s="18" t="s">
        <v>83</v>
      </c>
    </row>
    <row r="135" spans="1:65" s="2" customFormat="1" ht="16.5" customHeight="1">
      <c r="A135" s="39"/>
      <c r="B135" s="40"/>
      <c r="C135" s="236" t="s">
        <v>203</v>
      </c>
      <c r="D135" s="236" t="s">
        <v>127</v>
      </c>
      <c r="E135" s="237" t="s">
        <v>744</v>
      </c>
      <c r="F135" s="238" t="s">
        <v>745</v>
      </c>
      <c r="G135" s="239" t="s">
        <v>316</v>
      </c>
      <c r="H135" s="240">
        <v>1</v>
      </c>
      <c r="I135" s="241"/>
      <c r="J135" s="242">
        <f>ROUND(I135*H135,2)</f>
        <v>0</v>
      </c>
      <c r="K135" s="238" t="s">
        <v>746</v>
      </c>
      <c r="L135" s="45"/>
      <c r="M135" s="243" t="s">
        <v>1</v>
      </c>
      <c r="N135" s="244" t="s">
        <v>43</v>
      </c>
      <c r="O135" s="92"/>
      <c r="P135" s="245">
        <f>O135*H135</f>
        <v>0</v>
      </c>
      <c r="Q135" s="245">
        <v>0</v>
      </c>
      <c r="R135" s="245">
        <f>Q135*H135</f>
        <v>0</v>
      </c>
      <c r="S135" s="245">
        <v>0</v>
      </c>
      <c r="T135" s="246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47" t="s">
        <v>707</v>
      </c>
      <c r="AT135" s="247" t="s">
        <v>127</v>
      </c>
      <c r="AU135" s="247" t="s">
        <v>83</v>
      </c>
      <c r="AY135" s="18" t="s">
        <v>125</v>
      </c>
      <c r="BE135" s="248">
        <f>IF(N135="základní",J135,0)</f>
        <v>0</v>
      </c>
      <c r="BF135" s="248">
        <f>IF(N135="snížená",J135,0)</f>
        <v>0</v>
      </c>
      <c r="BG135" s="248">
        <f>IF(N135="zákl. přenesená",J135,0)</f>
        <v>0</v>
      </c>
      <c r="BH135" s="248">
        <f>IF(N135="sníž. přenesená",J135,0)</f>
        <v>0</v>
      </c>
      <c r="BI135" s="248">
        <f>IF(N135="nulová",J135,0)</f>
        <v>0</v>
      </c>
      <c r="BJ135" s="18" t="s">
        <v>83</v>
      </c>
      <c r="BK135" s="248">
        <f>ROUND(I135*H135,2)</f>
        <v>0</v>
      </c>
      <c r="BL135" s="18" t="s">
        <v>707</v>
      </c>
      <c r="BM135" s="247" t="s">
        <v>747</v>
      </c>
    </row>
    <row r="136" spans="1:47" s="2" customFormat="1" ht="12">
      <c r="A136" s="39"/>
      <c r="B136" s="40"/>
      <c r="C136" s="41"/>
      <c r="D136" s="251" t="s">
        <v>167</v>
      </c>
      <c r="E136" s="41"/>
      <c r="F136" s="282" t="s">
        <v>748</v>
      </c>
      <c r="G136" s="41"/>
      <c r="H136" s="41"/>
      <c r="I136" s="145"/>
      <c r="J136" s="41"/>
      <c r="K136" s="41"/>
      <c r="L136" s="45"/>
      <c r="M136" s="283"/>
      <c r="N136" s="284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167</v>
      </c>
      <c r="AU136" s="18" t="s">
        <v>83</v>
      </c>
    </row>
    <row r="137" spans="1:65" s="2" customFormat="1" ht="21.75" customHeight="1">
      <c r="A137" s="39"/>
      <c r="B137" s="40"/>
      <c r="C137" s="236" t="s">
        <v>209</v>
      </c>
      <c r="D137" s="236" t="s">
        <v>127</v>
      </c>
      <c r="E137" s="237" t="s">
        <v>749</v>
      </c>
      <c r="F137" s="238" t="s">
        <v>750</v>
      </c>
      <c r="G137" s="239" t="s">
        <v>706</v>
      </c>
      <c r="H137" s="240">
        <v>1</v>
      </c>
      <c r="I137" s="241"/>
      <c r="J137" s="242">
        <f>ROUND(I137*H137,2)</f>
        <v>0</v>
      </c>
      <c r="K137" s="238" t="s">
        <v>1</v>
      </c>
      <c r="L137" s="45"/>
      <c r="M137" s="309" t="s">
        <v>1</v>
      </c>
      <c r="N137" s="310" t="s">
        <v>43</v>
      </c>
      <c r="O137" s="311"/>
      <c r="P137" s="312">
        <f>O137*H137</f>
        <v>0</v>
      </c>
      <c r="Q137" s="312">
        <v>0</v>
      </c>
      <c r="R137" s="312">
        <f>Q137*H137</f>
        <v>0</v>
      </c>
      <c r="S137" s="312">
        <v>0</v>
      </c>
      <c r="T137" s="313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47" t="s">
        <v>707</v>
      </c>
      <c r="AT137" s="247" t="s">
        <v>127</v>
      </c>
      <c r="AU137" s="247" t="s">
        <v>83</v>
      </c>
      <c r="AY137" s="18" t="s">
        <v>125</v>
      </c>
      <c r="BE137" s="248">
        <f>IF(N137="základní",J137,0)</f>
        <v>0</v>
      </c>
      <c r="BF137" s="248">
        <f>IF(N137="snížená",J137,0)</f>
        <v>0</v>
      </c>
      <c r="BG137" s="248">
        <f>IF(N137="zákl. přenesená",J137,0)</f>
        <v>0</v>
      </c>
      <c r="BH137" s="248">
        <f>IF(N137="sníž. přenesená",J137,0)</f>
        <v>0</v>
      </c>
      <c r="BI137" s="248">
        <f>IF(N137="nulová",J137,0)</f>
        <v>0</v>
      </c>
      <c r="BJ137" s="18" t="s">
        <v>83</v>
      </c>
      <c r="BK137" s="248">
        <f>ROUND(I137*H137,2)</f>
        <v>0</v>
      </c>
      <c r="BL137" s="18" t="s">
        <v>707</v>
      </c>
      <c r="BM137" s="247" t="s">
        <v>751</v>
      </c>
    </row>
    <row r="138" spans="1:31" s="2" customFormat="1" ht="6.95" customHeight="1">
      <c r="A138" s="39"/>
      <c r="B138" s="67"/>
      <c r="C138" s="68"/>
      <c r="D138" s="68"/>
      <c r="E138" s="68"/>
      <c r="F138" s="68"/>
      <c r="G138" s="68"/>
      <c r="H138" s="68"/>
      <c r="I138" s="184"/>
      <c r="J138" s="68"/>
      <c r="K138" s="68"/>
      <c r="L138" s="45"/>
      <c r="M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</sheetData>
  <sheetProtection password="CC35" sheet="1" objects="1" scenarios="1" formatColumns="0" formatRows="0" autoFilter="0"/>
  <autoFilter ref="C116:K137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Šmucrová</dc:creator>
  <cp:keywords/>
  <dc:description/>
  <cp:lastModifiedBy>Šmucrová</cp:lastModifiedBy>
  <dcterms:created xsi:type="dcterms:W3CDTF">2020-06-26T08:03:06Z</dcterms:created>
  <dcterms:modified xsi:type="dcterms:W3CDTF">2020-06-26T08:03:11Z</dcterms:modified>
  <cp:category/>
  <cp:version/>
  <cp:contentType/>
  <cp:contentStatus/>
</cp:coreProperties>
</file>