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K8B03 - II.úsek  ,km 0,5..." sheetId="2" r:id="rId2"/>
    <sheet name="SK8B04 - VON  II. úsek" sheetId="3" r:id="rId3"/>
    <sheet name="SK8B05 - III.úsek  ,km  1..." sheetId="4" r:id="rId4"/>
    <sheet name="SK8B06 - VON  III. úsek" sheetId="5" r:id="rId5"/>
    <sheet name="Pokyny pro vyplnění" sheetId="6" r:id="rId6"/>
  </sheets>
  <definedNames>
    <definedName name="_xlnm.Print_Area" localSheetId="0">'Rekapitulace stavby'!$D$4:$AO$36,'Rekapitulace stavby'!$C$42:$AQ$59</definedName>
    <definedName name="_xlnm._FilterDatabase" localSheetId="1" hidden="1">'SK8B03 - II.úsek  ,km 0,5...'!$C$86:$K$384</definedName>
    <definedName name="_xlnm.Print_Area" localSheetId="1">'SK8B03 - II.úsek  ,km 0,5...'!$C$4:$J$39,'SK8B03 - II.úsek  ,km 0,5...'!$C$45:$J$68,'SK8B03 - II.úsek  ,km 0,5...'!$C$74:$K$384</definedName>
    <definedName name="_xlnm._FilterDatabase" localSheetId="2" hidden="1">'SK8B04 - VON  II. úsek'!$C$83:$K$100</definedName>
    <definedName name="_xlnm.Print_Area" localSheetId="2">'SK8B04 - VON  II. úsek'!$C$4:$J$39,'SK8B04 - VON  II. úsek'!$C$45:$J$65,'SK8B04 - VON  II. úsek'!$C$71:$K$100</definedName>
    <definedName name="_xlnm._FilterDatabase" localSheetId="3" hidden="1">'SK8B05 - III.úsek  ,km  1...'!$C$90:$K$507</definedName>
    <definedName name="_xlnm.Print_Area" localSheetId="3">'SK8B05 - III.úsek  ,km  1...'!$C$4:$J$39,'SK8B05 - III.úsek  ,km  1...'!$C$45:$J$72,'SK8B05 - III.úsek  ,km  1...'!$C$78:$K$507</definedName>
    <definedName name="_xlnm._FilterDatabase" localSheetId="4" hidden="1">'SK8B06 - VON  III. úsek'!$C$84:$K$110</definedName>
    <definedName name="_xlnm.Print_Area" localSheetId="4">'SK8B06 - VON  III. úsek'!$C$4:$J$39,'SK8B06 - VON  III. úsek'!$C$45:$J$66,'SK8B06 - VON  III. úsek'!$C$72:$K$110</definedName>
    <definedName name="_xlnm.Print_Area" localSheetId="5">'Pokyny pro vyplnění'!$B$2:$K$71,'Pokyny pro vyplnění'!$B$74:$K$118,'Pokyny pro vyplnění'!$B$121:$K$190,'Pokyny pro vyplnění'!$B$198:$K$218</definedName>
    <definedName name="_xlnm.Print_Titles" localSheetId="0">'Rekapitulace stavby'!$52:$52</definedName>
    <definedName name="_xlnm.Print_Titles" localSheetId="2">'SK8B04 - VON  II. úsek'!$83:$83</definedName>
    <definedName name="_xlnm.Print_Titles" localSheetId="4">'SK8B06 - VON  III. úsek'!$84:$84</definedName>
  </definedNames>
  <calcPr fullCalcOnLoad="1"/>
</workbook>
</file>

<file path=xl/sharedStrings.xml><?xml version="1.0" encoding="utf-8"?>
<sst xmlns="http://schemas.openxmlformats.org/spreadsheetml/2006/main" count="8345" uniqueCount="1039">
  <si>
    <t>Export Komplet</t>
  </si>
  <si>
    <t>VZ</t>
  </si>
  <si>
    <t>2.0</t>
  </si>
  <si>
    <t>ZAMOK</t>
  </si>
  <si>
    <t>False</t>
  </si>
  <si>
    <t>{3ac705fb-3cde-405b-ba3f-7f3d2242af0e}</t>
  </si>
  <si>
    <t>0,01</t>
  </si>
  <si>
    <t>21</t>
  </si>
  <si>
    <t>15</t>
  </si>
  <si>
    <t>REKAPITULACE STAVBY</t>
  </si>
  <si>
    <t>v ---  níže se nacházejí doplnkové a pomocné údaje k sestavám  --- v</t>
  </si>
  <si>
    <t>Návod na vyplnění</t>
  </si>
  <si>
    <t>Kód:</t>
  </si>
  <si>
    <t>SK8FFF</t>
  </si>
  <si>
    <t>Měnit lze pouze buňky se žlutým podbarvením!
1) v Rekapitulaci stavby vyplňte údaje o Uchazeči (přenesou se do ostatních sestav i v jiných listech)
2) na vybraných listech vyplňte v sestavě Soupis prací ceny u položek</t>
  </si>
  <si>
    <t>Stavba:</t>
  </si>
  <si>
    <t>II/117 Lipnice - Spálené Poříčí</t>
  </si>
  <si>
    <t>KSO:</t>
  </si>
  <si>
    <t>8227</t>
  </si>
  <si>
    <t>CC-CZ:</t>
  </si>
  <si>
    <t>211219</t>
  </si>
  <si>
    <t>Místo:</t>
  </si>
  <si>
    <t xml:space="preserve"> </t>
  </si>
  <si>
    <t>Datum:</t>
  </si>
  <si>
    <t>8. 7. 2019</t>
  </si>
  <si>
    <t>Zadavatel:</t>
  </si>
  <si>
    <t>IČ:</t>
  </si>
  <si>
    <t>IČ72053116</t>
  </si>
  <si>
    <t>SÚS PK ,příspěvková organizace</t>
  </si>
  <si>
    <t>DIČ:</t>
  </si>
  <si>
    <t>DIČCZ72053116</t>
  </si>
  <si>
    <t>Uchazeč:</t>
  </si>
  <si>
    <t>Vyplň údaj</t>
  </si>
  <si>
    <t>Projektant:</t>
  </si>
  <si>
    <t>IČ13890450</t>
  </si>
  <si>
    <t>Projekční kancelář Ing.Škubalová</t>
  </si>
  <si>
    <t>DIČCZ5651090258</t>
  </si>
  <si>
    <t>True</t>
  </si>
  <si>
    <t>Zpracovatel:</t>
  </si>
  <si>
    <t>IČ11628626</t>
  </si>
  <si>
    <t>Straka</t>
  </si>
  <si>
    <t>DIČCZ5501101551</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</si>
  <si>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</si>
  <si>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</si>
  <si>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</si>
  <si>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</si>
  <si>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</si>
  <si>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</si>
  <si>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</si>
  <si>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</si>
  <si>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</si>
  <si>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</si>
  <si>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</si>
  <si>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</si>
  <si>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</si>
  <si>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</si>
  <si>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</si>
  <si>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</si>
  <si>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</si>
  <si>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</si>
  <si>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</si>
  <si>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</si>
  <si>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</si>
  <si>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</si>
  <si>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</si>
  <si>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</si>
  <si>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</si>
  <si>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</si>
  <si>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</si>
  <si>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</si>
  <si>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</si>
  <si>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</si>
  <si>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</si>
  <si>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</si>
  <si>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</si>
  <si>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</si>
  <si>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</si>
  <si>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
  </si>
  <si>
    <t>D</t>
  </si>
  <si>
    <t>0</t>
  </si>
  <si>
    <t>###NOIMPORT###</t>
  </si>
  <si>
    <t>IMPORT</t>
  </si>
  <si>
    <t>{00000000-0000-0000-0000-000000000000}</t>
  </si>
  <si>
    <t>/</t>
  </si>
  <si>
    <t>SK8B03</t>
  </si>
  <si>
    <t xml:space="preserve">II.úsek  ,km 0,588 - 1,235 </t>
  </si>
  <si>
    <t>STA</t>
  </si>
  <si>
    <t>1</t>
  </si>
  <si>
    <t>{e03cdcdf-bd6e-43c3-9947-31e5e8ba8c1b}</t>
  </si>
  <si>
    <t>2</t>
  </si>
  <si>
    <t>SK8B04</t>
  </si>
  <si>
    <t>VON  II. úsek</t>
  </si>
  <si>
    <t>{240557c6-374e-452a-8699-bf1eb44ce515}</t>
  </si>
  <si>
    <t>SK8B05</t>
  </si>
  <si>
    <t>III.úsek  ,km  1,890 - 3,1905</t>
  </si>
  <si>
    <t>{f5f81ae1-ad1e-47df-8b38-0ae56647ebe2}</t>
  </si>
  <si>
    <t>SK8B06</t>
  </si>
  <si>
    <t>VON  III. úsek</t>
  </si>
  <si>
    <t>{10d85309-608d-4e20-be1f-3ed8f799888f}</t>
  </si>
  <si>
    <t>KRYCÍ LIST SOUPISU PRACÍ</t>
  </si>
  <si>
    <t>Objekt:</t>
  </si>
  <si>
    <t xml:space="preserve">SK8B03 - II.úsek  ,km 0,588 - 1,235 </t>
  </si>
  <si>
    <t>REKAPITULACE ČLENĚNÍ SOUPISU PRACÍ</t>
  </si>
  <si>
    <t>Kód dílu - Popis</t>
  </si>
  <si>
    <t>Cena celkem [CZK]</t>
  </si>
  <si>
    <t>-1</t>
  </si>
  <si>
    <t>HSV - Práce a dodávky HSV</t>
  </si>
  <si>
    <t xml:space="preserve">    1 - Zemní práce</t>
  </si>
  <si>
    <t xml:space="preserve">    2 - Zakládání</t>
  </si>
  <si>
    <t xml:space="preserve">    4 - Vodorovné konstrukce</t>
  </si>
  <si>
    <t xml:space="preserve">    5 - Komunikace pozemní</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</si>
  <si>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</si>
  <si>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</si>
  <si>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</si>
  <si>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</si>
  <si>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</si>
  <si>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</si>
  <si>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</si>
  <si>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</si>
  <si>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</si>
  <si>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</si>
  <si>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</si>
  <si>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</si>
  <si>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</si>
  <si>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</si>
  <si>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</si>
  <si>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</si>
  <si>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</si>
  <si>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</si>
  <si>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</si>
  <si>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</si>
  <si>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</si>
  <si>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112101101</t>
  </si>
  <si>
    <t>Odstranění stromů s odřezáním kmene a s odvětvením listnatých, průměru kmene přes 100 do 300 mm</t>
  </si>
  <si>
    <t>kus</t>
  </si>
  <si>
    <t>CS ÚRS 2019 01</t>
  </si>
  <si>
    <t>4</t>
  </si>
  <si>
    <t>-1169849049</t>
  </si>
  <si>
    <t>PSC</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</si>
  <si>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</si>
  <si>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112201101</t>
  </si>
  <si>
    <t>Odstranění pařezů s jejich vykopáním, vytrháním nebo odstřelením, s přesekáním kořenů průměru přes 100 do 300 mm</t>
  </si>
  <si>
    <t>-342194642</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</si>
  <si>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</si>
  <si>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3</t>
  </si>
  <si>
    <t>113154334</t>
  </si>
  <si>
    <t>Frézování živičného podkladu nebo krytu s naložením na dopravní prostředek plochy přes 1 000 do 10 000 m2 bez překážek v trase pruhu šířky přes 1 m do 2 m, tloušťky vrstvy 100 mm</t>
  </si>
  <si>
    <t>m2</t>
  </si>
  <si>
    <t>-521082561</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</si>
  <si>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</si>
  <si>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VV</t>
  </si>
  <si>
    <t>3598,15</t>
  </si>
  <si>
    <t>dle výpisu hl.výměr</t>
  </si>
  <si>
    <t>Součet</t>
  </si>
  <si>
    <t>132301202</t>
  </si>
  <si>
    <t>Hloubení zapažených i nezapažených rýh šířky přes 600 do 2 000 mm s urovnáním dna do předepsaného profilu a spádu v hornině tř. 4 přes 100 do 1 000 m3</t>
  </si>
  <si>
    <t>m3</t>
  </si>
  <si>
    <t>1933121369</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</si>
  <si>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</si>
  <si>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462*1,2*0,65</t>
  </si>
  <si>
    <t>výkop pro sanace krajnic,dle výpisu hl.výměr</t>
  </si>
  <si>
    <t>5</t>
  </si>
  <si>
    <t>-1010676976</t>
  </si>
  <si>
    <t>10*1,2*1,5</t>
  </si>
  <si>
    <t>2*1*1*4</t>
  </si>
  <si>
    <t>výkop pro propustky,dle výpisu hl.výměr</t>
  </si>
  <si>
    <t>6</t>
  </si>
  <si>
    <t>132301209</t>
  </si>
  <si>
    <t>Hloubení zapažených i nezapažených rýh šířky přes 600 do 2 000 mm s urovnáním dna do předepsaného profilu a spádu v hornině tř. 4 Příplatek k cenám za lepivost horniny tř. 4</t>
  </si>
  <si>
    <t>-177221126</t>
  </si>
  <si>
    <t>360,36*0,5</t>
  </si>
  <si>
    <t>50%</t>
  </si>
  <si>
    <t>7</t>
  </si>
  <si>
    <t>618311489</t>
  </si>
  <si>
    <t>26*0,5</t>
  </si>
  <si>
    <t>8</t>
  </si>
  <si>
    <t>162301401</t>
  </si>
  <si>
    <t>Vodorovné přemístění větví, kmenů nebo pařezů s naložením, složením a dopravou do 5000 m větví stromů listnatých, průměru kmene přes 100 do 300 mm</t>
  </si>
  <si>
    <t>-1420835441</t>
  </si>
  <si>
    <t xml:space="preserve">Poznámka k souboru cen:
1. Průměr kmene i pařezu se měří v místě řezu.
2. Měrná jednotka je 1 strom.
</t>
  </si>
  <si>
    <t>9</t>
  </si>
  <si>
    <t>162301411</t>
  </si>
  <si>
    <t>Vodorovné přemístění větví, kmenů nebo pařezů s naložením, složením a dopravou do 5000 m kmenů stromů listnatých, průměru přes 100 do 300 mm</t>
  </si>
  <si>
    <t>-2137568470</t>
  </si>
  <si>
    <t>10</t>
  </si>
  <si>
    <t>162301421</t>
  </si>
  <si>
    <t>Vodorovné přemístění větví, kmenů nebo pařezů s naložením, složením a dopravou do 5000 m pařezů kmenů, průměru přes 100 do 300 mm</t>
  </si>
  <si>
    <t>-1212075121</t>
  </si>
  <si>
    <t>11</t>
  </si>
  <si>
    <t>162301901</t>
  </si>
  <si>
    <t>Vodorovné přemístění větví, kmenů nebo pařezů s naložením, složením a dopravou Příplatek k cenám za každých dalších i započatých 5000 m přes 5000 m větví stromů listnatých, průměru kmene přes 100 do 300 mm</t>
  </si>
  <si>
    <t>-889308365</t>
  </si>
  <si>
    <t>2*2</t>
  </si>
  <si>
    <t>12</t>
  </si>
  <si>
    <t>162301911</t>
  </si>
  <si>
    <t>Vodorovné přemístění větví, kmenů nebo pařezů s naložením, složením a dopravou Příplatek k cenám za každých dalších i započatých 5000 m přes 5000 m kmenů stromů listnatých, o průměru přes 100 do 300 mm</t>
  </si>
  <si>
    <t>400307849</t>
  </si>
  <si>
    <t>13</t>
  </si>
  <si>
    <t>162301921</t>
  </si>
  <si>
    <t>Vodorovné přemístění větví, kmenů nebo pařezů s naložením, složením a dopravou Příplatek k cenám za každých dalších i započatých 5000 m přes 5000 m pařezů kmenů, průměru přes 100 do 300 mm</t>
  </si>
  <si>
    <t>-407269803</t>
  </si>
  <si>
    <t>14</t>
  </si>
  <si>
    <t>162701105</t>
  </si>
  <si>
    <t>Vodorovné přemístění výkopku nebo sypaniny po suchu na obvyklém dopravním prostředku, bez naložení výkopku, avšak se složením bez rozhrnutí z horniny tř. 1 až 4 na vzdálenost přes 9 000 do 10 000 m</t>
  </si>
  <si>
    <t>2056817351</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</si>
  <si>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</si>
  <si>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360,36+26</t>
  </si>
  <si>
    <t>sanace ,krajnic,propustky</t>
  </si>
  <si>
    <t>1294*0,097*1/2</t>
  </si>
  <si>
    <t>čišť.příkopů 0,097 t/m</t>
  </si>
  <si>
    <t>(6+36)*0,086</t>
  </si>
  <si>
    <t>propustky,zatrub.sjezdy</t>
  </si>
  <si>
    <t>776,4*0,15</t>
  </si>
  <si>
    <t>krajnice - nános</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</si>
  <si>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</si>
  <si>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</si>
  <si>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-1661126092</t>
  </si>
  <si>
    <t>569,19*5</t>
  </si>
  <si>
    <t>16</t>
  </si>
  <si>
    <t>171201201</t>
  </si>
  <si>
    <t>Uložení sypaniny na skládky</t>
  </si>
  <si>
    <t>-1493836982</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</si>
  <si>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</si>
  <si>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521,37</t>
  </si>
  <si>
    <t>17</t>
  </si>
  <si>
    <t>171201211</t>
  </si>
  <si>
    <t>Poplatek za uložení stavebního odpadu na skládce (skládkovné) zeminy a kameniva zatříděného do Katalogu odpadů pod kódem 170 504</t>
  </si>
  <si>
    <t>t</t>
  </si>
  <si>
    <t>384124908</t>
  </si>
  <si>
    <t xml:space="preserve">Poznámka k souboru cen:
1. Ceny uvedené v souboru cen lze po dohodě upravit podle místních podmínek.
</t>
  </si>
  <si>
    <t>521,37*1,8</t>
  </si>
  <si>
    <t>18</t>
  </si>
  <si>
    <t>17410110R</t>
  </si>
  <si>
    <t>Zásyp z nakup.materiálů s uložením ve vrstvách se zhutněním jam, šachet, rýh nebo kolem objektů v těchto vykopávkách</t>
  </si>
  <si>
    <t>1794403126</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</si>
  <si>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</si>
  <si>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52*(0,7*0,9-0,5*0,6)</t>
  </si>
  <si>
    <t>14*(1*1,3-0,7*0,8)</t>
  </si>
  <si>
    <t>obsyp propustků , dle výpisu hl.výměr</t>
  </si>
  <si>
    <t>19</t>
  </si>
  <si>
    <t>M</t>
  </si>
  <si>
    <t>58344197</t>
  </si>
  <si>
    <t>štěrkodrť frakce 0/63</t>
  </si>
  <si>
    <t>-726418749</t>
  </si>
  <si>
    <t>27,52*2 'Přepočtené koeficientem množství</t>
  </si>
  <si>
    <t>20</t>
  </si>
  <si>
    <t>181114712</t>
  </si>
  <si>
    <t>Odstranění kamene z pozemku sebráním kamene, hmotnosti jednotlivě s okopáním a naložením kamene, hmotnosti jednotlivě přes 15 do 60 kg</t>
  </si>
  <si>
    <t>350318377</t>
  </si>
  <si>
    <t xml:space="preserve">Poznámka k souboru cen:
1. V cenách jsou započteny i náklady na odklizení na hromady na vzdálenost do 10 m nebo s naložením na dopravní prostředek.
2. Cena - 4712 lze použít i pro odstranění patek sloupů chmelnicových konstrukcí z hloubky do 0,6 m.
3. Ceny nelze použít pro odstranění skalního podkladu.
4. Množství sebraného kamene pro přemístění se určuje koeficientem 0,7 z objemu hromady.
</t>
  </si>
  <si>
    <t>odstr.kamene-úprava příkopu,dle výpisu hl.výměr</t>
  </si>
  <si>
    <t>Zakládání</t>
  </si>
  <si>
    <t>274311127</t>
  </si>
  <si>
    <t>Základové konstrukce z betonu prostého prahy propustí C 25/30 XF3</t>
  </si>
  <si>
    <t>1900649860</t>
  </si>
  <si>
    <t xml:space="preserve">Poznámka k souboru cen:
1. V cenách jsou započteny i náklady na:
a) kontrolu bednění před betonáží, vlastní betonáž zejména čerpadlem betonu, rozhrnutí a hutnění betonu požadované konzistence, uhlazení horního povrchu základu s případnou technologickou přestávkou nutnou pro vytvoření založení dříku opěry nebo pilíře,
b) ošetření a ochranu čerstvě uloženého betonu.
2. V cenách nejsou započteny náklady na:
a) zhutnění podkladní vrstvy nebo vyčištění základové spáry u plošného založení,
b) zhotovení vrtací šablony pilot nebo odbourání hlav pilot u základu založeného na pilotách.
</t>
  </si>
  <si>
    <t>2*0,5*0,8*1+2*0,4*0,5*1</t>
  </si>
  <si>
    <t>Vodorovné konstrukce</t>
  </si>
  <si>
    <t>22</t>
  </si>
  <si>
    <t>451317777</t>
  </si>
  <si>
    <t>Podklad nebo lože pod dlažbu (přídlažbu) v ploše vodorovné nebo ve sklonu do 1:5, tloušťky od 50 do 100 mm z betonu prostého</t>
  </si>
  <si>
    <t>-1265794463</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</si>
  <si>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</si>
  <si>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54</t>
  </si>
  <si>
    <t>23</t>
  </si>
  <si>
    <t>451319777</t>
  </si>
  <si>
    <t>Podklad nebo lože pod dlažbu (přídlažbu) Příplatek k cenám za každých dalších i započatých 10 mm tloušťky podkladu nebo lože přes 100 mm z betonu prostého</t>
  </si>
  <si>
    <t>846307028</t>
  </si>
  <si>
    <t>54*2</t>
  </si>
  <si>
    <t>24</t>
  </si>
  <si>
    <t>-571795338</t>
  </si>
  <si>
    <t>38</t>
  </si>
  <si>
    <t>Komunikace pozemní</t>
  </si>
  <si>
    <t>25</t>
  </si>
  <si>
    <t>56468111R</t>
  </si>
  <si>
    <t>Sanace z kameniva hrubého drceného vel. 63-125 mm, s rozprostřením a zhutněním, po zhutnění tl. 500 mm</t>
  </si>
  <si>
    <t>1274986245</t>
  </si>
  <si>
    <t>462</t>
  </si>
  <si>
    <t>26</t>
  </si>
  <si>
    <t>564861111</t>
  </si>
  <si>
    <t>Podklad ze štěrkodrti ŠD s rozprostřením a zhutněním, po zhutnění tl. 200 mm</t>
  </si>
  <si>
    <t>-1057191306</t>
  </si>
  <si>
    <t>38+462</t>
  </si>
  <si>
    <t>podklad pod dlažbu,dle výpisu hl.výměr</t>
  </si>
  <si>
    <t>27</t>
  </si>
  <si>
    <t>564931412</t>
  </si>
  <si>
    <t>Podklad nebo podsyp z asfaltového recyklátu s rozprostřením a zhutněním, po zhutnění tl. 100 mm</t>
  </si>
  <si>
    <t>682686611</t>
  </si>
  <si>
    <t>115</t>
  </si>
  <si>
    <t>dosypání vjezdů,dle výpisu hl.výměr</t>
  </si>
  <si>
    <t>28</t>
  </si>
  <si>
    <t>567521121</t>
  </si>
  <si>
    <t>Recyklace podkladní vrstvy za studena na místě rozpojení a reprofilace podkladu s hutněním plochy přes 1 000 do 3 000 m2, tloušťky přes 150 do 200 mm</t>
  </si>
  <si>
    <t>1524435319</t>
  </si>
  <si>
    <t xml:space="preserve">Poznámka k souboru cen:
1. V cenách rozpojení a reprofilace 567 5.-1 jsou započteny i náklady na rozpojení původních vrstev konstrukce vozovky a úpravu povrchu grejdrem se zhutněním.
2. V cenách rozpojení a reprofilace 567 5.-1 nejsou započteny náklady na případné odebrání přebytečné suti, které se ocení cenou 997 22-1611 Nakládání na dopravní prostředky a cenami souboru cen 997 22-15 Vodorovná doprava suti.
3. V cenách promísení 567 5.-2 a 567 5.-3 jsou započteny i náklady na:
a) úpravu zrnitosti rozpojené směsi přidáním drobného drceného kameniva (materiál ve specifikaci),
b) dávkování pojiva, jeho promísení s recyklovanou směsí, její rovnoměrné rozhrnutí, zhutnění a vlhčení (materiál ve specifikaci). Jako pojivo lze použít:
- u cen 567 5.-2 kombinaci cementu a asfaltové emulze nebo cementu a zpěněného asfaltu, příp. pouze cement nebo pouze hydraulické pojivo,
- u cen 567 5.-3 cement a přísadu na bázi zeolitů a minerálů.
4. Doporučené množství přidaného kameniva je 10 až 20 % objemové hmotnosti vrstvy, tj. 230 – 460 kg/m3.
5. Doporučené množství pojiva v % objemové hmotnosti zhutněné vrstvy u cen 567 5.-2:
a) kombinace cementu a asfaltové emulze:
- cement (obor 585 2)…………… 2,0-5,0 %, obvykle 4,0 %
- asfaltová emulze (obor 111 6) … 2,5-4,0 %, obvykle 2,0 %
b) kombinace cementu a zpěněného asfaltu:
- cement (obor 585 2)…………… 2,0-5,0 %, obvykle 4,0 %
- asfalt (obor 111 6)………………1,5-3,0 %, obvykle 2,5 %
6. Doporučené množství pojiva v % objemové hmotnosti zhutněné vrstvy u cen 567 5.-3:
a) kombinace cementu a přísady na bázi zeolitů a minerálů:
- cement (obor 585 2)…………… 7 - 10 %,
- přísada (obor ) …....................0,07 -0,1 %,
7. Předpokládaná objemová hmotnost zhutněné vrstvy je 2 300 kg/m3 .
8. Přesné množství přidávaného kameniva a pojiva se stanoví silniční laboratoří na základě průkazní zkoušky - analýzy vzorků odebraných z původní konstrukce.
9. Orientační hmotnosti pojiva na 1 m3 zhutněné vrtsvy je uvedena v příloze č. 5, tabulce č. 2.
10. Hmotnost přidávaného kameniva a pojiva se nezapočítává do výpočtu přesunu hmot.
11. Na takto recyklovanou podkladní vrstvu a následně provedený spojovací postřik se pokládají nové asfaltové koberce (1 či více) nebo se její povrch opatří nátěrem, případně emulzní kalovou vrstvou pro využití vrstvy jako obrusné, vhodné jen pro lehkou dopravu.
</t>
  </si>
  <si>
    <t xml:space="preserve">dle výpisu hl.výměr </t>
  </si>
  <si>
    <t>29</t>
  </si>
  <si>
    <t>567522124</t>
  </si>
  <si>
    <t>Recyklace podkladní vrstvy za studena na místě promísení rozpojené směsi s kamenivem a pojivem (materiál ve specifikaci) s rozhrnutím, zhutněním a vlhčením plochy přes 1 000 do 3 000 m2, tloušťky po zhutnění přes 180 do 200 mm</t>
  </si>
  <si>
    <t>2126102514</t>
  </si>
  <si>
    <t>30</t>
  </si>
  <si>
    <t>58522110</t>
  </si>
  <si>
    <t>cement portlandký struskový CEM II 42,5MPa</t>
  </si>
  <si>
    <t>-1820441616</t>
  </si>
  <si>
    <t>3598,15*0,014 'Přepočtené koeficientem množství</t>
  </si>
  <si>
    <t>31</t>
  </si>
  <si>
    <t>11162550</t>
  </si>
  <si>
    <t>emulze asfaltová spojovací</t>
  </si>
  <si>
    <t>kg</t>
  </si>
  <si>
    <t>-250182683</t>
  </si>
  <si>
    <t>3598,15*10,8 'Přepočtené koeficientem množství</t>
  </si>
  <si>
    <t>32</t>
  </si>
  <si>
    <t>58344155</t>
  </si>
  <si>
    <t>štěrkodrť frakce 0/22</t>
  </si>
  <si>
    <t>-1337014650</t>
  </si>
  <si>
    <t>33</t>
  </si>
  <si>
    <t>569951133</t>
  </si>
  <si>
    <t>Zpevnění krajnic nebo komunikací pro pěší s rozprostřením a zhutněním, po zhutnění asfaltovým recyklátem tl. 150 mm</t>
  </si>
  <si>
    <t>-1849197286</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</si>
  <si>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</si>
  <si>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776,4</t>
  </si>
  <si>
    <t>34</t>
  </si>
  <si>
    <t>573231106</t>
  </si>
  <si>
    <t>Postřik spojovací PS bez posypu kamenivem ze silniční emulze, v množství 0,30 kg/m2</t>
  </si>
  <si>
    <t>-1820341134</t>
  </si>
  <si>
    <t>množství emulze dle PD 0,35 kg/m2</t>
  </si>
  <si>
    <t>35</t>
  </si>
  <si>
    <t>573231107</t>
  </si>
  <si>
    <t>Postřik spojovací PS bez posypu kamenivem ze silniční emulze, v množství 0,40 kg/m2</t>
  </si>
  <si>
    <t>-125313132</t>
  </si>
  <si>
    <t>36</t>
  </si>
  <si>
    <t>577144141</t>
  </si>
  <si>
    <t>Asfaltový beton vrstva obrusná ACO 11 S (ABS) s rozprostřením a se zhutněním z modifikovaného asfaltu v pruhu šířky přes 3 m tl. 50 mm</t>
  </si>
  <si>
    <t>-1250808970</t>
  </si>
  <si>
    <t xml:space="preserve">Poznámka k souboru cen:
1. ČSN EN 13108-1 připouští pro ACO 11 pouze tl. 35 až 50 mm.
</t>
  </si>
  <si>
    <t>37</t>
  </si>
  <si>
    <t>577156141</t>
  </si>
  <si>
    <t>Asfaltový beton vrstva ložní ACL 22 S (ABVH) s rozprostřením a zhutněním z modifikovaného asfaltu, po zhutnění v pruhu šířky přes 3 m, po zhutnění tl. 60 mm</t>
  </si>
  <si>
    <t>-573216501</t>
  </si>
  <si>
    <t xml:space="preserve">Poznámka k souboru cen:
1. ČSN EN 13108-1 připouští pro ACL 22 pouze tl. 60 až 90 mm.
</t>
  </si>
  <si>
    <t>578901114R</t>
  </si>
  <si>
    <t xml:space="preserve">Kryt z kameniva drobného drceného se zaválcováním a s odstraněním přebytečného materiálu s povrchu, ( zakalení ) </t>
  </si>
  <si>
    <t>-1219233938</t>
  </si>
  <si>
    <t>776,5</t>
  </si>
  <si>
    <t>39</t>
  </si>
  <si>
    <t>594511111</t>
  </si>
  <si>
    <t>Dlažba nebo přídlažba z lomového kamene lomařsky upraveného rigolového v ploše vodorovné nebo ve sklonu tl. do 250 mm, bez vyplnění spár, s provedením lože tl. 50 mm z betonu</t>
  </si>
  <si>
    <t>-234847460</t>
  </si>
  <si>
    <t xml:space="preserve">Poznámka k souboru cen:
1. Ceny jsou určeny:
a) pro jakýkoliv sklon plochy,
b) i pro dlažby (přídlažby) silničních příkopů a kuželů.
2. Ceny nelze použít pro:
a) rigoly dlážděné, které se oceňují cenami souborů cen 597 . 6- . 1 Rigol dlážděný, 597 17- . 1 Rigol krajnicový s kamennou obrubou a 597 17- . 1 Rigol dlážděný z lomového kamene,
b) dlažbu nebo přídlažbu svahů nebo kuželů souvisejících s vodotečí, která se oceňuje cenami části A 01 katalogu 832-1 Hráze a úpravy na tocích-úpravy toků a kanály.
3. Část lože přesahující tl. 50 mm se oceňuje cenami souboru cen 451 31-97 Příplatek za každých dalších 10 mm tloušťky podkladu nebo lože.
4. V ceně -1111 jsou započteny i náklady na prohození zeminy.
5. V cenách nejsou započteny náklady na:
a) provedení podkladu pod lože, které se oceňuje cenami souboru cen 451 . . - . . Podklad nebo lože pod dlažbu,
b) vyplnění spár, které se oceňuje cenami souboru cen 599 . . -2 . Vyplnění spár dlažby,
c) opatření zeminy a její přemístění k místu zabudování, které se oceňují podle ustanovení čl. 3111 Všeobecných podmínek části A 01 tohoto katalogu,
d) odklizení odpadu po prohození zeminy, které se oceňuje cenami části A 01 katalogu 800-1 Zemní práce.
6. Množství měrných jednotek se určuje v m2 rozvinuté dlážděné plochy.
</t>
  </si>
  <si>
    <t>2*2*8+2*2*1,5</t>
  </si>
  <si>
    <t>40</t>
  </si>
  <si>
    <t>599632111</t>
  </si>
  <si>
    <t>Vyplnění spár dlažby (přídlažby) z lomového kamene v jakémkoliv sklonu plochy a jakékoliv tloušťky cementovou maltou se zatřením</t>
  </si>
  <si>
    <t>-1187206526</t>
  </si>
  <si>
    <t xml:space="preserve">Poznámka k souboru cen:
1. Ceny lze použít i pro vyplnění spár dlažby (přídlažby) silničních příkopů a kuželů.
</t>
  </si>
  <si>
    <t>Ostatní konstrukce a práce, bourání</t>
  </si>
  <si>
    <t>41</t>
  </si>
  <si>
    <t>912211111</t>
  </si>
  <si>
    <t>Montáž směrového sloupku plastového s odrazkou prostým uložením bez betonového základu silničního</t>
  </si>
  <si>
    <t>-1466139429</t>
  </si>
  <si>
    <t xml:space="preserve">Poznámka k souboru cen:
1. V cenách jsou započteny i náklady na:
a) vykopání jamek pro sloupky u cen 912 21-1111 a -1112, s odhozením výkopku na hromadu nebo naložením na dopravní prostředek;
b) u ceny -1121 i náklady na spojovací materiál.
2. V cenách nejsou započteny náklady na:
a) dodání sloupku, tyto se oceňují ve specifikaci;
b) odklizení výkopku, tyto se oceňují cenami části A 01 katalogu 800-1 Zemní práce.
</t>
  </si>
  <si>
    <t>42</t>
  </si>
  <si>
    <t>404451631</t>
  </si>
  <si>
    <t>sloupek směrový silniční plastový 900mm s retroreflex.folií ke Q patce kovové</t>
  </si>
  <si>
    <t>1632642826</t>
  </si>
  <si>
    <t>43</t>
  </si>
  <si>
    <t>-1531504453</t>
  </si>
  <si>
    <t>44</t>
  </si>
  <si>
    <t>404451633</t>
  </si>
  <si>
    <t>sloupek směrový silniční plastový 900mm červený  s retroreflex.folií ke Q patce kovové</t>
  </si>
  <si>
    <t>1191284498</t>
  </si>
  <si>
    <t>45</t>
  </si>
  <si>
    <t>915211112</t>
  </si>
  <si>
    <t>Vodorovné dopravní značení taženým plastem vodící čára šířky 125 mm souvislá bílá retroreflexní</t>
  </si>
  <si>
    <t>m</t>
  </si>
  <si>
    <t>-1203681294</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</si>
  <si>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</si>
  <si>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1294</t>
  </si>
  <si>
    <t>46</t>
  </si>
  <si>
    <t>915611111</t>
  </si>
  <si>
    <t>Předznačení pro vodorovné značení stříkané barvou nebo prováděné z nátěrových hmot liniové dělicí čáry, vodicí proužky</t>
  </si>
  <si>
    <t>2004373045</t>
  </si>
  <si>
    <t xml:space="preserve">Poznámka k souboru cen:
1. Množství měrných jednotek se určuje:
a) pro cenu -1111 v m délky dělicí čáry nebo vodícího proužku (včetně mezer),
b) pro cenu -1112 v m2 natírané nebo stříkané plochy.
</t>
  </si>
  <si>
    <t>47</t>
  </si>
  <si>
    <t>91944122R</t>
  </si>
  <si>
    <t>Čelo propustku včetně římsy s obkladem z lomového kamene, pro propustek z trub DN 800 mm, šikmé</t>
  </si>
  <si>
    <t>-744420171</t>
  </si>
  <si>
    <t xml:space="preserve">Poznámka k souboru cen:
1. Ceny jsou určeny pro čela propustků bez svahových křídel o spádu do 10 %.
2. Ceny nelze použít pro čela propustků z trub DN přes 800 mm a pro čela se svahovými křídly, které se oceňují cenami části A 01 katalogu 821-1 Mosty.
3. V cenách 919 41-1111 až -1141 jsou započteny i náklady na zdivo základu a zdivo nadzákladové z betonu prostého, římsu z betonu železového, zřízení bednění a jeho odstranění.
4. V cenách 919 44-1211 a -1221 jsou započteny i náklady na maltu cementovou pro zdivo z lomového kamene, maltu cementovou pro spárování zdiva, na římsu z betonu železového, zřízení bednění a jeho odstranění.
5. V cenách nejsou započteny náklady na:
a) zemní práce, které se oceňují cenami souborů cen katalogu 800-1 Zemní práce,
b) zábradlí, které se oceňuje cenami části A 01 katalogu 821-1 Mosty,
c) ocelovou výztuž římsy, která se oceňuje cenami části A 01 katalogu 821-1 Mosty.
6. Pro výpočet přesunu hmot se celková hmotnost položky sníží o hmotnost betonu, pokud je beton dodáván přímo na místo zabudování nebo do prostoru technologické manipulace.
</t>
  </si>
  <si>
    <t>48</t>
  </si>
  <si>
    <t>919521160</t>
  </si>
  <si>
    <t>Zřízení silničního propustku z trub betonových nebo železobetonových DN 800 mm</t>
  </si>
  <si>
    <t>18786903</t>
  </si>
  <si>
    <t xml:space="preserve">Poznámka k souboru cen:
1. Ceny jsou určeny pro trubní propustky spádu do 10 %.
2. V cenách jsou započteny i náklady na:
a) podkladní vrstvu ze štěrkopísku a podkladní vrstvu (lože) z betonu prostého,
b) utěsnění trub cementovou maltou.
3. V cenách nejsou započteny náklady na:
a) zemní práce, které se oceňují cenami části A 01 katalogu 800-1 Zemní práce;
b) dodání trub, které se oceňuje ve specifikaci; ztratné lze dohodnout ve výši 1 %,
c) obetonování trub, které se oceňuje cenou 919 53-5555.
</t>
  </si>
  <si>
    <t>4*2,5</t>
  </si>
  <si>
    <t>49</t>
  </si>
  <si>
    <t>592220131</t>
  </si>
  <si>
    <t xml:space="preserve">trouba železobetonová hrdlová přímá s integrovaným spojem 80X250 cm se seříznutým čelem </t>
  </si>
  <si>
    <t>-842598032</t>
  </si>
  <si>
    <t>s integrovaným spojem</t>
  </si>
  <si>
    <t>50</t>
  </si>
  <si>
    <t>919535556</t>
  </si>
  <si>
    <t>Obetonování trubního propustku betonem prostým se zvýšenými nároky na prostředí tř. C 25/30</t>
  </si>
  <si>
    <t>914938440</t>
  </si>
  <si>
    <t xml:space="preserve">Poznámka k souboru cen:
1. V ceně jsou započteny i náklady na popř. nutné bednění a odbednění.
2. Pro výpočet přesunu hmot se celková hmotnost položky sníží o hmotnost betonu, pokud je beton dodáván přímo na místo zabudování nebo do prostoru technologické manipulace.
</t>
  </si>
  <si>
    <t>4*0,8*1,5*0,15</t>
  </si>
  <si>
    <t>včetně Kari sítě , dle výpisu hl.výměr</t>
  </si>
  <si>
    <t>51</t>
  </si>
  <si>
    <t>919721223</t>
  </si>
  <si>
    <t>Geomříž pro vyztužení asfaltového povrchu ze skelných vláken s geotextilií, podélná pevnost v tahu 100 kN/m</t>
  </si>
  <si>
    <t>1098397355</t>
  </si>
  <si>
    <t xml:space="preserve">Poznámka k souboru cen:
1. V cenách jsou započteny i náklady na položení a dodání geomříže včetně přesahů.
2. V cenách -1201 až -1223 jsou započteny i náklady na ošetření podkladu živičnou emulzí a spojení přesahů živičným postřikem.
3. V cenách -1201 a -1221 jsou započteny i náklady na ochrannou vrstvu z podrceného štěrku a uchycení geomříže k podkladu hřeby.
4. Ceny -1201 až -1223 jsou určeny pro vyztužení asfaltového povrchu na nově budovaných komunikacích. Vyztužení asfaltového povrchu stávajících komunikací se oceňuje cenami 919 72-1281 až -1293 části C01 tohoto katalogu.
</t>
  </si>
  <si>
    <t>776,4*1,15</t>
  </si>
  <si>
    <t>krajnice,dle výpisu hl.výměr</t>
  </si>
  <si>
    <t>52</t>
  </si>
  <si>
    <t>919731122</t>
  </si>
  <si>
    <t>Zarovnání styčné plochy podkladu nebo krytu podél vybourané části komunikace nebo zpevněné plochy živičné tl.přes 50 do 100 mm</t>
  </si>
  <si>
    <t>1399897475</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</si>
  <si>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</si>
  <si>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53</t>
  </si>
  <si>
    <t>919735112</t>
  </si>
  <si>
    <t>Řezání stávajícího živičného krytu nebo podkladu hloubky přes 50 do 100 mm</t>
  </si>
  <si>
    <t>78450689</t>
  </si>
  <si>
    <t xml:space="preserve">Poznámka k souboru cen:
1. V cenách jsou započteny i náklady na spotřebu vody.
</t>
  </si>
  <si>
    <t>5,5+5,5</t>
  </si>
  <si>
    <t>938902113</t>
  </si>
  <si>
    <t>Profilace a čištění příkopů komunikací příkopovým rypadlem s odstraněním travnatého porostu nebo nánosu, s úpravou dna a svahů do předepsaného profilu a s naložením na dopravní prostředek nebo s přemístěním na hromady na vzdálenost do 20 m nezpevněných nebo zpevněných objemu nánosu přes 0,30 do 0,50 m3/m</t>
  </si>
  <si>
    <t>1481460620</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</si>
  <si>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</si>
  <si>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647*2</t>
  </si>
  <si>
    <t>55</t>
  </si>
  <si>
    <t>938902206</t>
  </si>
  <si>
    <t>Úprava příkopu - čištění příkopů komunikací s odstraněním travnatého porostu nebo nánosu s naložením na dopravní prostředek nebo s přemístěním na hromady na vzdálenost do 20 m ručně při šířce dna přes 400 mm a objemu nánosu přes 0,30 do 0,50 m3/m</t>
  </si>
  <si>
    <t>1956854850</t>
  </si>
  <si>
    <t>56</t>
  </si>
  <si>
    <t>938902421</t>
  </si>
  <si>
    <t>Čištění propustků a zatrubněných sjezdů s odstraněním travnatého porostu nebo nánosu, s naložením na dopravní prostředek nebo s přemístěním na hromady na vzdálenost do 20 m strojně tlakovou vodou tloušťky nánosu přes 25 do 50% průměru propustku do 500 mm</t>
  </si>
  <si>
    <t>707683053</t>
  </si>
  <si>
    <t xml:space="preserve">Poznámka k souboru cen:
1. V cenách nejsou započteny náklady na vodorovnou dopravu odstraněného materiálu, která se oceňuje cenami souboru cen 997 22-15 Vodorovná doprava suti.
2. V cenách čištění propustků strojně tlakovou vodou nejsou započteny náklady na vodu, tyto se oceňují individuálně.
3. Ceny jsou kalkulovány pro propustky do délky 8 m, pro propustky delší než 8 m se použijí položky 938 90-2411 až -2484 a příplatek 938 90-2499 za každý další 1 metr propustku.
</t>
  </si>
  <si>
    <t>propustek</t>
  </si>
  <si>
    <t>57</t>
  </si>
  <si>
    <t>938909612</t>
  </si>
  <si>
    <t>Čištění krajnic odstraněním nánosu (ulehlého, popř. zaježděného) naneseného vlivem silničního provozu, s přemístěním na hromady na vzdálenost do 50 m nebo s naložením na dopravní prostředek, ale bez složení průměrné tloušťky přes 100 do 200 mm</t>
  </si>
  <si>
    <t>-347501213</t>
  </si>
  <si>
    <t xml:space="preserve">Poznámka k souboru cen:
1. V cenách nejsou započteny náklady na vodorovnou dopravu odstraněného materiálu, která se oceňuje cenami souboru cen 997 22-15 Vodorovná doprava suti.
</t>
  </si>
  <si>
    <t>997</t>
  </si>
  <si>
    <t>Přesun sutě</t>
  </si>
  <si>
    <t>58</t>
  </si>
  <si>
    <t>997221551</t>
  </si>
  <si>
    <t>Vodorovná doprava suti bez naložení, ale se složením a s hrubým urovnáním ze sypkých materiálů, na vzdálenost do 1 km</t>
  </si>
  <si>
    <t>1686147271</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</si>
  <si>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</si>
  <si>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3598,15*0,256</t>
  </si>
  <si>
    <t>fréz.drť</t>
  </si>
  <si>
    <t>-115*0,128</t>
  </si>
  <si>
    <t>dosypání vjezdů</t>
  </si>
  <si>
    <t>-776,4*0,128</t>
  </si>
  <si>
    <t>dosyp.krajnic</t>
  </si>
  <si>
    <t>59</t>
  </si>
  <si>
    <t>-1141007664</t>
  </si>
  <si>
    <t>776,4*0,128</t>
  </si>
  <si>
    <t>115*0,128</t>
  </si>
  <si>
    <t>na místě - pro zhotovitele</t>
  </si>
  <si>
    <t>60</t>
  </si>
  <si>
    <t>997221559</t>
  </si>
  <si>
    <t>Vodorovná doprava suti bez naložení, ale se složením a s hrubým urovnáním Příplatek k ceně za každý další i započatý 1 km přes 1 km</t>
  </si>
  <si>
    <t>-1278100436</t>
  </si>
  <si>
    <t>812,79*14</t>
  </si>
  <si>
    <t xml:space="preserve">drť bez poplatku ,jen odvoz </t>
  </si>
  <si>
    <t>61</t>
  </si>
  <si>
    <t>997221561</t>
  </si>
  <si>
    <t>Vodorovná doprava suti bez naložení, ale se složením a s hrubým urovnáním z kusových materiálů, na vzdálenost do 1 km</t>
  </si>
  <si>
    <t>-1783336585</t>
  </si>
  <si>
    <t>1294*0,324+20*0,324+38*0,086+776,4*0,252</t>
  </si>
  <si>
    <t>příkopy,čišť. krajnic</t>
  </si>
  <si>
    <t>62</t>
  </si>
  <si>
    <t>997221569</t>
  </si>
  <si>
    <t>-1263173769</t>
  </si>
  <si>
    <t>624,66*14</t>
  </si>
  <si>
    <t>63</t>
  </si>
  <si>
    <t>997221611</t>
  </si>
  <si>
    <t>Nakládání na dopravní prostředky pro vodorovnou dopravu suti</t>
  </si>
  <si>
    <t>-123507027</t>
  </si>
  <si>
    <t xml:space="preserve">Poznámka k souboru cen:
1. Ceny lze použít i pro překládání při lomené dopravě.
2. Ceny nelze použít při dopravě po železnici, po vodě nebo neobvyklými dopravními prostředky.
</t>
  </si>
  <si>
    <t>812,79</t>
  </si>
  <si>
    <t>64</t>
  </si>
  <si>
    <t>997221612</t>
  </si>
  <si>
    <t>Nakládání na dopravní prostředky pro vodorovnou dopravu vybouraných hmot</t>
  </si>
  <si>
    <t>-121203024</t>
  </si>
  <si>
    <t>624,66</t>
  </si>
  <si>
    <t>65</t>
  </si>
  <si>
    <t>997221855</t>
  </si>
  <si>
    <t>-738395858</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</si>
  <si>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</si>
  <si>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příkopy.krajnice</t>
  </si>
  <si>
    <t>998</t>
  </si>
  <si>
    <t>Přesun hmot</t>
  </si>
  <si>
    <t>66</t>
  </si>
  <si>
    <t>998225111</t>
  </si>
  <si>
    <t>Přesun hmot pro komunikace s krytem z kameniva, monolitickým betonovým nebo živičným dopravní vzdálenost do 200 m jakékoliv délky objektu</t>
  </si>
  <si>
    <t>1335289461</t>
  </si>
  <si>
    <t xml:space="preserve">Poznámka k souboru cen:
1. Ceny lze použít i pro plochy letišť s krytem monolitickým betonovým nebo živičným.
</t>
  </si>
  <si>
    <t>SK8B04 - VON  II. úsek</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</si>
  <si>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</si>
  <si>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</si>
  <si>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</si>
  <si>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</si>
  <si>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</si>
  <si>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VRN</t>
  </si>
  <si>
    <t>Vedlejší rozpočtové náklady</t>
  </si>
  <si>
    <t>VRN1</t>
  </si>
  <si>
    <t>Průzkumné, geodetické a projektové práce</t>
  </si>
  <si>
    <t>012103000</t>
  </si>
  <si>
    <t xml:space="preserve">Geodetické práce před výstavbou - vytyčení </t>
  </si>
  <si>
    <t>1024</t>
  </si>
  <si>
    <t>-137624797</t>
  </si>
  <si>
    <t>012203000</t>
  </si>
  <si>
    <t xml:space="preserve">Vytyčení stáv. sítí </t>
  </si>
  <si>
    <t>869853423</t>
  </si>
  <si>
    <t>012303000</t>
  </si>
  <si>
    <t xml:space="preserve">Geodetické práce po výstavbě- zaměření skuteč.provedení </t>
  </si>
  <si>
    <t>-2139313172</t>
  </si>
  <si>
    <t>012403001</t>
  </si>
  <si>
    <t xml:space="preserve">Geometrický plán </t>
  </si>
  <si>
    <t>-2110142710</t>
  </si>
  <si>
    <t>013254000</t>
  </si>
  <si>
    <t>Dokumentace skutečného provedení stavby</t>
  </si>
  <si>
    <t>549829036</t>
  </si>
  <si>
    <t>VRN3</t>
  </si>
  <si>
    <t>Zařízení staveniště</t>
  </si>
  <si>
    <t>030001000</t>
  </si>
  <si>
    <t xml:space="preserve">Zařízení staveniště - zřízení ,odstranění,oplocení,zabezpečení, náklady na stav.buňky,mobil.WC, energie pro ZS </t>
  </si>
  <si>
    <t>-1826763639</t>
  </si>
  <si>
    <t>VRN4</t>
  </si>
  <si>
    <t>Inženýrská činnost</t>
  </si>
  <si>
    <t>043002001</t>
  </si>
  <si>
    <t>Zkoušení materiálů nezávislou zkušebnou nad rámec KZP dle požadavku investora</t>
  </si>
  <si>
    <t>1078860007</t>
  </si>
  <si>
    <t>VRN7</t>
  </si>
  <si>
    <t>Provozní vlivy</t>
  </si>
  <si>
    <t>072103011</t>
  </si>
  <si>
    <t>Zajištění DIO komunikace II. a III. třídy - jednoduché el. vedení</t>
  </si>
  <si>
    <t>ks</t>
  </si>
  <si>
    <t>676171608</t>
  </si>
  <si>
    <t>viz příl.E proj.dokumentace</t>
  </si>
  <si>
    <t>SK8B05 - III.úsek  ,km  1,890 - 3,1905</t>
  </si>
  <si>
    <t xml:space="preserve">    3 - Svislé a kompletní konstrukce</t>
  </si>
  <si>
    <t xml:space="preserve">    8 - Trubní vedení</t>
  </si>
  <si>
    <t>PSV - Práce a dodávky PSV</t>
  </si>
  <si>
    <t xml:space="preserve">    711 - Izolace proti vodě, vlhkosti a plynům</t>
  </si>
  <si>
    <t>113154333</t>
  </si>
  <si>
    <t>Frézování živičného podkladu nebo krytu s naložením na dopravní prostředek plochy přes 1 000 do 10 000 m2 bez překážek v trase pruhu šířky přes 1 m do 2 m, tloušťky vrstvy 50 mm</t>
  </si>
  <si>
    <t>524543944</t>
  </si>
  <si>
    <t>rozjezdy,dle výpisu hl.výměr</t>
  </si>
  <si>
    <t>439408145</t>
  </si>
  <si>
    <t>7274,48</t>
  </si>
  <si>
    <t>131301103</t>
  </si>
  <si>
    <t>Hloubení nezapažených jam a zářezů s urovnáním dna do předepsaného profilu a spádu v hornině tř. 4 přes 1 000 do 5 000 m3</t>
  </si>
  <si>
    <t>-1735131965</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</si>
  <si>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</si>
  <si>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1267*1,65</t>
  </si>
  <si>
    <t>pro gabiony</t>
  </si>
  <si>
    <t>131301109</t>
  </si>
  <si>
    <t>Hloubení nezapažených jam a zářezů s urovnáním dna do předepsaného profilu a spádu Příplatek k cenám za lepivost horniny tř. 4</t>
  </si>
  <si>
    <t>-564507731</t>
  </si>
  <si>
    <t>2090,55*0,5</t>
  </si>
  <si>
    <t>132301102</t>
  </si>
  <si>
    <t>Hloubení zapažených i nezapažených rýh šířky do 600 mm s urovnáním dna do předepsaného profilu a spádu v hornině tř. 4 přes 100 m3</t>
  </si>
  <si>
    <t>-1262973335</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</si>
  <si>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</si>
  <si>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(1267+5)*0,5*0,6</t>
  </si>
  <si>
    <t>drenáž</t>
  </si>
  <si>
    <t>132301109</t>
  </si>
  <si>
    <t>Hloubení zapažených i nezapažených rýh šířky do 600 mm s urovnáním dna do předepsaného profilu a spádu v hornině tř. 4 Příplatek k cenám za lepivost horniny tř. 4</t>
  </si>
  <si>
    <t>442157345</t>
  </si>
  <si>
    <t>381,6*0,5</t>
  </si>
  <si>
    <t>300*1,2*0,5</t>
  </si>
  <si>
    <t>1992056436</t>
  </si>
  <si>
    <t>0,64*2</t>
  </si>
  <si>
    <t>pro prahy</t>
  </si>
  <si>
    <t>(10+8,25)*0,8*1,2</t>
  </si>
  <si>
    <t>propusty</t>
  </si>
  <si>
    <t>0,6*4*4</t>
  </si>
  <si>
    <t>pro čela</t>
  </si>
  <si>
    <t>2*2,2*1,2</t>
  </si>
  <si>
    <t>pro jímku</t>
  </si>
  <si>
    <t>180*0,5</t>
  </si>
  <si>
    <t>33,68*0,5</t>
  </si>
  <si>
    <t>151201101</t>
  </si>
  <si>
    <t>Zřízení pažení a rozepření stěn rýh pro podzemní vedení pro všechny šířky rýhy zátažné, hloubky do 2 m</t>
  </si>
  <si>
    <t>1208119310</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</si>
  <si>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</si>
  <si>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1267*1,5</t>
  </si>
  <si>
    <t>151201111</t>
  </si>
  <si>
    <t>Odstranění pažení a rozepření stěn rýh pro podzemní vedení s uložením materiálu na vzdálenost do 3 m od kraje výkopu zátažné, hloubky do 2 m</t>
  </si>
  <si>
    <t>750404143</t>
  </si>
  <si>
    <t>400,21+33,68+1647,1+381,6</t>
  </si>
  <si>
    <t>sanace ,krajnic,propustky,výkop pro gabiony, drenáž</t>
  </si>
  <si>
    <t>1334*0,097*2</t>
  </si>
  <si>
    <t>(14+35)*0,086*2</t>
  </si>
  <si>
    <t>čišť. - propustky,zatrub.sjezdy</t>
  </si>
  <si>
    <t>800,42*0,1</t>
  </si>
  <si>
    <t>2809,86*5</t>
  </si>
  <si>
    <t>17110110R</t>
  </si>
  <si>
    <t>Uložení sypaniny z nakup.materiálů do násypů s rozprostřením ve vrstvách a s hrubým urovnáním zhutněných s uzavřením povrchu násypu z hornin soudržných s předepsanou mírou zhutnění v procentech výsledků zkoušek Proctor-Standard (dále jen PS) na 103 % PS</t>
  </si>
  <si>
    <t>1364319936</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</si>
  <si>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</si>
  <si>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1267*1,3*0,6*1/2</t>
  </si>
  <si>
    <t>-1164439876</t>
  </si>
  <si>
    <t>494,13*2 'Přepočtené koeficientem množství</t>
  </si>
  <si>
    <t>2809,86</t>
  </si>
  <si>
    <t>2809,86*1,8</t>
  </si>
  <si>
    <t>20,46</t>
  </si>
  <si>
    <t>4,5</t>
  </si>
  <si>
    <t>24,96*2 'Přepočtené koeficientem množství</t>
  </si>
  <si>
    <t>182201101</t>
  </si>
  <si>
    <t>Svahování trvalých svahů do projektovaných profilů s potřebným přemístěním výkopku při svahování násypů v jakékoliv hornině</t>
  </si>
  <si>
    <t>1816271806</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</si>
  <si>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</si>
  <si>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1267*0,9</t>
  </si>
  <si>
    <t>212752212</t>
  </si>
  <si>
    <t>Trativody z drenážních trubek se zřízením štěrkopískového lože pod trubky a s jejich obsypem v průměrném celkovém množství do 0,15 m3/m v otevřeném výkopu z trubek plastových flexibilních D přes 65 do 100 mm</t>
  </si>
  <si>
    <t>1891375090</t>
  </si>
  <si>
    <t>1267</t>
  </si>
  <si>
    <t>212752311</t>
  </si>
  <si>
    <t>Trativody z drenážních trubek se zřízením štěrkopískového lože pod trubky a s jejich obsypem v průměrném celkovém množství do 0,15 m3/m v otevřeném výkopu z trubek plastových tuhých SN 8 DN 100</t>
  </si>
  <si>
    <t>-1187526285</t>
  </si>
  <si>
    <t>vyústění,dle výpisu hl.výměr</t>
  </si>
  <si>
    <t>212972112</t>
  </si>
  <si>
    <t>Opláštění drenážních trub filtrační textilií DN 100</t>
  </si>
  <si>
    <t>497207668</t>
  </si>
  <si>
    <t xml:space="preserve">Poznámka k souboru cen:
1. V cenách jsou započteny i náklady na nařezání filtrační textilie na potřebnou šířku, rozprostření pruhu textilie na uložené drenážní potrubí, urovnání a napnutí textilie před uložením zásypového materiálu a odsun zbytku textilie.
</t>
  </si>
  <si>
    <t>213141111</t>
  </si>
  <si>
    <t>Zřízení vrstvy z geotextilie filtrační, separační, odvodňovací, ochranné, výztužné nebo protierozní v rovině nebo ve sklonu do 1:5, šířky do 3 m</t>
  </si>
  <si>
    <t>553241009</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</si>
  <si>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</si>
  <si>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1267*1,8</t>
  </si>
  <si>
    <t>69311035</t>
  </si>
  <si>
    <t>geotextilie tkaná separační, filtrační, výztužná PP pevnost v tahu 30kN/m</t>
  </si>
  <si>
    <t>1182742057</t>
  </si>
  <si>
    <t>2280,6*1,15 'Přepočtené koeficientem množství</t>
  </si>
  <si>
    <t>214500211</t>
  </si>
  <si>
    <t>Zřízení výplně rýhy s drenážním potrubím z trub DN do 200 štěrkem, pískem nebo štěrkopískem, výšky přes 300 do 550 mm</t>
  </si>
  <si>
    <t>-1971329906</t>
  </si>
  <si>
    <t xml:space="preserve">Poznámka k souboru cen:
1. Ceny lze použít i pro obsyp drenážního potrubí.
2. Výplň rýhy s drenážním potrubím z trub DN přes 200 se oceňuje cenami souboru cen 174 20-11 Zásyp sypaninou bez zhutnění části A 01 katalogu 800-1 Zemní práce.
3. V cenách nejsou započteny náklady na výplňový materiál, tyto se oceňují ve specifikaci. Ztratné lze dohodnout ve výši 5 %.
4. Výška výplně se určuje od dna rýhy.
</t>
  </si>
  <si>
    <t>1267+5</t>
  </si>
  <si>
    <t>583441711</t>
  </si>
  <si>
    <t>štěrkodrť frakce 8/16</t>
  </si>
  <si>
    <t>-1843633861</t>
  </si>
  <si>
    <t>1272*0,4*0,5*2,0</t>
  </si>
  <si>
    <t>Základové konstrukce z betonu prostého prahy propustů ve výkopu C 25/30</t>
  </si>
  <si>
    <t>1671891125</t>
  </si>
  <si>
    <t>2*0,5*0,8*0,8</t>
  </si>
  <si>
    <t>Svislé a kompletní konstrukce</t>
  </si>
  <si>
    <t>327215221</t>
  </si>
  <si>
    <t>Opěrné zdi z prefabrikovaných drátokamenných gravitačních konstrukcí (gabionů) předplněné kamenivem ze splétané dvouzákrutové ocelové sítě s povrchovou úpravou galfan</t>
  </si>
  <si>
    <t>-208002593</t>
  </si>
  <si>
    <t xml:space="preserve">Poznámka k souboru cen:
1. V cenách jsou započteny náklady na sestavení košů, jejich výplň kamenivem a osazení jeřábem na určené místo.
2. V cenách nejsou započteny náklady na:
a) vyhotovení štěrkového lože pod gabionem; tyto náklady se oceňují cenami souboru cen 271 .5-22.. Podsyp pod základové konstrukce katalogu 801-1,
b) zpětný zásyp; tyto náklady se oceňují cenami souboru cen 174 01-1 Zához sypaninou z jakékoliv horniny katalogu 800-1,
c) filtrační geotextilii mezi rubem gabionu a zpětným zásypem; tyto náklady se oceňuji cenami souboru cen 213 14-11 Zřízení vrstvy z geotextilie katalogu 800-2.
</t>
  </si>
  <si>
    <t>1,5*0,3*(800+288+179)</t>
  </si>
  <si>
    <t>1*0,5*(800+288+179)</t>
  </si>
  <si>
    <t>327313219</t>
  </si>
  <si>
    <t>Opěrné zdi a valy z betonu prostého bez zvláštních nároků na vliv prostředí tř. C 30/37</t>
  </si>
  <si>
    <t>789625287</t>
  </si>
  <si>
    <t>1267*1*0,3</t>
  </si>
  <si>
    <t>na gabionech ,dle výpisu hl.výměr</t>
  </si>
  <si>
    <t>327351211</t>
  </si>
  <si>
    <t>Bednění opěrných zdí a valů svislých i skloněných, výšky do 20 m zřízení</t>
  </si>
  <si>
    <t>-1876158671</t>
  </si>
  <si>
    <t xml:space="preserve">Poznámka k souboru cen:
1. Bednění zdí a valů výšky přes 20 m se oceňuje podle ustanovení úvodního katalogu.
2. Ceny lze použít i pro bednění základů z betonu prostého nebo železového.
</t>
  </si>
  <si>
    <t>1267*0,3*2</t>
  </si>
  <si>
    <t>1*0,3*2</t>
  </si>
  <si>
    <t>327351221</t>
  </si>
  <si>
    <t>Bednění opěrných zdí a valů svislých i skloněných, výšky do 20 m odstranění</t>
  </si>
  <si>
    <t>101888276</t>
  </si>
  <si>
    <t>36+12</t>
  </si>
  <si>
    <t>72*2</t>
  </si>
  <si>
    <t>300</t>
  </si>
  <si>
    <t>564831111</t>
  </si>
  <si>
    <t>Podklad ze štěrkodrti ŠD s rozprostřením a zhutněním, po zhutnění tl. 100 mm</t>
  </si>
  <si>
    <t>1544823887</t>
  </si>
  <si>
    <t>1267*1,8+1267+0,5+300*1,2</t>
  </si>
  <si>
    <t xml:space="preserve">pod gabiony, za gabiony , sanace </t>
  </si>
  <si>
    <t>72</t>
  </si>
  <si>
    <t>70</t>
  </si>
  <si>
    <t>567521141</t>
  </si>
  <si>
    <t>Recyklace podkladní vrstvy za studena na místě rozpojení a reprofilace podkladu s hutněním plochy přes 6 000 do 10 000 m2, tloušťky přes 150 do 200 mm</t>
  </si>
  <si>
    <t>-1519754275</t>
  </si>
  <si>
    <t>567522134</t>
  </si>
  <si>
    <t>Recyklace podkladní vrstvy za studena na místě promísení rozpojené směsi s kamenivem a pojivem (materiál ve specifikaci) s rozhrnutím, zhutněním a vlhčením plochy přes 3 000 do 6 000 m2, tloušťky po zhutnění přes 180 do 200 mm</t>
  </si>
  <si>
    <t>1772035288</t>
  </si>
  <si>
    <t>302353535</t>
  </si>
  <si>
    <t>7274,48*0,014 'Přepočtené koeficientem množství</t>
  </si>
  <si>
    <t>-1653850449</t>
  </si>
  <si>
    <t>7274,48*10,8 'Přepočtené koeficientem množství</t>
  </si>
  <si>
    <t>1740911498</t>
  </si>
  <si>
    <t>569931132</t>
  </si>
  <si>
    <t>Zpevnění krajnic nebo komunikací pro pěší s rozprostřením a zhutněním, po zhutnění asfaltovým recyklátem tl. 100 mm</t>
  </si>
  <si>
    <t>-239668488</t>
  </si>
  <si>
    <t>1267*0,5</t>
  </si>
  <si>
    <t>krajnice na gabionech ,dle výpisu hl.výměr</t>
  </si>
  <si>
    <t>800,42</t>
  </si>
  <si>
    <t>1558697541</t>
  </si>
  <si>
    <t>7274,48+44</t>
  </si>
  <si>
    <t>komunikace + rozjezdy , dle výpisu hl.výměr</t>
  </si>
  <si>
    <t>2051803867</t>
  </si>
  <si>
    <t>7318,48</t>
  </si>
  <si>
    <t>-1074952364</t>
  </si>
  <si>
    <t>889383417</t>
  </si>
  <si>
    <t>Trubní vedení</t>
  </si>
  <si>
    <t>894302161</t>
  </si>
  <si>
    <t xml:space="preserve">Ostatní konstrukce na trubním vedení ze železového betonu stěny šachet tloušťky přes 200 mm z betonu bez zvýšených nároků na prostředí tř. C 25/30 XF 3 včetně bednění a odbednění </t>
  </si>
  <si>
    <t>370532980</t>
  </si>
  <si>
    <t xml:space="preserve">Poznámka k souboru cen:
1. Ceny stropů jsou určeny pro jakékoliv tloušťky a plochy stropů.
2. V cenách z betonu pro konstrukce bílých van nejsou započteny náklady na těsnění dilatačních a pracovních spar, tyto se oceňují cenami souborů cen 953 33 části A08 katalogu 801-1 budovy a haly - zděné a monolitické.
</t>
  </si>
  <si>
    <t>2*1,2*0,25*0,9</t>
  </si>
  <si>
    <t>2*1,3*1,2*0,25</t>
  </si>
  <si>
    <t>1,3*1,4*0,2</t>
  </si>
  <si>
    <t>894608112</t>
  </si>
  <si>
    <t>Výztuž šachet z betonářské oceli 10 505 (R) nebo BSt 500</t>
  </si>
  <si>
    <t>1655122145</t>
  </si>
  <si>
    <t>0,4</t>
  </si>
  <si>
    <t>89920211R</t>
  </si>
  <si>
    <t xml:space="preserve">Osazení mříží na jímku </t>
  </si>
  <si>
    <t>371837849</t>
  </si>
  <si>
    <t xml:space="preserve">Poznámka k souboru cen:
1. V cenách nejsou započteny náklady na dodání mříží, rámů a košů na bahno; tyto náklady se oceňují ve specifikaci.
</t>
  </si>
  <si>
    <t>28661001R</t>
  </si>
  <si>
    <t xml:space="preserve">mříž  uzamykatelná na jímku </t>
  </si>
  <si>
    <t>954692836</t>
  </si>
  <si>
    <t>911331111</t>
  </si>
  <si>
    <t>Silniční svodidlo s osazením sloupků zaberaněním ocelové úroveň zádržnosti N2 vzdálenosti sloupků do 2 m jednostranné</t>
  </si>
  <si>
    <t>2049824419</t>
  </si>
  <si>
    <t xml:space="preserve">Poznámka k souboru cen:
1. V cenách:
a) svodidel a svodidlového náběhu jsou započteny i náklady na úpravu pláně, náklady na převozy a přemístění soupravy pro beranění, na zaberanění patního sloupku a a dodávku kompletní svodidlové sady (sloupku, svodnice, zábradelní výplně, distančních dílů, spojovacího materiálu atd.),
b) dilatace svodnice je započtena dilatační svodnice včetně izolační podložky a spojovacího materiálu.
2. V cenách nejsou započteny náklady na:
a) případnou povrchovou úpravu svodidel (nátěry apod.), které se oceňují samostatně,
b) krácení a úpravu pásnic a sloupků, toto se oceňuje individuálně.
3. V případě, že se provádí krácení svodnic nebo sloupků, se krácená část neodečítá.
</t>
  </si>
  <si>
    <t>130</t>
  </si>
  <si>
    <t>do gabion.zdi , dle výpisu hl.výměr</t>
  </si>
  <si>
    <t>vjezdy , dle výpisu hl.výměr</t>
  </si>
  <si>
    <t>2601</t>
  </si>
  <si>
    <t>91944121R</t>
  </si>
  <si>
    <t>Čelo propustku včetně římsy s obkladem z lomového kamene, pro propustek z trub DN 400 mm ,šikmé</t>
  </si>
  <si>
    <t>-158404366</t>
  </si>
  <si>
    <t>km1,998</t>
  </si>
  <si>
    <t>km 2,328</t>
  </si>
  <si>
    <t>919521120</t>
  </si>
  <si>
    <t>Zřízení silničního propustku z trub betonových nebo železobetonových DN 400 mm</t>
  </si>
  <si>
    <t>1251698192</t>
  </si>
  <si>
    <t>v km 1,99820</t>
  </si>
  <si>
    <t>8,25</t>
  </si>
  <si>
    <t>v km 2,3286</t>
  </si>
  <si>
    <t>59222010</t>
  </si>
  <si>
    <t xml:space="preserve">trouba železobetonová hrdlová DN 400 </t>
  </si>
  <si>
    <t>1085548427</t>
  </si>
  <si>
    <t>s integrovaným spojem , dle výpisu hl.výměr</t>
  </si>
  <si>
    <t>67</t>
  </si>
  <si>
    <t xml:space="preserve">Obetonování trubního propustku betonem prostým se zvýšenými nároky na prostředí tř. C 25/30 </t>
  </si>
  <si>
    <t>1948949363</t>
  </si>
  <si>
    <t>1,34+1,16</t>
  </si>
  <si>
    <t>včetně Kari sítě ,  dle výpisu hl.výměr</t>
  </si>
  <si>
    <t>68</t>
  </si>
  <si>
    <t>-2038179542</t>
  </si>
  <si>
    <t>300*1,15</t>
  </si>
  <si>
    <t>69</t>
  </si>
  <si>
    <t>-1877171271</t>
  </si>
  <si>
    <t>1267*1,5*1,15</t>
  </si>
  <si>
    <t>u gabionu ,dle výpisu hl.výměr</t>
  </si>
  <si>
    <t xml:space="preserve">Zarovnání styčné plochy podkladu nebo krytu podél vybourané části komunikace nebo zpevněné plochy živičné tl. přes 50 do 100 mm </t>
  </si>
  <si>
    <t>10,7</t>
  </si>
  <si>
    <t>71</t>
  </si>
  <si>
    <t>5,5+5,2</t>
  </si>
  <si>
    <t>935112211</t>
  </si>
  <si>
    <t>Osazení betonového příkopového žlabu s vyplněním a zatřením spár cementovou maltou s ložem tl. 100 mm z betonu prostého z betonových příkopových tvárnic šířky přes 500 do 800 mm</t>
  </si>
  <si>
    <t>-1009092343</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</si>
  <si>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</si>
  <si>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73</t>
  </si>
  <si>
    <t>59227016</t>
  </si>
  <si>
    <t>žlabovka příkopová betonová s lomenými stěnami 300x650x245mm</t>
  </si>
  <si>
    <t>-1159204278</t>
  </si>
  <si>
    <t>1267*1,01 'Přepočtené koeficientem množství</t>
  </si>
  <si>
    <t>74</t>
  </si>
  <si>
    <t>277325772</t>
  </si>
  <si>
    <t>75</t>
  </si>
  <si>
    <t>326871821</t>
  </si>
  <si>
    <t>76</t>
  </si>
  <si>
    <t>1334</t>
  </si>
  <si>
    <t>77</t>
  </si>
  <si>
    <t>51,5</t>
  </si>
  <si>
    <t>sjezdy hospodářské</t>
  </si>
  <si>
    <t>78</t>
  </si>
  <si>
    <t>938909611</t>
  </si>
  <si>
    <t>Čištění krajnic odstraněním nánosu (ulehlého, popř. zaježděného) naneseného vlivem silničního provozu, s přemístěním na hromady na vzdálenost do 50 m nebo s naložením na dopravní prostředek, ale bez složení průměrné tloušťky do 100 mm</t>
  </si>
  <si>
    <t>-535762333</t>
  </si>
  <si>
    <t>79</t>
  </si>
  <si>
    <t>966008112</t>
  </si>
  <si>
    <t>Bourání trubního propustku s odklizením a uložením vybouraného materiálu na skládku na vzdálenost do 3 m nebo s naložením na dopravní prostředek z trub DN přes 300 do 500 mm</t>
  </si>
  <si>
    <t>-1956698383</t>
  </si>
  <si>
    <t xml:space="preserve">Poznámka k souboru cen:
1. Ceny lze použít i pro bourání hospodářských přejezdů a propustků z trub obetonovaných.
2. V cenách jsou započteny i náklady na případné bourání betonového lože nebo prahů pod troubami propustku.
3. V cenách nejsou započteny náklady na:
a) zemní práce nutné při rozebírání propustků, které se oceňují cenami části A 01 katalogu 800-1 Zemní práce,
b) bourání čel, které se oceňuje cenami části B 01 katalogu 821-1 Mosty.
4. Množství měrných jednotek se určuje délkou mezi rubovými stěnami čel (v podélné ose propustku).
5. Přemístění vybouraného materiálu na vzdálenost přes 3 m se oceňuje cenami souborů cen 997 22-1 Vodorovné přemístění vybouraných hmot.
</t>
  </si>
  <si>
    <t>6,5+7,5</t>
  </si>
  <si>
    <t>80</t>
  </si>
  <si>
    <t>800,42*0,128</t>
  </si>
  <si>
    <t>70*0,128+1267*0,5*0,128</t>
  </si>
  <si>
    <t>81</t>
  </si>
  <si>
    <t>-1559470665</t>
  </si>
  <si>
    <t>2419,12</t>
  </si>
  <si>
    <t>-537,22-13,72</t>
  </si>
  <si>
    <t>-192,5</t>
  </si>
  <si>
    <t>82</t>
  </si>
  <si>
    <t>1675,68*14</t>
  </si>
  <si>
    <t>83</t>
  </si>
  <si>
    <t>14*0,98</t>
  </si>
  <si>
    <t>1334*0,324+51,5*0,086+800,42*0,126</t>
  </si>
  <si>
    <t>propustek, příkopy</t>
  </si>
  <si>
    <t>84</t>
  </si>
  <si>
    <t>551,22*14</t>
  </si>
  <si>
    <t>85</t>
  </si>
  <si>
    <t>1675,68</t>
  </si>
  <si>
    <t>86</t>
  </si>
  <si>
    <t>551,22</t>
  </si>
  <si>
    <t>87</t>
  </si>
  <si>
    <t>997221825</t>
  </si>
  <si>
    <t>Poplatek za uložení stavebního odpadu na skládce (skládkovné) z armovaného betonu zatříděného do Katalogu odpadů pod kódem 170 101</t>
  </si>
  <si>
    <t>274986831</t>
  </si>
  <si>
    <t>88</t>
  </si>
  <si>
    <t>7229005</t>
  </si>
  <si>
    <t>537,22</t>
  </si>
  <si>
    <t>příkopy</t>
  </si>
  <si>
    <t>89</t>
  </si>
  <si>
    <t>PSV</t>
  </si>
  <si>
    <t>Práce a dodávky PSV</t>
  </si>
  <si>
    <t>711</t>
  </si>
  <si>
    <t>Izolace proti vodě, vlhkosti a plynům</t>
  </si>
  <si>
    <t>90</t>
  </si>
  <si>
    <t>711491272</t>
  </si>
  <si>
    <t>Provedení izolace proti povrchové a podpovrchové tlakové vodě ostatní na ploše svislé S z textilií, vrstva ochranná</t>
  </si>
  <si>
    <t>-1900726374</t>
  </si>
  <si>
    <t xml:space="preserve">Poznámka k souboru cen: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</si>
  <si>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0,8*(800+288+179)</t>
  </si>
  <si>
    <t>91</t>
  </si>
  <si>
    <t>69311101</t>
  </si>
  <si>
    <t>geotextilie netkaná separační, filtrační, ochranná s převahou recyklovaných PES vláken 300g/m3</t>
  </si>
  <si>
    <t>-1394515362</t>
  </si>
  <si>
    <t>1013,6*1,05 'Přepočtené koeficientem množství</t>
  </si>
  <si>
    <t>92</t>
  </si>
  <si>
    <t>998711101</t>
  </si>
  <si>
    <t>Přesun hmot pro izolace proti vodě, vlhkosti a plynům stanovený z hmotnosti přesunovaného materiálu vodorovná dopravní vzdálenost do 50 m v objektech výšky do 6 m</t>
  </si>
  <si>
    <t>611601070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</si>
  <si>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</si>
  <si>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SK8B06 - VON  III. úsek</t>
  </si>
  <si>
    <t xml:space="preserve">    VRN9 - Ostatní náklady</t>
  </si>
  <si>
    <t>603458499</t>
  </si>
  <si>
    <t xml:space="preserve">viz příl.  E proj.dokumentace </t>
  </si>
  <si>
    <t>VRN9</t>
  </si>
  <si>
    <t>Ostatní náklady</t>
  </si>
  <si>
    <t>090001000-1</t>
  </si>
  <si>
    <t>417291392</t>
  </si>
  <si>
    <t>velkoplošný reklamní panel dle podmínek dotačního programu IROP,max formát 5,1 x 2,4 m</t>
  </si>
  <si>
    <t>090001000-2</t>
  </si>
  <si>
    <t>-739353851</t>
  </si>
  <si>
    <t>Pamětní deska po dokončení dle podmínek dotačního programu IROP , min. velikost 300 x 400 mm</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</si>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</sst>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3">
    <numFmt numFmtId="164" formatCode="#,##0.00%"/>
    <numFmt numFmtId="165" formatCode="dd\.mm\.yyyy"/>
    <numFmt numFmtId="166" formatCode="#,##0.0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6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4"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4"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4"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4"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0" fillId="0" borderId="28" xfId="0" applyFont="1" applyBorder="1" applyAlignment="1">
      <alignment horizontal="left" wrapText="1"/>
    </xf>
    <xf numFmtId="0" fontId="13"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horizontal="left" vertical="center" wrapText="1"/>
    </xf>
    <xf numFmtId="49" fontId="41" fillId="0" borderId="0" xfId="0" applyNumberFormat="1" applyFont="1" applyBorder="1" applyAlignment="1">
      <alignment vertical="center" wrapText="1"/>
    </xf>
    <xf numFmtId="0" fontId="13" fillId="0" borderId="29" xfId="0" applyFont="1" applyBorder="1" applyAlignment="1">
      <alignment vertical="center" wrapText="1"/>
    </xf>
    <xf numFmtId="0" fontId="42"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9" fillId="0" borderId="0" xfId="0" applyFont="1" applyBorder="1" applyAlignment="1">
      <alignment horizontal="center" vertical="center"/>
    </xf>
    <xf numFmtId="0" fontId="13"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13" fillId="0" borderId="29" xfId="0" applyFont="1" applyBorder="1" applyAlignment="1">
      <alignment horizontal="left" vertical="center"/>
    </xf>
    <xf numFmtId="0" fontId="42"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13" fillId="0" borderId="0" xfId="0" applyFont="1" applyBorder="1" applyAlignment="1">
      <alignment horizontal="left" vertical="center" wrapText="1"/>
    </xf>
    <xf numFmtId="0" fontId="41"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0"/>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6</v>
      </c>
    </row>
    <row r="5" spans="2:71" s="1" customFormat="1" ht="12" customHeight="1">
      <c r="B5" s="22"/>
      <c r="C5" s="23"/>
      <c r="D5" s="27" t="s">
        <v>12</v>
      </c>
      <c r="E5" s="23"/>
      <c r="F5" s="23"/>
      <c r="G5" s="23"/>
      <c r="H5" s="23"/>
      <c r="I5" s="23"/>
      <c r="J5" s="23"/>
      <c r="K5" s="28" t="s">
        <v>13</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14</v>
      </c>
      <c r="BS5" s="18" t="s">
        <v>6</v>
      </c>
    </row>
    <row r="6" spans="2:71" s="1" customFormat="1" ht="36.95" customHeight="1">
      <c r="B6" s="22"/>
      <c r="C6" s="23"/>
      <c r="D6" s="30" t="s">
        <v>15</v>
      </c>
      <c r="E6" s="23"/>
      <c r="F6" s="23"/>
      <c r="G6" s="23"/>
      <c r="H6" s="23"/>
      <c r="I6" s="23"/>
      <c r="J6" s="23"/>
      <c r="K6" s="31" t="s">
        <v>16</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17</v>
      </c>
      <c r="E7" s="23"/>
      <c r="F7" s="23"/>
      <c r="G7" s="23"/>
      <c r="H7" s="23"/>
      <c r="I7" s="23"/>
      <c r="J7" s="23"/>
      <c r="K7" s="28" t="s">
        <v>18</v>
      </c>
      <c r="L7" s="23"/>
      <c r="M7" s="23"/>
      <c r="N7" s="23"/>
      <c r="O7" s="23"/>
      <c r="P7" s="23"/>
      <c r="Q7" s="23"/>
      <c r="R7" s="23"/>
      <c r="S7" s="23"/>
      <c r="T7" s="23"/>
      <c r="U7" s="23"/>
      <c r="V7" s="23"/>
      <c r="W7" s="23"/>
      <c r="X7" s="23"/>
      <c r="Y7" s="23"/>
      <c r="Z7" s="23"/>
      <c r="AA7" s="23"/>
      <c r="AB7" s="23"/>
      <c r="AC7" s="23"/>
      <c r="AD7" s="23"/>
      <c r="AE7" s="23"/>
      <c r="AF7" s="23"/>
      <c r="AG7" s="23"/>
      <c r="AH7" s="23"/>
      <c r="AI7" s="23"/>
      <c r="AJ7" s="23"/>
      <c r="AK7" s="33" t="s">
        <v>19</v>
      </c>
      <c r="AL7" s="23"/>
      <c r="AM7" s="23"/>
      <c r="AN7" s="28" t="s">
        <v>20</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27</v>
      </c>
      <c r="AO10" s="23"/>
      <c r="AP10" s="23"/>
      <c r="AQ10" s="23"/>
      <c r="AR10" s="21"/>
      <c r="BE10" s="32"/>
      <c r="BS10" s="18" t="s">
        <v>6</v>
      </c>
    </row>
    <row r="11" spans="2:71" s="1" customFormat="1" ht="18.45" customHeight="1">
      <c r="B11" s="22"/>
      <c r="C11" s="23"/>
      <c r="D11" s="23"/>
      <c r="E11" s="28" t="s">
        <v>28</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29</v>
      </c>
      <c r="AL11" s="23"/>
      <c r="AM11" s="23"/>
      <c r="AN11" s="28" t="s">
        <v>30</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31</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32</v>
      </c>
      <c r="AO13" s="23"/>
      <c r="AP13" s="23"/>
      <c r="AQ13" s="23"/>
      <c r="AR13" s="21"/>
      <c r="BE13" s="32"/>
      <c r="BS13" s="18" t="s">
        <v>6</v>
      </c>
    </row>
    <row r="14" spans="2:71" ht="12">
      <c r="B14" s="22"/>
      <c r="C14" s="23"/>
      <c r="D14" s="23"/>
      <c r="E14" s="35" t="s">
        <v>32</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29</v>
      </c>
      <c r="AL14" s="23"/>
      <c r="AM14" s="23"/>
      <c r="AN14" s="35" t="s">
        <v>32</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33</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34</v>
      </c>
      <c r="AO16" s="23"/>
      <c r="AP16" s="23"/>
      <c r="AQ16" s="23"/>
      <c r="AR16" s="21"/>
      <c r="BE16" s="32"/>
      <c r="BS16" s="18" t="s">
        <v>4</v>
      </c>
    </row>
    <row r="17" spans="2:71" s="1" customFormat="1" ht="18.45" customHeight="1">
      <c r="B17" s="22"/>
      <c r="C17" s="23"/>
      <c r="D17" s="23"/>
      <c r="E17" s="28" t="s">
        <v>35</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29</v>
      </c>
      <c r="AL17" s="23"/>
      <c r="AM17" s="23"/>
      <c r="AN17" s="28" t="s">
        <v>36</v>
      </c>
      <c r="AO17" s="23"/>
      <c r="AP17" s="23"/>
      <c r="AQ17" s="23"/>
      <c r="AR17" s="21"/>
      <c r="BE17" s="32"/>
      <c r="BS17" s="18" t="s">
        <v>37</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38</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39</v>
      </c>
      <c r="AO19" s="23"/>
      <c r="AP19" s="23"/>
      <c r="AQ19" s="23"/>
      <c r="AR19" s="21"/>
      <c r="BE19" s="32"/>
      <c r="BS19" s="18" t="s">
        <v>6</v>
      </c>
    </row>
    <row r="20" spans="2:71" s="1" customFormat="1" ht="18.45" customHeight="1">
      <c r="B20" s="22"/>
      <c r="C20" s="23"/>
      <c r="D20" s="23"/>
      <c r="E20" s="28" t="s">
        <v>40</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29</v>
      </c>
      <c r="AL20" s="23"/>
      <c r="AM20" s="23"/>
      <c r="AN20" s="28" t="s">
        <v>41</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42</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43</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44</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45</v>
      </c>
      <c r="M28" s="46"/>
      <c r="N28" s="46"/>
      <c r="O28" s="46"/>
      <c r="P28" s="46"/>
      <c r="Q28" s="41"/>
      <c r="R28" s="41"/>
      <c r="S28" s="41"/>
      <c r="T28" s="41"/>
      <c r="U28" s="41"/>
      <c r="V28" s="41"/>
      <c r="W28" s="46" t="s">
        <v>46</v>
      </c>
      <c r="X28" s="46"/>
      <c r="Y28" s="46"/>
      <c r="Z28" s="46"/>
      <c r="AA28" s="46"/>
      <c r="AB28" s="46"/>
      <c r="AC28" s="46"/>
      <c r="AD28" s="46"/>
      <c r="AE28" s="46"/>
      <c r="AF28" s="41"/>
      <c r="AG28" s="41"/>
      <c r="AH28" s="41"/>
      <c r="AI28" s="41"/>
      <c r="AJ28" s="41"/>
      <c r="AK28" s="46" t="s">
        <v>47</v>
      </c>
      <c r="AL28" s="46"/>
      <c r="AM28" s="46"/>
      <c r="AN28" s="46"/>
      <c r="AO28" s="46"/>
      <c r="AP28" s="41"/>
      <c r="AQ28" s="41"/>
      <c r="AR28" s="45"/>
      <c r="BE28" s="32"/>
    </row>
    <row r="29" spans="1:57" s="3" customFormat="1" ht="14.4" customHeight="1">
      <c r="A29" s="3"/>
      <c r="B29" s="47"/>
      <c r="C29" s="48"/>
      <c r="D29" s="33" t="s">
        <v>48</v>
      </c>
      <c r="E29" s="48"/>
      <c r="F29" s="33" t="s">
        <v>49</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50</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51</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52</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53</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54</v>
      </c>
      <c r="E35" s="55"/>
      <c r="F35" s="55"/>
      <c r="G35" s="55"/>
      <c r="H35" s="55"/>
      <c r="I35" s="55"/>
      <c r="J35" s="55"/>
      <c r="K35" s="55"/>
      <c r="L35" s="55"/>
      <c r="M35" s="55"/>
      <c r="N35" s="55"/>
      <c r="O35" s="55"/>
      <c r="P35" s="55"/>
      <c r="Q35" s="55"/>
      <c r="R35" s="55"/>
      <c r="S35" s="55"/>
      <c r="T35" s="56" t="s">
        <v>55</v>
      </c>
      <c r="U35" s="55"/>
      <c r="V35" s="55"/>
      <c r="W35" s="55"/>
      <c r="X35" s="57" t="s">
        <v>56</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57</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12</v>
      </c>
      <c r="D44" s="65"/>
      <c r="E44" s="65"/>
      <c r="F44" s="65"/>
      <c r="G44" s="65"/>
      <c r="H44" s="65"/>
      <c r="I44" s="65"/>
      <c r="J44" s="65"/>
      <c r="K44" s="65"/>
      <c r="L44" s="65" t="str">
        <f>K5</f>
        <v>SK8FFF</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15</v>
      </c>
      <c r="D45" s="69"/>
      <c r="E45" s="69"/>
      <c r="F45" s="69"/>
      <c r="G45" s="69"/>
      <c r="H45" s="69"/>
      <c r="I45" s="69"/>
      <c r="J45" s="69"/>
      <c r="K45" s="69"/>
      <c r="L45" s="70" t="str">
        <f>K6</f>
        <v>II/117 Lipnice - Spálené Poříčí</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 xml:space="preserve"> </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8. 7. 2019</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25.65" customHeight="1">
      <c r="A49" s="39"/>
      <c r="B49" s="40"/>
      <c r="C49" s="33" t="s">
        <v>25</v>
      </c>
      <c r="D49" s="41"/>
      <c r="E49" s="41"/>
      <c r="F49" s="41"/>
      <c r="G49" s="41"/>
      <c r="H49" s="41"/>
      <c r="I49" s="41"/>
      <c r="J49" s="41"/>
      <c r="K49" s="41"/>
      <c r="L49" s="65" t="str">
        <f>IF(E11="","",E11)</f>
        <v>SÚS PK ,příspěvková organizace</v>
      </c>
      <c r="M49" s="41"/>
      <c r="N49" s="41"/>
      <c r="O49" s="41"/>
      <c r="P49" s="41"/>
      <c r="Q49" s="41"/>
      <c r="R49" s="41"/>
      <c r="S49" s="41"/>
      <c r="T49" s="41"/>
      <c r="U49" s="41"/>
      <c r="V49" s="41"/>
      <c r="W49" s="41"/>
      <c r="X49" s="41"/>
      <c r="Y49" s="41"/>
      <c r="Z49" s="41"/>
      <c r="AA49" s="41"/>
      <c r="AB49" s="41"/>
      <c r="AC49" s="41"/>
      <c r="AD49" s="41"/>
      <c r="AE49" s="41"/>
      <c r="AF49" s="41"/>
      <c r="AG49" s="41"/>
      <c r="AH49" s="41"/>
      <c r="AI49" s="33" t="s">
        <v>33</v>
      </c>
      <c r="AJ49" s="41"/>
      <c r="AK49" s="41"/>
      <c r="AL49" s="41"/>
      <c r="AM49" s="74" t="str">
        <f>IF(E17="","",E17)</f>
        <v>Projekční kancelář Ing.Škubalová</v>
      </c>
      <c r="AN49" s="65"/>
      <c r="AO49" s="65"/>
      <c r="AP49" s="65"/>
      <c r="AQ49" s="41"/>
      <c r="AR49" s="45"/>
      <c r="AS49" s="75" t="s">
        <v>58</v>
      </c>
      <c r="AT49" s="76"/>
      <c r="AU49" s="77"/>
      <c r="AV49" s="77"/>
      <c r="AW49" s="77"/>
      <c r="AX49" s="77"/>
      <c r="AY49" s="77"/>
      <c r="AZ49" s="77"/>
      <c r="BA49" s="77"/>
      <c r="BB49" s="77"/>
      <c r="BC49" s="77"/>
      <c r="BD49" s="78"/>
      <c r="BE49" s="39"/>
    </row>
    <row r="50" spans="1:57" s="2" customFormat="1" ht="15.15" customHeight="1">
      <c r="A50" s="39"/>
      <c r="B50" s="40"/>
      <c r="C50" s="33" t="s">
        <v>31</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38</v>
      </c>
      <c r="AJ50" s="41"/>
      <c r="AK50" s="41"/>
      <c r="AL50" s="41"/>
      <c r="AM50" s="74" t="str">
        <f>IF(E20="","",E20)</f>
        <v>Straka</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59</v>
      </c>
      <c r="D52" s="88"/>
      <c r="E52" s="88"/>
      <c r="F52" s="88"/>
      <c r="G52" s="88"/>
      <c r="H52" s="89"/>
      <c r="I52" s="90" t="s">
        <v>60</v>
      </c>
      <c r="J52" s="88"/>
      <c r="K52" s="88"/>
      <c r="L52" s="88"/>
      <c r="M52" s="88"/>
      <c r="N52" s="88"/>
      <c r="O52" s="88"/>
      <c r="P52" s="88"/>
      <c r="Q52" s="88"/>
      <c r="R52" s="88"/>
      <c r="S52" s="88"/>
      <c r="T52" s="88"/>
      <c r="U52" s="88"/>
      <c r="V52" s="88"/>
      <c r="W52" s="88"/>
      <c r="X52" s="88"/>
      <c r="Y52" s="88"/>
      <c r="Z52" s="88"/>
      <c r="AA52" s="88"/>
      <c r="AB52" s="88"/>
      <c r="AC52" s="88"/>
      <c r="AD52" s="88"/>
      <c r="AE52" s="88"/>
      <c r="AF52" s="88"/>
      <c r="AG52" s="91" t="s">
        <v>61</v>
      </c>
      <c r="AH52" s="88"/>
      <c r="AI52" s="88"/>
      <c r="AJ52" s="88"/>
      <c r="AK52" s="88"/>
      <c r="AL52" s="88"/>
      <c r="AM52" s="88"/>
      <c r="AN52" s="90" t="s">
        <v>62</v>
      </c>
      <c r="AO52" s="88"/>
      <c r="AP52" s="88"/>
      <c r="AQ52" s="92" t="s">
        <v>63</v>
      </c>
      <c r="AR52" s="45"/>
      <c r="AS52" s="93" t="s">
        <v>64</v>
      </c>
      <c r="AT52" s="94" t="s">
        <v>65</v>
      </c>
      <c r="AU52" s="94" t="s">
        <v>66</v>
      </c>
      <c r="AV52" s="94" t="s">
        <v>67</v>
      </c>
      <c r="AW52" s="94" t="s">
        <v>68</v>
      </c>
      <c r="AX52" s="94" t="s">
        <v>69</v>
      </c>
      <c r="AY52" s="94" t="s">
        <v>70</v>
      </c>
      <c r="AZ52" s="94" t="s">
        <v>71</v>
      </c>
      <c r="BA52" s="94" t="s">
        <v>72</v>
      </c>
      <c r="BB52" s="94" t="s">
        <v>73</v>
      </c>
      <c r="BC52" s="94" t="s">
        <v>74</v>
      </c>
      <c r="BD52" s="95" t="s">
        <v>75</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76</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ROUND(SUM(AG55:AG58),2)</f>
        <v>0</v>
      </c>
      <c r="AH54" s="102"/>
      <c r="AI54" s="102"/>
      <c r="AJ54" s="102"/>
      <c r="AK54" s="102"/>
      <c r="AL54" s="102"/>
      <c r="AM54" s="102"/>
      <c r="AN54" s="103">
        <f>SUM(AG54,AT54)</f>
        <v>0</v>
      </c>
      <c r="AO54" s="103"/>
      <c r="AP54" s="103"/>
      <c r="AQ54" s="104" t="s">
        <v>77</v>
      </c>
      <c r="AR54" s="105"/>
      <c r="AS54" s="106">
        <f>ROUND(SUM(AS55:AS58),2)</f>
        <v>0</v>
      </c>
      <c r="AT54" s="107">
        <f>ROUND(SUM(AV54:AW54),2)</f>
        <v>0</v>
      </c>
      <c r="AU54" s="108">
        <f>ROUND(SUM(AU55:AU58),5)</f>
        <v>0</v>
      </c>
      <c r="AV54" s="107">
        <f>ROUND(AZ54*L29,2)</f>
        <v>0</v>
      </c>
      <c r="AW54" s="107">
        <f>ROUND(BA54*L30,2)</f>
        <v>0</v>
      </c>
      <c r="AX54" s="107">
        <f>ROUND(BB54*L29,2)</f>
        <v>0</v>
      </c>
      <c r="AY54" s="107">
        <f>ROUND(BC54*L30,2)</f>
        <v>0</v>
      </c>
      <c r="AZ54" s="107">
        <f>ROUND(SUM(AZ55:AZ58),2)</f>
        <v>0</v>
      </c>
      <c r="BA54" s="107">
        <f>ROUND(SUM(BA55:BA58),2)</f>
        <v>0</v>
      </c>
      <c r="BB54" s="107">
        <f>ROUND(SUM(BB55:BB58),2)</f>
        <v>0</v>
      </c>
      <c r="BC54" s="107">
        <f>ROUND(SUM(BC55:BC58),2)</f>
        <v>0</v>
      </c>
      <c r="BD54" s="109">
        <f>ROUND(SUM(BD55:BD58),2)</f>
        <v>0</v>
      </c>
      <c r="BE54" s="6"/>
      <c r="BS54" s="110" t="s">
        <v>78</v>
      </c>
      <c r="BT54" s="110" t="s">
        <v>79</v>
      </c>
      <c r="BU54" s="111" t="s">
        <v>80</v>
      </c>
      <c r="BV54" s="110" t="s">
        <v>81</v>
      </c>
      <c r="BW54" s="110" t="s">
        <v>5</v>
      </c>
      <c r="BX54" s="110" t="s">
        <v>82</v>
      </c>
      <c r="CL54" s="110" t="s">
        <v>18</v>
      </c>
    </row>
    <row r="55" spans="1:91" s="7" customFormat="1" ht="16.5" customHeight="1">
      <c r="A55" s="112" t="s">
        <v>83</v>
      </c>
      <c r="B55" s="113"/>
      <c r="C55" s="114"/>
      <c r="D55" s="115" t="s">
        <v>84</v>
      </c>
      <c r="E55" s="115"/>
      <c r="F55" s="115"/>
      <c r="G55" s="115"/>
      <c r="H55" s="115"/>
      <c r="I55" s="116"/>
      <c r="J55" s="115" t="s">
        <v>85</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'SK8B03 - II.úsek  ,km 0,5...'!J30</f>
        <v>0</v>
      </c>
      <c r="AH55" s="116"/>
      <c r="AI55" s="116"/>
      <c r="AJ55" s="116"/>
      <c r="AK55" s="116"/>
      <c r="AL55" s="116"/>
      <c r="AM55" s="116"/>
      <c r="AN55" s="117">
        <f>SUM(AG55,AT55)</f>
        <v>0</v>
      </c>
      <c r="AO55" s="116"/>
      <c r="AP55" s="116"/>
      <c r="AQ55" s="118" t="s">
        <v>86</v>
      </c>
      <c r="AR55" s="119"/>
      <c r="AS55" s="120">
        <v>0</v>
      </c>
      <c r="AT55" s="121">
        <f>ROUND(SUM(AV55:AW55),2)</f>
        <v>0</v>
      </c>
      <c r="AU55" s="122">
        <f>'SK8B03 - II.úsek  ,km 0,5...'!P87</f>
        <v>0</v>
      </c>
      <c r="AV55" s="121">
        <f>'SK8B03 - II.úsek  ,km 0,5...'!J33</f>
        <v>0</v>
      </c>
      <c r="AW55" s="121">
        <f>'SK8B03 - II.úsek  ,km 0,5...'!J34</f>
        <v>0</v>
      </c>
      <c r="AX55" s="121">
        <f>'SK8B03 - II.úsek  ,km 0,5...'!J35</f>
        <v>0</v>
      </c>
      <c r="AY55" s="121">
        <f>'SK8B03 - II.úsek  ,km 0,5...'!J36</f>
        <v>0</v>
      </c>
      <c r="AZ55" s="121">
        <f>'SK8B03 - II.úsek  ,km 0,5...'!F33</f>
        <v>0</v>
      </c>
      <c r="BA55" s="121">
        <f>'SK8B03 - II.úsek  ,km 0,5...'!F34</f>
        <v>0</v>
      </c>
      <c r="BB55" s="121">
        <f>'SK8B03 - II.úsek  ,km 0,5...'!F35</f>
        <v>0</v>
      </c>
      <c r="BC55" s="121">
        <f>'SK8B03 - II.úsek  ,km 0,5...'!F36</f>
        <v>0</v>
      </c>
      <c r="BD55" s="123">
        <f>'SK8B03 - II.úsek  ,km 0,5...'!F37</f>
        <v>0</v>
      </c>
      <c r="BE55" s="7"/>
      <c r="BT55" s="124" t="s">
        <v>87</v>
      </c>
      <c r="BV55" s="124" t="s">
        <v>81</v>
      </c>
      <c r="BW55" s="124" t="s">
        <v>88</v>
      </c>
      <c r="BX55" s="124" t="s">
        <v>5</v>
      </c>
      <c r="CL55" s="124" t="s">
        <v>18</v>
      </c>
      <c r="CM55" s="124" t="s">
        <v>89</v>
      </c>
    </row>
    <row r="56" spans="1:91" s="7" customFormat="1" ht="16.5" customHeight="1">
      <c r="A56" s="112" t="s">
        <v>83</v>
      </c>
      <c r="B56" s="113"/>
      <c r="C56" s="114"/>
      <c r="D56" s="115" t="s">
        <v>90</v>
      </c>
      <c r="E56" s="115"/>
      <c r="F56" s="115"/>
      <c r="G56" s="115"/>
      <c r="H56" s="115"/>
      <c r="I56" s="116"/>
      <c r="J56" s="115" t="s">
        <v>91</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'SK8B04 - VON  II. úsek'!J30</f>
        <v>0</v>
      </c>
      <c r="AH56" s="116"/>
      <c r="AI56" s="116"/>
      <c r="AJ56" s="116"/>
      <c r="AK56" s="116"/>
      <c r="AL56" s="116"/>
      <c r="AM56" s="116"/>
      <c r="AN56" s="117">
        <f>SUM(AG56,AT56)</f>
        <v>0</v>
      </c>
      <c r="AO56" s="116"/>
      <c r="AP56" s="116"/>
      <c r="AQ56" s="118" t="s">
        <v>86</v>
      </c>
      <c r="AR56" s="119"/>
      <c r="AS56" s="120">
        <v>0</v>
      </c>
      <c r="AT56" s="121">
        <f>ROUND(SUM(AV56:AW56),2)</f>
        <v>0</v>
      </c>
      <c r="AU56" s="122">
        <f>'SK8B04 - VON  II. úsek'!P84</f>
        <v>0</v>
      </c>
      <c r="AV56" s="121">
        <f>'SK8B04 - VON  II. úsek'!J33</f>
        <v>0</v>
      </c>
      <c r="AW56" s="121">
        <f>'SK8B04 - VON  II. úsek'!J34</f>
        <v>0</v>
      </c>
      <c r="AX56" s="121">
        <f>'SK8B04 - VON  II. úsek'!J35</f>
        <v>0</v>
      </c>
      <c r="AY56" s="121">
        <f>'SK8B04 - VON  II. úsek'!J36</f>
        <v>0</v>
      </c>
      <c r="AZ56" s="121">
        <f>'SK8B04 - VON  II. úsek'!F33</f>
        <v>0</v>
      </c>
      <c r="BA56" s="121">
        <f>'SK8B04 - VON  II. úsek'!F34</f>
        <v>0</v>
      </c>
      <c r="BB56" s="121">
        <f>'SK8B04 - VON  II. úsek'!F35</f>
        <v>0</v>
      </c>
      <c r="BC56" s="121">
        <f>'SK8B04 - VON  II. úsek'!F36</f>
        <v>0</v>
      </c>
      <c r="BD56" s="123">
        <f>'SK8B04 - VON  II. úsek'!F37</f>
        <v>0</v>
      </c>
      <c r="BE56" s="7"/>
      <c r="BT56" s="124" t="s">
        <v>87</v>
      </c>
      <c r="BV56" s="124" t="s">
        <v>81</v>
      </c>
      <c r="BW56" s="124" t="s">
        <v>92</v>
      </c>
      <c r="BX56" s="124" t="s">
        <v>5</v>
      </c>
      <c r="CL56" s="124" t="s">
        <v>18</v>
      </c>
      <c r="CM56" s="124" t="s">
        <v>89</v>
      </c>
    </row>
    <row r="57" spans="1:91" s="7" customFormat="1" ht="16.5" customHeight="1">
      <c r="A57" s="112" t="s">
        <v>83</v>
      </c>
      <c r="B57" s="113"/>
      <c r="C57" s="114"/>
      <c r="D57" s="115" t="s">
        <v>93</v>
      </c>
      <c r="E57" s="115"/>
      <c r="F57" s="115"/>
      <c r="G57" s="115"/>
      <c r="H57" s="115"/>
      <c r="I57" s="116"/>
      <c r="J57" s="115" t="s">
        <v>94</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'SK8B05 - III.úsek  ,km  1...'!J30</f>
        <v>0</v>
      </c>
      <c r="AH57" s="116"/>
      <c r="AI57" s="116"/>
      <c r="AJ57" s="116"/>
      <c r="AK57" s="116"/>
      <c r="AL57" s="116"/>
      <c r="AM57" s="116"/>
      <c r="AN57" s="117">
        <f>SUM(AG57,AT57)</f>
        <v>0</v>
      </c>
      <c r="AO57" s="116"/>
      <c r="AP57" s="116"/>
      <c r="AQ57" s="118" t="s">
        <v>86</v>
      </c>
      <c r="AR57" s="119"/>
      <c r="AS57" s="120">
        <v>0</v>
      </c>
      <c r="AT57" s="121">
        <f>ROUND(SUM(AV57:AW57),2)</f>
        <v>0</v>
      </c>
      <c r="AU57" s="122">
        <f>'SK8B05 - III.úsek  ,km  1...'!P91</f>
        <v>0</v>
      </c>
      <c r="AV57" s="121">
        <f>'SK8B05 - III.úsek  ,km  1...'!J33</f>
        <v>0</v>
      </c>
      <c r="AW57" s="121">
        <f>'SK8B05 - III.úsek  ,km  1...'!J34</f>
        <v>0</v>
      </c>
      <c r="AX57" s="121">
        <f>'SK8B05 - III.úsek  ,km  1...'!J35</f>
        <v>0</v>
      </c>
      <c r="AY57" s="121">
        <f>'SK8B05 - III.úsek  ,km  1...'!J36</f>
        <v>0</v>
      </c>
      <c r="AZ57" s="121">
        <f>'SK8B05 - III.úsek  ,km  1...'!F33</f>
        <v>0</v>
      </c>
      <c r="BA57" s="121">
        <f>'SK8B05 - III.úsek  ,km  1...'!F34</f>
        <v>0</v>
      </c>
      <c r="BB57" s="121">
        <f>'SK8B05 - III.úsek  ,km  1...'!F35</f>
        <v>0</v>
      </c>
      <c r="BC57" s="121">
        <f>'SK8B05 - III.úsek  ,km  1...'!F36</f>
        <v>0</v>
      </c>
      <c r="BD57" s="123">
        <f>'SK8B05 - III.úsek  ,km  1...'!F37</f>
        <v>0</v>
      </c>
      <c r="BE57" s="7"/>
      <c r="BT57" s="124" t="s">
        <v>87</v>
      </c>
      <c r="BV57" s="124" t="s">
        <v>81</v>
      </c>
      <c r="BW57" s="124" t="s">
        <v>95</v>
      </c>
      <c r="BX57" s="124" t="s">
        <v>5</v>
      </c>
      <c r="CL57" s="124" t="s">
        <v>18</v>
      </c>
      <c r="CM57" s="124" t="s">
        <v>89</v>
      </c>
    </row>
    <row r="58" spans="1:91" s="7" customFormat="1" ht="16.5" customHeight="1">
      <c r="A58" s="112" t="s">
        <v>83</v>
      </c>
      <c r="B58" s="113"/>
      <c r="C58" s="114"/>
      <c r="D58" s="115" t="s">
        <v>96</v>
      </c>
      <c r="E58" s="115"/>
      <c r="F58" s="115"/>
      <c r="G58" s="115"/>
      <c r="H58" s="115"/>
      <c r="I58" s="116"/>
      <c r="J58" s="115" t="s">
        <v>97</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7">
        <f>'SK8B06 - VON  III. úsek'!J30</f>
        <v>0</v>
      </c>
      <c r="AH58" s="116"/>
      <c r="AI58" s="116"/>
      <c r="AJ58" s="116"/>
      <c r="AK58" s="116"/>
      <c r="AL58" s="116"/>
      <c r="AM58" s="116"/>
      <c r="AN58" s="117">
        <f>SUM(AG58,AT58)</f>
        <v>0</v>
      </c>
      <c r="AO58" s="116"/>
      <c r="AP58" s="116"/>
      <c r="AQ58" s="118" t="s">
        <v>86</v>
      </c>
      <c r="AR58" s="119"/>
      <c r="AS58" s="125">
        <v>0</v>
      </c>
      <c r="AT58" s="126">
        <f>ROUND(SUM(AV58:AW58),2)</f>
        <v>0</v>
      </c>
      <c r="AU58" s="127">
        <f>'SK8B06 - VON  III. úsek'!P85</f>
        <v>0</v>
      </c>
      <c r="AV58" s="126">
        <f>'SK8B06 - VON  III. úsek'!J33</f>
        <v>0</v>
      </c>
      <c r="AW58" s="126">
        <f>'SK8B06 - VON  III. úsek'!J34</f>
        <v>0</v>
      </c>
      <c r="AX58" s="126">
        <f>'SK8B06 - VON  III. úsek'!J35</f>
        <v>0</v>
      </c>
      <c r="AY58" s="126">
        <f>'SK8B06 - VON  III. úsek'!J36</f>
        <v>0</v>
      </c>
      <c r="AZ58" s="126">
        <f>'SK8B06 - VON  III. úsek'!F33</f>
        <v>0</v>
      </c>
      <c r="BA58" s="126">
        <f>'SK8B06 - VON  III. úsek'!F34</f>
        <v>0</v>
      </c>
      <c r="BB58" s="126">
        <f>'SK8B06 - VON  III. úsek'!F35</f>
        <v>0</v>
      </c>
      <c r="BC58" s="126">
        <f>'SK8B06 - VON  III. úsek'!F36</f>
        <v>0</v>
      </c>
      <c r="BD58" s="128">
        <f>'SK8B06 - VON  III. úsek'!F37</f>
        <v>0</v>
      </c>
      <c r="BE58" s="7"/>
      <c r="BT58" s="124" t="s">
        <v>87</v>
      </c>
      <c r="BV58" s="124" t="s">
        <v>81</v>
      </c>
      <c r="BW58" s="124" t="s">
        <v>98</v>
      </c>
      <c r="BX58" s="124" t="s">
        <v>5</v>
      </c>
      <c r="CL58" s="124" t="s">
        <v>18</v>
      </c>
      <c r="CM58" s="124" t="s">
        <v>89</v>
      </c>
    </row>
    <row r="59" spans="1:57" s="2" customFormat="1" ht="30" customHeight="1">
      <c r="A59" s="39"/>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5"/>
      <c r="AS59" s="39"/>
      <c r="AT59" s="39"/>
      <c r="AU59" s="39"/>
      <c r="AV59" s="39"/>
      <c r="AW59" s="39"/>
      <c r="AX59" s="39"/>
      <c r="AY59" s="39"/>
      <c r="AZ59" s="39"/>
      <c r="BA59" s="39"/>
      <c r="BB59" s="39"/>
      <c r="BC59" s="39"/>
      <c r="BD59" s="39"/>
      <c r="BE59" s="39"/>
    </row>
    <row r="60" spans="1:57" s="2" customFormat="1" ht="6.95" customHeight="1">
      <c r="A60" s="39"/>
      <c r="B60" s="60"/>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45"/>
      <c r="AS60" s="39"/>
      <c r="AT60" s="39"/>
      <c r="AU60" s="39"/>
      <c r="AV60" s="39"/>
      <c r="AW60" s="39"/>
      <c r="AX60" s="39"/>
      <c r="AY60" s="39"/>
      <c r="AZ60" s="39"/>
      <c r="BA60" s="39"/>
      <c r="BB60" s="39"/>
      <c r="BC60" s="39"/>
      <c r="BD60" s="39"/>
      <c r="BE60" s="39"/>
    </row>
  </sheetData>
  <sheetProtection password="CC35" sheet="1" objects="1" scenarios="1" formatColumns="0" formatRows="0"/>
  <mergeCells count="54">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SK8B03 - II.úsek  ,km 0,5...'!C2" display="/"/>
    <hyperlink ref="A56" location="'SK8B04 - VON  II. úsek'!C2" display="/"/>
    <hyperlink ref="A57" location="'SK8B05 - III.úsek  ,km  1...'!C2" display="/"/>
    <hyperlink ref="A58" location="'SK8B06 - VON  III. úsek'!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38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88</v>
      </c>
    </row>
    <row r="3" spans="2:46" s="1" customFormat="1" ht="6.95" customHeight="1">
      <c r="B3" s="130"/>
      <c r="C3" s="131"/>
      <c r="D3" s="131"/>
      <c r="E3" s="131"/>
      <c r="F3" s="131"/>
      <c r="G3" s="131"/>
      <c r="H3" s="131"/>
      <c r="I3" s="132"/>
      <c r="J3" s="131"/>
      <c r="K3" s="131"/>
      <c r="L3" s="21"/>
      <c r="AT3" s="18" t="s">
        <v>89</v>
      </c>
    </row>
    <row r="4" spans="2:46" s="1" customFormat="1" ht="24.95" customHeight="1">
      <c r="B4" s="21"/>
      <c r="D4" s="133" t="s">
        <v>99</v>
      </c>
      <c r="I4" s="129"/>
      <c r="L4" s="21"/>
      <c r="M4" s="134" t="s">
        <v>10</v>
      </c>
      <c r="AT4" s="18" t="s">
        <v>4</v>
      </c>
    </row>
    <row r="5" spans="2:12" s="1" customFormat="1" ht="6.95" customHeight="1">
      <c r="B5" s="21"/>
      <c r="I5" s="129"/>
      <c r="L5" s="21"/>
    </row>
    <row r="6" spans="2:12" s="1" customFormat="1" ht="12" customHeight="1">
      <c r="B6" s="21"/>
      <c r="D6" s="135" t="s">
        <v>15</v>
      </c>
      <c r="I6" s="129"/>
      <c r="L6" s="21"/>
    </row>
    <row r="7" spans="2:12" s="1" customFormat="1" ht="16.5" customHeight="1">
      <c r="B7" s="21"/>
      <c r="E7" s="136" t="str">
        <f>'Rekapitulace stavby'!K6</f>
        <v>II/117 Lipnice - Spálené Poříčí</v>
      </c>
      <c r="F7" s="135"/>
      <c r="G7" s="135"/>
      <c r="H7" s="135"/>
      <c r="I7" s="129"/>
      <c r="L7" s="21"/>
    </row>
    <row r="8" spans="1:31" s="2" customFormat="1" ht="12" customHeight="1">
      <c r="A8" s="39"/>
      <c r="B8" s="45"/>
      <c r="C8" s="39"/>
      <c r="D8" s="135" t="s">
        <v>100</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101</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17</v>
      </c>
      <c r="E11" s="39"/>
      <c r="F11" s="140" t="s">
        <v>18</v>
      </c>
      <c r="G11" s="39"/>
      <c r="H11" s="39"/>
      <c r="I11" s="141" t="s">
        <v>19</v>
      </c>
      <c r="J11" s="140" t="s">
        <v>77</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8. 7. 2019</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27</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28</v>
      </c>
      <c r="F15" s="39"/>
      <c r="G15" s="39"/>
      <c r="H15" s="39"/>
      <c r="I15" s="141" t="s">
        <v>29</v>
      </c>
      <c r="J15" s="140" t="s">
        <v>30</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31</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29</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33</v>
      </c>
      <c r="E20" s="39"/>
      <c r="F20" s="39"/>
      <c r="G20" s="39"/>
      <c r="H20" s="39"/>
      <c r="I20" s="141" t="s">
        <v>26</v>
      </c>
      <c r="J20" s="140" t="s">
        <v>34</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35</v>
      </c>
      <c r="F21" s="39"/>
      <c r="G21" s="39"/>
      <c r="H21" s="39"/>
      <c r="I21" s="141" t="s">
        <v>29</v>
      </c>
      <c r="J21" s="140" t="s">
        <v>36</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38</v>
      </c>
      <c r="E23" s="39"/>
      <c r="F23" s="39"/>
      <c r="G23" s="39"/>
      <c r="H23" s="39"/>
      <c r="I23" s="141" t="s">
        <v>26</v>
      </c>
      <c r="J23" s="140" t="s">
        <v>39</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40</v>
      </c>
      <c r="F24" s="39"/>
      <c r="G24" s="39"/>
      <c r="H24" s="39"/>
      <c r="I24" s="141" t="s">
        <v>29</v>
      </c>
      <c r="J24" s="140" t="s">
        <v>41</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77</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ROUND(J87,2)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ROUND((SUM(BE87:BE384)),2)</f>
        <v>0</v>
      </c>
      <c r="G33" s="39"/>
      <c r="H33" s="39"/>
      <c r="I33" s="156">
        <v>0.21</v>
      </c>
      <c r="J33" s="155">
        <f>ROUND(((SUM(BE87:BE384))*I33),2)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ROUND((SUM(BF87:BF384)),2)</f>
        <v>0</v>
      </c>
      <c r="G34" s="39"/>
      <c r="H34" s="39"/>
      <c r="I34" s="156">
        <v>0.15</v>
      </c>
      <c r="J34" s="155">
        <f>ROUND(((SUM(BF87:BF384))*I34),2)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ROUND((SUM(BG87:BG384)),2)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ROUND((SUM(BH87:BH384)),2)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ROUND((SUM(BI87:BI384)),2)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102</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15</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II/117 Lipnice - Spálené Poříčí</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100</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 xml:space="preserve">SK8B03 - II.úsek  ,km 0,588 - 1,235 </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141" t="s">
        <v>23</v>
      </c>
      <c r="J52" s="73" t="str">
        <f>IF(J12="","",J12)</f>
        <v>8. 7. 2019</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SÚS PK ,příspěvková organizace</v>
      </c>
      <c r="G54" s="41"/>
      <c r="H54" s="41"/>
      <c r="I54" s="141" t="s">
        <v>33</v>
      </c>
      <c r="J54" s="37" t="str">
        <f>E21</f>
        <v>Projekční kancelář Ing.Škubalová</v>
      </c>
      <c r="K54" s="41"/>
      <c r="L54" s="138"/>
      <c r="S54" s="39"/>
      <c r="T54" s="39"/>
      <c r="U54" s="39"/>
      <c r="V54" s="39"/>
      <c r="W54" s="39"/>
      <c r="X54" s="39"/>
      <c r="Y54" s="39"/>
      <c r="Z54" s="39"/>
      <c r="AA54" s="39"/>
      <c r="AB54" s="39"/>
      <c r="AC54" s="39"/>
      <c r="AD54" s="39"/>
      <c r="AE54" s="39"/>
    </row>
    <row r="55" spans="1:31" s="2" customFormat="1" ht="15.15" customHeight="1">
      <c r="A55" s="39"/>
      <c r="B55" s="40"/>
      <c r="C55" s="33" t="s">
        <v>31</v>
      </c>
      <c r="D55" s="41"/>
      <c r="E55" s="41"/>
      <c r="F55" s="28" t="str">
        <f>IF(E18="","",E18)</f>
        <v>Vyplň údaj</v>
      </c>
      <c r="G55" s="41"/>
      <c r="H55" s="41"/>
      <c r="I55" s="141" t="s">
        <v>38</v>
      </c>
      <c r="J55" s="37" t="str">
        <f>E24</f>
        <v>Straka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103</v>
      </c>
      <c r="D57" s="173"/>
      <c r="E57" s="173"/>
      <c r="F57" s="173"/>
      <c r="G57" s="173"/>
      <c r="H57" s="173"/>
      <c r="I57" s="174"/>
      <c r="J57" s="175" t="s">
        <v>104</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J87</f>
        <v>0</v>
      </c>
      <c r="K59" s="41"/>
      <c r="L59" s="138"/>
      <c r="S59" s="39"/>
      <c r="T59" s="39"/>
      <c r="U59" s="39"/>
      <c r="V59" s="39"/>
      <c r="W59" s="39"/>
      <c r="X59" s="39"/>
      <c r="Y59" s="39"/>
      <c r="Z59" s="39"/>
      <c r="AA59" s="39"/>
      <c r="AB59" s="39"/>
      <c r="AC59" s="39"/>
      <c r="AD59" s="39"/>
      <c r="AE59" s="39"/>
      <c r="AU59" s="18" t="s">
        <v>105</v>
      </c>
    </row>
    <row r="60" spans="1:31" s="9" customFormat="1" ht="24.95" customHeight="1">
      <c r="A60" s="9"/>
      <c r="B60" s="177"/>
      <c r="C60" s="178"/>
      <c r="D60" s="179" t="s">
        <v>106</v>
      </c>
      <c r="E60" s="180"/>
      <c r="F60" s="180"/>
      <c r="G60" s="180"/>
      <c r="H60" s="180"/>
      <c r="I60" s="181"/>
      <c r="J60" s="182">
        <f>J88</f>
        <v>0</v>
      </c>
      <c r="K60" s="178"/>
      <c r="L60" s="183"/>
      <c r="S60" s="9"/>
      <c r="T60" s="9"/>
      <c r="U60" s="9"/>
      <c r="V60" s="9"/>
      <c r="W60" s="9"/>
      <c r="X60" s="9"/>
      <c r="Y60" s="9"/>
      <c r="Z60" s="9"/>
      <c r="AA60" s="9"/>
      <c r="AB60" s="9"/>
      <c r="AC60" s="9"/>
      <c r="AD60" s="9"/>
      <c r="AE60" s="9"/>
    </row>
    <row r="61" spans="1:31" s="10" customFormat="1" ht="19.9" customHeight="1">
      <c r="A61" s="10"/>
      <c r="B61" s="184"/>
      <c r="C61" s="185"/>
      <c r="D61" s="186" t="s">
        <v>107</v>
      </c>
      <c r="E61" s="187"/>
      <c r="F61" s="187"/>
      <c r="G61" s="187"/>
      <c r="H61" s="187"/>
      <c r="I61" s="188"/>
      <c r="J61" s="189">
        <f>J89</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108</v>
      </c>
      <c r="E62" s="187"/>
      <c r="F62" s="187"/>
      <c r="G62" s="187"/>
      <c r="H62" s="187"/>
      <c r="I62" s="188"/>
      <c r="J62" s="189">
        <f>J175</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109</v>
      </c>
      <c r="E63" s="187"/>
      <c r="F63" s="187"/>
      <c r="G63" s="187"/>
      <c r="H63" s="187"/>
      <c r="I63" s="188"/>
      <c r="J63" s="189">
        <f>J181</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110</v>
      </c>
      <c r="E64" s="187"/>
      <c r="F64" s="187"/>
      <c r="G64" s="187"/>
      <c r="H64" s="187"/>
      <c r="I64" s="188"/>
      <c r="J64" s="189">
        <f>J197</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111</v>
      </c>
      <c r="E65" s="187"/>
      <c r="F65" s="187"/>
      <c r="G65" s="187"/>
      <c r="H65" s="187"/>
      <c r="I65" s="188"/>
      <c r="J65" s="189">
        <f>J263</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112</v>
      </c>
      <c r="E66" s="187"/>
      <c r="F66" s="187"/>
      <c r="G66" s="187"/>
      <c r="H66" s="187"/>
      <c r="I66" s="188"/>
      <c r="J66" s="189">
        <f>J339</f>
        <v>0</v>
      </c>
      <c r="K66" s="185"/>
      <c r="L66" s="190"/>
      <c r="S66" s="10"/>
      <c r="T66" s="10"/>
      <c r="U66" s="10"/>
      <c r="V66" s="10"/>
      <c r="W66" s="10"/>
      <c r="X66" s="10"/>
      <c r="Y66" s="10"/>
      <c r="Z66" s="10"/>
      <c r="AA66" s="10"/>
      <c r="AB66" s="10"/>
      <c r="AC66" s="10"/>
      <c r="AD66" s="10"/>
      <c r="AE66" s="10"/>
    </row>
    <row r="67" spans="1:31" s="10" customFormat="1" ht="19.9" customHeight="1">
      <c r="A67" s="10"/>
      <c r="B67" s="184"/>
      <c r="C67" s="185"/>
      <c r="D67" s="186" t="s">
        <v>113</v>
      </c>
      <c r="E67" s="187"/>
      <c r="F67" s="187"/>
      <c r="G67" s="187"/>
      <c r="H67" s="187"/>
      <c r="I67" s="188"/>
      <c r="J67" s="189">
        <f>J382</f>
        <v>0</v>
      </c>
      <c r="K67" s="185"/>
      <c r="L67" s="190"/>
      <c r="S67" s="10"/>
      <c r="T67" s="10"/>
      <c r="U67" s="10"/>
      <c r="V67" s="10"/>
      <c r="W67" s="10"/>
      <c r="X67" s="10"/>
      <c r="Y67" s="10"/>
      <c r="Z67" s="10"/>
      <c r="AA67" s="10"/>
      <c r="AB67" s="10"/>
      <c r="AC67" s="10"/>
      <c r="AD67" s="10"/>
      <c r="AE67" s="10"/>
    </row>
    <row r="68" spans="1:31" s="2" customFormat="1" ht="21.8" customHeight="1">
      <c r="A68" s="39"/>
      <c r="B68" s="40"/>
      <c r="C68" s="41"/>
      <c r="D68" s="41"/>
      <c r="E68" s="41"/>
      <c r="F68" s="41"/>
      <c r="G68" s="41"/>
      <c r="H68" s="41"/>
      <c r="I68" s="137"/>
      <c r="J68" s="41"/>
      <c r="K68" s="41"/>
      <c r="L68" s="138"/>
      <c r="S68" s="39"/>
      <c r="T68" s="39"/>
      <c r="U68" s="39"/>
      <c r="V68" s="39"/>
      <c r="W68" s="39"/>
      <c r="X68" s="39"/>
      <c r="Y68" s="39"/>
      <c r="Z68" s="39"/>
      <c r="AA68" s="39"/>
      <c r="AB68" s="39"/>
      <c r="AC68" s="39"/>
      <c r="AD68" s="39"/>
      <c r="AE68" s="39"/>
    </row>
    <row r="69" spans="1:31" s="2" customFormat="1" ht="6.95" customHeight="1">
      <c r="A69" s="39"/>
      <c r="B69" s="60"/>
      <c r="C69" s="61"/>
      <c r="D69" s="61"/>
      <c r="E69" s="61"/>
      <c r="F69" s="61"/>
      <c r="G69" s="61"/>
      <c r="H69" s="61"/>
      <c r="I69" s="167"/>
      <c r="J69" s="61"/>
      <c r="K69" s="61"/>
      <c r="L69" s="138"/>
      <c r="S69" s="39"/>
      <c r="T69" s="39"/>
      <c r="U69" s="39"/>
      <c r="V69" s="39"/>
      <c r="W69" s="39"/>
      <c r="X69" s="39"/>
      <c r="Y69" s="39"/>
      <c r="Z69" s="39"/>
      <c r="AA69" s="39"/>
      <c r="AB69" s="39"/>
      <c r="AC69" s="39"/>
      <c r="AD69" s="39"/>
      <c r="AE69" s="39"/>
    </row>
    <row r="73" spans="1:31" s="2" customFormat="1" ht="6.95" customHeight="1">
      <c r="A73" s="39"/>
      <c r="B73" s="62"/>
      <c r="C73" s="63"/>
      <c r="D73" s="63"/>
      <c r="E73" s="63"/>
      <c r="F73" s="63"/>
      <c r="G73" s="63"/>
      <c r="H73" s="63"/>
      <c r="I73" s="170"/>
      <c r="J73" s="63"/>
      <c r="K73" s="63"/>
      <c r="L73" s="138"/>
      <c r="S73" s="39"/>
      <c r="T73" s="39"/>
      <c r="U73" s="39"/>
      <c r="V73" s="39"/>
      <c r="W73" s="39"/>
      <c r="X73" s="39"/>
      <c r="Y73" s="39"/>
      <c r="Z73" s="39"/>
      <c r="AA73" s="39"/>
      <c r="AB73" s="39"/>
      <c r="AC73" s="39"/>
      <c r="AD73" s="39"/>
      <c r="AE73" s="39"/>
    </row>
    <row r="74" spans="1:31" s="2" customFormat="1" ht="24.95" customHeight="1">
      <c r="A74" s="39"/>
      <c r="B74" s="40"/>
      <c r="C74" s="24" t="s">
        <v>114</v>
      </c>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12" customHeight="1">
      <c r="A76" s="39"/>
      <c r="B76" s="40"/>
      <c r="C76" s="33" t="s">
        <v>15</v>
      </c>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6.5" customHeight="1">
      <c r="A77" s="39"/>
      <c r="B77" s="40"/>
      <c r="C77" s="41"/>
      <c r="D77" s="41"/>
      <c r="E77" s="171" t="str">
        <f>E7</f>
        <v>II/117 Lipnice - Spálené Poříčí</v>
      </c>
      <c r="F77" s="33"/>
      <c r="G77" s="33"/>
      <c r="H77" s="33"/>
      <c r="I77" s="137"/>
      <c r="J77" s="41"/>
      <c r="K77" s="41"/>
      <c r="L77" s="138"/>
      <c r="S77" s="39"/>
      <c r="T77" s="39"/>
      <c r="U77" s="39"/>
      <c r="V77" s="39"/>
      <c r="W77" s="39"/>
      <c r="X77" s="39"/>
      <c r="Y77" s="39"/>
      <c r="Z77" s="39"/>
      <c r="AA77" s="39"/>
      <c r="AB77" s="39"/>
      <c r="AC77" s="39"/>
      <c r="AD77" s="39"/>
      <c r="AE77" s="39"/>
    </row>
    <row r="78" spans="1:31" s="2" customFormat="1" ht="12" customHeight="1">
      <c r="A78" s="39"/>
      <c r="B78" s="40"/>
      <c r="C78" s="33" t="s">
        <v>100</v>
      </c>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16.5" customHeight="1">
      <c r="A79" s="39"/>
      <c r="B79" s="40"/>
      <c r="C79" s="41"/>
      <c r="D79" s="41"/>
      <c r="E79" s="70" t="str">
        <f>E9</f>
        <v xml:space="preserve">SK8B03 - II.úsek  ,km 0,588 - 1,235 </v>
      </c>
      <c r="F79" s="41"/>
      <c r="G79" s="41"/>
      <c r="H79" s="41"/>
      <c r="I79" s="137"/>
      <c r="J79" s="41"/>
      <c r="K79" s="41"/>
      <c r="L79" s="138"/>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37"/>
      <c r="J80" s="41"/>
      <c r="K80" s="41"/>
      <c r="L80" s="138"/>
      <c r="S80" s="39"/>
      <c r="T80" s="39"/>
      <c r="U80" s="39"/>
      <c r="V80" s="39"/>
      <c r="W80" s="39"/>
      <c r="X80" s="39"/>
      <c r="Y80" s="39"/>
      <c r="Z80" s="39"/>
      <c r="AA80" s="39"/>
      <c r="AB80" s="39"/>
      <c r="AC80" s="39"/>
      <c r="AD80" s="39"/>
      <c r="AE80" s="39"/>
    </row>
    <row r="81" spans="1:31" s="2" customFormat="1" ht="12" customHeight="1">
      <c r="A81" s="39"/>
      <c r="B81" s="40"/>
      <c r="C81" s="33" t="s">
        <v>21</v>
      </c>
      <c r="D81" s="41"/>
      <c r="E81" s="41"/>
      <c r="F81" s="28" t="str">
        <f>F12</f>
        <v xml:space="preserve"> </v>
      </c>
      <c r="G81" s="41"/>
      <c r="H81" s="41"/>
      <c r="I81" s="141" t="s">
        <v>23</v>
      </c>
      <c r="J81" s="73" t="str">
        <f>IF(J12="","",J12)</f>
        <v>8. 7. 2019</v>
      </c>
      <c r="K81" s="41"/>
      <c r="L81" s="138"/>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137"/>
      <c r="J82" s="41"/>
      <c r="K82" s="41"/>
      <c r="L82" s="138"/>
      <c r="S82" s="39"/>
      <c r="T82" s="39"/>
      <c r="U82" s="39"/>
      <c r="V82" s="39"/>
      <c r="W82" s="39"/>
      <c r="X82" s="39"/>
      <c r="Y82" s="39"/>
      <c r="Z82" s="39"/>
      <c r="AA82" s="39"/>
      <c r="AB82" s="39"/>
      <c r="AC82" s="39"/>
      <c r="AD82" s="39"/>
      <c r="AE82" s="39"/>
    </row>
    <row r="83" spans="1:31" s="2" customFormat="1" ht="25.65" customHeight="1">
      <c r="A83" s="39"/>
      <c r="B83" s="40"/>
      <c r="C83" s="33" t="s">
        <v>25</v>
      </c>
      <c r="D83" s="41"/>
      <c r="E83" s="41"/>
      <c r="F83" s="28" t="str">
        <f>E15</f>
        <v>SÚS PK ,příspěvková organizace</v>
      </c>
      <c r="G83" s="41"/>
      <c r="H83" s="41"/>
      <c r="I83" s="141" t="s">
        <v>33</v>
      </c>
      <c r="J83" s="37" t="str">
        <f>E21</f>
        <v>Projekční kancelář Ing.Škubalová</v>
      </c>
      <c r="K83" s="41"/>
      <c r="L83" s="138"/>
      <c r="S83" s="39"/>
      <c r="T83" s="39"/>
      <c r="U83" s="39"/>
      <c r="V83" s="39"/>
      <c r="W83" s="39"/>
      <c r="X83" s="39"/>
      <c r="Y83" s="39"/>
      <c r="Z83" s="39"/>
      <c r="AA83" s="39"/>
      <c r="AB83" s="39"/>
      <c r="AC83" s="39"/>
      <c r="AD83" s="39"/>
      <c r="AE83" s="39"/>
    </row>
    <row r="84" spans="1:31" s="2" customFormat="1" ht="15.15" customHeight="1">
      <c r="A84" s="39"/>
      <c r="B84" s="40"/>
      <c r="C84" s="33" t="s">
        <v>31</v>
      </c>
      <c r="D84" s="41"/>
      <c r="E84" s="41"/>
      <c r="F84" s="28" t="str">
        <f>IF(E18="","",E18)</f>
        <v>Vyplň údaj</v>
      </c>
      <c r="G84" s="41"/>
      <c r="H84" s="41"/>
      <c r="I84" s="141" t="s">
        <v>38</v>
      </c>
      <c r="J84" s="37" t="str">
        <f>E24</f>
        <v>Straka</v>
      </c>
      <c r="K84" s="41"/>
      <c r="L84" s="138"/>
      <c r="S84" s="39"/>
      <c r="T84" s="39"/>
      <c r="U84" s="39"/>
      <c r="V84" s="39"/>
      <c r="W84" s="39"/>
      <c r="X84" s="39"/>
      <c r="Y84" s="39"/>
      <c r="Z84" s="39"/>
      <c r="AA84" s="39"/>
      <c r="AB84" s="39"/>
      <c r="AC84" s="39"/>
      <c r="AD84" s="39"/>
      <c r="AE84" s="39"/>
    </row>
    <row r="85" spans="1:31" s="2" customFormat="1" ht="10.3" customHeight="1">
      <c r="A85" s="39"/>
      <c r="B85" s="40"/>
      <c r="C85" s="41"/>
      <c r="D85" s="41"/>
      <c r="E85" s="41"/>
      <c r="F85" s="41"/>
      <c r="G85" s="41"/>
      <c r="H85" s="41"/>
      <c r="I85" s="137"/>
      <c r="J85" s="41"/>
      <c r="K85" s="41"/>
      <c r="L85" s="138"/>
      <c r="S85" s="39"/>
      <c r="T85" s="39"/>
      <c r="U85" s="39"/>
      <c r="V85" s="39"/>
      <c r="W85" s="39"/>
      <c r="X85" s="39"/>
      <c r="Y85" s="39"/>
      <c r="Z85" s="39"/>
      <c r="AA85" s="39"/>
      <c r="AB85" s="39"/>
      <c r="AC85" s="39"/>
      <c r="AD85" s="39"/>
      <c r="AE85" s="39"/>
    </row>
    <row r="86" spans="1:31" s="11" customFormat="1" ht="29.25" customHeight="1">
      <c r="A86" s="191"/>
      <c r="B86" s="192"/>
      <c r="C86" s="193" t="s">
        <v>115</v>
      </c>
      <c r="D86" s="194" t="s">
        <v>63</v>
      </c>
      <c r="E86" s="194" t="s">
        <v>59</v>
      </c>
      <c r="F86" s="194" t="s">
        <v>60</v>
      </c>
      <c r="G86" s="194" t="s">
        <v>116</v>
      </c>
      <c r="H86" s="194" t="s">
        <v>117</v>
      </c>
      <c r="I86" s="195" t="s">
        <v>118</v>
      </c>
      <c r="J86" s="194" t="s">
        <v>104</v>
      </c>
      <c r="K86" s="196" t="s">
        <v>119</v>
      </c>
      <c r="L86" s="197"/>
      <c r="M86" s="93" t="s">
        <v>77</v>
      </c>
      <c r="N86" s="94" t="s">
        <v>48</v>
      </c>
      <c r="O86" s="94" t="s">
        <v>120</v>
      </c>
      <c r="P86" s="94" t="s">
        <v>121</v>
      </c>
      <c r="Q86" s="94" t="s">
        <v>122</v>
      </c>
      <c r="R86" s="94" t="s">
        <v>123</v>
      </c>
      <c r="S86" s="94" t="s">
        <v>124</v>
      </c>
      <c r="T86" s="95" t="s">
        <v>125</v>
      </c>
      <c r="U86" s="191"/>
      <c r="V86" s="191"/>
      <c r="W86" s="191"/>
      <c r="X86" s="191"/>
      <c r="Y86" s="191"/>
      <c r="Z86" s="191"/>
      <c r="AA86" s="191"/>
      <c r="AB86" s="191"/>
      <c r="AC86" s="191"/>
      <c r="AD86" s="191"/>
      <c r="AE86" s="191"/>
    </row>
    <row r="87" spans="1:63" s="2" customFormat="1" ht="22.8" customHeight="1">
      <c r="A87" s="39"/>
      <c r="B87" s="40"/>
      <c r="C87" s="100" t="s">
        <v>126</v>
      </c>
      <c r="D87" s="41"/>
      <c r="E87" s="41"/>
      <c r="F87" s="41"/>
      <c r="G87" s="41"/>
      <c r="H87" s="41"/>
      <c r="I87" s="137"/>
      <c r="J87" s="198">
        <f>BK87</f>
        <v>0</v>
      </c>
      <c r="K87" s="41"/>
      <c r="L87" s="45"/>
      <c r="M87" s="96"/>
      <c r="N87" s="199"/>
      <c r="O87" s="97"/>
      <c r="P87" s="200">
        <f>P88</f>
        <v>0</v>
      </c>
      <c r="Q87" s="97"/>
      <c r="R87" s="200">
        <f>R88</f>
        <v>819.4570646999998</v>
      </c>
      <c r="S87" s="97"/>
      <c r="T87" s="201">
        <f>T88</f>
        <v>1545.7831999999999</v>
      </c>
      <c r="U87" s="39"/>
      <c r="V87" s="39"/>
      <c r="W87" s="39"/>
      <c r="X87" s="39"/>
      <c r="Y87" s="39"/>
      <c r="Z87" s="39"/>
      <c r="AA87" s="39"/>
      <c r="AB87" s="39"/>
      <c r="AC87" s="39"/>
      <c r="AD87" s="39"/>
      <c r="AE87" s="39"/>
      <c r="AT87" s="18" t="s">
        <v>78</v>
      </c>
      <c r="AU87" s="18" t="s">
        <v>105</v>
      </c>
      <c r="BK87" s="202">
        <f>BK88</f>
        <v>0</v>
      </c>
    </row>
    <row r="88" spans="1:63" s="12" customFormat="1" ht="25.9" customHeight="1">
      <c r="A88" s="12"/>
      <c r="B88" s="203"/>
      <c r="C88" s="204"/>
      <c r="D88" s="205" t="s">
        <v>78</v>
      </c>
      <c r="E88" s="206" t="s">
        <v>127</v>
      </c>
      <c r="F88" s="206" t="s">
        <v>128</v>
      </c>
      <c r="G88" s="204"/>
      <c r="H88" s="204"/>
      <c r="I88" s="207"/>
      <c r="J88" s="208">
        <f>BK88</f>
        <v>0</v>
      </c>
      <c r="K88" s="204"/>
      <c r="L88" s="209"/>
      <c r="M88" s="210"/>
      <c r="N88" s="211"/>
      <c r="O88" s="211"/>
      <c r="P88" s="212">
        <f>P89+P175+P181+P197+P263+P339+P382</f>
        <v>0</v>
      </c>
      <c r="Q88" s="211"/>
      <c r="R88" s="212">
        <f>R89+R175+R181+R197+R263+R339+R382</f>
        <v>819.4570646999998</v>
      </c>
      <c r="S88" s="211"/>
      <c r="T88" s="213">
        <f>T89+T175+T181+T197+T263+T339+T382</f>
        <v>1545.7831999999999</v>
      </c>
      <c r="U88" s="12"/>
      <c r="V88" s="12"/>
      <c r="W88" s="12"/>
      <c r="X88" s="12"/>
      <c r="Y88" s="12"/>
      <c r="Z88" s="12"/>
      <c r="AA88" s="12"/>
      <c r="AB88" s="12"/>
      <c r="AC88" s="12"/>
      <c r="AD88" s="12"/>
      <c r="AE88" s="12"/>
      <c r="AR88" s="214" t="s">
        <v>87</v>
      </c>
      <c r="AT88" s="215" t="s">
        <v>78</v>
      </c>
      <c r="AU88" s="215" t="s">
        <v>79</v>
      </c>
      <c r="AY88" s="214" t="s">
        <v>129</v>
      </c>
      <c r="BK88" s="216">
        <f>BK89+BK175+BK181+BK197+BK263+BK339+BK382</f>
        <v>0</v>
      </c>
    </row>
    <row r="89" spans="1:63" s="12" customFormat="1" ht="22.8" customHeight="1">
      <c r="A89" s="12"/>
      <c r="B89" s="203"/>
      <c r="C89" s="204"/>
      <c r="D89" s="205" t="s">
        <v>78</v>
      </c>
      <c r="E89" s="217" t="s">
        <v>87</v>
      </c>
      <c r="F89" s="217" t="s">
        <v>130</v>
      </c>
      <c r="G89" s="204"/>
      <c r="H89" s="204"/>
      <c r="I89" s="207"/>
      <c r="J89" s="218">
        <f>BK89</f>
        <v>0</v>
      </c>
      <c r="K89" s="204"/>
      <c r="L89" s="209"/>
      <c r="M89" s="210"/>
      <c r="N89" s="211"/>
      <c r="O89" s="211"/>
      <c r="P89" s="212">
        <f>SUM(P90:P174)</f>
        <v>0</v>
      </c>
      <c r="Q89" s="211"/>
      <c r="R89" s="212">
        <f>SUM(R90:R174)</f>
        <v>55.5078595</v>
      </c>
      <c r="S89" s="211"/>
      <c r="T89" s="213">
        <f>SUM(T90:T174)</f>
        <v>921.1264</v>
      </c>
      <c r="U89" s="12"/>
      <c r="V89" s="12"/>
      <c r="W89" s="12"/>
      <c r="X89" s="12"/>
      <c r="Y89" s="12"/>
      <c r="Z89" s="12"/>
      <c r="AA89" s="12"/>
      <c r="AB89" s="12"/>
      <c r="AC89" s="12"/>
      <c r="AD89" s="12"/>
      <c r="AE89" s="12"/>
      <c r="AR89" s="214" t="s">
        <v>87</v>
      </c>
      <c r="AT89" s="215" t="s">
        <v>78</v>
      </c>
      <c r="AU89" s="215" t="s">
        <v>87</v>
      </c>
      <c r="AY89" s="214" t="s">
        <v>129</v>
      </c>
      <c r="BK89" s="216">
        <f>SUM(BK90:BK174)</f>
        <v>0</v>
      </c>
    </row>
    <row r="90" spans="1:65" s="2" customFormat="1" ht="16.5" customHeight="1">
      <c r="A90" s="39"/>
      <c r="B90" s="40"/>
      <c r="C90" s="219" t="s">
        <v>87</v>
      </c>
      <c r="D90" s="219" t="s">
        <v>131</v>
      </c>
      <c r="E90" s="220" t="s">
        <v>132</v>
      </c>
      <c r="F90" s="221" t="s">
        <v>133</v>
      </c>
      <c r="G90" s="222" t="s">
        <v>134</v>
      </c>
      <c r="H90" s="223">
        <v>2</v>
      </c>
      <c r="I90" s="224"/>
      <c r="J90" s="223">
        <f>ROUND(I90*H90,2)</f>
        <v>0</v>
      </c>
      <c r="K90" s="221" t="s">
        <v>135</v>
      </c>
      <c r="L90" s="45"/>
      <c r="M90" s="225" t="s">
        <v>77</v>
      </c>
      <c r="N90" s="226" t="s">
        <v>49</v>
      </c>
      <c r="O90" s="85"/>
      <c r="P90" s="227">
        <f>O90*H90</f>
        <v>0</v>
      </c>
      <c r="Q90" s="227">
        <v>0</v>
      </c>
      <c r="R90" s="227">
        <f>Q90*H90</f>
        <v>0</v>
      </c>
      <c r="S90" s="227">
        <v>0</v>
      </c>
      <c r="T90" s="228">
        <f>S90*H90</f>
        <v>0</v>
      </c>
      <c r="U90" s="39"/>
      <c r="V90" s="39"/>
      <c r="W90" s="39"/>
      <c r="X90" s="39"/>
      <c r="Y90" s="39"/>
      <c r="Z90" s="39"/>
      <c r="AA90" s="39"/>
      <c r="AB90" s="39"/>
      <c r="AC90" s="39"/>
      <c r="AD90" s="39"/>
      <c r="AE90" s="39"/>
      <c r="AR90" s="229" t="s">
        <v>136</v>
      </c>
      <c r="AT90" s="229" t="s">
        <v>131</v>
      </c>
      <c r="AU90" s="229" t="s">
        <v>89</v>
      </c>
      <c r="AY90" s="18" t="s">
        <v>129</v>
      </c>
      <c r="BE90" s="230">
        <f>IF(N90="základní",J90,0)</f>
        <v>0</v>
      </c>
      <c r="BF90" s="230">
        <f>IF(N90="snížená",J90,0)</f>
        <v>0</v>
      </c>
      <c r="BG90" s="230">
        <f>IF(N90="zákl. přenesená",J90,0)</f>
        <v>0</v>
      </c>
      <c r="BH90" s="230">
        <f>IF(N90="sníž. přenesená",J90,0)</f>
        <v>0</v>
      </c>
      <c r="BI90" s="230">
        <f>IF(N90="nulová",J90,0)</f>
        <v>0</v>
      </c>
      <c r="BJ90" s="18" t="s">
        <v>87</v>
      </c>
      <c r="BK90" s="230">
        <f>ROUND(I90*H90,2)</f>
        <v>0</v>
      </c>
      <c r="BL90" s="18" t="s">
        <v>136</v>
      </c>
      <c r="BM90" s="229" t="s">
        <v>137</v>
      </c>
    </row>
    <row r="91" spans="1:47" s="2" customFormat="1" ht="12">
      <c r="A91" s="39"/>
      <c r="B91" s="40"/>
      <c r="C91" s="41"/>
      <c r="D91" s="231" t="s">
        <v>138</v>
      </c>
      <c r="E91" s="41"/>
      <c r="F91" s="232" t="s">
        <v>139</v>
      </c>
      <c r="G91" s="41"/>
      <c r="H91" s="41"/>
      <c r="I91" s="137"/>
      <c r="J91" s="41"/>
      <c r="K91" s="41"/>
      <c r="L91" s="45"/>
      <c r="M91" s="233"/>
      <c r="N91" s="234"/>
      <c r="O91" s="85"/>
      <c r="P91" s="85"/>
      <c r="Q91" s="85"/>
      <c r="R91" s="85"/>
      <c r="S91" s="85"/>
      <c r="T91" s="86"/>
      <c r="U91" s="39"/>
      <c r="V91" s="39"/>
      <c r="W91" s="39"/>
      <c r="X91" s="39"/>
      <c r="Y91" s="39"/>
      <c r="Z91" s="39"/>
      <c r="AA91" s="39"/>
      <c r="AB91" s="39"/>
      <c r="AC91" s="39"/>
      <c r="AD91" s="39"/>
      <c r="AE91" s="39"/>
      <c r="AT91" s="18" t="s">
        <v>138</v>
      </c>
      <c r="AU91" s="18" t="s">
        <v>89</v>
      </c>
    </row>
    <row r="92" spans="1:65" s="2" customFormat="1" ht="21.75" customHeight="1">
      <c r="A92" s="39"/>
      <c r="B92" s="40"/>
      <c r="C92" s="219" t="s">
        <v>89</v>
      </c>
      <c r="D92" s="219" t="s">
        <v>131</v>
      </c>
      <c r="E92" s="220" t="s">
        <v>140</v>
      </c>
      <c r="F92" s="221" t="s">
        <v>141</v>
      </c>
      <c r="G92" s="222" t="s">
        <v>134</v>
      </c>
      <c r="H92" s="223">
        <v>2</v>
      </c>
      <c r="I92" s="224"/>
      <c r="J92" s="223">
        <f>ROUND(I92*H92,2)</f>
        <v>0</v>
      </c>
      <c r="K92" s="221" t="s">
        <v>135</v>
      </c>
      <c r="L92" s="45"/>
      <c r="M92" s="225" t="s">
        <v>77</v>
      </c>
      <c r="N92" s="226" t="s">
        <v>49</v>
      </c>
      <c r="O92" s="85"/>
      <c r="P92" s="227">
        <f>O92*H92</f>
        <v>0</v>
      </c>
      <c r="Q92" s="227">
        <v>5E-05</v>
      </c>
      <c r="R92" s="227">
        <f>Q92*H92</f>
        <v>0.0001</v>
      </c>
      <c r="S92" s="227">
        <v>0</v>
      </c>
      <c r="T92" s="228">
        <f>S92*H92</f>
        <v>0</v>
      </c>
      <c r="U92" s="39"/>
      <c r="V92" s="39"/>
      <c r="W92" s="39"/>
      <c r="X92" s="39"/>
      <c r="Y92" s="39"/>
      <c r="Z92" s="39"/>
      <c r="AA92" s="39"/>
      <c r="AB92" s="39"/>
      <c r="AC92" s="39"/>
      <c r="AD92" s="39"/>
      <c r="AE92" s="39"/>
      <c r="AR92" s="229" t="s">
        <v>136</v>
      </c>
      <c r="AT92" s="229" t="s">
        <v>131</v>
      </c>
      <c r="AU92" s="229" t="s">
        <v>89</v>
      </c>
      <c r="AY92" s="18" t="s">
        <v>129</v>
      </c>
      <c r="BE92" s="230">
        <f>IF(N92="základní",J92,0)</f>
        <v>0</v>
      </c>
      <c r="BF92" s="230">
        <f>IF(N92="snížená",J92,0)</f>
        <v>0</v>
      </c>
      <c r="BG92" s="230">
        <f>IF(N92="zákl. přenesená",J92,0)</f>
        <v>0</v>
      </c>
      <c r="BH92" s="230">
        <f>IF(N92="sníž. přenesená",J92,0)</f>
        <v>0</v>
      </c>
      <c r="BI92" s="230">
        <f>IF(N92="nulová",J92,0)</f>
        <v>0</v>
      </c>
      <c r="BJ92" s="18" t="s">
        <v>87</v>
      </c>
      <c r="BK92" s="230">
        <f>ROUND(I92*H92,2)</f>
        <v>0</v>
      </c>
      <c r="BL92" s="18" t="s">
        <v>136</v>
      </c>
      <c r="BM92" s="229" t="s">
        <v>142</v>
      </c>
    </row>
    <row r="93" spans="1:47" s="2" customFormat="1" ht="12">
      <c r="A93" s="39"/>
      <c r="B93" s="40"/>
      <c r="C93" s="41"/>
      <c r="D93" s="231" t="s">
        <v>138</v>
      </c>
      <c r="E93" s="41"/>
      <c r="F93" s="232" t="s">
        <v>143</v>
      </c>
      <c r="G93" s="41"/>
      <c r="H93" s="41"/>
      <c r="I93" s="137"/>
      <c r="J93" s="41"/>
      <c r="K93" s="41"/>
      <c r="L93" s="45"/>
      <c r="M93" s="233"/>
      <c r="N93" s="234"/>
      <c r="O93" s="85"/>
      <c r="P93" s="85"/>
      <c r="Q93" s="85"/>
      <c r="R93" s="85"/>
      <c r="S93" s="85"/>
      <c r="T93" s="86"/>
      <c r="U93" s="39"/>
      <c r="V93" s="39"/>
      <c r="W93" s="39"/>
      <c r="X93" s="39"/>
      <c r="Y93" s="39"/>
      <c r="Z93" s="39"/>
      <c r="AA93" s="39"/>
      <c r="AB93" s="39"/>
      <c r="AC93" s="39"/>
      <c r="AD93" s="39"/>
      <c r="AE93" s="39"/>
      <c r="AT93" s="18" t="s">
        <v>138</v>
      </c>
      <c r="AU93" s="18" t="s">
        <v>89</v>
      </c>
    </row>
    <row r="94" spans="1:65" s="2" customFormat="1" ht="21.75" customHeight="1">
      <c r="A94" s="39"/>
      <c r="B94" s="40"/>
      <c r="C94" s="219" t="s">
        <v>144</v>
      </c>
      <c r="D94" s="219" t="s">
        <v>131</v>
      </c>
      <c r="E94" s="220" t="s">
        <v>145</v>
      </c>
      <c r="F94" s="221" t="s">
        <v>146</v>
      </c>
      <c r="G94" s="222" t="s">
        <v>147</v>
      </c>
      <c r="H94" s="223">
        <v>3598.15</v>
      </c>
      <c r="I94" s="224"/>
      <c r="J94" s="223">
        <f>ROUND(I94*H94,2)</f>
        <v>0</v>
      </c>
      <c r="K94" s="221" t="s">
        <v>135</v>
      </c>
      <c r="L94" s="45"/>
      <c r="M94" s="225" t="s">
        <v>77</v>
      </c>
      <c r="N94" s="226" t="s">
        <v>49</v>
      </c>
      <c r="O94" s="85"/>
      <c r="P94" s="227">
        <f>O94*H94</f>
        <v>0</v>
      </c>
      <c r="Q94" s="227">
        <v>0.00013</v>
      </c>
      <c r="R94" s="227">
        <f>Q94*H94</f>
        <v>0.4677595</v>
      </c>
      <c r="S94" s="227">
        <v>0.256</v>
      </c>
      <c r="T94" s="228">
        <f>S94*H94</f>
        <v>921.1264</v>
      </c>
      <c r="U94" s="39"/>
      <c r="V94" s="39"/>
      <c r="W94" s="39"/>
      <c r="X94" s="39"/>
      <c r="Y94" s="39"/>
      <c r="Z94" s="39"/>
      <c r="AA94" s="39"/>
      <c r="AB94" s="39"/>
      <c r="AC94" s="39"/>
      <c r="AD94" s="39"/>
      <c r="AE94" s="39"/>
      <c r="AR94" s="229" t="s">
        <v>136</v>
      </c>
      <c r="AT94" s="229" t="s">
        <v>131</v>
      </c>
      <c r="AU94" s="229" t="s">
        <v>89</v>
      </c>
      <c r="AY94" s="18" t="s">
        <v>129</v>
      </c>
      <c r="BE94" s="230">
        <f>IF(N94="základní",J94,0)</f>
        <v>0</v>
      </c>
      <c r="BF94" s="230">
        <f>IF(N94="snížená",J94,0)</f>
        <v>0</v>
      </c>
      <c r="BG94" s="230">
        <f>IF(N94="zákl. přenesená",J94,0)</f>
        <v>0</v>
      </c>
      <c r="BH94" s="230">
        <f>IF(N94="sníž. přenesená",J94,0)</f>
        <v>0</v>
      </c>
      <c r="BI94" s="230">
        <f>IF(N94="nulová",J94,0)</f>
        <v>0</v>
      </c>
      <c r="BJ94" s="18" t="s">
        <v>87</v>
      </c>
      <c r="BK94" s="230">
        <f>ROUND(I94*H94,2)</f>
        <v>0</v>
      </c>
      <c r="BL94" s="18" t="s">
        <v>136</v>
      </c>
      <c r="BM94" s="229" t="s">
        <v>148</v>
      </c>
    </row>
    <row r="95" spans="1:47" s="2" customFormat="1" ht="12">
      <c r="A95" s="39"/>
      <c r="B95" s="40"/>
      <c r="C95" s="41"/>
      <c r="D95" s="231" t="s">
        <v>138</v>
      </c>
      <c r="E95" s="41"/>
      <c r="F95" s="232" t="s">
        <v>149</v>
      </c>
      <c r="G95" s="41"/>
      <c r="H95" s="41"/>
      <c r="I95" s="137"/>
      <c r="J95" s="41"/>
      <c r="K95" s="41"/>
      <c r="L95" s="45"/>
      <c r="M95" s="233"/>
      <c r="N95" s="234"/>
      <c r="O95" s="85"/>
      <c r="P95" s="85"/>
      <c r="Q95" s="85"/>
      <c r="R95" s="85"/>
      <c r="S95" s="85"/>
      <c r="T95" s="86"/>
      <c r="U95" s="39"/>
      <c r="V95" s="39"/>
      <c r="W95" s="39"/>
      <c r="X95" s="39"/>
      <c r="Y95" s="39"/>
      <c r="Z95" s="39"/>
      <c r="AA95" s="39"/>
      <c r="AB95" s="39"/>
      <c r="AC95" s="39"/>
      <c r="AD95" s="39"/>
      <c r="AE95" s="39"/>
      <c r="AT95" s="18" t="s">
        <v>138</v>
      </c>
      <c r="AU95" s="18" t="s">
        <v>89</v>
      </c>
    </row>
    <row r="96" spans="1:51" s="13" customFormat="1" ht="12">
      <c r="A96" s="13"/>
      <c r="B96" s="235"/>
      <c r="C96" s="236"/>
      <c r="D96" s="231" t="s">
        <v>150</v>
      </c>
      <c r="E96" s="237" t="s">
        <v>77</v>
      </c>
      <c r="F96" s="238" t="s">
        <v>151</v>
      </c>
      <c r="G96" s="236"/>
      <c r="H96" s="239">
        <v>3598.15</v>
      </c>
      <c r="I96" s="240"/>
      <c r="J96" s="236"/>
      <c r="K96" s="236"/>
      <c r="L96" s="241"/>
      <c r="M96" s="242"/>
      <c r="N96" s="243"/>
      <c r="O96" s="243"/>
      <c r="P96" s="243"/>
      <c r="Q96" s="243"/>
      <c r="R96" s="243"/>
      <c r="S96" s="243"/>
      <c r="T96" s="244"/>
      <c r="U96" s="13"/>
      <c r="V96" s="13"/>
      <c r="W96" s="13"/>
      <c r="X96" s="13"/>
      <c r="Y96" s="13"/>
      <c r="Z96" s="13"/>
      <c r="AA96" s="13"/>
      <c r="AB96" s="13"/>
      <c r="AC96" s="13"/>
      <c r="AD96" s="13"/>
      <c r="AE96" s="13"/>
      <c r="AT96" s="245" t="s">
        <v>150</v>
      </c>
      <c r="AU96" s="245" t="s">
        <v>89</v>
      </c>
      <c r="AV96" s="13" t="s">
        <v>89</v>
      </c>
      <c r="AW96" s="13" t="s">
        <v>37</v>
      </c>
      <c r="AX96" s="13" t="s">
        <v>79</v>
      </c>
      <c r="AY96" s="245" t="s">
        <v>129</v>
      </c>
    </row>
    <row r="97" spans="1:51" s="14" customFormat="1" ht="12">
      <c r="A97" s="14"/>
      <c r="B97" s="246"/>
      <c r="C97" s="247"/>
      <c r="D97" s="231" t="s">
        <v>150</v>
      </c>
      <c r="E97" s="248" t="s">
        <v>77</v>
      </c>
      <c r="F97" s="249" t="s">
        <v>152</v>
      </c>
      <c r="G97" s="247"/>
      <c r="H97" s="248" t="s">
        <v>77</v>
      </c>
      <c r="I97" s="250"/>
      <c r="J97" s="247"/>
      <c r="K97" s="247"/>
      <c r="L97" s="251"/>
      <c r="M97" s="252"/>
      <c r="N97" s="253"/>
      <c r="O97" s="253"/>
      <c r="P97" s="253"/>
      <c r="Q97" s="253"/>
      <c r="R97" s="253"/>
      <c r="S97" s="253"/>
      <c r="T97" s="254"/>
      <c r="U97" s="14"/>
      <c r="V97" s="14"/>
      <c r="W97" s="14"/>
      <c r="X97" s="14"/>
      <c r="Y97" s="14"/>
      <c r="Z97" s="14"/>
      <c r="AA97" s="14"/>
      <c r="AB97" s="14"/>
      <c r="AC97" s="14"/>
      <c r="AD97" s="14"/>
      <c r="AE97" s="14"/>
      <c r="AT97" s="255" t="s">
        <v>150</v>
      </c>
      <c r="AU97" s="255" t="s">
        <v>89</v>
      </c>
      <c r="AV97" s="14" t="s">
        <v>87</v>
      </c>
      <c r="AW97" s="14" t="s">
        <v>37</v>
      </c>
      <c r="AX97" s="14" t="s">
        <v>79</v>
      </c>
      <c r="AY97" s="255" t="s">
        <v>129</v>
      </c>
    </row>
    <row r="98" spans="1:51" s="15" customFormat="1" ht="12">
      <c r="A98" s="15"/>
      <c r="B98" s="256"/>
      <c r="C98" s="257"/>
      <c r="D98" s="231" t="s">
        <v>150</v>
      </c>
      <c r="E98" s="258" t="s">
        <v>77</v>
      </c>
      <c r="F98" s="259" t="s">
        <v>153</v>
      </c>
      <c r="G98" s="257"/>
      <c r="H98" s="260">
        <v>3598.15</v>
      </c>
      <c r="I98" s="261"/>
      <c r="J98" s="257"/>
      <c r="K98" s="257"/>
      <c r="L98" s="262"/>
      <c r="M98" s="263"/>
      <c r="N98" s="264"/>
      <c r="O98" s="264"/>
      <c r="P98" s="264"/>
      <c r="Q98" s="264"/>
      <c r="R98" s="264"/>
      <c r="S98" s="264"/>
      <c r="T98" s="265"/>
      <c r="U98" s="15"/>
      <c r="V98" s="15"/>
      <c r="W98" s="15"/>
      <c r="X98" s="15"/>
      <c r="Y98" s="15"/>
      <c r="Z98" s="15"/>
      <c r="AA98" s="15"/>
      <c r="AB98" s="15"/>
      <c r="AC98" s="15"/>
      <c r="AD98" s="15"/>
      <c r="AE98" s="15"/>
      <c r="AT98" s="266" t="s">
        <v>150</v>
      </c>
      <c r="AU98" s="266" t="s">
        <v>89</v>
      </c>
      <c r="AV98" s="15" t="s">
        <v>136</v>
      </c>
      <c r="AW98" s="15" t="s">
        <v>37</v>
      </c>
      <c r="AX98" s="15" t="s">
        <v>87</v>
      </c>
      <c r="AY98" s="266" t="s">
        <v>129</v>
      </c>
    </row>
    <row r="99" spans="1:65" s="2" customFormat="1" ht="21.75" customHeight="1">
      <c r="A99" s="39"/>
      <c r="B99" s="40"/>
      <c r="C99" s="219" t="s">
        <v>136</v>
      </c>
      <c r="D99" s="219" t="s">
        <v>131</v>
      </c>
      <c r="E99" s="220" t="s">
        <v>154</v>
      </c>
      <c r="F99" s="221" t="s">
        <v>155</v>
      </c>
      <c r="G99" s="222" t="s">
        <v>156</v>
      </c>
      <c r="H99" s="223">
        <v>360.36</v>
      </c>
      <c r="I99" s="224"/>
      <c r="J99" s="223">
        <f>ROUND(I99*H99,2)</f>
        <v>0</v>
      </c>
      <c r="K99" s="221" t="s">
        <v>135</v>
      </c>
      <c r="L99" s="45"/>
      <c r="M99" s="225" t="s">
        <v>77</v>
      </c>
      <c r="N99" s="226" t="s">
        <v>49</v>
      </c>
      <c r="O99" s="85"/>
      <c r="P99" s="227">
        <f>O99*H99</f>
        <v>0</v>
      </c>
      <c r="Q99" s="227">
        <v>0</v>
      </c>
      <c r="R99" s="227">
        <f>Q99*H99</f>
        <v>0</v>
      </c>
      <c r="S99" s="227">
        <v>0</v>
      </c>
      <c r="T99" s="228">
        <f>S99*H99</f>
        <v>0</v>
      </c>
      <c r="U99" s="39"/>
      <c r="V99" s="39"/>
      <c r="W99" s="39"/>
      <c r="X99" s="39"/>
      <c r="Y99" s="39"/>
      <c r="Z99" s="39"/>
      <c r="AA99" s="39"/>
      <c r="AB99" s="39"/>
      <c r="AC99" s="39"/>
      <c r="AD99" s="39"/>
      <c r="AE99" s="39"/>
      <c r="AR99" s="229" t="s">
        <v>136</v>
      </c>
      <c r="AT99" s="229" t="s">
        <v>131</v>
      </c>
      <c r="AU99" s="229" t="s">
        <v>89</v>
      </c>
      <c r="AY99" s="18" t="s">
        <v>129</v>
      </c>
      <c r="BE99" s="230">
        <f>IF(N99="základní",J99,0)</f>
        <v>0</v>
      </c>
      <c r="BF99" s="230">
        <f>IF(N99="snížená",J99,0)</f>
        <v>0</v>
      </c>
      <c r="BG99" s="230">
        <f>IF(N99="zákl. přenesená",J99,0)</f>
        <v>0</v>
      </c>
      <c r="BH99" s="230">
        <f>IF(N99="sníž. přenesená",J99,0)</f>
        <v>0</v>
      </c>
      <c r="BI99" s="230">
        <f>IF(N99="nulová",J99,0)</f>
        <v>0</v>
      </c>
      <c r="BJ99" s="18" t="s">
        <v>87</v>
      </c>
      <c r="BK99" s="230">
        <f>ROUND(I99*H99,2)</f>
        <v>0</v>
      </c>
      <c r="BL99" s="18" t="s">
        <v>136</v>
      </c>
      <c r="BM99" s="229" t="s">
        <v>157</v>
      </c>
    </row>
    <row r="100" spans="1:47" s="2" customFormat="1" ht="12">
      <c r="A100" s="39"/>
      <c r="B100" s="40"/>
      <c r="C100" s="41"/>
      <c r="D100" s="231" t="s">
        <v>138</v>
      </c>
      <c r="E100" s="41"/>
      <c r="F100" s="232" t="s">
        <v>158</v>
      </c>
      <c r="G100" s="41"/>
      <c r="H100" s="41"/>
      <c r="I100" s="137"/>
      <c r="J100" s="41"/>
      <c r="K100" s="41"/>
      <c r="L100" s="45"/>
      <c r="M100" s="233"/>
      <c r="N100" s="234"/>
      <c r="O100" s="85"/>
      <c r="P100" s="85"/>
      <c r="Q100" s="85"/>
      <c r="R100" s="85"/>
      <c r="S100" s="85"/>
      <c r="T100" s="86"/>
      <c r="U100" s="39"/>
      <c r="V100" s="39"/>
      <c r="W100" s="39"/>
      <c r="X100" s="39"/>
      <c r="Y100" s="39"/>
      <c r="Z100" s="39"/>
      <c r="AA100" s="39"/>
      <c r="AB100" s="39"/>
      <c r="AC100" s="39"/>
      <c r="AD100" s="39"/>
      <c r="AE100" s="39"/>
      <c r="AT100" s="18" t="s">
        <v>138</v>
      </c>
      <c r="AU100" s="18" t="s">
        <v>89</v>
      </c>
    </row>
    <row r="101" spans="1:51" s="13" customFormat="1" ht="12">
      <c r="A101" s="13"/>
      <c r="B101" s="235"/>
      <c r="C101" s="236"/>
      <c r="D101" s="231" t="s">
        <v>150</v>
      </c>
      <c r="E101" s="237" t="s">
        <v>77</v>
      </c>
      <c r="F101" s="238" t="s">
        <v>159</v>
      </c>
      <c r="G101" s="236"/>
      <c r="H101" s="239">
        <v>360.36</v>
      </c>
      <c r="I101" s="240"/>
      <c r="J101" s="236"/>
      <c r="K101" s="236"/>
      <c r="L101" s="241"/>
      <c r="M101" s="242"/>
      <c r="N101" s="243"/>
      <c r="O101" s="243"/>
      <c r="P101" s="243"/>
      <c r="Q101" s="243"/>
      <c r="R101" s="243"/>
      <c r="S101" s="243"/>
      <c r="T101" s="244"/>
      <c r="U101" s="13"/>
      <c r="V101" s="13"/>
      <c r="W101" s="13"/>
      <c r="X101" s="13"/>
      <c r="Y101" s="13"/>
      <c r="Z101" s="13"/>
      <c r="AA101" s="13"/>
      <c r="AB101" s="13"/>
      <c r="AC101" s="13"/>
      <c r="AD101" s="13"/>
      <c r="AE101" s="13"/>
      <c r="AT101" s="245" t="s">
        <v>150</v>
      </c>
      <c r="AU101" s="245" t="s">
        <v>89</v>
      </c>
      <c r="AV101" s="13" t="s">
        <v>89</v>
      </c>
      <c r="AW101" s="13" t="s">
        <v>37</v>
      </c>
      <c r="AX101" s="13" t="s">
        <v>79</v>
      </c>
      <c r="AY101" s="245" t="s">
        <v>129</v>
      </c>
    </row>
    <row r="102" spans="1:51" s="14" customFormat="1" ht="12">
      <c r="A102" s="14"/>
      <c r="B102" s="246"/>
      <c r="C102" s="247"/>
      <c r="D102" s="231" t="s">
        <v>150</v>
      </c>
      <c r="E102" s="248" t="s">
        <v>77</v>
      </c>
      <c r="F102" s="249" t="s">
        <v>160</v>
      </c>
      <c r="G102" s="247"/>
      <c r="H102" s="248" t="s">
        <v>77</v>
      </c>
      <c r="I102" s="250"/>
      <c r="J102" s="247"/>
      <c r="K102" s="247"/>
      <c r="L102" s="251"/>
      <c r="M102" s="252"/>
      <c r="N102" s="253"/>
      <c r="O102" s="253"/>
      <c r="P102" s="253"/>
      <c r="Q102" s="253"/>
      <c r="R102" s="253"/>
      <c r="S102" s="253"/>
      <c r="T102" s="254"/>
      <c r="U102" s="14"/>
      <c r="V102" s="14"/>
      <c r="W102" s="14"/>
      <c r="X102" s="14"/>
      <c r="Y102" s="14"/>
      <c r="Z102" s="14"/>
      <c r="AA102" s="14"/>
      <c r="AB102" s="14"/>
      <c r="AC102" s="14"/>
      <c r="AD102" s="14"/>
      <c r="AE102" s="14"/>
      <c r="AT102" s="255" t="s">
        <v>150</v>
      </c>
      <c r="AU102" s="255" t="s">
        <v>89</v>
      </c>
      <c r="AV102" s="14" t="s">
        <v>87</v>
      </c>
      <c r="AW102" s="14" t="s">
        <v>37</v>
      </c>
      <c r="AX102" s="14" t="s">
        <v>79</v>
      </c>
      <c r="AY102" s="255" t="s">
        <v>129</v>
      </c>
    </row>
    <row r="103" spans="1:51" s="15" customFormat="1" ht="12">
      <c r="A103" s="15"/>
      <c r="B103" s="256"/>
      <c r="C103" s="257"/>
      <c r="D103" s="231" t="s">
        <v>150</v>
      </c>
      <c r="E103" s="258" t="s">
        <v>77</v>
      </c>
      <c r="F103" s="259" t="s">
        <v>153</v>
      </c>
      <c r="G103" s="257"/>
      <c r="H103" s="260">
        <v>360.36</v>
      </c>
      <c r="I103" s="261"/>
      <c r="J103" s="257"/>
      <c r="K103" s="257"/>
      <c r="L103" s="262"/>
      <c r="M103" s="263"/>
      <c r="N103" s="264"/>
      <c r="O103" s="264"/>
      <c r="P103" s="264"/>
      <c r="Q103" s="264"/>
      <c r="R103" s="264"/>
      <c r="S103" s="264"/>
      <c r="T103" s="265"/>
      <c r="U103" s="15"/>
      <c r="V103" s="15"/>
      <c r="W103" s="15"/>
      <c r="X103" s="15"/>
      <c r="Y103" s="15"/>
      <c r="Z103" s="15"/>
      <c r="AA103" s="15"/>
      <c r="AB103" s="15"/>
      <c r="AC103" s="15"/>
      <c r="AD103" s="15"/>
      <c r="AE103" s="15"/>
      <c r="AT103" s="266" t="s">
        <v>150</v>
      </c>
      <c r="AU103" s="266" t="s">
        <v>89</v>
      </c>
      <c r="AV103" s="15" t="s">
        <v>136</v>
      </c>
      <c r="AW103" s="15" t="s">
        <v>37</v>
      </c>
      <c r="AX103" s="15" t="s">
        <v>87</v>
      </c>
      <c r="AY103" s="266" t="s">
        <v>129</v>
      </c>
    </row>
    <row r="104" spans="1:65" s="2" customFormat="1" ht="21.75" customHeight="1">
      <c r="A104" s="39"/>
      <c r="B104" s="40"/>
      <c r="C104" s="219" t="s">
        <v>161</v>
      </c>
      <c r="D104" s="219" t="s">
        <v>131</v>
      </c>
      <c r="E104" s="220" t="s">
        <v>154</v>
      </c>
      <c r="F104" s="221" t="s">
        <v>155</v>
      </c>
      <c r="G104" s="222" t="s">
        <v>156</v>
      </c>
      <c r="H104" s="223">
        <v>26</v>
      </c>
      <c r="I104" s="224"/>
      <c r="J104" s="223">
        <f>ROUND(I104*H104,2)</f>
        <v>0</v>
      </c>
      <c r="K104" s="221" t="s">
        <v>135</v>
      </c>
      <c r="L104" s="45"/>
      <c r="M104" s="225" t="s">
        <v>77</v>
      </c>
      <c r="N104" s="226" t="s">
        <v>49</v>
      </c>
      <c r="O104" s="85"/>
      <c r="P104" s="227">
        <f>O104*H104</f>
        <v>0</v>
      </c>
      <c r="Q104" s="227">
        <v>0</v>
      </c>
      <c r="R104" s="227">
        <f>Q104*H104</f>
        <v>0</v>
      </c>
      <c r="S104" s="227">
        <v>0</v>
      </c>
      <c r="T104" s="228">
        <f>S104*H104</f>
        <v>0</v>
      </c>
      <c r="U104" s="39"/>
      <c r="V104" s="39"/>
      <c r="W104" s="39"/>
      <c r="X104" s="39"/>
      <c r="Y104" s="39"/>
      <c r="Z104" s="39"/>
      <c r="AA104" s="39"/>
      <c r="AB104" s="39"/>
      <c r="AC104" s="39"/>
      <c r="AD104" s="39"/>
      <c r="AE104" s="39"/>
      <c r="AR104" s="229" t="s">
        <v>136</v>
      </c>
      <c r="AT104" s="229" t="s">
        <v>131</v>
      </c>
      <c r="AU104" s="229" t="s">
        <v>89</v>
      </c>
      <c r="AY104" s="18" t="s">
        <v>129</v>
      </c>
      <c r="BE104" s="230">
        <f>IF(N104="základní",J104,0)</f>
        <v>0</v>
      </c>
      <c r="BF104" s="230">
        <f>IF(N104="snížená",J104,0)</f>
        <v>0</v>
      </c>
      <c r="BG104" s="230">
        <f>IF(N104="zákl. přenesená",J104,0)</f>
        <v>0</v>
      </c>
      <c r="BH104" s="230">
        <f>IF(N104="sníž. přenesená",J104,0)</f>
        <v>0</v>
      </c>
      <c r="BI104" s="230">
        <f>IF(N104="nulová",J104,0)</f>
        <v>0</v>
      </c>
      <c r="BJ104" s="18" t="s">
        <v>87</v>
      </c>
      <c r="BK104" s="230">
        <f>ROUND(I104*H104,2)</f>
        <v>0</v>
      </c>
      <c r="BL104" s="18" t="s">
        <v>136</v>
      </c>
      <c r="BM104" s="229" t="s">
        <v>162</v>
      </c>
    </row>
    <row r="105" spans="1:47" s="2" customFormat="1" ht="12">
      <c r="A105" s="39"/>
      <c r="B105" s="40"/>
      <c r="C105" s="41"/>
      <c r="D105" s="231" t="s">
        <v>138</v>
      </c>
      <c r="E105" s="41"/>
      <c r="F105" s="232" t="s">
        <v>158</v>
      </c>
      <c r="G105" s="41"/>
      <c r="H105" s="41"/>
      <c r="I105" s="137"/>
      <c r="J105" s="41"/>
      <c r="K105" s="41"/>
      <c r="L105" s="45"/>
      <c r="M105" s="233"/>
      <c r="N105" s="234"/>
      <c r="O105" s="85"/>
      <c r="P105" s="85"/>
      <c r="Q105" s="85"/>
      <c r="R105" s="85"/>
      <c r="S105" s="85"/>
      <c r="T105" s="86"/>
      <c r="U105" s="39"/>
      <c r="V105" s="39"/>
      <c r="W105" s="39"/>
      <c r="X105" s="39"/>
      <c r="Y105" s="39"/>
      <c r="Z105" s="39"/>
      <c r="AA105" s="39"/>
      <c r="AB105" s="39"/>
      <c r="AC105" s="39"/>
      <c r="AD105" s="39"/>
      <c r="AE105" s="39"/>
      <c r="AT105" s="18" t="s">
        <v>138</v>
      </c>
      <c r="AU105" s="18" t="s">
        <v>89</v>
      </c>
    </row>
    <row r="106" spans="1:51" s="13" customFormat="1" ht="12">
      <c r="A106" s="13"/>
      <c r="B106" s="235"/>
      <c r="C106" s="236"/>
      <c r="D106" s="231" t="s">
        <v>150</v>
      </c>
      <c r="E106" s="237" t="s">
        <v>77</v>
      </c>
      <c r="F106" s="238" t="s">
        <v>163</v>
      </c>
      <c r="G106" s="236"/>
      <c r="H106" s="239">
        <v>18</v>
      </c>
      <c r="I106" s="240"/>
      <c r="J106" s="236"/>
      <c r="K106" s="236"/>
      <c r="L106" s="241"/>
      <c r="M106" s="242"/>
      <c r="N106" s="243"/>
      <c r="O106" s="243"/>
      <c r="P106" s="243"/>
      <c r="Q106" s="243"/>
      <c r="R106" s="243"/>
      <c r="S106" s="243"/>
      <c r="T106" s="244"/>
      <c r="U106" s="13"/>
      <c r="V106" s="13"/>
      <c r="W106" s="13"/>
      <c r="X106" s="13"/>
      <c r="Y106" s="13"/>
      <c r="Z106" s="13"/>
      <c r="AA106" s="13"/>
      <c r="AB106" s="13"/>
      <c r="AC106" s="13"/>
      <c r="AD106" s="13"/>
      <c r="AE106" s="13"/>
      <c r="AT106" s="245" t="s">
        <v>150</v>
      </c>
      <c r="AU106" s="245" t="s">
        <v>89</v>
      </c>
      <c r="AV106" s="13" t="s">
        <v>89</v>
      </c>
      <c r="AW106" s="13" t="s">
        <v>37</v>
      </c>
      <c r="AX106" s="13" t="s">
        <v>79</v>
      </c>
      <c r="AY106" s="245" t="s">
        <v>129</v>
      </c>
    </row>
    <row r="107" spans="1:51" s="13" customFormat="1" ht="12">
      <c r="A107" s="13"/>
      <c r="B107" s="235"/>
      <c r="C107" s="236"/>
      <c r="D107" s="231" t="s">
        <v>150</v>
      </c>
      <c r="E107" s="237" t="s">
        <v>77</v>
      </c>
      <c r="F107" s="238" t="s">
        <v>164</v>
      </c>
      <c r="G107" s="236"/>
      <c r="H107" s="239">
        <v>8</v>
      </c>
      <c r="I107" s="240"/>
      <c r="J107" s="236"/>
      <c r="K107" s="236"/>
      <c r="L107" s="241"/>
      <c r="M107" s="242"/>
      <c r="N107" s="243"/>
      <c r="O107" s="243"/>
      <c r="P107" s="243"/>
      <c r="Q107" s="243"/>
      <c r="R107" s="243"/>
      <c r="S107" s="243"/>
      <c r="T107" s="244"/>
      <c r="U107" s="13"/>
      <c r="V107" s="13"/>
      <c r="W107" s="13"/>
      <c r="X107" s="13"/>
      <c r="Y107" s="13"/>
      <c r="Z107" s="13"/>
      <c r="AA107" s="13"/>
      <c r="AB107" s="13"/>
      <c r="AC107" s="13"/>
      <c r="AD107" s="13"/>
      <c r="AE107" s="13"/>
      <c r="AT107" s="245" t="s">
        <v>150</v>
      </c>
      <c r="AU107" s="245" t="s">
        <v>89</v>
      </c>
      <c r="AV107" s="13" t="s">
        <v>89</v>
      </c>
      <c r="AW107" s="13" t="s">
        <v>37</v>
      </c>
      <c r="AX107" s="13" t="s">
        <v>79</v>
      </c>
      <c r="AY107" s="245" t="s">
        <v>129</v>
      </c>
    </row>
    <row r="108" spans="1:51" s="14" customFormat="1" ht="12">
      <c r="A108" s="14"/>
      <c r="B108" s="246"/>
      <c r="C108" s="247"/>
      <c r="D108" s="231" t="s">
        <v>150</v>
      </c>
      <c r="E108" s="248" t="s">
        <v>77</v>
      </c>
      <c r="F108" s="249" t="s">
        <v>165</v>
      </c>
      <c r="G108" s="247"/>
      <c r="H108" s="248" t="s">
        <v>77</v>
      </c>
      <c r="I108" s="250"/>
      <c r="J108" s="247"/>
      <c r="K108" s="247"/>
      <c r="L108" s="251"/>
      <c r="M108" s="252"/>
      <c r="N108" s="253"/>
      <c r="O108" s="253"/>
      <c r="P108" s="253"/>
      <c r="Q108" s="253"/>
      <c r="R108" s="253"/>
      <c r="S108" s="253"/>
      <c r="T108" s="254"/>
      <c r="U108" s="14"/>
      <c r="V108" s="14"/>
      <c r="W108" s="14"/>
      <c r="X108" s="14"/>
      <c r="Y108" s="14"/>
      <c r="Z108" s="14"/>
      <c r="AA108" s="14"/>
      <c r="AB108" s="14"/>
      <c r="AC108" s="14"/>
      <c r="AD108" s="14"/>
      <c r="AE108" s="14"/>
      <c r="AT108" s="255" t="s">
        <v>150</v>
      </c>
      <c r="AU108" s="255" t="s">
        <v>89</v>
      </c>
      <c r="AV108" s="14" t="s">
        <v>87</v>
      </c>
      <c r="AW108" s="14" t="s">
        <v>37</v>
      </c>
      <c r="AX108" s="14" t="s">
        <v>79</v>
      </c>
      <c r="AY108" s="255" t="s">
        <v>129</v>
      </c>
    </row>
    <row r="109" spans="1:51" s="15" customFormat="1" ht="12">
      <c r="A109" s="15"/>
      <c r="B109" s="256"/>
      <c r="C109" s="257"/>
      <c r="D109" s="231" t="s">
        <v>150</v>
      </c>
      <c r="E109" s="258" t="s">
        <v>77</v>
      </c>
      <c r="F109" s="259" t="s">
        <v>153</v>
      </c>
      <c r="G109" s="257"/>
      <c r="H109" s="260">
        <v>26</v>
      </c>
      <c r="I109" s="261"/>
      <c r="J109" s="257"/>
      <c r="K109" s="257"/>
      <c r="L109" s="262"/>
      <c r="M109" s="263"/>
      <c r="N109" s="264"/>
      <c r="O109" s="264"/>
      <c r="P109" s="264"/>
      <c r="Q109" s="264"/>
      <c r="R109" s="264"/>
      <c r="S109" s="264"/>
      <c r="T109" s="265"/>
      <c r="U109" s="15"/>
      <c r="V109" s="15"/>
      <c r="W109" s="15"/>
      <c r="X109" s="15"/>
      <c r="Y109" s="15"/>
      <c r="Z109" s="15"/>
      <c r="AA109" s="15"/>
      <c r="AB109" s="15"/>
      <c r="AC109" s="15"/>
      <c r="AD109" s="15"/>
      <c r="AE109" s="15"/>
      <c r="AT109" s="266" t="s">
        <v>150</v>
      </c>
      <c r="AU109" s="266" t="s">
        <v>89</v>
      </c>
      <c r="AV109" s="15" t="s">
        <v>136</v>
      </c>
      <c r="AW109" s="15" t="s">
        <v>37</v>
      </c>
      <c r="AX109" s="15" t="s">
        <v>87</v>
      </c>
      <c r="AY109" s="266" t="s">
        <v>129</v>
      </c>
    </row>
    <row r="110" spans="1:65" s="2" customFormat="1" ht="21.75" customHeight="1">
      <c r="A110" s="39"/>
      <c r="B110" s="40"/>
      <c r="C110" s="219" t="s">
        <v>166</v>
      </c>
      <c r="D110" s="219" t="s">
        <v>131</v>
      </c>
      <c r="E110" s="220" t="s">
        <v>167</v>
      </c>
      <c r="F110" s="221" t="s">
        <v>168</v>
      </c>
      <c r="G110" s="222" t="s">
        <v>156</v>
      </c>
      <c r="H110" s="223">
        <v>180.18</v>
      </c>
      <c r="I110" s="224"/>
      <c r="J110" s="223">
        <f>ROUND(I110*H110,2)</f>
        <v>0</v>
      </c>
      <c r="K110" s="221" t="s">
        <v>135</v>
      </c>
      <c r="L110" s="45"/>
      <c r="M110" s="225" t="s">
        <v>77</v>
      </c>
      <c r="N110" s="226" t="s">
        <v>49</v>
      </c>
      <c r="O110" s="85"/>
      <c r="P110" s="227">
        <f>O110*H110</f>
        <v>0</v>
      </c>
      <c r="Q110" s="227">
        <v>0</v>
      </c>
      <c r="R110" s="227">
        <f>Q110*H110</f>
        <v>0</v>
      </c>
      <c r="S110" s="227">
        <v>0</v>
      </c>
      <c r="T110" s="228">
        <f>S110*H110</f>
        <v>0</v>
      </c>
      <c r="U110" s="39"/>
      <c r="V110" s="39"/>
      <c r="W110" s="39"/>
      <c r="X110" s="39"/>
      <c r="Y110" s="39"/>
      <c r="Z110" s="39"/>
      <c r="AA110" s="39"/>
      <c r="AB110" s="39"/>
      <c r="AC110" s="39"/>
      <c r="AD110" s="39"/>
      <c r="AE110" s="39"/>
      <c r="AR110" s="229" t="s">
        <v>136</v>
      </c>
      <c r="AT110" s="229" t="s">
        <v>131</v>
      </c>
      <c r="AU110" s="229" t="s">
        <v>89</v>
      </c>
      <c r="AY110" s="18" t="s">
        <v>129</v>
      </c>
      <c r="BE110" s="230">
        <f>IF(N110="základní",J110,0)</f>
        <v>0</v>
      </c>
      <c r="BF110" s="230">
        <f>IF(N110="snížená",J110,0)</f>
        <v>0</v>
      </c>
      <c r="BG110" s="230">
        <f>IF(N110="zákl. přenesená",J110,0)</f>
        <v>0</v>
      </c>
      <c r="BH110" s="230">
        <f>IF(N110="sníž. přenesená",J110,0)</f>
        <v>0</v>
      </c>
      <c r="BI110" s="230">
        <f>IF(N110="nulová",J110,0)</f>
        <v>0</v>
      </c>
      <c r="BJ110" s="18" t="s">
        <v>87</v>
      </c>
      <c r="BK110" s="230">
        <f>ROUND(I110*H110,2)</f>
        <v>0</v>
      </c>
      <c r="BL110" s="18" t="s">
        <v>136</v>
      </c>
      <c r="BM110" s="229" t="s">
        <v>169</v>
      </c>
    </row>
    <row r="111" spans="1:47" s="2" customFormat="1" ht="12">
      <c r="A111" s="39"/>
      <c r="B111" s="40"/>
      <c r="C111" s="41"/>
      <c r="D111" s="231" t="s">
        <v>138</v>
      </c>
      <c r="E111" s="41"/>
      <c r="F111" s="232" t="s">
        <v>158</v>
      </c>
      <c r="G111" s="41"/>
      <c r="H111" s="41"/>
      <c r="I111" s="137"/>
      <c r="J111" s="41"/>
      <c r="K111" s="41"/>
      <c r="L111" s="45"/>
      <c r="M111" s="233"/>
      <c r="N111" s="234"/>
      <c r="O111" s="85"/>
      <c r="P111" s="85"/>
      <c r="Q111" s="85"/>
      <c r="R111" s="85"/>
      <c r="S111" s="85"/>
      <c r="T111" s="86"/>
      <c r="U111" s="39"/>
      <c r="V111" s="39"/>
      <c r="W111" s="39"/>
      <c r="X111" s="39"/>
      <c r="Y111" s="39"/>
      <c r="Z111" s="39"/>
      <c r="AA111" s="39"/>
      <c r="AB111" s="39"/>
      <c r="AC111" s="39"/>
      <c r="AD111" s="39"/>
      <c r="AE111" s="39"/>
      <c r="AT111" s="18" t="s">
        <v>138</v>
      </c>
      <c r="AU111" s="18" t="s">
        <v>89</v>
      </c>
    </row>
    <row r="112" spans="1:51" s="13" customFormat="1" ht="12">
      <c r="A112" s="13"/>
      <c r="B112" s="235"/>
      <c r="C112" s="236"/>
      <c r="D112" s="231" t="s">
        <v>150</v>
      </c>
      <c r="E112" s="237" t="s">
        <v>77</v>
      </c>
      <c r="F112" s="238" t="s">
        <v>170</v>
      </c>
      <c r="G112" s="236"/>
      <c r="H112" s="239">
        <v>180.18</v>
      </c>
      <c r="I112" s="240"/>
      <c r="J112" s="236"/>
      <c r="K112" s="236"/>
      <c r="L112" s="241"/>
      <c r="M112" s="242"/>
      <c r="N112" s="243"/>
      <c r="O112" s="243"/>
      <c r="P112" s="243"/>
      <c r="Q112" s="243"/>
      <c r="R112" s="243"/>
      <c r="S112" s="243"/>
      <c r="T112" s="244"/>
      <c r="U112" s="13"/>
      <c r="V112" s="13"/>
      <c r="W112" s="13"/>
      <c r="X112" s="13"/>
      <c r="Y112" s="13"/>
      <c r="Z112" s="13"/>
      <c r="AA112" s="13"/>
      <c r="AB112" s="13"/>
      <c r="AC112" s="13"/>
      <c r="AD112" s="13"/>
      <c r="AE112" s="13"/>
      <c r="AT112" s="245" t="s">
        <v>150</v>
      </c>
      <c r="AU112" s="245" t="s">
        <v>89</v>
      </c>
      <c r="AV112" s="13" t="s">
        <v>89</v>
      </c>
      <c r="AW112" s="13" t="s">
        <v>37</v>
      </c>
      <c r="AX112" s="13" t="s">
        <v>79</v>
      </c>
      <c r="AY112" s="245" t="s">
        <v>129</v>
      </c>
    </row>
    <row r="113" spans="1:51" s="14" customFormat="1" ht="12">
      <c r="A113" s="14"/>
      <c r="B113" s="246"/>
      <c r="C113" s="247"/>
      <c r="D113" s="231" t="s">
        <v>150</v>
      </c>
      <c r="E113" s="248" t="s">
        <v>77</v>
      </c>
      <c r="F113" s="249" t="s">
        <v>171</v>
      </c>
      <c r="G113" s="247"/>
      <c r="H113" s="248" t="s">
        <v>77</v>
      </c>
      <c r="I113" s="250"/>
      <c r="J113" s="247"/>
      <c r="K113" s="247"/>
      <c r="L113" s="251"/>
      <c r="M113" s="252"/>
      <c r="N113" s="253"/>
      <c r="O113" s="253"/>
      <c r="P113" s="253"/>
      <c r="Q113" s="253"/>
      <c r="R113" s="253"/>
      <c r="S113" s="253"/>
      <c r="T113" s="254"/>
      <c r="U113" s="14"/>
      <c r="V113" s="14"/>
      <c r="W113" s="14"/>
      <c r="X113" s="14"/>
      <c r="Y113" s="14"/>
      <c r="Z113" s="14"/>
      <c r="AA113" s="14"/>
      <c r="AB113" s="14"/>
      <c r="AC113" s="14"/>
      <c r="AD113" s="14"/>
      <c r="AE113" s="14"/>
      <c r="AT113" s="255" t="s">
        <v>150</v>
      </c>
      <c r="AU113" s="255" t="s">
        <v>89</v>
      </c>
      <c r="AV113" s="14" t="s">
        <v>87</v>
      </c>
      <c r="AW113" s="14" t="s">
        <v>37</v>
      </c>
      <c r="AX113" s="14" t="s">
        <v>79</v>
      </c>
      <c r="AY113" s="255" t="s">
        <v>129</v>
      </c>
    </row>
    <row r="114" spans="1:51" s="15" customFormat="1" ht="12">
      <c r="A114" s="15"/>
      <c r="B114" s="256"/>
      <c r="C114" s="257"/>
      <c r="D114" s="231" t="s">
        <v>150</v>
      </c>
      <c r="E114" s="258" t="s">
        <v>77</v>
      </c>
      <c r="F114" s="259" t="s">
        <v>153</v>
      </c>
      <c r="G114" s="257"/>
      <c r="H114" s="260">
        <v>180.18</v>
      </c>
      <c r="I114" s="261"/>
      <c r="J114" s="257"/>
      <c r="K114" s="257"/>
      <c r="L114" s="262"/>
      <c r="M114" s="263"/>
      <c r="N114" s="264"/>
      <c r="O114" s="264"/>
      <c r="P114" s="264"/>
      <c r="Q114" s="264"/>
      <c r="R114" s="264"/>
      <c r="S114" s="264"/>
      <c r="T114" s="265"/>
      <c r="U114" s="15"/>
      <c r="V114" s="15"/>
      <c r="W114" s="15"/>
      <c r="X114" s="15"/>
      <c r="Y114" s="15"/>
      <c r="Z114" s="15"/>
      <c r="AA114" s="15"/>
      <c r="AB114" s="15"/>
      <c r="AC114" s="15"/>
      <c r="AD114" s="15"/>
      <c r="AE114" s="15"/>
      <c r="AT114" s="266" t="s">
        <v>150</v>
      </c>
      <c r="AU114" s="266" t="s">
        <v>89</v>
      </c>
      <c r="AV114" s="15" t="s">
        <v>136</v>
      </c>
      <c r="AW114" s="15" t="s">
        <v>37</v>
      </c>
      <c r="AX114" s="15" t="s">
        <v>87</v>
      </c>
      <c r="AY114" s="266" t="s">
        <v>129</v>
      </c>
    </row>
    <row r="115" spans="1:65" s="2" customFormat="1" ht="21.75" customHeight="1">
      <c r="A115" s="39"/>
      <c r="B115" s="40"/>
      <c r="C115" s="219" t="s">
        <v>172</v>
      </c>
      <c r="D115" s="219" t="s">
        <v>131</v>
      </c>
      <c r="E115" s="220" t="s">
        <v>167</v>
      </c>
      <c r="F115" s="221" t="s">
        <v>168</v>
      </c>
      <c r="G115" s="222" t="s">
        <v>156</v>
      </c>
      <c r="H115" s="223">
        <v>13</v>
      </c>
      <c r="I115" s="224"/>
      <c r="J115" s="223">
        <f>ROUND(I115*H115,2)</f>
        <v>0</v>
      </c>
      <c r="K115" s="221" t="s">
        <v>135</v>
      </c>
      <c r="L115" s="45"/>
      <c r="M115" s="225" t="s">
        <v>77</v>
      </c>
      <c r="N115" s="226" t="s">
        <v>49</v>
      </c>
      <c r="O115" s="85"/>
      <c r="P115" s="227">
        <f>O115*H115</f>
        <v>0</v>
      </c>
      <c r="Q115" s="227">
        <v>0</v>
      </c>
      <c r="R115" s="227">
        <f>Q115*H115</f>
        <v>0</v>
      </c>
      <c r="S115" s="227">
        <v>0</v>
      </c>
      <c r="T115" s="228">
        <f>S115*H115</f>
        <v>0</v>
      </c>
      <c r="U115" s="39"/>
      <c r="V115" s="39"/>
      <c r="W115" s="39"/>
      <c r="X115" s="39"/>
      <c r="Y115" s="39"/>
      <c r="Z115" s="39"/>
      <c r="AA115" s="39"/>
      <c r="AB115" s="39"/>
      <c r="AC115" s="39"/>
      <c r="AD115" s="39"/>
      <c r="AE115" s="39"/>
      <c r="AR115" s="229" t="s">
        <v>136</v>
      </c>
      <c r="AT115" s="229" t="s">
        <v>131</v>
      </c>
      <c r="AU115" s="229" t="s">
        <v>89</v>
      </c>
      <c r="AY115" s="18" t="s">
        <v>129</v>
      </c>
      <c r="BE115" s="230">
        <f>IF(N115="základní",J115,0)</f>
        <v>0</v>
      </c>
      <c r="BF115" s="230">
        <f>IF(N115="snížená",J115,0)</f>
        <v>0</v>
      </c>
      <c r="BG115" s="230">
        <f>IF(N115="zákl. přenesená",J115,0)</f>
        <v>0</v>
      </c>
      <c r="BH115" s="230">
        <f>IF(N115="sníž. přenesená",J115,0)</f>
        <v>0</v>
      </c>
      <c r="BI115" s="230">
        <f>IF(N115="nulová",J115,0)</f>
        <v>0</v>
      </c>
      <c r="BJ115" s="18" t="s">
        <v>87</v>
      </c>
      <c r="BK115" s="230">
        <f>ROUND(I115*H115,2)</f>
        <v>0</v>
      </c>
      <c r="BL115" s="18" t="s">
        <v>136</v>
      </c>
      <c r="BM115" s="229" t="s">
        <v>173</v>
      </c>
    </row>
    <row r="116" spans="1:47" s="2" customFormat="1" ht="12">
      <c r="A116" s="39"/>
      <c r="B116" s="40"/>
      <c r="C116" s="41"/>
      <c r="D116" s="231" t="s">
        <v>138</v>
      </c>
      <c r="E116" s="41"/>
      <c r="F116" s="232" t="s">
        <v>158</v>
      </c>
      <c r="G116" s="41"/>
      <c r="H116" s="41"/>
      <c r="I116" s="137"/>
      <c r="J116" s="41"/>
      <c r="K116" s="41"/>
      <c r="L116" s="45"/>
      <c r="M116" s="233"/>
      <c r="N116" s="234"/>
      <c r="O116" s="85"/>
      <c r="P116" s="85"/>
      <c r="Q116" s="85"/>
      <c r="R116" s="85"/>
      <c r="S116" s="85"/>
      <c r="T116" s="86"/>
      <c r="U116" s="39"/>
      <c r="V116" s="39"/>
      <c r="W116" s="39"/>
      <c r="X116" s="39"/>
      <c r="Y116" s="39"/>
      <c r="Z116" s="39"/>
      <c r="AA116" s="39"/>
      <c r="AB116" s="39"/>
      <c r="AC116" s="39"/>
      <c r="AD116" s="39"/>
      <c r="AE116" s="39"/>
      <c r="AT116" s="18" t="s">
        <v>138</v>
      </c>
      <c r="AU116" s="18" t="s">
        <v>89</v>
      </c>
    </row>
    <row r="117" spans="1:51" s="13" customFormat="1" ht="12">
      <c r="A117" s="13"/>
      <c r="B117" s="235"/>
      <c r="C117" s="236"/>
      <c r="D117" s="231" t="s">
        <v>150</v>
      </c>
      <c r="E117" s="237" t="s">
        <v>77</v>
      </c>
      <c r="F117" s="238" t="s">
        <v>174</v>
      </c>
      <c r="G117" s="236"/>
      <c r="H117" s="239">
        <v>13</v>
      </c>
      <c r="I117" s="240"/>
      <c r="J117" s="236"/>
      <c r="K117" s="236"/>
      <c r="L117" s="241"/>
      <c r="M117" s="242"/>
      <c r="N117" s="243"/>
      <c r="O117" s="243"/>
      <c r="P117" s="243"/>
      <c r="Q117" s="243"/>
      <c r="R117" s="243"/>
      <c r="S117" s="243"/>
      <c r="T117" s="244"/>
      <c r="U117" s="13"/>
      <c r="V117" s="13"/>
      <c r="W117" s="13"/>
      <c r="X117" s="13"/>
      <c r="Y117" s="13"/>
      <c r="Z117" s="13"/>
      <c r="AA117" s="13"/>
      <c r="AB117" s="13"/>
      <c r="AC117" s="13"/>
      <c r="AD117" s="13"/>
      <c r="AE117" s="13"/>
      <c r="AT117" s="245" t="s">
        <v>150</v>
      </c>
      <c r="AU117" s="245" t="s">
        <v>89</v>
      </c>
      <c r="AV117" s="13" t="s">
        <v>89</v>
      </c>
      <c r="AW117" s="13" t="s">
        <v>37</v>
      </c>
      <c r="AX117" s="13" t="s">
        <v>79</v>
      </c>
      <c r="AY117" s="245" t="s">
        <v>129</v>
      </c>
    </row>
    <row r="118" spans="1:51" s="14" customFormat="1" ht="12">
      <c r="A118" s="14"/>
      <c r="B118" s="246"/>
      <c r="C118" s="247"/>
      <c r="D118" s="231" t="s">
        <v>150</v>
      </c>
      <c r="E118" s="248" t="s">
        <v>77</v>
      </c>
      <c r="F118" s="249" t="s">
        <v>171</v>
      </c>
      <c r="G118" s="247"/>
      <c r="H118" s="248" t="s">
        <v>77</v>
      </c>
      <c r="I118" s="250"/>
      <c r="J118" s="247"/>
      <c r="K118" s="247"/>
      <c r="L118" s="251"/>
      <c r="M118" s="252"/>
      <c r="N118" s="253"/>
      <c r="O118" s="253"/>
      <c r="P118" s="253"/>
      <c r="Q118" s="253"/>
      <c r="R118" s="253"/>
      <c r="S118" s="253"/>
      <c r="T118" s="254"/>
      <c r="U118" s="14"/>
      <c r="V118" s="14"/>
      <c r="W118" s="14"/>
      <c r="X118" s="14"/>
      <c r="Y118" s="14"/>
      <c r="Z118" s="14"/>
      <c r="AA118" s="14"/>
      <c r="AB118" s="14"/>
      <c r="AC118" s="14"/>
      <c r="AD118" s="14"/>
      <c r="AE118" s="14"/>
      <c r="AT118" s="255" t="s">
        <v>150</v>
      </c>
      <c r="AU118" s="255" t="s">
        <v>89</v>
      </c>
      <c r="AV118" s="14" t="s">
        <v>87</v>
      </c>
      <c r="AW118" s="14" t="s">
        <v>37</v>
      </c>
      <c r="AX118" s="14" t="s">
        <v>79</v>
      </c>
      <c r="AY118" s="255" t="s">
        <v>129</v>
      </c>
    </row>
    <row r="119" spans="1:51" s="15" customFormat="1" ht="12">
      <c r="A119" s="15"/>
      <c r="B119" s="256"/>
      <c r="C119" s="257"/>
      <c r="D119" s="231" t="s">
        <v>150</v>
      </c>
      <c r="E119" s="258" t="s">
        <v>77</v>
      </c>
      <c r="F119" s="259" t="s">
        <v>153</v>
      </c>
      <c r="G119" s="257"/>
      <c r="H119" s="260">
        <v>13</v>
      </c>
      <c r="I119" s="261"/>
      <c r="J119" s="257"/>
      <c r="K119" s="257"/>
      <c r="L119" s="262"/>
      <c r="M119" s="263"/>
      <c r="N119" s="264"/>
      <c r="O119" s="264"/>
      <c r="P119" s="264"/>
      <c r="Q119" s="264"/>
      <c r="R119" s="264"/>
      <c r="S119" s="264"/>
      <c r="T119" s="265"/>
      <c r="U119" s="15"/>
      <c r="V119" s="15"/>
      <c r="W119" s="15"/>
      <c r="X119" s="15"/>
      <c r="Y119" s="15"/>
      <c r="Z119" s="15"/>
      <c r="AA119" s="15"/>
      <c r="AB119" s="15"/>
      <c r="AC119" s="15"/>
      <c r="AD119" s="15"/>
      <c r="AE119" s="15"/>
      <c r="AT119" s="266" t="s">
        <v>150</v>
      </c>
      <c r="AU119" s="266" t="s">
        <v>89</v>
      </c>
      <c r="AV119" s="15" t="s">
        <v>136</v>
      </c>
      <c r="AW119" s="15" t="s">
        <v>37</v>
      </c>
      <c r="AX119" s="15" t="s">
        <v>87</v>
      </c>
      <c r="AY119" s="266" t="s">
        <v>129</v>
      </c>
    </row>
    <row r="120" spans="1:65" s="2" customFormat="1" ht="21.75" customHeight="1">
      <c r="A120" s="39"/>
      <c r="B120" s="40"/>
      <c r="C120" s="219" t="s">
        <v>175</v>
      </c>
      <c r="D120" s="219" t="s">
        <v>131</v>
      </c>
      <c r="E120" s="220" t="s">
        <v>176</v>
      </c>
      <c r="F120" s="221" t="s">
        <v>177</v>
      </c>
      <c r="G120" s="222" t="s">
        <v>134</v>
      </c>
      <c r="H120" s="223">
        <v>2</v>
      </c>
      <c r="I120" s="224"/>
      <c r="J120" s="223">
        <f>ROUND(I120*H120,2)</f>
        <v>0</v>
      </c>
      <c r="K120" s="221" t="s">
        <v>135</v>
      </c>
      <c r="L120" s="45"/>
      <c r="M120" s="225" t="s">
        <v>77</v>
      </c>
      <c r="N120" s="226" t="s">
        <v>49</v>
      </c>
      <c r="O120" s="85"/>
      <c r="P120" s="227">
        <f>O120*H120</f>
        <v>0</v>
      </c>
      <c r="Q120" s="227">
        <v>0</v>
      </c>
      <c r="R120" s="227">
        <f>Q120*H120</f>
        <v>0</v>
      </c>
      <c r="S120" s="227">
        <v>0</v>
      </c>
      <c r="T120" s="228">
        <f>S120*H120</f>
        <v>0</v>
      </c>
      <c r="U120" s="39"/>
      <c r="V120" s="39"/>
      <c r="W120" s="39"/>
      <c r="X120" s="39"/>
      <c r="Y120" s="39"/>
      <c r="Z120" s="39"/>
      <c r="AA120" s="39"/>
      <c r="AB120" s="39"/>
      <c r="AC120" s="39"/>
      <c r="AD120" s="39"/>
      <c r="AE120" s="39"/>
      <c r="AR120" s="229" t="s">
        <v>136</v>
      </c>
      <c r="AT120" s="229" t="s">
        <v>131</v>
      </c>
      <c r="AU120" s="229" t="s">
        <v>89</v>
      </c>
      <c r="AY120" s="18" t="s">
        <v>129</v>
      </c>
      <c r="BE120" s="230">
        <f>IF(N120="základní",J120,0)</f>
        <v>0</v>
      </c>
      <c r="BF120" s="230">
        <f>IF(N120="snížená",J120,0)</f>
        <v>0</v>
      </c>
      <c r="BG120" s="230">
        <f>IF(N120="zákl. přenesená",J120,0)</f>
        <v>0</v>
      </c>
      <c r="BH120" s="230">
        <f>IF(N120="sníž. přenesená",J120,0)</f>
        <v>0</v>
      </c>
      <c r="BI120" s="230">
        <f>IF(N120="nulová",J120,0)</f>
        <v>0</v>
      </c>
      <c r="BJ120" s="18" t="s">
        <v>87</v>
      </c>
      <c r="BK120" s="230">
        <f>ROUND(I120*H120,2)</f>
        <v>0</v>
      </c>
      <c r="BL120" s="18" t="s">
        <v>136</v>
      </c>
      <c r="BM120" s="229" t="s">
        <v>178</v>
      </c>
    </row>
    <row r="121" spans="1:47" s="2" customFormat="1" ht="12">
      <c r="A121" s="39"/>
      <c r="B121" s="40"/>
      <c r="C121" s="41"/>
      <c r="D121" s="231" t="s">
        <v>138</v>
      </c>
      <c r="E121" s="41"/>
      <c r="F121" s="232" t="s">
        <v>179</v>
      </c>
      <c r="G121" s="41"/>
      <c r="H121" s="41"/>
      <c r="I121" s="137"/>
      <c r="J121" s="41"/>
      <c r="K121" s="41"/>
      <c r="L121" s="45"/>
      <c r="M121" s="233"/>
      <c r="N121" s="234"/>
      <c r="O121" s="85"/>
      <c r="P121" s="85"/>
      <c r="Q121" s="85"/>
      <c r="R121" s="85"/>
      <c r="S121" s="85"/>
      <c r="T121" s="86"/>
      <c r="U121" s="39"/>
      <c r="V121" s="39"/>
      <c r="W121" s="39"/>
      <c r="X121" s="39"/>
      <c r="Y121" s="39"/>
      <c r="Z121" s="39"/>
      <c r="AA121" s="39"/>
      <c r="AB121" s="39"/>
      <c r="AC121" s="39"/>
      <c r="AD121" s="39"/>
      <c r="AE121" s="39"/>
      <c r="AT121" s="18" t="s">
        <v>138</v>
      </c>
      <c r="AU121" s="18" t="s">
        <v>89</v>
      </c>
    </row>
    <row r="122" spans="1:65" s="2" customFormat="1" ht="21.75" customHeight="1">
      <c r="A122" s="39"/>
      <c r="B122" s="40"/>
      <c r="C122" s="219" t="s">
        <v>180</v>
      </c>
      <c r="D122" s="219" t="s">
        <v>131</v>
      </c>
      <c r="E122" s="220" t="s">
        <v>181</v>
      </c>
      <c r="F122" s="221" t="s">
        <v>182</v>
      </c>
      <c r="G122" s="222" t="s">
        <v>134</v>
      </c>
      <c r="H122" s="223">
        <v>2</v>
      </c>
      <c r="I122" s="224"/>
      <c r="J122" s="223">
        <f>ROUND(I122*H122,2)</f>
        <v>0</v>
      </c>
      <c r="K122" s="221" t="s">
        <v>135</v>
      </c>
      <c r="L122" s="45"/>
      <c r="M122" s="225" t="s">
        <v>77</v>
      </c>
      <c r="N122" s="226" t="s">
        <v>49</v>
      </c>
      <c r="O122" s="85"/>
      <c r="P122" s="227">
        <f>O122*H122</f>
        <v>0</v>
      </c>
      <c r="Q122" s="227">
        <v>0</v>
      </c>
      <c r="R122" s="227">
        <f>Q122*H122</f>
        <v>0</v>
      </c>
      <c r="S122" s="227">
        <v>0</v>
      </c>
      <c r="T122" s="228">
        <f>S122*H122</f>
        <v>0</v>
      </c>
      <c r="U122" s="39"/>
      <c r="V122" s="39"/>
      <c r="W122" s="39"/>
      <c r="X122" s="39"/>
      <c r="Y122" s="39"/>
      <c r="Z122" s="39"/>
      <c r="AA122" s="39"/>
      <c r="AB122" s="39"/>
      <c r="AC122" s="39"/>
      <c r="AD122" s="39"/>
      <c r="AE122" s="39"/>
      <c r="AR122" s="229" t="s">
        <v>136</v>
      </c>
      <c r="AT122" s="229" t="s">
        <v>131</v>
      </c>
      <c r="AU122" s="229" t="s">
        <v>89</v>
      </c>
      <c r="AY122" s="18" t="s">
        <v>129</v>
      </c>
      <c r="BE122" s="230">
        <f>IF(N122="základní",J122,0)</f>
        <v>0</v>
      </c>
      <c r="BF122" s="230">
        <f>IF(N122="snížená",J122,0)</f>
        <v>0</v>
      </c>
      <c r="BG122" s="230">
        <f>IF(N122="zákl. přenesená",J122,0)</f>
        <v>0</v>
      </c>
      <c r="BH122" s="230">
        <f>IF(N122="sníž. přenesená",J122,0)</f>
        <v>0</v>
      </c>
      <c r="BI122" s="230">
        <f>IF(N122="nulová",J122,0)</f>
        <v>0</v>
      </c>
      <c r="BJ122" s="18" t="s">
        <v>87</v>
      </c>
      <c r="BK122" s="230">
        <f>ROUND(I122*H122,2)</f>
        <v>0</v>
      </c>
      <c r="BL122" s="18" t="s">
        <v>136</v>
      </c>
      <c r="BM122" s="229" t="s">
        <v>183</v>
      </c>
    </row>
    <row r="123" spans="1:47" s="2" customFormat="1" ht="12">
      <c r="A123" s="39"/>
      <c r="B123" s="40"/>
      <c r="C123" s="41"/>
      <c r="D123" s="231" t="s">
        <v>138</v>
      </c>
      <c r="E123" s="41"/>
      <c r="F123" s="232" t="s">
        <v>179</v>
      </c>
      <c r="G123" s="41"/>
      <c r="H123" s="41"/>
      <c r="I123" s="137"/>
      <c r="J123" s="41"/>
      <c r="K123" s="41"/>
      <c r="L123" s="45"/>
      <c r="M123" s="233"/>
      <c r="N123" s="234"/>
      <c r="O123" s="85"/>
      <c r="P123" s="85"/>
      <c r="Q123" s="85"/>
      <c r="R123" s="85"/>
      <c r="S123" s="85"/>
      <c r="T123" s="86"/>
      <c r="U123" s="39"/>
      <c r="V123" s="39"/>
      <c r="W123" s="39"/>
      <c r="X123" s="39"/>
      <c r="Y123" s="39"/>
      <c r="Z123" s="39"/>
      <c r="AA123" s="39"/>
      <c r="AB123" s="39"/>
      <c r="AC123" s="39"/>
      <c r="AD123" s="39"/>
      <c r="AE123" s="39"/>
      <c r="AT123" s="18" t="s">
        <v>138</v>
      </c>
      <c r="AU123" s="18" t="s">
        <v>89</v>
      </c>
    </row>
    <row r="124" spans="1:65" s="2" customFormat="1" ht="21.75" customHeight="1">
      <c r="A124" s="39"/>
      <c r="B124" s="40"/>
      <c r="C124" s="219" t="s">
        <v>184</v>
      </c>
      <c r="D124" s="219" t="s">
        <v>131</v>
      </c>
      <c r="E124" s="220" t="s">
        <v>185</v>
      </c>
      <c r="F124" s="221" t="s">
        <v>186</v>
      </c>
      <c r="G124" s="222" t="s">
        <v>134</v>
      </c>
      <c r="H124" s="223">
        <v>2</v>
      </c>
      <c r="I124" s="224"/>
      <c r="J124" s="223">
        <f>ROUND(I124*H124,2)</f>
        <v>0</v>
      </c>
      <c r="K124" s="221" t="s">
        <v>135</v>
      </c>
      <c r="L124" s="45"/>
      <c r="M124" s="225" t="s">
        <v>77</v>
      </c>
      <c r="N124" s="226" t="s">
        <v>49</v>
      </c>
      <c r="O124" s="85"/>
      <c r="P124" s="227">
        <f>O124*H124</f>
        <v>0</v>
      </c>
      <c r="Q124" s="227">
        <v>0</v>
      </c>
      <c r="R124" s="227">
        <f>Q124*H124</f>
        <v>0</v>
      </c>
      <c r="S124" s="227">
        <v>0</v>
      </c>
      <c r="T124" s="228">
        <f>S124*H124</f>
        <v>0</v>
      </c>
      <c r="U124" s="39"/>
      <c r="V124" s="39"/>
      <c r="W124" s="39"/>
      <c r="X124" s="39"/>
      <c r="Y124" s="39"/>
      <c r="Z124" s="39"/>
      <c r="AA124" s="39"/>
      <c r="AB124" s="39"/>
      <c r="AC124" s="39"/>
      <c r="AD124" s="39"/>
      <c r="AE124" s="39"/>
      <c r="AR124" s="229" t="s">
        <v>136</v>
      </c>
      <c r="AT124" s="229" t="s">
        <v>131</v>
      </c>
      <c r="AU124" s="229" t="s">
        <v>89</v>
      </c>
      <c r="AY124" s="18" t="s">
        <v>129</v>
      </c>
      <c r="BE124" s="230">
        <f>IF(N124="základní",J124,0)</f>
        <v>0</v>
      </c>
      <c r="BF124" s="230">
        <f>IF(N124="snížená",J124,0)</f>
        <v>0</v>
      </c>
      <c r="BG124" s="230">
        <f>IF(N124="zákl. přenesená",J124,0)</f>
        <v>0</v>
      </c>
      <c r="BH124" s="230">
        <f>IF(N124="sníž. přenesená",J124,0)</f>
        <v>0</v>
      </c>
      <c r="BI124" s="230">
        <f>IF(N124="nulová",J124,0)</f>
        <v>0</v>
      </c>
      <c r="BJ124" s="18" t="s">
        <v>87</v>
      </c>
      <c r="BK124" s="230">
        <f>ROUND(I124*H124,2)</f>
        <v>0</v>
      </c>
      <c r="BL124" s="18" t="s">
        <v>136</v>
      </c>
      <c r="BM124" s="229" t="s">
        <v>187</v>
      </c>
    </row>
    <row r="125" spans="1:47" s="2" customFormat="1" ht="12">
      <c r="A125" s="39"/>
      <c r="B125" s="40"/>
      <c r="C125" s="41"/>
      <c r="D125" s="231" t="s">
        <v>138</v>
      </c>
      <c r="E125" s="41"/>
      <c r="F125" s="232" t="s">
        <v>179</v>
      </c>
      <c r="G125" s="41"/>
      <c r="H125" s="41"/>
      <c r="I125" s="137"/>
      <c r="J125" s="41"/>
      <c r="K125" s="41"/>
      <c r="L125" s="45"/>
      <c r="M125" s="233"/>
      <c r="N125" s="234"/>
      <c r="O125" s="85"/>
      <c r="P125" s="85"/>
      <c r="Q125" s="85"/>
      <c r="R125" s="85"/>
      <c r="S125" s="85"/>
      <c r="T125" s="86"/>
      <c r="U125" s="39"/>
      <c r="V125" s="39"/>
      <c r="W125" s="39"/>
      <c r="X125" s="39"/>
      <c r="Y125" s="39"/>
      <c r="Z125" s="39"/>
      <c r="AA125" s="39"/>
      <c r="AB125" s="39"/>
      <c r="AC125" s="39"/>
      <c r="AD125" s="39"/>
      <c r="AE125" s="39"/>
      <c r="AT125" s="18" t="s">
        <v>138</v>
      </c>
      <c r="AU125" s="18" t="s">
        <v>89</v>
      </c>
    </row>
    <row r="126" spans="1:65" s="2" customFormat="1" ht="33" customHeight="1">
      <c r="A126" s="39"/>
      <c r="B126" s="40"/>
      <c r="C126" s="219" t="s">
        <v>188</v>
      </c>
      <c r="D126" s="219" t="s">
        <v>131</v>
      </c>
      <c r="E126" s="220" t="s">
        <v>189</v>
      </c>
      <c r="F126" s="221" t="s">
        <v>190</v>
      </c>
      <c r="G126" s="222" t="s">
        <v>134</v>
      </c>
      <c r="H126" s="223">
        <v>4</v>
      </c>
      <c r="I126" s="224"/>
      <c r="J126" s="223">
        <f>ROUND(I126*H126,2)</f>
        <v>0</v>
      </c>
      <c r="K126" s="221" t="s">
        <v>135</v>
      </c>
      <c r="L126" s="45"/>
      <c r="M126" s="225" t="s">
        <v>77</v>
      </c>
      <c r="N126" s="226" t="s">
        <v>49</v>
      </c>
      <c r="O126" s="85"/>
      <c r="P126" s="227">
        <f>O126*H126</f>
        <v>0</v>
      </c>
      <c r="Q126" s="227">
        <v>0</v>
      </c>
      <c r="R126" s="227">
        <f>Q126*H126</f>
        <v>0</v>
      </c>
      <c r="S126" s="227">
        <v>0</v>
      </c>
      <c r="T126" s="228">
        <f>S126*H126</f>
        <v>0</v>
      </c>
      <c r="U126" s="39"/>
      <c r="V126" s="39"/>
      <c r="W126" s="39"/>
      <c r="X126" s="39"/>
      <c r="Y126" s="39"/>
      <c r="Z126" s="39"/>
      <c r="AA126" s="39"/>
      <c r="AB126" s="39"/>
      <c r="AC126" s="39"/>
      <c r="AD126" s="39"/>
      <c r="AE126" s="39"/>
      <c r="AR126" s="229" t="s">
        <v>136</v>
      </c>
      <c r="AT126" s="229" t="s">
        <v>131</v>
      </c>
      <c r="AU126" s="229" t="s">
        <v>89</v>
      </c>
      <c r="AY126" s="18" t="s">
        <v>129</v>
      </c>
      <c r="BE126" s="230">
        <f>IF(N126="základní",J126,0)</f>
        <v>0</v>
      </c>
      <c r="BF126" s="230">
        <f>IF(N126="snížená",J126,0)</f>
        <v>0</v>
      </c>
      <c r="BG126" s="230">
        <f>IF(N126="zákl. přenesená",J126,0)</f>
        <v>0</v>
      </c>
      <c r="BH126" s="230">
        <f>IF(N126="sníž. přenesená",J126,0)</f>
        <v>0</v>
      </c>
      <c r="BI126" s="230">
        <f>IF(N126="nulová",J126,0)</f>
        <v>0</v>
      </c>
      <c r="BJ126" s="18" t="s">
        <v>87</v>
      </c>
      <c r="BK126" s="230">
        <f>ROUND(I126*H126,2)</f>
        <v>0</v>
      </c>
      <c r="BL126" s="18" t="s">
        <v>136</v>
      </c>
      <c r="BM126" s="229" t="s">
        <v>191</v>
      </c>
    </row>
    <row r="127" spans="1:47" s="2" customFormat="1" ht="12">
      <c r="A127" s="39"/>
      <c r="B127" s="40"/>
      <c r="C127" s="41"/>
      <c r="D127" s="231" t="s">
        <v>138</v>
      </c>
      <c r="E127" s="41"/>
      <c r="F127" s="232" t="s">
        <v>179</v>
      </c>
      <c r="G127" s="41"/>
      <c r="H127" s="41"/>
      <c r="I127" s="137"/>
      <c r="J127" s="41"/>
      <c r="K127" s="41"/>
      <c r="L127" s="45"/>
      <c r="M127" s="233"/>
      <c r="N127" s="234"/>
      <c r="O127" s="85"/>
      <c r="P127" s="85"/>
      <c r="Q127" s="85"/>
      <c r="R127" s="85"/>
      <c r="S127" s="85"/>
      <c r="T127" s="86"/>
      <c r="U127" s="39"/>
      <c r="V127" s="39"/>
      <c r="W127" s="39"/>
      <c r="X127" s="39"/>
      <c r="Y127" s="39"/>
      <c r="Z127" s="39"/>
      <c r="AA127" s="39"/>
      <c r="AB127" s="39"/>
      <c r="AC127" s="39"/>
      <c r="AD127" s="39"/>
      <c r="AE127" s="39"/>
      <c r="AT127" s="18" t="s">
        <v>138</v>
      </c>
      <c r="AU127" s="18" t="s">
        <v>89</v>
      </c>
    </row>
    <row r="128" spans="1:51" s="13" customFormat="1" ht="12">
      <c r="A128" s="13"/>
      <c r="B128" s="235"/>
      <c r="C128" s="236"/>
      <c r="D128" s="231" t="s">
        <v>150</v>
      </c>
      <c r="E128" s="237" t="s">
        <v>77</v>
      </c>
      <c r="F128" s="238" t="s">
        <v>192</v>
      </c>
      <c r="G128" s="236"/>
      <c r="H128" s="239">
        <v>4</v>
      </c>
      <c r="I128" s="240"/>
      <c r="J128" s="236"/>
      <c r="K128" s="236"/>
      <c r="L128" s="241"/>
      <c r="M128" s="242"/>
      <c r="N128" s="243"/>
      <c r="O128" s="243"/>
      <c r="P128" s="243"/>
      <c r="Q128" s="243"/>
      <c r="R128" s="243"/>
      <c r="S128" s="243"/>
      <c r="T128" s="244"/>
      <c r="U128" s="13"/>
      <c r="V128" s="13"/>
      <c r="W128" s="13"/>
      <c r="X128" s="13"/>
      <c r="Y128" s="13"/>
      <c r="Z128" s="13"/>
      <c r="AA128" s="13"/>
      <c r="AB128" s="13"/>
      <c r="AC128" s="13"/>
      <c r="AD128" s="13"/>
      <c r="AE128" s="13"/>
      <c r="AT128" s="245" t="s">
        <v>150</v>
      </c>
      <c r="AU128" s="245" t="s">
        <v>89</v>
      </c>
      <c r="AV128" s="13" t="s">
        <v>89</v>
      </c>
      <c r="AW128" s="13" t="s">
        <v>37</v>
      </c>
      <c r="AX128" s="13" t="s">
        <v>79</v>
      </c>
      <c r="AY128" s="245" t="s">
        <v>129</v>
      </c>
    </row>
    <row r="129" spans="1:51" s="15" customFormat="1" ht="12">
      <c r="A129" s="15"/>
      <c r="B129" s="256"/>
      <c r="C129" s="257"/>
      <c r="D129" s="231" t="s">
        <v>150</v>
      </c>
      <c r="E129" s="258" t="s">
        <v>77</v>
      </c>
      <c r="F129" s="259" t="s">
        <v>153</v>
      </c>
      <c r="G129" s="257"/>
      <c r="H129" s="260">
        <v>4</v>
      </c>
      <c r="I129" s="261"/>
      <c r="J129" s="257"/>
      <c r="K129" s="257"/>
      <c r="L129" s="262"/>
      <c r="M129" s="263"/>
      <c r="N129" s="264"/>
      <c r="O129" s="264"/>
      <c r="P129" s="264"/>
      <c r="Q129" s="264"/>
      <c r="R129" s="264"/>
      <c r="S129" s="264"/>
      <c r="T129" s="265"/>
      <c r="U129" s="15"/>
      <c r="V129" s="15"/>
      <c r="W129" s="15"/>
      <c r="X129" s="15"/>
      <c r="Y129" s="15"/>
      <c r="Z129" s="15"/>
      <c r="AA129" s="15"/>
      <c r="AB129" s="15"/>
      <c r="AC129" s="15"/>
      <c r="AD129" s="15"/>
      <c r="AE129" s="15"/>
      <c r="AT129" s="266" t="s">
        <v>150</v>
      </c>
      <c r="AU129" s="266" t="s">
        <v>89</v>
      </c>
      <c r="AV129" s="15" t="s">
        <v>136</v>
      </c>
      <c r="AW129" s="15" t="s">
        <v>37</v>
      </c>
      <c r="AX129" s="15" t="s">
        <v>87</v>
      </c>
      <c r="AY129" s="266" t="s">
        <v>129</v>
      </c>
    </row>
    <row r="130" spans="1:65" s="2" customFormat="1" ht="21.75" customHeight="1">
      <c r="A130" s="39"/>
      <c r="B130" s="40"/>
      <c r="C130" s="219" t="s">
        <v>193</v>
      </c>
      <c r="D130" s="219" t="s">
        <v>131</v>
      </c>
      <c r="E130" s="220" t="s">
        <v>194</v>
      </c>
      <c r="F130" s="221" t="s">
        <v>195</v>
      </c>
      <c r="G130" s="222" t="s">
        <v>134</v>
      </c>
      <c r="H130" s="223">
        <v>4</v>
      </c>
      <c r="I130" s="224"/>
      <c r="J130" s="223">
        <f>ROUND(I130*H130,2)</f>
        <v>0</v>
      </c>
      <c r="K130" s="221" t="s">
        <v>135</v>
      </c>
      <c r="L130" s="45"/>
      <c r="M130" s="225" t="s">
        <v>77</v>
      </c>
      <c r="N130" s="226" t="s">
        <v>49</v>
      </c>
      <c r="O130" s="85"/>
      <c r="P130" s="227">
        <f>O130*H130</f>
        <v>0</v>
      </c>
      <c r="Q130" s="227">
        <v>0</v>
      </c>
      <c r="R130" s="227">
        <f>Q130*H130</f>
        <v>0</v>
      </c>
      <c r="S130" s="227">
        <v>0</v>
      </c>
      <c r="T130" s="228">
        <f>S130*H130</f>
        <v>0</v>
      </c>
      <c r="U130" s="39"/>
      <c r="V130" s="39"/>
      <c r="W130" s="39"/>
      <c r="X130" s="39"/>
      <c r="Y130" s="39"/>
      <c r="Z130" s="39"/>
      <c r="AA130" s="39"/>
      <c r="AB130" s="39"/>
      <c r="AC130" s="39"/>
      <c r="AD130" s="39"/>
      <c r="AE130" s="39"/>
      <c r="AR130" s="229" t="s">
        <v>136</v>
      </c>
      <c r="AT130" s="229" t="s">
        <v>131</v>
      </c>
      <c r="AU130" s="229" t="s">
        <v>89</v>
      </c>
      <c r="AY130" s="18" t="s">
        <v>129</v>
      </c>
      <c r="BE130" s="230">
        <f>IF(N130="základní",J130,0)</f>
        <v>0</v>
      </c>
      <c r="BF130" s="230">
        <f>IF(N130="snížená",J130,0)</f>
        <v>0</v>
      </c>
      <c r="BG130" s="230">
        <f>IF(N130="zákl. přenesená",J130,0)</f>
        <v>0</v>
      </c>
      <c r="BH130" s="230">
        <f>IF(N130="sníž. přenesená",J130,0)</f>
        <v>0</v>
      </c>
      <c r="BI130" s="230">
        <f>IF(N130="nulová",J130,0)</f>
        <v>0</v>
      </c>
      <c r="BJ130" s="18" t="s">
        <v>87</v>
      </c>
      <c r="BK130" s="230">
        <f>ROUND(I130*H130,2)</f>
        <v>0</v>
      </c>
      <c r="BL130" s="18" t="s">
        <v>136</v>
      </c>
      <c r="BM130" s="229" t="s">
        <v>196</v>
      </c>
    </row>
    <row r="131" spans="1:47" s="2" customFormat="1" ht="12">
      <c r="A131" s="39"/>
      <c r="B131" s="40"/>
      <c r="C131" s="41"/>
      <c r="D131" s="231" t="s">
        <v>138</v>
      </c>
      <c r="E131" s="41"/>
      <c r="F131" s="232" t="s">
        <v>179</v>
      </c>
      <c r="G131" s="41"/>
      <c r="H131" s="41"/>
      <c r="I131" s="137"/>
      <c r="J131" s="41"/>
      <c r="K131" s="41"/>
      <c r="L131" s="45"/>
      <c r="M131" s="233"/>
      <c r="N131" s="234"/>
      <c r="O131" s="85"/>
      <c r="P131" s="85"/>
      <c r="Q131" s="85"/>
      <c r="R131" s="85"/>
      <c r="S131" s="85"/>
      <c r="T131" s="86"/>
      <c r="U131" s="39"/>
      <c r="V131" s="39"/>
      <c r="W131" s="39"/>
      <c r="X131" s="39"/>
      <c r="Y131" s="39"/>
      <c r="Z131" s="39"/>
      <c r="AA131" s="39"/>
      <c r="AB131" s="39"/>
      <c r="AC131" s="39"/>
      <c r="AD131" s="39"/>
      <c r="AE131" s="39"/>
      <c r="AT131" s="18" t="s">
        <v>138</v>
      </c>
      <c r="AU131" s="18" t="s">
        <v>89</v>
      </c>
    </row>
    <row r="132" spans="1:51" s="13" customFormat="1" ht="12">
      <c r="A132" s="13"/>
      <c r="B132" s="235"/>
      <c r="C132" s="236"/>
      <c r="D132" s="231" t="s">
        <v>150</v>
      </c>
      <c r="E132" s="237" t="s">
        <v>77</v>
      </c>
      <c r="F132" s="238" t="s">
        <v>192</v>
      </c>
      <c r="G132" s="236"/>
      <c r="H132" s="239">
        <v>4</v>
      </c>
      <c r="I132" s="240"/>
      <c r="J132" s="236"/>
      <c r="K132" s="236"/>
      <c r="L132" s="241"/>
      <c r="M132" s="242"/>
      <c r="N132" s="243"/>
      <c r="O132" s="243"/>
      <c r="P132" s="243"/>
      <c r="Q132" s="243"/>
      <c r="R132" s="243"/>
      <c r="S132" s="243"/>
      <c r="T132" s="244"/>
      <c r="U132" s="13"/>
      <c r="V132" s="13"/>
      <c r="W132" s="13"/>
      <c r="X132" s="13"/>
      <c r="Y132" s="13"/>
      <c r="Z132" s="13"/>
      <c r="AA132" s="13"/>
      <c r="AB132" s="13"/>
      <c r="AC132" s="13"/>
      <c r="AD132" s="13"/>
      <c r="AE132" s="13"/>
      <c r="AT132" s="245" t="s">
        <v>150</v>
      </c>
      <c r="AU132" s="245" t="s">
        <v>89</v>
      </c>
      <c r="AV132" s="13" t="s">
        <v>89</v>
      </c>
      <c r="AW132" s="13" t="s">
        <v>37</v>
      </c>
      <c r="AX132" s="13" t="s">
        <v>79</v>
      </c>
      <c r="AY132" s="245" t="s">
        <v>129</v>
      </c>
    </row>
    <row r="133" spans="1:51" s="15" customFormat="1" ht="12">
      <c r="A133" s="15"/>
      <c r="B133" s="256"/>
      <c r="C133" s="257"/>
      <c r="D133" s="231" t="s">
        <v>150</v>
      </c>
      <c r="E133" s="258" t="s">
        <v>77</v>
      </c>
      <c r="F133" s="259" t="s">
        <v>153</v>
      </c>
      <c r="G133" s="257"/>
      <c r="H133" s="260">
        <v>4</v>
      </c>
      <c r="I133" s="261"/>
      <c r="J133" s="257"/>
      <c r="K133" s="257"/>
      <c r="L133" s="262"/>
      <c r="M133" s="263"/>
      <c r="N133" s="264"/>
      <c r="O133" s="264"/>
      <c r="P133" s="264"/>
      <c r="Q133" s="264"/>
      <c r="R133" s="264"/>
      <c r="S133" s="264"/>
      <c r="T133" s="265"/>
      <c r="U133" s="15"/>
      <c r="V133" s="15"/>
      <c r="W133" s="15"/>
      <c r="X133" s="15"/>
      <c r="Y133" s="15"/>
      <c r="Z133" s="15"/>
      <c r="AA133" s="15"/>
      <c r="AB133" s="15"/>
      <c r="AC133" s="15"/>
      <c r="AD133" s="15"/>
      <c r="AE133" s="15"/>
      <c r="AT133" s="266" t="s">
        <v>150</v>
      </c>
      <c r="AU133" s="266" t="s">
        <v>89</v>
      </c>
      <c r="AV133" s="15" t="s">
        <v>136</v>
      </c>
      <c r="AW133" s="15" t="s">
        <v>37</v>
      </c>
      <c r="AX133" s="15" t="s">
        <v>87</v>
      </c>
      <c r="AY133" s="266" t="s">
        <v>129</v>
      </c>
    </row>
    <row r="134" spans="1:65" s="2" customFormat="1" ht="21.75" customHeight="1">
      <c r="A134" s="39"/>
      <c r="B134" s="40"/>
      <c r="C134" s="219" t="s">
        <v>197</v>
      </c>
      <c r="D134" s="219" t="s">
        <v>131</v>
      </c>
      <c r="E134" s="220" t="s">
        <v>198</v>
      </c>
      <c r="F134" s="221" t="s">
        <v>199</v>
      </c>
      <c r="G134" s="222" t="s">
        <v>134</v>
      </c>
      <c r="H134" s="223">
        <v>4</v>
      </c>
      <c r="I134" s="224"/>
      <c r="J134" s="223">
        <f>ROUND(I134*H134,2)</f>
        <v>0</v>
      </c>
      <c r="K134" s="221" t="s">
        <v>135</v>
      </c>
      <c r="L134" s="45"/>
      <c r="M134" s="225" t="s">
        <v>77</v>
      </c>
      <c r="N134" s="226" t="s">
        <v>49</v>
      </c>
      <c r="O134" s="85"/>
      <c r="P134" s="227">
        <f>O134*H134</f>
        <v>0</v>
      </c>
      <c r="Q134" s="227">
        <v>0</v>
      </c>
      <c r="R134" s="227">
        <f>Q134*H134</f>
        <v>0</v>
      </c>
      <c r="S134" s="227">
        <v>0</v>
      </c>
      <c r="T134" s="228">
        <f>S134*H134</f>
        <v>0</v>
      </c>
      <c r="U134" s="39"/>
      <c r="V134" s="39"/>
      <c r="W134" s="39"/>
      <c r="X134" s="39"/>
      <c r="Y134" s="39"/>
      <c r="Z134" s="39"/>
      <c r="AA134" s="39"/>
      <c r="AB134" s="39"/>
      <c r="AC134" s="39"/>
      <c r="AD134" s="39"/>
      <c r="AE134" s="39"/>
      <c r="AR134" s="229" t="s">
        <v>136</v>
      </c>
      <c r="AT134" s="229" t="s">
        <v>131</v>
      </c>
      <c r="AU134" s="229" t="s">
        <v>89</v>
      </c>
      <c r="AY134" s="18" t="s">
        <v>129</v>
      </c>
      <c r="BE134" s="230">
        <f>IF(N134="základní",J134,0)</f>
        <v>0</v>
      </c>
      <c r="BF134" s="230">
        <f>IF(N134="snížená",J134,0)</f>
        <v>0</v>
      </c>
      <c r="BG134" s="230">
        <f>IF(N134="zákl. přenesená",J134,0)</f>
        <v>0</v>
      </c>
      <c r="BH134" s="230">
        <f>IF(N134="sníž. přenesená",J134,0)</f>
        <v>0</v>
      </c>
      <c r="BI134" s="230">
        <f>IF(N134="nulová",J134,0)</f>
        <v>0</v>
      </c>
      <c r="BJ134" s="18" t="s">
        <v>87</v>
      </c>
      <c r="BK134" s="230">
        <f>ROUND(I134*H134,2)</f>
        <v>0</v>
      </c>
      <c r="BL134" s="18" t="s">
        <v>136</v>
      </c>
      <c r="BM134" s="229" t="s">
        <v>200</v>
      </c>
    </row>
    <row r="135" spans="1:47" s="2" customFormat="1" ht="12">
      <c r="A135" s="39"/>
      <c r="B135" s="40"/>
      <c r="C135" s="41"/>
      <c r="D135" s="231" t="s">
        <v>138</v>
      </c>
      <c r="E135" s="41"/>
      <c r="F135" s="232" t="s">
        <v>179</v>
      </c>
      <c r="G135" s="41"/>
      <c r="H135" s="41"/>
      <c r="I135" s="137"/>
      <c r="J135" s="41"/>
      <c r="K135" s="41"/>
      <c r="L135" s="45"/>
      <c r="M135" s="233"/>
      <c r="N135" s="234"/>
      <c r="O135" s="85"/>
      <c r="P135" s="85"/>
      <c r="Q135" s="85"/>
      <c r="R135" s="85"/>
      <c r="S135" s="85"/>
      <c r="T135" s="86"/>
      <c r="U135" s="39"/>
      <c r="V135" s="39"/>
      <c r="W135" s="39"/>
      <c r="X135" s="39"/>
      <c r="Y135" s="39"/>
      <c r="Z135" s="39"/>
      <c r="AA135" s="39"/>
      <c r="AB135" s="39"/>
      <c r="AC135" s="39"/>
      <c r="AD135" s="39"/>
      <c r="AE135" s="39"/>
      <c r="AT135" s="18" t="s">
        <v>138</v>
      </c>
      <c r="AU135" s="18" t="s">
        <v>89</v>
      </c>
    </row>
    <row r="136" spans="1:51" s="13" customFormat="1" ht="12">
      <c r="A136" s="13"/>
      <c r="B136" s="235"/>
      <c r="C136" s="236"/>
      <c r="D136" s="231" t="s">
        <v>150</v>
      </c>
      <c r="E136" s="237" t="s">
        <v>77</v>
      </c>
      <c r="F136" s="238" t="s">
        <v>192</v>
      </c>
      <c r="G136" s="236"/>
      <c r="H136" s="239">
        <v>4</v>
      </c>
      <c r="I136" s="240"/>
      <c r="J136" s="236"/>
      <c r="K136" s="236"/>
      <c r="L136" s="241"/>
      <c r="M136" s="242"/>
      <c r="N136" s="243"/>
      <c r="O136" s="243"/>
      <c r="P136" s="243"/>
      <c r="Q136" s="243"/>
      <c r="R136" s="243"/>
      <c r="S136" s="243"/>
      <c r="T136" s="244"/>
      <c r="U136" s="13"/>
      <c r="V136" s="13"/>
      <c r="W136" s="13"/>
      <c r="X136" s="13"/>
      <c r="Y136" s="13"/>
      <c r="Z136" s="13"/>
      <c r="AA136" s="13"/>
      <c r="AB136" s="13"/>
      <c r="AC136" s="13"/>
      <c r="AD136" s="13"/>
      <c r="AE136" s="13"/>
      <c r="AT136" s="245" t="s">
        <v>150</v>
      </c>
      <c r="AU136" s="245" t="s">
        <v>89</v>
      </c>
      <c r="AV136" s="13" t="s">
        <v>89</v>
      </c>
      <c r="AW136" s="13" t="s">
        <v>37</v>
      </c>
      <c r="AX136" s="13" t="s">
        <v>79</v>
      </c>
      <c r="AY136" s="245" t="s">
        <v>129</v>
      </c>
    </row>
    <row r="137" spans="1:51" s="15" customFormat="1" ht="12">
      <c r="A137" s="15"/>
      <c r="B137" s="256"/>
      <c r="C137" s="257"/>
      <c r="D137" s="231" t="s">
        <v>150</v>
      </c>
      <c r="E137" s="258" t="s">
        <v>77</v>
      </c>
      <c r="F137" s="259" t="s">
        <v>153</v>
      </c>
      <c r="G137" s="257"/>
      <c r="H137" s="260">
        <v>4</v>
      </c>
      <c r="I137" s="261"/>
      <c r="J137" s="257"/>
      <c r="K137" s="257"/>
      <c r="L137" s="262"/>
      <c r="M137" s="263"/>
      <c r="N137" s="264"/>
      <c r="O137" s="264"/>
      <c r="P137" s="264"/>
      <c r="Q137" s="264"/>
      <c r="R137" s="264"/>
      <c r="S137" s="264"/>
      <c r="T137" s="265"/>
      <c r="U137" s="15"/>
      <c r="V137" s="15"/>
      <c r="W137" s="15"/>
      <c r="X137" s="15"/>
      <c r="Y137" s="15"/>
      <c r="Z137" s="15"/>
      <c r="AA137" s="15"/>
      <c r="AB137" s="15"/>
      <c r="AC137" s="15"/>
      <c r="AD137" s="15"/>
      <c r="AE137" s="15"/>
      <c r="AT137" s="266" t="s">
        <v>150</v>
      </c>
      <c r="AU137" s="266" t="s">
        <v>89</v>
      </c>
      <c r="AV137" s="15" t="s">
        <v>136</v>
      </c>
      <c r="AW137" s="15" t="s">
        <v>37</v>
      </c>
      <c r="AX137" s="15" t="s">
        <v>87</v>
      </c>
      <c r="AY137" s="266" t="s">
        <v>129</v>
      </c>
    </row>
    <row r="138" spans="1:65" s="2" customFormat="1" ht="21.75" customHeight="1">
      <c r="A138" s="39"/>
      <c r="B138" s="40"/>
      <c r="C138" s="219" t="s">
        <v>201</v>
      </c>
      <c r="D138" s="219" t="s">
        <v>131</v>
      </c>
      <c r="E138" s="220" t="s">
        <v>202</v>
      </c>
      <c r="F138" s="221" t="s">
        <v>203</v>
      </c>
      <c r="G138" s="222" t="s">
        <v>156</v>
      </c>
      <c r="H138" s="223">
        <v>569.19</v>
      </c>
      <c r="I138" s="224"/>
      <c r="J138" s="223">
        <f>ROUND(I138*H138,2)</f>
        <v>0</v>
      </c>
      <c r="K138" s="221" t="s">
        <v>135</v>
      </c>
      <c r="L138" s="45"/>
      <c r="M138" s="225" t="s">
        <v>77</v>
      </c>
      <c r="N138" s="226" t="s">
        <v>49</v>
      </c>
      <c r="O138" s="85"/>
      <c r="P138" s="227">
        <f>O138*H138</f>
        <v>0</v>
      </c>
      <c r="Q138" s="227">
        <v>0</v>
      </c>
      <c r="R138" s="227">
        <f>Q138*H138</f>
        <v>0</v>
      </c>
      <c r="S138" s="227">
        <v>0</v>
      </c>
      <c r="T138" s="228">
        <f>S138*H138</f>
        <v>0</v>
      </c>
      <c r="U138" s="39"/>
      <c r="V138" s="39"/>
      <c r="W138" s="39"/>
      <c r="X138" s="39"/>
      <c r="Y138" s="39"/>
      <c r="Z138" s="39"/>
      <c r="AA138" s="39"/>
      <c r="AB138" s="39"/>
      <c r="AC138" s="39"/>
      <c r="AD138" s="39"/>
      <c r="AE138" s="39"/>
      <c r="AR138" s="229" t="s">
        <v>136</v>
      </c>
      <c r="AT138" s="229" t="s">
        <v>131</v>
      </c>
      <c r="AU138" s="229" t="s">
        <v>89</v>
      </c>
      <c r="AY138" s="18" t="s">
        <v>129</v>
      </c>
      <c r="BE138" s="230">
        <f>IF(N138="základní",J138,0)</f>
        <v>0</v>
      </c>
      <c r="BF138" s="230">
        <f>IF(N138="snížená",J138,0)</f>
        <v>0</v>
      </c>
      <c r="BG138" s="230">
        <f>IF(N138="zákl. přenesená",J138,0)</f>
        <v>0</v>
      </c>
      <c r="BH138" s="230">
        <f>IF(N138="sníž. přenesená",J138,0)</f>
        <v>0</v>
      </c>
      <c r="BI138" s="230">
        <f>IF(N138="nulová",J138,0)</f>
        <v>0</v>
      </c>
      <c r="BJ138" s="18" t="s">
        <v>87</v>
      </c>
      <c r="BK138" s="230">
        <f>ROUND(I138*H138,2)</f>
        <v>0</v>
      </c>
      <c r="BL138" s="18" t="s">
        <v>136</v>
      </c>
      <c r="BM138" s="229" t="s">
        <v>204</v>
      </c>
    </row>
    <row r="139" spans="1:47" s="2" customFormat="1" ht="12">
      <c r="A139" s="39"/>
      <c r="B139" s="40"/>
      <c r="C139" s="41"/>
      <c r="D139" s="231" t="s">
        <v>138</v>
      </c>
      <c r="E139" s="41"/>
      <c r="F139" s="232" t="s">
        <v>205</v>
      </c>
      <c r="G139" s="41"/>
      <c r="H139" s="41"/>
      <c r="I139" s="137"/>
      <c r="J139" s="41"/>
      <c r="K139" s="41"/>
      <c r="L139" s="45"/>
      <c r="M139" s="233"/>
      <c r="N139" s="234"/>
      <c r="O139" s="85"/>
      <c r="P139" s="85"/>
      <c r="Q139" s="85"/>
      <c r="R139" s="85"/>
      <c r="S139" s="85"/>
      <c r="T139" s="86"/>
      <c r="U139" s="39"/>
      <c r="V139" s="39"/>
      <c r="W139" s="39"/>
      <c r="X139" s="39"/>
      <c r="Y139" s="39"/>
      <c r="Z139" s="39"/>
      <c r="AA139" s="39"/>
      <c r="AB139" s="39"/>
      <c r="AC139" s="39"/>
      <c r="AD139" s="39"/>
      <c r="AE139" s="39"/>
      <c r="AT139" s="18" t="s">
        <v>138</v>
      </c>
      <c r="AU139" s="18" t="s">
        <v>89</v>
      </c>
    </row>
    <row r="140" spans="1:51" s="13" customFormat="1" ht="12">
      <c r="A140" s="13"/>
      <c r="B140" s="235"/>
      <c r="C140" s="236"/>
      <c r="D140" s="231" t="s">
        <v>150</v>
      </c>
      <c r="E140" s="237" t="s">
        <v>77</v>
      </c>
      <c r="F140" s="238" t="s">
        <v>206</v>
      </c>
      <c r="G140" s="236"/>
      <c r="H140" s="239">
        <v>386.36</v>
      </c>
      <c r="I140" s="240"/>
      <c r="J140" s="236"/>
      <c r="K140" s="236"/>
      <c r="L140" s="241"/>
      <c r="M140" s="242"/>
      <c r="N140" s="243"/>
      <c r="O140" s="243"/>
      <c r="P140" s="243"/>
      <c r="Q140" s="243"/>
      <c r="R140" s="243"/>
      <c r="S140" s="243"/>
      <c r="T140" s="244"/>
      <c r="U140" s="13"/>
      <c r="V140" s="13"/>
      <c r="W140" s="13"/>
      <c r="X140" s="13"/>
      <c r="Y140" s="13"/>
      <c r="Z140" s="13"/>
      <c r="AA140" s="13"/>
      <c r="AB140" s="13"/>
      <c r="AC140" s="13"/>
      <c r="AD140" s="13"/>
      <c r="AE140" s="13"/>
      <c r="AT140" s="245" t="s">
        <v>150</v>
      </c>
      <c r="AU140" s="245" t="s">
        <v>89</v>
      </c>
      <c r="AV140" s="13" t="s">
        <v>89</v>
      </c>
      <c r="AW140" s="13" t="s">
        <v>37</v>
      </c>
      <c r="AX140" s="13" t="s">
        <v>79</v>
      </c>
      <c r="AY140" s="245" t="s">
        <v>129</v>
      </c>
    </row>
    <row r="141" spans="1:51" s="14" customFormat="1" ht="12">
      <c r="A141" s="14"/>
      <c r="B141" s="246"/>
      <c r="C141" s="247"/>
      <c r="D141" s="231" t="s">
        <v>150</v>
      </c>
      <c r="E141" s="248" t="s">
        <v>77</v>
      </c>
      <c r="F141" s="249" t="s">
        <v>207</v>
      </c>
      <c r="G141" s="247"/>
      <c r="H141" s="248" t="s">
        <v>77</v>
      </c>
      <c r="I141" s="250"/>
      <c r="J141" s="247"/>
      <c r="K141" s="247"/>
      <c r="L141" s="251"/>
      <c r="M141" s="252"/>
      <c r="N141" s="253"/>
      <c r="O141" s="253"/>
      <c r="P141" s="253"/>
      <c r="Q141" s="253"/>
      <c r="R141" s="253"/>
      <c r="S141" s="253"/>
      <c r="T141" s="254"/>
      <c r="U141" s="14"/>
      <c r="V141" s="14"/>
      <c r="W141" s="14"/>
      <c r="X141" s="14"/>
      <c r="Y141" s="14"/>
      <c r="Z141" s="14"/>
      <c r="AA141" s="14"/>
      <c r="AB141" s="14"/>
      <c r="AC141" s="14"/>
      <c r="AD141" s="14"/>
      <c r="AE141" s="14"/>
      <c r="AT141" s="255" t="s">
        <v>150</v>
      </c>
      <c r="AU141" s="255" t="s">
        <v>89</v>
      </c>
      <c r="AV141" s="14" t="s">
        <v>87</v>
      </c>
      <c r="AW141" s="14" t="s">
        <v>37</v>
      </c>
      <c r="AX141" s="14" t="s">
        <v>79</v>
      </c>
      <c r="AY141" s="255" t="s">
        <v>129</v>
      </c>
    </row>
    <row r="142" spans="1:51" s="13" customFormat="1" ht="12">
      <c r="A142" s="13"/>
      <c r="B142" s="235"/>
      <c r="C142" s="236"/>
      <c r="D142" s="231" t="s">
        <v>150</v>
      </c>
      <c r="E142" s="237" t="s">
        <v>77</v>
      </c>
      <c r="F142" s="238" t="s">
        <v>208</v>
      </c>
      <c r="G142" s="236"/>
      <c r="H142" s="239">
        <v>62.76</v>
      </c>
      <c r="I142" s="240"/>
      <c r="J142" s="236"/>
      <c r="K142" s="236"/>
      <c r="L142" s="241"/>
      <c r="M142" s="242"/>
      <c r="N142" s="243"/>
      <c r="O142" s="243"/>
      <c r="P142" s="243"/>
      <c r="Q142" s="243"/>
      <c r="R142" s="243"/>
      <c r="S142" s="243"/>
      <c r="T142" s="244"/>
      <c r="U142" s="13"/>
      <c r="V142" s="13"/>
      <c r="W142" s="13"/>
      <c r="X142" s="13"/>
      <c r="Y142" s="13"/>
      <c r="Z142" s="13"/>
      <c r="AA142" s="13"/>
      <c r="AB142" s="13"/>
      <c r="AC142" s="13"/>
      <c r="AD142" s="13"/>
      <c r="AE142" s="13"/>
      <c r="AT142" s="245" t="s">
        <v>150</v>
      </c>
      <c r="AU142" s="245" t="s">
        <v>89</v>
      </c>
      <c r="AV142" s="13" t="s">
        <v>89</v>
      </c>
      <c r="AW142" s="13" t="s">
        <v>37</v>
      </c>
      <c r="AX142" s="13" t="s">
        <v>79</v>
      </c>
      <c r="AY142" s="245" t="s">
        <v>129</v>
      </c>
    </row>
    <row r="143" spans="1:51" s="14" customFormat="1" ht="12">
      <c r="A143" s="14"/>
      <c r="B143" s="246"/>
      <c r="C143" s="247"/>
      <c r="D143" s="231" t="s">
        <v>150</v>
      </c>
      <c r="E143" s="248" t="s">
        <v>77</v>
      </c>
      <c r="F143" s="249" t="s">
        <v>209</v>
      </c>
      <c r="G143" s="247"/>
      <c r="H143" s="248" t="s">
        <v>77</v>
      </c>
      <c r="I143" s="250"/>
      <c r="J143" s="247"/>
      <c r="K143" s="247"/>
      <c r="L143" s="251"/>
      <c r="M143" s="252"/>
      <c r="N143" s="253"/>
      <c r="O143" s="253"/>
      <c r="P143" s="253"/>
      <c r="Q143" s="253"/>
      <c r="R143" s="253"/>
      <c r="S143" s="253"/>
      <c r="T143" s="254"/>
      <c r="U143" s="14"/>
      <c r="V143" s="14"/>
      <c r="W143" s="14"/>
      <c r="X143" s="14"/>
      <c r="Y143" s="14"/>
      <c r="Z143" s="14"/>
      <c r="AA143" s="14"/>
      <c r="AB143" s="14"/>
      <c r="AC143" s="14"/>
      <c r="AD143" s="14"/>
      <c r="AE143" s="14"/>
      <c r="AT143" s="255" t="s">
        <v>150</v>
      </c>
      <c r="AU143" s="255" t="s">
        <v>89</v>
      </c>
      <c r="AV143" s="14" t="s">
        <v>87</v>
      </c>
      <c r="AW143" s="14" t="s">
        <v>37</v>
      </c>
      <c r="AX143" s="14" t="s">
        <v>79</v>
      </c>
      <c r="AY143" s="255" t="s">
        <v>129</v>
      </c>
    </row>
    <row r="144" spans="1:51" s="13" customFormat="1" ht="12">
      <c r="A144" s="13"/>
      <c r="B144" s="235"/>
      <c r="C144" s="236"/>
      <c r="D144" s="231" t="s">
        <v>150</v>
      </c>
      <c r="E144" s="237" t="s">
        <v>77</v>
      </c>
      <c r="F144" s="238" t="s">
        <v>210</v>
      </c>
      <c r="G144" s="236"/>
      <c r="H144" s="239">
        <v>3.61</v>
      </c>
      <c r="I144" s="240"/>
      <c r="J144" s="236"/>
      <c r="K144" s="236"/>
      <c r="L144" s="241"/>
      <c r="M144" s="242"/>
      <c r="N144" s="243"/>
      <c r="O144" s="243"/>
      <c r="P144" s="243"/>
      <c r="Q144" s="243"/>
      <c r="R144" s="243"/>
      <c r="S144" s="243"/>
      <c r="T144" s="244"/>
      <c r="U144" s="13"/>
      <c r="V144" s="13"/>
      <c r="W144" s="13"/>
      <c r="X144" s="13"/>
      <c r="Y144" s="13"/>
      <c r="Z144" s="13"/>
      <c r="AA144" s="13"/>
      <c r="AB144" s="13"/>
      <c r="AC144" s="13"/>
      <c r="AD144" s="13"/>
      <c r="AE144" s="13"/>
      <c r="AT144" s="245" t="s">
        <v>150</v>
      </c>
      <c r="AU144" s="245" t="s">
        <v>89</v>
      </c>
      <c r="AV144" s="13" t="s">
        <v>89</v>
      </c>
      <c r="AW144" s="13" t="s">
        <v>37</v>
      </c>
      <c r="AX144" s="13" t="s">
        <v>79</v>
      </c>
      <c r="AY144" s="245" t="s">
        <v>129</v>
      </c>
    </row>
    <row r="145" spans="1:51" s="14" customFormat="1" ht="12">
      <c r="A145" s="14"/>
      <c r="B145" s="246"/>
      <c r="C145" s="247"/>
      <c r="D145" s="231" t="s">
        <v>150</v>
      </c>
      <c r="E145" s="248" t="s">
        <v>77</v>
      </c>
      <c r="F145" s="249" t="s">
        <v>211</v>
      </c>
      <c r="G145" s="247"/>
      <c r="H145" s="248" t="s">
        <v>77</v>
      </c>
      <c r="I145" s="250"/>
      <c r="J145" s="247"/>
      <c r="K145" s="247"/>
      <c r="L145" s="251"/>
      <c r="M145" s="252"/>
      <c r="N145" s="253"/>
      <c r="O145" s="253"/>
      <c r="P145" s="253"/>
      <c r="Q145" s="253"/>
      <c r="R145" s="253"/>
      <c r="S145" s="253"/>
      <c r="T145" s="254"/>
      <c r="U145" s="14"/>
      <c r="V145" s="14"/>
      <c r="W145" s="14"/>
      <c r="X145" s="14"/>
      <c r="Y145" s="14"/>
      <c r="Z145" s="14"/>
      <c r="AA145" s="14"/>
      <c r="AB145" s="14"/>
      <c r="AC145" s="14"/>
      <c r="AD145" s="14"/>
      <c r="AE145" s="14"/>
      <c r="AT145" s="255" t="s">
        <v>150</v>
      </c>
      <c r="AU145" s="255" t="s">
        <v>89</v>
      </c>
      <c r="AV145" s="14" t="s">
        <v>87</v>
      </c>
      <c r="AW145" s="14" t="s">
        <v>37</v>
      </c>
      <c r="AX145" s="14" t="s">
        <v>79</v>
      </c>
      <c r="AY145" s="255" t="s">
        <v>129</v>
      </c>
    </row>
    <row r="146" spans="1:51" s="13" customFormat="1" ht="12">
      <c r="A146" s="13"/>
      <c r="B146" s="235"/>
      <c r="C146" s="236"/>
      <c r="D146" s="231" t="s">
        <v>150</v>
      </c>
      <c r="E146" s="237" t="s">
        <v>77</v>
      </c>
      <c r="F146" s="238" t="s">
        <v>212</v>
      </c>
      <c r="G146" s="236"/>
      <c r="H146" s="239">
        <v>116.46</v>
      </c>
      <c r="I146" s="240"/>
      <c r="J146" s="236"/>
      <c r="K146" s="236"/>
      <c r="L146" s="241"/>
      <c r="M146" s="242"/>
      <c r="N146" s="243"/>
      <c r="O146" s="243"/>
      <c r="P146" s="243"/>
      <c r="Q146" s="243"/>
      <c r="R146" s="243"/>
      <c r="S146" s="243"/>
      <c r="T146" s="244"/>
      <c r="U146" s="13"/>
      <c r="V146" s="13"/>
      <c r="W146" s="13"/>
      <c r="X146" s="13"/>
      <c r="Y146" s="13"/>
      <c r="Z146" s="13"/>
      <c r="AA146" s="13"/>
      <c r="AB146" s="13"/>
      <c r="AC146" s="13"/>
      <c r="AD146" s="13"/>
      <c r="AE146" s="13"/>
      <c r="AT146" s="245" t="s">
        <v>150</v>
      </c>
      <c r="AU146" s="245" t="s">
        <v>89</v>
      </c>
      <c r="AV146" s="13" t="s">
        <v>89</v>
      </c>
      <c r="AW146" s="13" t="s">
        <v>37</v>
      </c>
      <c r="AX146" s="13" t="s">
        <v>79</v>
      </c>
      <c r="AY146" s="245" t="s">
        <v>129</v>
      </c>
    </row>
    <row r="147" spans="1:51" s="14" customFormat="1" ht="12">
      <c r="A147" s="14"/>
      <c r="B147" s="246"/>
      <c r="C147" s="247"/>
      <c r="D147" s="231" t="s">
        <v>150</v>
      </c>
      <c r="E147" s="248" t="s">
        <v>77</v>
      </c>
      <c r="F147" s="249" t="s">
        <v>213</v>
      </c>
      <c r="G147" s="247"/>
      <c r="H147" s="248" t="s">
        <v>77</v>
      </c>
      <c r="I147" s="250"/>
      <c r="J147" s="247"/>
      <c r="K147" s="247"/>
      <c r="L147" s="251"/>
      <c r="M147" s="252"/>
      <c r="N147" s="253"/>
      <c r="O147" s="253"/>
      <c r="P147" s="253"/>
      <c r="Q147" s="253"/>
      <c r="R147" s="253"/>
      <c r="S147" s="253"/>
      <c r="T147" s="254"/>
      <c r="U147" s="14"/>
      <c r="V147" s="14"/>
      <c r="W147" s="14"/>
      <c r="X147" s="14"/>
      <c r="Y147" s="14"/>
      <c r="Z147" s="14"/>
      <c r="AA147" s="14"/>
      <c r="AB147" s="14"/>
      <c r="AC147" s="14"/>
      <c r="AD147" s="14"/>
      <c r="AE147" s="14"/>
      <c r="AT147" s="255" t="s">
        <v>150</v>
      </c>
      <c r="AU147" s="255" t="s">
        <v>89</v>
      </c>
      <c r="AV147" s="14" t="s">
        <v>87</v>
      </c>
      <c r="AW147" s="14" t="s">
        <v>37</v>
      </c>
      <c r="AX147" s="14" t="s">
        <v>79</v>
      </c>
      <c r="AY147" s="255" t="s">
        <v>129</v>
      </c>
    </row>
    <row r="148" spans="1:51" s="14" customFormat="1" ht="12">
      <c r="A148" s="14"/>
      <c r="B148" s="246"/>
      <c r="C148" s="247"/>
      <c r="D148" s="231" t="s">
        <v>150</v>
      </c>
      <c r="E148" s="248" t="s">
        <v>77</v>
      </c>
      <c r="F148" s="249" t="s">
        <v>152</v>
      </c>
      <c r="G148" s="247"/>
      <c r="H148" s="248" t="s">
        <v>77</v>
      </c>
      <c r="I148" s="250"/>
      <c r="J148" s="247"/>
      <c r="K148" s="247"/>
      <c r="L148" s="251"/>
      <c r="M148" s="252"/>
      <c r="N148" s="253"/>
      <c r="O148" s="253"/>
      <c r="P148" s="253"/>
      <c r="Q148" s="253"/>
      <c r="R148" s="253"/>
      <c r="S148" s="253"/>
      <c r="T148" s="254"/>
      <c r="U148" s="14"/>
      <c r="V148" s="14"/>
      <c r="W148" s="14"/>
      <c r="X148" s="14"/>
      <c r="Y148" s="14"/>
      <c r="Z148" s="14"/>
      <c r="AA148" s="14"/>
      <c r="AB148" s="14"/>
      <c r="AC148" s="14"/>
      <c r="AD148" s="14"/>
      <c r="AE148" s="14"/>
      <c r="AT148" s="255" t="s">
        <v>150</v>
      </c>
      <c r="AU148" s="255" t="s">
        <v>89</v>
      </c>
      <c r="AV148" s="14" t="s">
        <v>87</v>
      </c>
      <c r="AW148" s="14" t="s">
        <v>37</v>
      </c>
      <c r="AX148" s="14" t="s">
        <v>79</v>
      </c>
      <c r="AY148" s="255" t="s">
        <v>129</v>
      </c>
    </row>
    <row r="149" spans="1:51" s="15" customFormat="1" ht="12">
      <c r="A149" s="15"/>
      <c r="B149" s="256"/>
      <c r="C149" s="257"/>
      <c r="D149" s="231" t="s">
        <v>150</v>
      </c>
      <c r="E149" s="258" t="s">
        <v>77</v>
      </c>
      <c r="F149" s="259" t="s">
        <v>153</v>
      </c>
      <c r="G149" s="257"/>
      <c r="H149" s="260">
        <v>569.19</v>
      </c>
      <c r="I149" s="261"/>
      <c r="J149" s="257"/>
      <c r="K149" s="257"/>
      <c r="L149" s="262"/>
      <c r="M149" s="263"/>
      <c r="N149" s="264"/>
      <c r="O149" s="264"/>
      <c r="P149" s="264"/>
      <c r="Q149" s="264"/>
      <c r="R149" s="264"/>
      <c r="S149" s="264"/>
      <c r="T149" s="265"/>
      <c r="U149" s="15"/>
      <c r="V149" s="15"/>
      <c r="W149" s="15"/>
      <c r="X149" s="15"/>
      <c r="Y149" s="15"/>
      <c r="Z149" s="15"/>
      <c r="AA149" s="15"/>
      <c r="AB149" s="15"/>
      <c r="AC149" s="15"/>
      <c r="AD149" s="15"/>
      <c r="AE149" s="15"/>
      <c r="AT149" s="266" t="s">
        <v>150</v>
      </c>
      <c r="AU149" s="266" t="s">
        <v>89</v>
      </c>
      <c r="AV149" s="15" t="s">
        <v>136</v>
      </c>
      <c r="AW149" s="15" t="s">
        <v>37</v>
      </c>
      <c r="AX149" s="15" t="s">
        <v>87</v>
      </c>
      <c r="AY149" s="266" t="s">
        <v>129</v>
      </c>
    </row>
    <row r="150" spans="1:65" s="2" customFormat="1" ht="33" customHeight="1">
      <c r="A150" s="39"/>
      <c r="B150" s="40"/>
      <c r="C150" s="219" t="s">
        <v>8</v>
      </c>
      <c r="D150" s="219" t="s">
        <v>131</v>
      </c>
      <c r="E150" s="220" t="s">
        <v>214</v>
      </c>
      <c r="F150" s="221" t="s">
        <v>215</v>
      </c>
      <c r="G150" s="222" t="s">
        <v>156</v>
      </c>
      <c r="H150" s="223">
        <v>2845.95</v>
      </c>
      <c r="I150" s="224"/>
      <c r="J150" s="223">
        <f>ROUND(I150*H150,2)</f>
        <v>0</v>
      </c>
      <c r="K150" s="221" t="s">
        <v>135</v>
      </c>
      <c r="L150" s="45"/>
      <c r="M150" s="225" t="s">
        <v>77</v>
      </c>
      <c r="N150" s="226" t="s">
        <v>49</v>
      </c>
      <c r="O150" s="85"/>
      <c r="P150" s="227">
        <f>O150*H150</f>
        <v>0</v>
      </c>
      <c r="Q150" s="227">
        <v>0</v>
      </c>
      <c r="R150" s="227">
        <f>Q150*H150</f>
        <v>0</v>
      </c>
      <c r="S150" s="227">
        <v>0</v>
      </c>
      <c r="T150" s="228">
        <f>S150*H150</f>
        <v>0</v>
      </c>
      <c r="U150" s="39"/>
      <c r="V150" s="39"/>
      <c r="W150" s="39"/>
      <c r="X150" s="39"/>
      <c r="Y150" s="39"/>
      <c r="Z150" s="39"/>
      <c r="AA150" s="39"/>
      <c r="AB150" s="39"/>
      <c r="AC150" s="39"/>
      <c r="AD150" s="39"/>
      <c r="AE150" s="39"/>
      <c r="AR150" s="229" t="s">
        <v>136</v>
      </c>
      <c r="AT150" s="229" t="s">
        <v>131</v>
      </c>
      <c r="AU150" s="229" t="s">
        <v>89</v>
      </c>
      <c r="AY150" s="18" t="s">
        <v>129</v>
      </c>
      <c r="BE150" s="230">
        <f>IF(N150="základní",J150,0)</f>
        <v>0</v>
      </c>
      <c r="BF150" s="230">
        <f>IF(N150="snížená",J150,0)</f>
        <v>0</v>
      </c>
      <c r="BG150" s="230">
        <f>IF(N150="zákl. přenesená",J150,0)</f>
        <v>0</v>
      </c>
      <c r="BH150" s="230">
        <f>IF(N150="sníž. přenesená",J150,0)</f>
        <v>0</v>
      </c>
      <c r="BI150" s="230">
        <f>IF(N150="nulová",J150,0)</f>
        <v>0</v>
      </c>
      <c r="BJ150" s="18" t="s">
        <v>87</v>
      </c>
      <c r="BK150" s="230">
        <f>ROUND(I150*H150,2)</f>
        <v>0</v>
      </c>
      <c r="BL150" s="18" t="s">
        <v>136</v>
      </c>
      <c r="BM150" s="229" t="s">
        <v>216</v>
      </c>
    </row>
    <row r="151" spans="1:47" s="2" customFormat="1" ht="12">
      <c r="A151" s="39"/>
      <c r="B151" s="40"/>
      <c r="C151" s="41"/>
      <c r="D151" s="231" t="s">
        <v>138</v>
      </c>
      <c r="E151" s="41"/>
      <c r="F151" s="232" t="s">
        <v>205</v>
      </c>
      <c r="G151" s="41"/>
      <c r="H151" s="41"/>
      <c r="I151" s="137"/>
      <c r="J151" s="41"/>
      <c r="K151" s="41"/>
      <c r="L151" s="45"/>
      <c r="M151" s="233"/>
      <c r="N151" s="234"/>
      <c r="O151" s="85"/>
      <c r="P151" s="85"/>
      <c r="Q151" s="85"/>
      <c r="R151" s="85"/>
      <c r="S151" s="85"/>
      <c r="T151" s="86"/>
      <c r="U151" s="39"/>
      <c r="V151" s="39"/>
      <c r="W151" s="39"/>
      <c r="X151" s="39"/>
      <c r="Y151" s="39"/>
      <c r="Z151" s="39"/>
      <c r="AA151" s="39"/>
      <c r="AB151" s="39"/>
      <c r="AC151" s="39"/>
      <c r="AD151" s="39"/>
      <c r="AE151" s="39"/>
      <c r="AT151" s="18" t="s">
        <v>138</v>
      </c>
      <c r="AU151" s="18" t="s">
        <v>89</v>
      </c>
    </row>
    <row r="152" spans="1:51" s="13" customFormat="1" ht="12">
      <c r="A152" s="13"/>
      <c r="B152" s="235"/>
      <c r="C152" s="236"/>
      <c r="D152" s="231" t="s">
        <v>150</v>
      </c>
      <c r="E152" s="237" t="s">
        <v>77</v>
      </c>
      <c r="F152" s="238" t="s">
        <v>217</v>
      </c>
      <c r="G152" s="236"/>
      <c r="H152" s="239">
        <v>2845.95</v>
      </c>
      <c r="I152" s="240"/>
      <c r="J152" s="236"/>
      <c r="K152" s="236"/>
      <c r="L152" s="241"/>
      <c r="M152" s="242"/>
      <c r="N152" s="243"/>
      <c r="O152" s="243"/>
      <c r="P152" s="243"/>
      <c r="Q152" s="243"/>
      <c r="R152" s="243"/>
      <c r="S152" s="243"/>
      <c r="T152" s="244"/>
      <c r="U152" s="13"/>
      <c r="V152" s="13"/>
      <c r="W152" s="13"/>
      <c r="X152" s="13"/>
      <c r="Y152" s="13"/>
      <c r="Z152" s="13"/>
      <c r="AA152" s="13"/>
      <c r="AB152" s="13"/>
      <c r="AC152" s="13"/>
      <c r="AD152" s="13"/>
      <c r="AE152" s="13"/>
      <c r="AT152" s="245" t="s">
        <v>150</v>
      </c>
      <c r="AU152" s="245" t="s">
        <v>89</v>
      </c>
      <c r="AV152" s="13" t="s">
        <v>89</v>
      </c>
      <c r="AW152" s="13" t="s">
        <v>37</v>
      </c>
      <c r="AX152" s="13" t="s">
        <v>79</v>
      </c>
      <c r="AY152" s="245" t="s">
        <v>129</v>
      </c>
    </row>
    <row r="153" spans="1:51" s="15" customFormat="1" ht="12">
      <c r="A153" s="15"/>
      <c r="B153" s="256"/>
      <c r="C153" s="257"/>
      <c r="D153" s="231" t="s">
        <v>150</v>
      </c>
      <c r="E153" s="258" t="s">
        <v>77</v>
      </c>
      <c r="F153" s="259" t="s">
        <v>153</v>
      </c>
      <c r="G153" s="257"/>
      <c r="H153" s="260">
        <v>2845.95</v>
      </c>
      <c r="I153" s="261"/>
      <c r="J153" s="257"/>
      <c r="K153" s="257"/>
      <c r="L153" s="262"/>
      <c r="M153" s="263"/>
      <c r="N153" s="264"/>
      <c r="O153" s="264"/>
      <c r="P153" s="264"/>
      <c r="Q153" s="264"/>
      <c r="R153" s="264"/>
      <c r="S153" s="264"/>
      <c r="T153" s="265"/>
      <c r="U153" s="15"/>
      <c r="V153" s="15"/>
      <c r="W153" s="15"/>
      <c r="X153" s="15"/>
      <c r="Y153" s="15"/>
      <c r="Z153" s="15"/>
      <c r="AA153" s="15"/>
      <c r="AB153" s="15"/>
      <c r="AC153" s="15"/>
      <c r="AD153" s="15"/>
      <c r="AE153" s="15"/>
      <c r="AT153" s="266" t="s">
        <v>150</v>
      </c>
      <c r="AU153" s="266" t="s">
        <v>89</v>
      </c>
      <c r="AV153" s="15" t="s">
        <v>136</v>
      </c>
      <c r="AW153" s="15" t="s">
        <v>37</v>
      </c>
      <c r="AX153" s="15" t="s">
        <v>87</v>
      </c>
      <c r="AY153" s="266" t="s">
        <v>129</v>
      </c>
    </row>
    <row r="154" spans="1:65" s="2" customFormat="1" ht="16.5" customHeight="1">
      <c r="A154" s="39"/>
      <c r="B154" s="40"/>
      <c r="C154" s="219" t="s">
        <v>218</v>
      </c>
      <c r="D154" s="219" t="s">
        <v>131</v>
      </c>
      <c r="E154" s="220" t="s">
        <v>219</v>
      </c>
      <c r="F154" s="221" t="s">
        <v>220</v>
      </c>
      <c r="G154" s="222" t="s">
        <v>156</v>
      </c>
      <c r="H154" s="223">
        <v>521.37</v>
      </c>
      <c r="I154" s="224"/>
      <c r="J154" s="223">
        <f>ROUND(I154*H154,2)</f>
        <v>0</v>
      </c>
      <c r="K154" s="221" t="s">
        <v>135</v>
      </c>
      <c r="L154" s="45"/>
      <c r="M154" s="225" t="s">
        <v>77</v>
      </c>
      <c r="N154" s="226" t="s">
        <v>49</v>
      </c>
      <c r="O154" s="85"/>
      <c r="P154" s="227">
        <f>O154*H154</f>
        <v>0</v>
      </c>
      <c r="Q154" s="227">
        <v>0</v>
      </c>
      <c r="R154" s="227">
        <f>Q154*H154</f>
        <v>0</v>
      </c>
      <c r="S154" s="227">
        <v>0</v>
      </c>
      <c r="T154" s="228">
        <f>S154*H154</f>
        <v>0</v>
      </c>
      <c r="U154" s="39"/>
      <c r="V154" s="39"/>
      <c r="W154" s="39"/>
      <c r="X154" s="39"/>
      <c r="Y154" s="39"/>
      <c r="Z154" s="39"/>
      <c r="AA154" s="39"/>
      <c r="AB154" s="39"/>
      <c r="AC154" s="39"/>
      <c r="AD154" s="39"/>
      <c r="AE154" s="39"/>
      <c r="AR154" s="229" t="s">
        <v>136</v>
      </c>
      <c r="AT154" s="229" t="s">
        <v>131</v>
      </c>
      <c r="AU154" s="229" t="s">
        <v>89</v>
      </c>
      <c r="AY154" s="18" t="s">
        <v>129</v>
      </c>
      <c r="BE154" s="230">
        <f>IF(N154="základní",J154,0)</f>
        <v>0</v>
      </c>
      <c r="BF154" s="230">
        <f>IF(N154="snížená",J154,0)</f>
        <v>0</v>
      </c>
      <c r="BG154" s="230">
        <f>IF(N154="zákl. přenesená",J154,0)</f>
        <v>0</v>
      </c>
      <c r="BH154" s="230">
        <f>IF(N154="sníž. přenesená",J154,0)</f>
        <v>0</v>
      </c>
      <c r="BI154" s="230">
        <f>IF(N154="nulová",J154,0)</f>
        <v>0</v>
      </c>
      <c r="BJ154" s="18" t="s">
        <v>87</v>
      </c>
      <c r="BK154" s="230">
        <f>ROUND(I154*H154,2)</f>
        <v>0</v>
      </c>
      <c r="BL154" s="18" t="s">
        <v>136</v>
      </c>
      <c r="BM154" s="229" t="s">
        <v>221</v>
      </c>
    </row>
    <row r="155" spans="1:47" s="2" customFormat="1" ht="12">
      <c r="A155" s="39"/>
      <c r="B155" s="40"/>
      <c r="C155" s="41"/>
      <c r="D155" s="231" t="s">
        <v>138</v>
      </c>
      <c r="E155" s="41"/>
      <c r="F155" s="232" t="s">
        <v>222</v>
      </c>
      <c r="G155" s="41"/>
      <c r="H155" s="41"/>
      <c r="I155" s="137"/>
      <c r="J155" s="41"/>
      <c r="K155" s="41"/>
      <c r="L155" s="45"/>
      <c r="M155" s="233"/>
      <c r="N155" s="234"/>
      <c r="O155" s="85"/>
      <c r="P155" s="85"/>
      <c r="Q155" s="85"/>
      <c r="R155" s="85"/>
      <c r="S155" s="85"/>
      <c r="T155" s="86"/>
      <c r="U155" s="39"/>
      <c r="V155" s="39"/>
      <c r="W155" s="39"/>
      <c r="X155" s="39"/>
      <c r="Y155" s="39"/>
      <c r="Z155" s="39"/>
      <c r="AA155" s="39"/>
      <c r="AB155" s="39"/>
      <c r="AC155" s="39"/>
      <c r="AD155" s="39"/>
      <c r="AE155" s="39"/>
      <c r="AT155" s="18" t="s">
        <v>138</v>
      </c>
      <c r="AU155" s="18" t="s">
        <v>89</v>
      </c>
    </row>
    <row r="156" spans="1:51" s="13" customFormat="1" ht="12">
      <c r="A156" s="13"/>
      <c r="B156" s="235"/>
      <c r="C156" s="236"/>
      <c r="D156" s="231" t="s">
        <v>150</v>
      </c>
      <c r="E156" s="237" t="s">
        <v>77</v>
      </c>
      <c r="F156" s="238" t="s">
        <v>223</v>
      </c>
      <c r="G156" s="236"/>
      <c r="H156" s="239">
        <v>521.37</v>
      </c>
      <c r="I156" s="240"/>
      <c r="J156" s="236"/>
      <c r="K156" s="236"/>
      <c r="L156" s="241"/>
      <c r="M156" s="242"/>
      <c r="N156" s="243"/>
      <c r="O156" s="243"/>
      <c r="P156" s="243"/>
      <c r="Q156" s="243"/>
      <c r="R156" s="243"/>
      <c r="S156" s="243"/>
      <c r="T156" s="244"/>
      <c r="U156" s="13"/>
      <c r="V156" s="13"/>
      <c r="W156" s="13"/>
      <c r="X156" s="13"/>
      <c r="Y156" s="13"/>
      <c r="Z156" s="13"/>
      <c r="AA156" s="13"/>
      <c r="AB156" s="13"/>
      <c r="AC156" s="13"/>
      <c r="AD156" s="13"/>
      <c r="AE156" s="13"/>
      <c r="AT156" s="245" t="s">
        <v>150</v>
      </c>
      <c r="AU156" s="245" t="s">
        <v>89</v>
      </c>
      <c r="AV156" s="13" t="s">
        <v>89</v>
      </c>
      <c r="AW156" s="13" t="s">
        <v>37</v>
      </c>
      <c r="AX156" s="13" t="s">
        <v>79</v>
      </c>
      <c r="AY156" s="245" t="s">
        <v>129</v>
      </c>
    </row>
    <row r="157" spans="1:51" s="15" customFormat="1" ht="12">
      <c r="A157" s="15"/>
      <c r="B157" s="256"/>
      <c r="C157" s="257"/>
      <c r="D157" s="231" t="s">
        <v>150</v>
      </c>
      <c r="E157" s="258" t="s">
        <v>77</v>
      </c>
      <c r="F157" s="259" t="s">
        <v>153</v>
      </c>
      <c r="G157" s="257"/>
      <c r="H157" s="260">
        <v>521.37</v>
      </c>
      <c r="I157" s="261"/>
      <c r="J157" s="257"/>
      <c r="K157" s="257"/>
      <c r="L157" s="262"/>
      <c r="M157" s="263"/>
      <c r="N157" s="264"/>
      <c r="O157" s="264"/>
      <c r="P157" s="264"/>
      <c r="Q157" s="264"/>
      <c r="R157" s="264"/>
      <c r="S157" s="264"/>
      <c r="T157" s="265"/>
      <c r="U157" s="15"/>
      <c r="V157" s="15"/>
      <c r="W157" s="15"/>
      <c r="X157" s="15"/>
      <c r="Y157" s="15"/>
      <c r="Z157" s="15"/>
      <c r="AA157" s="15"/>
      <c r="AB157" s="15"/>
      <c r="AC157" s="15"/>
      <c r="AD157" s="15"/>
      <c r="AE157" s="15"/>
      <c r="AT157" s="266" t="s">
        <v>150</v>
      </c>
      <c r="AU157" s="266" t="s">
        <v>89</v>
      </c>
      <c r="AV157" s="15" t="s">
        <v>136</v>
      </c>
      <c r="AW157" s="15" t="s">
        <v>37</v>
      </c>
      <c r="AX157" s="15" t="s">
        <v>87</v>
      </c>
      <c r="AY157" s="266" t="s">
        <v>129</v>
      </c>
    </row>
    <row r="158" spans="1:65" s="2" customFormat="1" ht="21.75" customHeight="1">
      <c r="A158" s="39"/>
      <c r="B158" s="40"/>
      <c r="C158" s="219" t="s">
        <v>224</v>
      </c>
      <c r="D158" s="219" t="s">
        <v>131</v>
      </c>
      <c r="E158" s="220" t="s">
        <v>225</v>
      </c>
      <c r="F158" s="221" t="s">
        <v>226</v>
      </c>
      <c r="G158" s="222" t="s">
        <v>227</v>
      </c>
      <c r="H158" s="223">
        <v>938.47</v>
      </c>
      <c r="I158" s="224"/>
      <c r="J158" s="223">
        <f>ROUND(I158*H158,2)</f>
        <v>0</v>
      </c>
      <c r="K158" s="221" t="s">
        <v>135</v>
      </c>
      <c r="L158" s="45"/>
      <c r="M158" s="225" t="s">
        <v>77</v>
      </c>
      <c r="N158" s="226" t="s">
        <v>49</v>
      </c>
      <c r="O158" s="85"/>
      <c r="P158" s="227">
        <f>O158*H158</f>
        <v>0</v>
      </c>
      <c r="Q158" s="227">
        <v>0</v>
      </c>
      <c r="R158" s="227">
        <f>Q158*H158</f>
        <v>0</v>
      </c>
      <c r="S158" s="227">
        <v>0</v>
      </c>
      <c r="T158" s="228">
        <f>S158*H158</f>
        <v>0</v>
      </c>
      <c r="U158" s="39"/>
      <c r="V158" s="39"/>
      <c r="W158" s="39"/>
      <c r="X158" s="39"/>
      <c r="Y158" s="39"/>
      <c r="Z158" s="39"/>
      <c r="AA158" s="39"/>
      <c r="AB158" s="39"/>
      <c r="AC158" s="39"/>
      <c r="AD158" s="39"/>
      <c r="AE158" s="39"/>
      <c r="AR158" s="229" t="s">
        <v>136</v>
      </c>
      <c r="AT158" s="229" t="s">
        <v>131</v>
      </c>
      <c r="AU158" s="229" t="s">
        <v>89</v>
      </c>
      <c r="AY158" s="18" t="s">
        <v>129</v>
      </c>
      <c r="BE158" s="230">
        <f>IF(N158="základní",J158,0)</f>
        <v>0</v>
      </c>
      <c r="BF158" s="230">
        <f>IF(N158="snížená",J158,0)</f>
        <v>0</v>
      </c>
      <c r="BG158" s="230">
        <f>IF(N158="zákl. přenesená",J158,0)</f>
        <v>0</v>
      </c>
      <c r="BH158" s="230">
        <f>IF(N158="sníž. přenesená",J158,0)</f>
        <v>0</v>
      </c>
      <c r="BI158" s="230">
        <f>IF(N158="nulová",J158,0)</f>
        <v>0</v>
      </c>
      <c r="BJ158" s="18" t="s">
        <v>87</v>
      </c>
      <c r="BK158" s="230">
        <f>ROUND(I158*H158,2)</f>
        <v>0</v>
      </c>
      <c r="BL158" s="18" t="s">
        <v>136</v>
      </c>
      <c r="BM158" s="229" t="s">
        <v>228</v>
      </c>
    </row>
    <row r="159" spans="1:47" s="2" customFormat="1" ht="12">
      <c r="A159" s="39"/>
      <c r="B159" s="40"/>
      <c r="C159" s="41"/>
      <c r="D159" s="231" t="s">
        <v>138</v>
      </c>
      <c r="E159" s="41"/>
      <c r="F159" s="232" t="s">
        <v>229</v>
      </c>
      <c r="G159" s="41"/>
      <c r="H159" s="41"/>
      <c r="I159" s="137"/>
      <c r="J159" s="41"/>
      <c r="K159" s="41"/>
      <c r="L159" s="45"/>
      <c r="M159" s="233"/>
      <c r="N159" s="234"/>
      <c r="O159" s="85"/>
      <c r="P159" s="85"/>
      <c r="Q159" s="85"/>
      <c r="R159" s="85"/>
      <c r="S159" s="85"/>
      <c r="T159" s="86"/>
      <c r="U159" s="39"/>
      <c r="V159" s="39"/>
      <c r="W159" s="39"/>
      <c r="X159" s="39"/>
      <c r="Y159" s="39"/>
      <c r="Z159" s="39"/>
      <c r="AA159" s="39"/>
      <c r="AB159" s="39"/>
      <c r="AC159" s="39"/>
      <c r="AD159" s="39"/>
      <c r="AE159" s="39"/>
      <c r="AT159" s="18" t="s">
        <v>138</v>
      </c>
      <c r="AU159" s="18" t="s">
        <v>89</v>
      </c>
    </row>
    <row r="160" spans="1:51" s="13" customFormat="1" ht="12">
      <c r="A160" s="13"/>
      <c r="B160" s="235"/>
      <c r="C160" s="236"/>
      <c r="D160" s="231" t="s">
        <v>150</v>
      </c>
      <c r="E160" s="237" t="s">
        <v>77</v>
      </c>
      <c r="F160" s="238" t="s">
        <v>230</v>
      </c>
      <c r="G160" s="236"/>
      <c r="H160" s="239">
        <v>938.47</v>
      </c>
      <c r="I160" s="240"/>
      <c r="J160" s="236"/>
      <c r="K160" s="236"/>
      <c r="L160" s="241"/>
      <c r="M160" s="242"/>
      <c r="N160" s="243"/>
      <c r="O160" s="243"/>
      <c r="P160" s="243"/>
      <c r="Q160" s="243"/>
      <c r="R160" s="243"/>
      <c r="S160" s="243"/>
      <c r="T160" s="244"/>
      <c r="U160" s="13"/>
      <c r="V160" s="13"/>
      <c r="W160" s="13"/>
      <c r="X160" s="13"/>
      <c r="Y160" s="13"/>
      <c r="Z160" s="13"/>
      <c r="AA160" s="13"/>
      <c r="AB160" s="13"/>
      <c r="AC160" s="13"/>
      <c r="AD160" s="13"/>
      <c r="AE160" s="13"/>
      <c r="AT160" s="245" t="s">
        <v>150</v>
      </c>
      <c r="AU160" s="245" t="s">
        <v>89</v>
      </c>
      <c r="AV160" s="13" t="s">
        <v>89</v>
      </c>
      <c r="AW160" s="13" t="s">
        <v>37</v>
      </c>
      <c r="AX160" s="13" t="s">
        <v>79</v>
      </c>
      <c r="AY160" s="245" t="s">
        <v>129</v>
      </c>
    </row>
    <row r="161" spans="1:51" s="15" customFormat="1" ht="12">
      <c r="A161" s="15"/>
      <c r="B161" s="256"/>
      <c r="C161" s="257"/>
      <c r="D161" s="231" t="s">
        <v>150</v>
      </c>
      <c r="E161" s="258" t="s">
        <v>77</v>
      </c>
      <c r="F161" s="259" t="s">
        <v>153</v>
      </c>
      <c r="G161" s="257"/>
      <c r="H161" s="260">
        <v>938.47</v>
      </c>
      <c r="I161" s="261"/>
      <c r="J161" s="257"/>
      <c r="K161" s="257"/>
      <c r="L161" s="262"/>
      <c r="M161" s="263"/>
      <c r="N161" s="264"/>
      <c r="O161" s="264"/>
      <c r="P161" s="264"/>
      <c r="Q161" s="264"/>
      <c r="R161" s="264"/>
      <c r="S161" s="264"/>
      <c r="T161" s="265"/>
      <c r="U161" s="15"/>
      <c r="V161" s="15"/>
      <c r="W161" s="15"/>
      <c r="X161" s="15"/>
      <c r="Y161" s="15"/>
      <c r="Z161" s="15"/>
      <c r="AA161" s="15"/>
      <c r="AB161" s="15"/>
      <c r="AC161" s="15"/>
      <c r="AD161" s="15"/>
      <c r="AE161" s="15"/>
      <c r="AT161" s="266" t="s">
        <v>150</v>
      </c>
      <c r="AU161" s="266" t="s">
        <v>89</v>
      </c>
      <c r="AV161" s="15" t="s">
        <v>136</v>
      </c>
      <c r="AW161" s="15" t="s">
        <v>37</v>
      </c>
      <c r="AX161" s="15" t="s">
        <v>87</v>
      </c>
      <c r="AY161" s="266" t="s">
        <v>129</v>
      </c>
    </row>
    <row r="162" spans="1:65" s="2" customFormat="1" ht="21.75" customHeight="1">
      <c r="A162" s="39"/>
      <c r="B162" s="40"/>
      <c r="C162" s="219" t="s">
        <v>231</v>
      </c>
      <c r="D162" s="219" t="s">
        <v>131</v>
      </c>
      <c r="E162" s="220" t="s">
        <v>232</v>
      </c>
      <c r="F162" s="221" t="s">
        <v>233</v>
      </c>
      <c r="G162" s="222" t="s">
        <v>156</v>
      </c>
      <c r="H162" s="223">
        <v>27.52</v>
      </c>
      <c r="I162" s="224"/>
      <c r="J162" s="223">
        <f>ROUND(I162*H162,2)</f>
        <v>0</v>
      </c>
      <c r="K162" s="221" t="s">
        <v>77</v>
      </c>
      <c r="L162" s="45"/>
      <c r="M162" s="225" t="s">
        <v>77</v>
      </c>
      <c r="N162" s="226" t="s">
        <v>49</v>
      </c>
      <c r="O162" s="85"/>
      <c r="P162" s="227">
        <f>O162*H162</f>
        <v>0</v>
      </c>
      <c r="Q162" s="227">
        <v>0</v>
      </c>
      <c r="R162" s="227">
        <f>Q162*H162</f>
        <v>0</v>
      </c>
      <c r="S162" s="227">
        <v>0</v>
      </c>
      <c r="T162" s="228">
        <f>S162*H162</f>
        <v>0</v>
      </c>
      <c r="U162" s="39"/>
      <c r="V162" s="39"/>
      <c r="W162" s="39"/>
      <c r="X162" s="39"/>
      <c r="Y162" s="39"/>
      <c r="Z162" s="39"/>
      <c r="AA162" s="39"/>
      <c r="AB162" s="39"/>
      <c r="AC162" s="39"/>
      <c r="AD162" s="39"/>
      <c r="AE162" s="39"/>
      <c r="AR162" s="229" t="s">
        <v>136</v>
      </c>
      <c r="AT162" s="229" t="s">
        <v>131</v>
      </c>
      <c r="AU162" s="229" t="s">
        <v>89</v>
      </c>
      <c r="AY162" s="18" t="s">
        <v>129</v>
      </c>
      <c r="BE162" s="230">
        <f>IF(N162="základní",J162,0)</f>
        <v>0</v>
      </c>
      <c r="BF162" s="230">
        <f>IF(N162="snížená",J162,0)</f>
        <v>0</v>
      </c>
      <c r="BG162" s="230">
        <f>IF(N162="zákl. přenesená",J162,0)</f>
        <v>0</v>
      </c>
      <c r="BH162" s="230">
        <f>IF(N162="sníž. přenesená",J162,0)</f>
        <v>0</v>
      </c>
      <c r="BI162" s="230">
        <f>IF(N162="nulová",J162,0)</f>
        <v>0</v>
      </c>
      <c r="BJ162" s="18" t="s">
        <v>87</v>
      </c>
      <c r="BK162" s="230">
        <f>ROUND(I162*H162,2)</f>
        <v>0</v>
      </c>
      <c r="BL162" s="18" t="s">
        <v>136</v>
      </c>
      <c r="BM162" s="229" t="s">
        <v>234</v>
      </c>
    </row>
    <row r="163" spans="1:47" s="2" customFormat="1" ht="12">
      <c r="A163" s="39"/>
      <c r="B163" s="40"/>
      <c r="C163" s="41"/>
      <c r="D163" s="231" t="s">
        <v>138</v>
      </c>
      <c r="E163" s="41"/>
      <c r="F163" s="232" t="s">
        <v>235</v>
      </c>
      <c r="G163" s="41"/>
      <c r="H163" s="41"/>
      <c r="I163" s="137"/>
      <c r="J163" s="41"/>
      <c r="K163" s="41"/>
      <c r="L163" s="45"/>
      <c r="M163" s="233"/>
      <c r="N163" s="234"/>
      <c r="O163" s="85"/>
      <c r="P163" s="85"/>
      <c r="Q163" s="85"/>
      <c r="R163" s="85"/>
      <c r="S163" s="85"/>
      <c r="T163" s="86"/>
      <c r="U163" s="39"/>
      <c r="V163" s="39"/>
      <c r="W163" s="39"/>
      <c r="X163" s="39"/>
      <c r="Y163" s="39"/>
      <c r="Z163" s="39"/>
      <c r="AA163" s="39"/>
      <c r="AB163" s="39"/>
      <c r="AC163" s="39"/>
      <c r="AD163" s="39"/>
      <c r="AE163" s="39"/>
      <c r="AT163" s="18" t="s">
        <v>138</v>
      </c>
      <c r="AU163" s="18" t="s">
        <v>89</v>
      </c>
    </row>
    <row r="164" spans="1:51" s="13" customFormat="1" ht="12">
      <c r="A164" s="13"/>
      <c r="B164" s="235"/>
      <c r="C164" s="236"/>
      <c r="D164" s="231" t="s">
        <v>150</v>
      </c>
      <c r="E164" s="237" t="s">
        <v>77</v>
      </c>
      <c r="F164" s="238" t="s">
        <v>236</v>
      </c>
      <c r="G164" s="236"/>
      <c r="H164" s="239">
        <v>17.16</v>
      </c>
      <c r="I164" s="240"/>
      <c r="J164" s="236"/>
      <c r="K164" s="236"/>
      <c r="L164" s="241"/>
      <c r="M164" s="242"/>
      <c r="N164" s="243"/>
      <c r="O164" s="243"/>
      <c r="P164" s="243"/>
      <c r="Q164" s="243"/>
      <c r="R164" s="243"/>
      <c r="S164" s="243"/>
      <c r="T164" s="244"/>
      <c r="U164" s="13"/>
      <c r="V164" s="13"/>
      <c r="W164" s="13"/>
      <c r="X164" s="13"/>
      <c r="Y164" s="13"/>
      <c r="Z164" s="13"/>
      <c r="AA164" s="13"/>
      <c r="AB164" s="13"/>
      <c r="AC164" s="13"/>
      <c r="AD164" s="13"/>
      <c r="AE164" s="13"/>
      <c r="AT164" s="245" t="s">
        <v>150</v>
      </c>
      <c r="AU164" s="245" t="s">
        <v>89</v>
      </c>
      <c r="AV164" s="13" t="s">
        <v>89</v>
      </c>
      <c r="AW164" s="13" t="s">
        <v>37</v>
      </c>
      <c r="AX164" s="13" t="s">
        <v>79</v>
      </c>
      <c r="AY164" s="245" t="s">
        <v>129</v>
      </c>
    </row>
    <row r="165" spans="1:51" s="13" customFormat="1" ht="12">
      <c r="A165" s="13"/>
      <c r="B165" s="235"/>
      <c r="C165" s="236"/>
      <c r="D165" s="231" t="s">
        <v>150</v>
      </c>
      <c r="E165" s="237" t="s">
        <v>77</v>
      </c>
      <c r="F165" s="238" t="s">
        <v>237</v>
      </c>
      <c r="G165" s="236"/>
      <c r="H165" s="239">
        <v>10.36</v>
      </c>
      <c r="I165" s="240"/>
      <c r="J165" s="236"/>
      <c r="K165" s="236"/>
      <c r="L165" s="241"/>
      <c r="M165" s="242"/>
      <c r="N165" s="243"/>
      <c r="O165" s="243"/>
      <c r="P165" s="243"/>
      <c r="Q165" s="243"/>
      <c r="R165" s="243"/>
      <c r="S165" s="243"/>
      <c r="T165" s="244"/>
      <c r="U165" s="13"/>
      <c r="V165" s="13"/>
      <c r="W165" s="13"/>
      <c r="X165" s="13"/>
      <c r="Y165" s="13"/>
      <c r="Z165" s="13"/>
      <c r="AA165" s="13"/>
      <c r="AB165" s="13"/>
      <c r="AC165" s="13"/>
      <c r="AD165" s="13"/>
      <c r="AE165" s="13"/>
      <c r="AT165" s="245" t="s">
        <v>150</v>
      </c>
      <c r="AU165" s="245" t="s">
        <v>89</v>
      </c>
      <c r="AV165" s="13" t="s">
        <v>89</v>
      </c>
      <c r="AW165" s="13" t="s">
        <v>37</v>
      </c>
      <c r="AX165" s="13" t="s">
        <v>79</v>
      </c>
      <c r="AY165" s="245" t="s">
        <v>129</v>
      </c>
    </row>
    <row r="166" spans="1:51" s="14" customFormat="1" ht="12">
      <c r="A166" s="14"/>
      <c r="B166" s="246"/>
      <c r="C166" s="247"/>
      <c r="D166" s="231" t="s">
        <v>150</v>
      </c>
      <c r="E166" s="248" t="s">
        <v>77</v>
      </c>
      <c r="F166" s="249" t="s">
        <v>238</v>
      </c>
      <c r="G166" s="247"/>
      <c r="H166" s="248" t="s">
        <v>77</v>
      </c>
      <c r="I166" s="250"/>
      <c r="J166" s="247"/>
      <c r="K166" s="247"/>
      <c r="L166" s="251"/>
      <c r="M166" s="252"/>
      <c r="N166" s="253"/>
      <c r="O166" s="253"/>
      <c r="P166" s="253"/>
      <c r="Q166" s="253"/>
      <c r="R166" s="253"/>
      <c r="S166" s="253"/>
      <c r="T166" s="254"/>
      <c r="U166" s="14"/>
      <c r="V166" s="14"/>
      <c r="W166" s="14"/>
      <c r="X166" s="14"/>
      <c r="Y166" s="14"/>
      <c r="Z166" s="14"/>
      <c r="AA166" s="14"/>
      <c r="AB166" s="14"/>
      <c r="AC166" s="14"/>
      <c r="AD166" s="14"/>
      <c r="AE166" s="14"/>
      <c r="AT166" s="255" t="s">
        <v>150</v>
      </c>
      <c r="AU166" s="255" t="s">
        <v>89</v>
      </c>
      <c r="AV166" s="14" t="s">
        <v>87</v>
      </c>
      <c r="AW166" s="14" t="s">
        <v>37</v>
      </c>
      <c r="AX166" s="14" t="s">
        <v>79</v>
      </c>
      <c r="AY166" s="255" t="s">
        <v>129</v>
      </c>
    </row>
    <row r="167" spans="1:51" s="15" customFormat="1" ht="12">
      <c r="A167" s="15"/>
      <c r="B167" s="256"/>
      <c r="C167" s="257"/>
      <c r="D167" s="231" t="s">
        <v>150</v>
      </c>
      <c r="E167" s="258" t="s">
        <v>77</v>
      </c>
      <c r="F167" s="259" t="s">
        <v>153</v>
      </c>
      <c r="G167" s="257"/>
      <c r="H167" s="260">
        <v>27.52</v>
      </c>
      <c r="I167" s="261"/>
      <c r="J167" s="257"/>
      <c r="K167" s="257"/>
      <c r="L167" s="262"/>
      <c r="M167" s="263"/>
      <c r="N167" s="264"/>
      <c r="O167" s="264"/>
      <c r="P167" s="264"/>
      <c r="Q167" s="264"/>
      <c r="R167" s="264"/>
      <c r="S167" s="264"/>
      <c r="T167" s="265"/>
      <c r="U167" s="15"/>
      <c r="V167" s="15"/>
      <c r="W167" s="15"/>
      <c r="X167" s="15"/>
      <c r="Y167" s="15"/>
      <c r="Z167" s="15"/>
      <c r="AA167" s="15"/>
      <c r="AB167" s="15"/>
      <c r="AC167" s="15"/>
      <c r="AD167" s="15"/>
      <c r="AE167" s="15"/>
      <c r="AT167" s="266" t="s">
        <v>150</v>
      </c>
      <c r="AU167" s="266" t="s">
        <v>89</v>
      </c>
      <c r="AV167" s="15" t="s">
        <v>136</v>
      </c>
      <c r="AW167" s="15" t="s">
        <v>37</v>
      </c>
      <c r="AX167" s="15" t="s">
        <v>87</v>
      </c>
      <c r="AY167" s="266" t="s">
        <v>129</v>
      </c>
    </row>
    <row r="168" spans="1:65" s="2" customFormat="1" ht="16.5" customHeight="1">
      <c r="A168" s="39"/>
      <c r="B168" s="40"/>
      <c r="C168" s="267" t="s">
        <v>239</v>
      </c>
      <c r="D168" s="267" t="s">
        <v>240</v>
      </c>
      <c r="E168" s="268" t="s">
        <v>241</v>
      </c>
      <c r="F168" s="269" t="s">
        <v>242</v>
      </c>
      <c r="G168" s="270" t="s">
        <v>227</v>
      </c>
      <c r="H168" s="271">
        <v>55.04</v>
      </c>
      <c r="I168" s="272"/>
      <c r="J168" s="271">
        <f>ROUND(I168*H168,2)</f>
        <v>0</v>
      </c>
      <c r="K168" s="269" t="s">
        <v>135</v>
      </c>
      <c r="L168" s="273"/>
      <c r="M168" s="274" t="s">
        <v>77</v>
      </c>
      <c r="N168" s="275" t="s">
        <v>49</v>
      </c>
      <c r="O168" s="85"/>
      <c r="P168" s="227">
        <f>O168*H168</f>
        <v>0</v>
      </c>
      <c r="Q168" s="227">
        <v>1</v>
      </c>
      <c r="R168" s="227">
        <f>Q168*H168</f>
        <v>55.04</v>
      </c>
      <c r="S168" s="227">
        <v>0</v>
      </c>
      <c r="T168" s="228">
        <f>S168*H168</f>
        <v>0</v>
      </c>
      <c r="U168" s="39"/>
      <c r="V168" s="39"/>
      <c r="W168" s="39"/>
      <c r="X168" s="39"/>
      <c r="Y168" s="39"/>
      <c r="Z168" s="39"/>
      <c r="AA168" s="39"/>
      <c r="AB168" s="39"/>
      <c r="AC168" s="39"/>
      <c r="AD168" s="39"/>
      <c r="AE168" s="39"/>
      <c r="AR168" s="229" t="s">
        <v>175</v>
      </c>
      <c r="AT168" s="229" t="s">
        <v>240</v>
      </c>
      <c r="AU168" s="229" t="s">
        <v>89</v>
      </c>
      <c r="AY168" s="18" t="s">
        <v>129</v>
      </c>
      <c r="BE168" s="230">
        <f>IF(N168="základní",J168,0)</f>
        <v>0</v>
      </c>
      <c r="BF168" s="230">
        <f>IF(N168="snížená",J168,0)</f>
        <v>0</v>
      </c>
      <c r="BG168" s="230">
        <f>IF(N168="zákl. přenesená",J168,0)</f>
        <v>0</v>
      </c>
      <c r="BH168" s="230">
        <f>IF(N168="sníž. přenesená",J168,0)</f>
        <v>0</v>
      </c>
      <c r="BI168" s="230">
        <f>IF(N168="nulová",J168,0)</f>
        <v>0</v>
      </c>
      <c r="BJ168" s="18" t="s">
        <v>87</v>
      </c>
      <c r="BK168" s="230">
        <f>ROUND(I168*H168,2)</f>
        <v>0</v>
      </c>
      <c r="BL168" s="18" t="s">
        <v>136</v>
      </c>
      <c r="BM168" s="229" t="s">
        <v>243</v>
      </c>
    </row>
    <row r="169" spans="1:51" s="13" customFormat="1" ht="12">
      <c r="A169" s="13"/>
      <c r="B169" s="235"/>
      <c r="C169" s="236"/>
      <c r="D169" s="231" t="s">
        <v>150</v>
      </c>
      <c r="E169" s="236"/>
      <c r="F169" s="238" t="s">
        <v>244</v>
      </c>
      <c r="G169" s="236"/>
      <c r="H169" s="239">
        <v>55.04</v>
      </c>
      <c r="I169" s="240"/>
      <c r="J169" s="236"/>
      <c r="K169" s="236"/>
      <c r="L169" s="241"/>
      <c r="M169" s="242"/>
      <c r="N169" s="243"/>
      <c r="O169" s="243"/>
      <c r="P169" s="243"/>
      <c r="Q169" s="243"/>
      <c r="R169" s="243"/>
      <c r="S169" s="243"/>
      <c r="T169" s="244"/>
      <c r="U169" s="13"/>
      <c r="V169" s="13"/>
      <c r="W169" s="13"/>
      <c r="X169" s="13"/>
      <c r="Y169" s="13"/>
      <c r="Z169" s="13"/>
      <c r="AA169" s="13"/>
      <c r="AB169" s="13"/>
      <c r="AC169" s="13"/>
      <c r="AD169" s="13"/>
      <c r="AE169" s="13"/>
      <c r="AT169" s="245" t="s">
        <v>150</v>
      </c>
      <c r="AU169" s="245" t="s">
        <v>89</v>
      </c>
      <c r="AV169" s="13" t="s">
        <v>89</v>
      </c>
      <c r="AW169" s="13" t="s">
        <v>4</v>
      </c>
      <c r="AX169" s="13" t="s">
        <v>87</v>
      </c>
      <c r="AY169" s="245" t="s">
        <v>129</v>
      </c>
    </row>
    <row r="170" spans="1:65" s="2" customFormat="1" ht="21.75" customHeight="1">
      <c r="A170" s="39"/>
      <c r="B170" s="40"/>
      <c r="C170" s="219" t="s">
        <v>245</v>
      </c>
      <c r="D170" s="219" t="s">
        <v>131</v>
      </c>
      <c r="E170" s="220" t="s">
        <v>246</v>
      </c>
      <c r="F170" s="221" t="s">
        <v>247</v>
      </c>
      <c r="G170" s="222" t="s">
        <v>156</v>
      </c>
      <c r="H170" s="223">
        <v>5</v>
      </c>
      <c r="I170" s="224"/>
      <c r="J170" s="223">
        <f>ROUND(I170*H170,2)</f>
        <v>0</v>
      </c>
      <c r="K170" s="221" t="s">
        <v>135</v>
      </c>
      <c r="L170" s="45"/>
      <c r="M170" s="225" t="s">
        <v>77</v>
      </c>
      <c r="N170" s="226" t="s">
        <v>49</v>
      </c>
      <c r="O170" s="85"/>
      <c r="P170" s="227">
        <f>O170*H170</f>
        <v>0</v>
      </c>
      <c r="Q170" s="227">
        <v>0</v>
      </c>
      <c r="R170" s="227">
        <f>Q170*H170</f>
        <v>0</v>
      </c>
      <c r="S170" s="227">
        <v>0</v>
      </c>
      <c r="T170" s="228">
        <f>S170*H170</f>
        <v>0</v>
      </c>
      <c r="U170" s="39"/>
      <c r="V170" s="39"/>
      <c r="W170" s="39"/>
      <c r="X170" s="39"/>
      <c r="Y170" s="39"/>
      <c r="Z170" s="39"/>
      <c r="AA170" s="39"/>
      <c r="AB170" s="39"/>
      <c r="AC170" s="39"/>
      <c r="AD170" s="39"/>
      <c r="AE170" s="39"/>
      <c r="AR170" s="229" t="s">
        <v>136</v>
      </c>
      <c r="AT170" s="229" t="s">
        <v>131</v>
      </c>
      <c r="AU170" s="229" t="s">
        <v>89</v>
      </c>
      <c r="AY170" s="18" t="s">
        <v>129</v>
      </c>
      <c r="BE170" s="230">
        <f>IF(N170="základní",J170,0)</f>
        <v>0</v>
      </c>
      <c r="BF170" s="230">
        <f>IF(N170="snížená",J170,0)</f>
        <v>0</v>
      </c>
      <c r="BG170" s="230">
        <f>IF(N170="zákl. přenesená",J170,0)</f>
        <v>0</v>
      </c>
      <c r="BH170" s="230">
        <f>IF(N170="sníž. přenesená",J170,0)</f>
        <v>0</v>
      </c>
      <c r="BI170" s="230">
        <f>IF(N170="nulová",J170,0)</f>
        <v>0</v>
      </c>
      <c r="BJ170" s="18" t="s">
        <v>87</v>
      </c>
      <c r="BK170" s="230">
        <f>ROUND(I170*H170,2)</f>
        <v>0</v>
      </c>
      <c r="BL170" s="18" t="s">
        <v>136</v>
      </c>
      <c r="BM170" s="229" t="s">
        <v>248</v>
      </c>
    </row>
    <row r="171" spans="1:47" s="2" customFormat="1" ht="12">
      <c r="A171" s="39"/>
      <c r="B171" s="40"/>
      <c r="C171" s="41"/>
      <c r="D171" s="231" t="s">
        <v>138</v>
      </c>
      <c r="E171" s="41"/>
      <c r="F171" s="232" t="s">
        <v>249</v>
      </c>
      <c r="G171" s="41"/>
      <c r="H171" s="41"/>
      <c r="I171" s="137"/>
      <c r="J171" s="41"/>
      <c r="K171" s="41"/>
      <c r="L171" s="45"/>
      <c r="M171" s="233"/>
      <c r="N171" s="234"/>
      <c r="O171" s="85"/>
      <c r="P171" s="85"/>
      <c r="Q171" s="85"/>
      <c r="R171" s="85"/>
      <c r="S171" s="85"/>
      <c r="T171" s="86"/>
      <c r="U171" s="39"/>
      <c r="V171" s="39"/>
      <c r="W171" s="39"/>
      <c r="X171" s="39"/>
      <c r="Y171" s="39"/>
      <c r="Z171" s="39"/>
      <c r="AA171" s="39"/>
      <c r="AB171" s="39"/>
      <c r="AC171" s="39"/>
      <c r="AD171" s="39"/>
      <c r="AE171" s="39"/>
      <c r="AT171" s="18" t="s">
        <v>138</v>
      </c>
      <c r="AU171" s="18" t="s">
        <v>89</v>
      </c>
    </row>
    <row r="172" spans="1:51" s="13" customFormat="1" ht="12">
      <c r="A172" s="13"/>
      <c r="B172" s="235"/>
      <c r="C172" s="236"/>
      <c r="D172" s="231" t="s">
        <v>150</v>
      </c>
      <c r="E172" s="237" t="s">
        <v>77</v>
      </c>
      <c r="F172" s="238" t="s">
        <v>161</v>
      </c>
      <c r="G172" s="236"/>
      <c r="H172" s="239">
        <v>5</v>
      </c>
      <c r="I172" s="240"/>
      <c r="J172" s="236"/>
      <c r="K172" s="236"/>
      <c r="L172" s="241"/>
      <c r="M172" s="242"/>
      <c r="N172" s="243"/>
      <c r="O172" s="243"/>
      <c r="P172" s="243"/>
      <c r="Q172" s="243"/>
      <c r="R172" s="243"/>
      <c r="S172" s="243"/>
      <c r="T172" s="244"/>
      <c r="U172" s="13"/>
      <c r="V172" s="13"/>
      <c r="W172" s="13"/>
      <c r="X172" s="13"/>
      <c r="Y172" s="13"/>
      <c r="Z172" s="13"/>
      <c r="AA172" s="13"/>
      <c r="AB172" s="13"/>
      <c r="AC172" s="13"/>
      <c r="AD172" s="13"/>
      <c r="AE172" s="13"/>
      <c r="AT172" s="245" t="s">
        <v>150</v>
      </c>
      <c r="AU172" s="245" t="s">
        <v>89</v>
      </c>
      <c r="AV172" s="13" t="s">
        <v>89</v>
      </c>
      <c r="AW172" s="13" t="s">
        <v>37</v>
      </c>
      <c r="AX172" s="13" t="s">
        <v>79</v>
      </c>
      <c r="AY172" s="245" t="s">
        <v>129</v>
      </c>
    </row>
    <row r="173" spans="1:51" s="14" customFormat="1" ht="12">
      <c r="A173" s="14"/>
      <c r="B173" s="246"/>
      <c r="C173" s="247"/>
      <c r="D173" s="231" t="s">
        <v>150</v>
      </c>
      <c r="E173" s="248" t="s">
        <v>77</v>
      </c>
      <c r="F173" s="249" t="s">
        <v>250</v>
      </c>
      <c r="G173" s="247"/>
      <c r="H173" s="248" t="s">
        <v>77</v>
      </c>
      <c r="I173" s="250"/>
      <c r="J173" s="247"/>
      <c r="K173" s="247"/>
      <c r="L173" s="251"/>
      <c r="M173" s="252"/>
      <c r="N173" s="253"/>
      <c r="O173" s="253"/>
      <c r="P173" s="253"/>
      <c r="Q173" s="253"/>
      <c r="R173" s="253"/>
      <c r="S173" s="253"/>
      <c r="T173" s="254"/>
      <c r="U173" s="14"/>
      <c r="V173" s="14"/>
      <c r="W173" s="14"/>
      <c r="X173" s="14"/>
      <c r="Y173" s="14"/>
      <c r="Z173" s="14"/>
      <c r="AA173" s="14"/>
      <c r="AB173" s="14"/>
      <c r="AC173" s="14"/>
      <c r="AD173" s="14"/>
      <c r="AE173" s="14"/>
      <c r="AT173" s="255" t="s">
        <v>150</v>
      </c>
      <c r="AU173" s="255" t="s">
        <v>89</v>
      </c>
      <c r="AV173" s="14" t="s">
        <v>87</v>
      </c>
      <c r="AW173" s="14" t="s">
        <v>37</v>
      </c>
      <c r="AX173" s="14" t="s">
        <v>79</v>
      </c>
      <c r="AY173" s="255" t="s">
        <v>129</v>
      </c>
    </row>
    <row r="174" spans="1:51" s="15" customFormat="1" ht="12">
      <c r="A174" s="15"/>
      <c r="B174" s="256"/>
      <c r="C174" s="257"/>
      <c r="D174" s="231" t="s">
        <v>150</v>
      </c>
      <c r="E174" s="258" t="s">
        <v>77</v>
      </c>
      <c r="F174" s="259" t="s">
        <v>153</v>
      </c>
      <c r="G174" s="257"/>
      <c r="H174" s="260">
        <v>5</v>
      </c>
      <c r="I174" s="261"/>
      <c r="J174" s="257"/>
      <c r="K174" s="257"/>
      <c r="L174" s="262"/>
      <c r="M174" s="263"/>
      <c r="N174" s="264"/>
      <c r="O174" s="264"/>
      <c r="P174" s="264"/>
      <c r="Q174" s="264"/>
      <c r="R174" s="264"/>
      <c r="S174" s="264"/>
      <c r="T174" s="265"/>
      <c r="U174" s="15"/>
      <c r="V174" s="15"/>
      <c r="W174" s="15"/>
      <c r="X174" s="15"/>
      <c r="Y174" s="15"/>
      <c r="Z174" s="15"/>
      <c r="AA174" s="15"/>
      <c r="AB174" s="15"/>
      <c r="AC174" s="15"/>
      <c r="AD174" s="15"/>
      <c r="AE174" s="15"/>
      <c r="AT174" s="266" t="s">
        <v>150</v>
      </c>
      <c r="AU174" s="266" t="s">
        <v>89</v>
      </c>
      <c r="AV174" s="15" t="s">
        <v>136</v>
      </c>
      <c r="AW174" s="15" t="s">
        <v>37</v>
      </c>
      <c r="AX174" s="15" t="s">
        <v>87</v>
      </c>
      <c r="AY174" s="266" t="s">
        <v>129</v>
      </c>
    </row>
    <row r="175" spans="1:63" s="12" customFormat="1" ht="22.8" customHeight="1">
      <c r="A175" s="12"/>
      <c r="B175" s="203"/>
      <c r="C175" s="204"/>
      <c r="D175" s="205" t="s">
        <v>78</v>
      </c>
      <c r="E175" s="217" t="s">
        <v>89</v>
      </c>
      <c r="F175" s="217" t="s">
        <v>251</v>
      </c>
      <c r="G175" s="204"/>
      <c r="H175" s="204"/>
      <c r="I175" s="207"/>
      <c r="J175" s="218">
        <f>BK175</f>
        <v>0</v>
      </c>
      <c r="K175" s="204"/>
      <c r="L175" s="209"/>
      <c r="M175" s="210"/>
      <c r="N175" s="211"/>
      <c r="O175" s="211"/>
      <c r="P175" s="212">
        <f>SUM(P176:P180)</f>
        <v>0</v>
      </c>
      <c r="Q175" s="211"/>
      <c r="R175" s="212">
        <f>SUM(R176:R180)</f>
        <v>0</v>
      </c>
      <c r="S175" s="211"/>
      <c r="T175" s="213">
        <f>SUM(T176:T180)</f>
        <v>0</v>
      </c>
      <c r="U175" s="12"/>
      <c r="V175" s="12"/>
      <c r="W175" s="12"/>
      <c r="X175" s="12"/>
      <c r="Y175" s="12"/>
      <c r="Z175" s="12"/>
      <c r="AA175" s="12"/>
      <c r="AB175" s="12"/>
      <c r="AC175" s="12"/>
      <c r="AD175" s="12"/>
      <c r="AE175" s="12"/>
      <c r="AR175" s="214" t="s">
        <v>87</v>
      </c>
      <c r="AT175" s="215" t="s">
        <v>78</v>
      </c>
      <c r="AU175" s="215" t="s">
        <v>87</v>
      </c>
      <c r="AY175" s="214" t="s">
        <v>129</v>
      </c>
      <c r="BK175" s="216">
        <f>SUM(BK176:BK180)</f>
        <v>0</v>
      </c>
    </row>
    <row r="176" spans="1:65" s="2" customFormat="1" ht="16.5" customHeight="1">
      <c r="A176" s="39"/>
      <c r="B176" s="40"/>
      <c r="C176" s="219" t="s">
        <v>7</v>
      </c>
      <c r="D176" s="219" t="s">
        <v>131</v>
      </c>
      <c r="E176" s="220" t="s">
        <v>252</v>
      </c>
      <c r="F176" s="221" t="s">
        <v>253</v>
      </c>
      <c r="G176" s="222" t="s">
        <v>156</v>
      </c>
      <c r="H176" s="223">
        <v>1.2</v>
      </c>
      <c r="I176" s="224"/>
      <c r="J176" s="223">
        <f>ROUND(I176*H176,2)</f>
        <v>0</v>
      </c>
      <c r="K176" s="221" t="s">
        <v>135</v>
      </c>
      <c r="L176" s="45"/>
      <c r="M176" s="225" t="s">
        <v>77</v>
      </c>
      <c r="N176" s="226" t="s">
        <v>49</v>
      </c>
      <c r="O176" s="85"/>
      <c r="P176" s="227">
        <f>O176*H176</f>
        <v>0</v>
      </c>
      <c r="Q176" s="227">
        <v>0</v>
      </c>
      <c r="R176" s="227">
        <f>Q176*H176</f>
        <v>0</v>
      </c>
      <c r="S176" s="227">
        <v>0</v>
      </c>
      <c r="T176" s="228">
        <f>S176*H176</f>
        <v>0</v>
      </c>
      <c r="U176" s="39"/>
      <c r="V176" s="39"/>
      <c r="W176" s="39"/>
      <c r="X176" s="39"/>
      <c r="Y176" s="39"/>
      <c r="Z176" s="39"/>
      <c r="AA176" s="39"/>
      <c r="AB176" s="39"/>
      <c r="AC176" s="39"/>
      <c r="AD176" s="39"/>
      <c r="AE176" s="39"/>
      <c r="AR176" s="229" t="s">
        <v>136</v>
      </c>
      <c r="AT176" s="229" t="s">
        <v>131</v>
      </c>
      <c r="AU176" s="229" t="s">
        <v>89</v>
      </c>
      <c r="AY176" s="18" t="s">
        <v>129</v>
      </c>
      <c r="BE176" s="230">
        <f>IF(N176="základní",J176,0)</f>
        <v>0</v>
      </c>
      <c r="BF176" s="230">
        <f>IF(N176="snížená",J176,0)</f>
        <v>0</v>
      </c>
      <c r="BG176" s="230">
        <f>IF(N176="zákl. přenesená",J176,0)</f>
        <v>0</v>
      </c>
      <c r="BH176" s="230">
        <f>IF(N176="sníž. přenesená",J176,0)</f>
        <v>0</v>
      </c>
      <c r="BI176" s="230">
        <f>IF(N176="nulová",J176,0)</f>
        <v>0</v>
      </c>
      <c r="BJ176" s="18" t="s">
        <v>87</v>
      </c>
      <c r="BK176" s="230">
        <f>ROUND(I176*H176,2)</f>
        <v>0</v>
      </c>
      <c r="BL176" s="18" t="s">
        <v>136</v>
      </c>
      <c r="BM176" s="229" t="s">
        <v>254</v>
      </c>
    </row>
    <row r="177" spans="1:47" s="2" customFormat="1" ht="12">
      <c r="A177" s="39"/>
      <c r="B177" s="40"/>
      <c r="C177" s="41"/>
      <c r="D177" s="231" t="s">
        <v>138</v>
      </c>
      <c r="E177" s="41"/>
      <c r="F177" s="232" t="s">
        <v>255</v>
      </c>
      <c r="G177" s="41"/>
      <c r="H177" s="41"/>
      <c r="I177" s="137"/>
      <c r="J177" s="41"/>
      <c r="K177" s="41"/>
      <c r="L177" s="45"/>
      <c r="M177" s="233"/>
      <c r="N177" s="234"/>
      <c r="O177" s="85"/>
      <c r="P177" s="85"/>
      <c r="Q177" s="85"/>
      <c r="R177" s="85"/>
      <c r="S177" s="85"/>
      <c r="T177" s="86"/>
      <c r="U177" s="39"/>
      <c r="V177" s="39"/>
      <c r="W177" s="39"/>
      <c r="X177" s="39"/>
      <c r="Y177" s="39"/>
      <c r="Z177" s="39"/>
      <c r="AA177" s="39"/>
      <c r="AB177" s="39"/>
      <c r="AC177" s="39"/>
      <c r="AD177" s="39"/>
      <c r="AE177" s="39"/>
      <c r="AT177" s="18" t="s">
        <v>138</v>
      </c>
      <c r="AU177" s="18" t="s">
        <v>89</v>
      </c>
    </row>
    <row r="178" spans="1:51" s="13" customFormat="1" ht="12">
      <c r="A178" s="13"/>
      <c r="B178" s="235"/>
      <c r="C178" s="236"/>
      <c r="D178" s="231" t="s">
        <v>150</v>
      </c>
      <c r="E178" s="237" t="s">
        <v>77</v>
      </c>
      <c r="F178" s="238" t="s">
        <v>256</v>
      </c>
      <c r="G178" s="236"/>
      <c r="H178" s="239">
        <v>1.2</v>
      </c>
      <c r="I178" s="240"/>
      <c r="J178" s="236"/>
      <c r="K178" s="236"/>
      <c r="L178" s="241"/>
      <c r="M178" s="242"/>
      <c r="N178" s="243"/>
      <c r="O178" s="243"/>
      <c r="P178" s="243"/>
      <c r="Q178" s="243"/>
      <c r="R178" s="243"/>
      <c r="S178" s="243"/>
      <c r="T178" s="244"/>
      <c r="U178" s="13"/>
      <c r="V178" s="13"/>
      <c r="W178" s="13"/>
      <c r="X178" s="13"/>
      <c r="Y178" s="13"/>
      <c r="Z178" s="13"/>
      <c r="AA178" s="13"/>
      <c r="AB178" s="13"/>
      <c r="AC178" s="13"/>
      <c r="AD178" s="13"/>
      <c r="AE178" s="13"/>
      <c r="AT178" s="245" t="s">
        <v>150</v>
      </c>
      <c r="AU178" s="245" t="s">
        <v>89</v>
      </c>
      <c r="AV178" s="13" t="s">
        <v>89</v>
      </c>
      <c r="AW178" s="13" t="s">
        <v>37</v>
      </c>
      <c r="AX178" s="13" t="s">
        <v>79</v>
      </c>
      <c r="AY178" s="245" t="s">
        <v>129</v>
      </c>
    </row>
    <row r="179" spans="1:51" s="14" customFormat="1" ht="12">
      <c r="A179" s="14"/>
      <c r="B179" s="246"/>
      <c r="C179" s="247"/>
      <c r="D179" s="231" t="s">
        <v>150</v>
      </c>
      <c r="E179" s="248" t="s">
        <v>77</v>
      </c>
      <c r="F179" s="249" t="s">
        <v>152</v>
      </c>
      <c r="G179" s="247"/>
      <c r="H179" s="248" t="s">
        <v>77</v>
      </c>
      <c r="I179" s="250"/>
      <c r="J179" s="247"/>
      <c r="K179" s="247"/>
      <c r="L179" s="251"/>
      <c r="M179" s="252"/>
      <c r="N179" s="253"/>
      <c r="O179" s="253"/>
      <c r="P179" s="253"/>
      <c r="Q179" s="253"/>
      <c r="R179" s="253"/>
      <c r="S179" s="253"/>
      <c r="T179" s="254"/>
      <c r="U179" s="14"/>
      <c r="V179" s="14"/>
      <c r="W179" s="14"/>
      <c r="X179" s="14"/>
      <c r="Y179" s="14"/>
      <c r="Z179" s="14"/>
      <c r="AA179" s="14"/>
      <c r="AB179" s="14"/>
      <c r="AC179" s="14"/>
      <c r="AD179" s="14"/>
      <c r="AE179" s="14"/>
      <c r="AT179" s="255" t="s">
        <v>150</v>
      </c>
      <c r="AU179" s="255" t="s">
        <v>89</v>
      </c>
      <c r="AV179" s="14" t="s">
        <v>87</v>
      </c>
      <c r="AW179" s="14" t="s">
        <v>37</v>
      </c>
      <c r="AX179" s="14" t="s">
        <v>79</v>
      </c>
      <c r="AY179" s="255" t="s">
        <v>129</v>
      </c>
    </row>
    <row r="180" spans="1:51" s="15" customFormat="1" ht="12">
      <c r="A180" s="15"/>
      <c r="B180" s="256"/>
      <c r="C180" s="257"/>
      <c r="D180" s="231" t="s">
        <v>150</v>
      </c>
      <c r="E180" s="258" t="s">
        <v>77</v>
      </c>
      <c r="F180" s="259" t="s">
        <v>153</v>
      </c>
      <c r="G180" s="257"/>
      <c r="H180" s="260">
        <v>1.2</v>
      </c>
      <c r="I180" s="261"/>
      <c r="J180" s="257"/>
      <c r="K180" s="257"/>
      <c r="L180" s="262"/>
      <c r="M180" s="263"/>
      <c r="N180" s="264"/>
      <c r="O180" s="264"/>
      <c r="P180" s="264"/>
      <c r="Q180" s="264"/>
      <c r="R180" s="264"/>
      <c r="S180" s="264"/>
      <c r="T180" s="265"/>
      <c r="U180" s="15"/>
      <c r="V180" s="15"/>
      <c r="W180" s="15"/>
      <c r="X180" s="15"/>
      <c r="Y180" s="15"/>
      <c r="Z180" s="15"/>
      <c r="AA180" s="15"/>
      <c r="AB180" s="15"/>
      <c r="AC180" s="15"/>
      <c r="AD180" s="15"/>
      <c r="AE180" s="15"/>
      <c r="AT180" s="266" t="s">
        <v>150</v>
      </c>
      <c r="AU180" s="266" t="s">
        <v>89</v>
      </c>
      <c r="AV180" s="15" t="s">
        <v>136</v>
      </c>
      <c r="AW180" s="15" t="s">
        <v>37</v>
      </c>
      <c r="AX180" s="15" t="s">
        <v>87</v>
      </c>
      <c r="AY180" s="266" t="s">
        <v>129</v>
      </c>
    </row>
    <row r="181" spans="1:63" s="12" customFormat="1" ht="22.8" customHeight="1">
      <c r="A181" s="12"/>
      <c r="B181" s="203"/>
      <c r="C181" s="204"/>
      <c r="D181" s="205" t="s">
        <v>78</v>
      </c>
      <c r="E181" s="217" t="s">
        <v>136</v>
      </c>
      <c r="F181" s="217" t="s">
        <v>257</v>
      </c>
      <c r="G181" s="204"/>
      <c r="H181" s="204"/>
      <c r="I181" s="207"/>
      <c r="J181" s="218">
        <f>BK181</f>
        <v>0</v>
      </c>
      <c r="K181" s="204"/>
      <c r="L181" s="209"/>
      <c r="M181" s="210"/>
      <c r="N181" s="211"/>
      <c r="O181" s="211"/>
      <c r="P181" s="212">
        <f>SUM(P182:P196)</f>
        <v>0</v>
      </c>
      <c r="Q181" s="211"/>
      <c r="R181" s="212">
        <f>SUM(R182:R196)</f>
        <v>0</v>
      </c>
      <c r="S181" s="211"/>
      <c r="T181" s="213">
        <f>SUM(T182:T196)</f>
        <v>0</v>
      </c>
      <c r="U181" s="12"/>
      <c r="V181" s="12"/>
      <c r="W181" s="12"/>
      <c r="X181" s="12"/>
      <c r="Y181" s="12"/>
      <c r="Z181" s="12"/>
      <c r="AA181" s="12"/>
      <c r="AB181" s="12"/>
      <c r="AC181" s="12"/>
      <c r="AD181" s="12"/>
      <c r="AE181" s="12"/>
      <c r="AR181" s="214" t="s">
        <v>87</v>
      </c>
      <c r="AT181" s="215" t="s">
        <v>78</v>
      </c>
      <c r="AU181" s="215" t="s">
        <v>87</v>
      </c>
      <c r="AY181" s="214" t="s">
        <v>129</v>
      </c>
      <c r="BK181" s="216">
        <f>SUM(BK182:BK196)</f>
        <v>0</v>
      </c>
    </row>
    <row r="182" spans="1:65" s="2" customFormat="1" ht="21.75" customHeight="1">
      <c r="A182" s="39"/>
      <c r="B182" s="40"/>
      <c r="C182" s="219" t="s">
        <v>258</v>
      </c>
      <c r="D182" s="219" t="s">
        <v>131</v>
      </c>
      <c r="E182" s="220" t="s">
        <v>259</v>
      </c>
      <c r="F182" s="221" t="s">
        <v>260</v>
      </c>
      <c r="G182" s="222" t="s">
        <v>147</v>
      </c>
      <c r="H182" s="223">
        <v>54</v>
      </c>
      <c r="I182" s="224"/>
      <c r="J182" s="223">
        <f>ROUND(I182*H182,2)</f>
        <v>0</v>
      </c>
      <c r="K182" s="221" t="s">
        <v>135</v>
      </c>
      <c r="L182" s="45"/>
      <c r="M182" s="225" t="s">
        <v>77</v>
      </c>
      <c r="N182" s="226" t="s">
        <v>49</v>
      </c>
      <c r="O182" s="85"/>
      <c r="P182" s="227">
        <f>O182*H182</f>
        <v>0</v>
      </c>
      <c r="Q182" s="227">
        <v>0</v>
      </c>
      <c r="R182" s="227">
        <f>Q182*H182</f>
        <v>0</v>
      </c>
      <c r="S182" s="227">
        <v>0</v>
      </c>
      <c r="T182" s="228">
        <f>S182*H182</f>
        <v>0</v>
      </c>
      <c r="U182" s="39"/>
      <c r="V182" s="39"/>
      <c r="W182" s="39"/>
      <c r="X182" s="39"/>
      <c r="Y182" s="39"/>
      <c r="Z182" s="39"/>
      <c r="AA182" s="39"/>
      <c r="AB182" s="39"/>
      <c r="AC182" s="39"/>
      <c r="AD182" s="39"/>
      <c r="AE182" s="39"/>
      <c r="AR182" s="229" t="s">
        <v>136</v>
      </c>
      <c r="AT182" s="229" t="s">
        <v>131</v>
      </c>
      <c r="AU182" s="229" t="s">
        <v>89</v>
      </c>
      <c r="AY182" s="18" t="s">
        <v>129</v>
      </c>
      <c r="BE182" s="230">
        <f>IF(N182="základní",J182,0)</f>
        <v>0</v>
      </c>
      <c r="BF182" s="230">
        <f>IF(N182="snížená",J182,0)</f>
        <v>0</v>
      </c>
      <c r="BG182" s="230">
        <f>IF(N182="zákl. přenesená",J182,0)</f>
        <v>0</v>
      </c>
      <c r="BH182" s="230">
        <f>IF(N182="sníž. přenesená",J182,0)</f>
        <v>0</v>
      </c>
      <c r="BI182" s="230">
        <f>IF(N182="nulová",J182,0)</f>
        <v>0</v>
      </c>
      <c r="BJ182" s="18" t="s">
        <v>87</v>
      </c>
      <c r="BK182" s="230">
        <f>ROUND(I182*H182,2)</f>
        <v>0</v>
      </c>
      <c r="BL182" s="18" t="s">
        <v>136</v>
      </c>
      <c r="BM182" s="229" t="s">
        <v>261</v>
      </c>
    </row>
    <row r="183" spans="1:47" s="2" customFormat="1" ht="12">
      <c r="A183" s="39"/>
      <c r="B183" s="40"/>
      <c r="C183" s="41"/>
      <c r="D183" s="231" t="s">
        <v>138</v>
      </c>
      <c r="E183" s="41"/>
      <c r="F183" s="232" t="s">
        <v>262</v>
      </c>
      <c r="G183" s="41"/>
      <c r="H183" s="41"/>
      <c r="I183" s="137"/>
      <c r="J183" s="41"/>
      <c r="K183" s="41"/>
      <c r="L183" s="45"/>
      <c r="M183" s="233"/>
      <c r="N183" s="234"/>
      <c r="O183" s="85"/>
      <c r="P183" s="85"/>
      <c r="Q183" s="85"/>
      <c r="R183" s="85"/>
      <c r="S183" s="85"/>
      <c r="T183" s="86"/>
      <c r="U183" s="39"/>
      <c r="V183" s="39"/>
      <c r="W183" s="39"/>
      <c r="X183" s="39"/>
      <c r="Y183" s="39"/>
      <c r="Z183" s="39"/>
      <c r="AA183" s="39"/>
      <c r="AB183" s="39"/>
      <c r="AC183" s="39"/>
      <c r="AD183" s="39"/>
      <c r="AE183" s="39"/>
      <c r="AT183" s="18" t="s">
        <v>138</v>
      </c>
      <c r="AU183" s="18" t="s">
        <v>89</v>
      </c>
    </row>
    <row r="184" spans="1:51" s="13" customFormat="1" ht="12">
      <c r="A184" s="13"/>
      <c r="B184" s="235"/>
      <c r="C184" s="236"/>
      <c r="D184" s="231" t="s">
        <v>150</v>
      </c>
      <c r="E184" s="237" t="s">
        <v>77</v>
      </c>
      <c r="F184" s="238" t="s">
        <v>263</v>
      </c>
      <c r="G184" s="236"/>
      <c r="H184" s="239">
        <v>54</v>
      </c>
      <c r="I184" s="240"/>
      <c r="J184" s="236"/>
      <c r="K184" s="236"/>
      <c r="L184" s="241"/>
      <c r="M184" s="242"/>
      <c r="N184" s="243"/>
      <c r="O184" s="243"/>
      <c r="P184" s="243"/>
      <c r="Q184" s="243"/>
      <c r="R184" s="243"/>
      <c r="S184" s="243"/>
      <c r="T184" s="244"/>
      <c r="U184" s="13"/>
      <c r="V184" s="13"/>
      <c r="W184" s="13"/>
      <c r="X184" s="13"/>
      <c r="Y184" s="13"/>
      <c r="Z184" s="13"/>
      <c r="AA184" s="13"/>
      <c r="AB184" s="13"/>
      <c r="AC184" s="13"/>
      <c r="AD184" s="13"/>
      <c r="AE184" s="13"/>
      <c r="AT184" s="245" t="s">
        <v>150</v>
      </c>
      <c r="AU184" s="245" t="s">
        <v>89</v>
      </c>
      <c r="AV184" s="13" t="s">
        <v>89</v>
      </c>
      <c r="AW184" s="13" t="s">
        <v>37</v>
      </c>
      <c r="AX184" s="13" t="s">
        <v>79</v>
      </c>
      <c r="AY184" s="245" t="s">
        <v>129</v>
      </c>
    </row>
    <row r="185" spans="1:51" s="14" customFormat="1" ht="12">
      <c r="A185" s="14"/>
      <c r="B185" s="246"/>
      <c r="C185" s="247"/>
      <c r="D185" s="231" t="s">
        <v>150</v>
      </c>
      <c r="E185" s="248" t="s">
        <v>77</v>
      </c>
      <c r="F185" s="249" t="s">
        <v>152</v>
      </c>
      <c r="G185" s="247"/>
      <c r="H185" s="248" t="s">
        <v>77</v>
      </c>
      <c r="I185" s="250"/>
      <c r="J185" s="247"/>
      <c r="K185" s="247"/>
      <c r="L185" s="251"/>
      <c r="M185" s="252"/>
      <c r="N185" s="253"/>
      <c r="O185" s="253"/>
      <c r="P185" s="253"/>
      <c r="Q185" s="253"/>
      <c r="R185" s="253"/>
      <c r="S185" s="253"/>
      <c r="T185" s="254"/>
      <c r="U185" s="14"/>
      <c r="V185" s="14"/>
      <c r="W185" s="14"/>
      <c r="X185" s="14"/>
      <c r="Y185" s="14"/>
      <c r="Z185" s="14"/>
      <c r="AA185" s="14"/>
      <c r="AB185" s="14"/>
      <c r="AC185" s="14"/>
      <c r="AD185" s="14"/>
      <c r="AE185" s="14"/>
      <c r="AT185" s="255" t="s">
        <v>150</v>
      </c>
      <c r="AU185" s="255" t="s">
        <v>89</v>
      </c>
      <c r="AV185" s="14" t="s">
        <v>87</v>
      </c>
      <c r="AW185" s="14" t="s">
        <v>37</v>
      </c>
      <c r="AX185" s="14" t="s">
        <v>79</v>
      </c>
      <c r="AY185" s="255" t="s">
        <v>129</v>
      </c>
    </row>
    <row r="186" spans="1:51" s="15" customFormat="1" ht="12">
      <c r="A186" s="15"/>
      <c r="B186" s="256"/>
      <c r="C186" s="257"/>
      <c r="D186" s="231" t="s">
        <v>150</v>
      </c>
      <c r="E186" s="258" t="s">
        <v>77</v>
      </c>
      <c r="F186" s="259" t="s">
        <v>153</v>
      </c>
      <c r="G186" s="257"/>
      <c r="H186" s="260">
        <v>54</v>
      </c>
      <c r="I186" s="261"/>
      <c r="J186" s="257"/>
      <c r="K186" s="257"/>
      <c r="L186" s="262"/>
      <c r="M186" s="263"/>
      <c r="N186" s="264"/>
      <c r="O186" s="264"/>
      <c r="P186" s="264"/>
      <c r="Q186" s="264"/>
      <c r="R186" s="264"/>
      <c r="S186" s="264"/>
      <c r="T186" s="265"/>
      <c r="U186" s="15"/>
      <c r="V186" s="15"/>
      <c r="W186" s="15"/>
      <c r="X186" s="15"/>
      <c r="Y186" s="15"/>
      <c r="Z186" s="15"/>
      <c r="AA186" s="15"/>
      <c r="AB186" s="15"/>
      <c r="AC186" s="15"/>
      <c r="AD186" s="15"/>
      <c r="AE186" s="15"/>
      <c r="AT186" s="266" t="s">
        <v>150</v>
      </c>
      <c r="AU186" s="266" t="s">
        <v>89</v>
      </c>
      <c r="AV186" s="15" t="s">
        <v>136</v>
      </c>
      <c r="AW186" s="15" t="s">
        <v>37</v>
      </c>
      <c r="AX186" s="15" t="s">
        <v>87</v>
      </c>
      <c r="AY186" s="266" t="s">
        <v>129</v>
      </c>
    </row>
    <row r="187" spans="1:65" s="2" customFormat="1" ht="21.75" customHeight="1">
      <c r="A187" s="39"/>
      <c r="B187" s="40"/>
      <c r="C187" s="219" t="s">
        <v>264</v>
      </c>
      <c r="D187" s="219" t="s">
        <v>131</v>
      </c>
      <c r="E187" s="220" t="s">
        <v>265</v>
      </c>
      <c r="F187" s="221" t="s">
        <v>266</v>
      </c>
      <c r="G187" s="222" t="s">
        <v>147</v>
      </c>
      <c r="H187" s="223">
        <v>108</v>
      </c>
      <c r="I187" s="224"/>
      <c r="J187" s="223">
        <f>ROUND(I187*H187,2)</f>
        <v>0</v>
      </c>
      <c r="K187" s="221" t="s">
        <v>135</v>
      </c>
      <c r="L187" s="45"/>
      <c r="M187" s="225" t="s">
        <v>77</v>
      </c>
      <c r="N187" s="226" t="s">
        <v>49</v>
      </c>
      <c r="O187" s="85"/>
      <c r="P187" s="227">
        <f>O187*H187</f>
        <v>0</v>
      </c>
      <c r="Q187" s="227">
        <v>0</v>
      </c>
      <c r="R187" s="227">
        <f>Q187*H187</f>
        <v>0</v>
      </c>
      <c r="S187" s="227">
        <v>0</v>
      </c>
      <c r="T187" s="228">
        <f>S187*H187</f>
        <v>0</v>
      </c>
      <c r="U187" s="39"/>
      <c r="V187" s="39"/>
      <c r="W187" s="39"/>
      <c r="X187" s="39"/>
      <c r="Y187" s="39"/>
      <c r="Z187" s="39"/>
      <c r="AA187" s="39"/>
      <c r="AB187" s="39"/>
      <c r="AC187" s="39"/>
      <c r="AD187" s="39"/>
      <c r="AE187" s="39"/>
      <c r="AR187" s="229" t="s">
        <v>136</v>
      </c>
      <c r="AT187" s="229" t="s">
        <v>131</v>
      </c>
      <c r="AU187" s="229" t="s">
        <v>89</v>
      </c>
      <c r="AY187" s="18" t="s">
        <v>129</v>
      </c>
      <c r="BE187" s="230">
        <f>IF(N187="základní",J187,0)</f>
        <v>0</v>
      </c>
      <c r="BF187" s="230">
        <f>IF(N187="snížená",J187,0)</f>
        <v>0</v>
      </c>
      <c r="BG187" s="230">
        <f>IF(N187="zákl. přenesená",J187,0)</f>
        <v>0</v>
      </c>
      <c r="BH187" s="230">
        <f>IF(N187="sníž. přenesená",J187,0)</f>
        <v>0</v>
      </c>
      <c r="BI187" s="230">
        <f>IF(N187="nulová",J187,0)</f>
        <v>0</v>
      </c>
      <c r="BJ187" s="18" t="s">
        <v>87</v>
      </c>
      <c r="BK187" s="230">
        <f>ROUND(I187*H187,2)</f>
        <v>0</v>
      </c>
      <c r="BL187" s="18" t="s">
        <v>136</v>
      </c>
      <c r="BM187" s="229" t="s">
        <v>267</v>
      </c>
    </row>
    <row r="188" spans="1:47" s="2" customFormat="1" ht="12">
      <c r="A188" s="39"/>
      <c r="B188" s="40"/>
      <c r="C188" s="41"/>
      <c r="D188" s="231" t="s">
        <v>138</v>
      </c>
      <c r="E188" s="41"/>
      <c r="F188" s="232" t="s">
        <v>262</v>
      </c>
      <c r="G188" s="41"/>
      <c r="H188" s="41"/>
      <c r="I188" s="137"/>
      <c r="J188" s="41"/>
      <c r="K188" s="41"/>
      <c r="L188" s="45"/>
      <c r="M188" s="233"/>
      <c r="N188" s="234"/>
      <c r="O188" s="85"/>
      <c r="P188" s="85"/>
      <c r="Q188" s="85"/>
      <c r="R188" s="85"/>
      <c r="S188" s="85"/>
      <c r="T188" s="86"/>
      <c r="U188" s="39"/>
      <c r="V188" s="39"/>
      <c r="W188" s="39"/>
      <c r="X188" s="39"/>
      <c r="Y188" s="39"/>
      <c r="Z188" s="39"/>
      <c r="AA188" s="39"/>
      <c r="AB188" s="39"/>
      <c r="AC188" s="39"/>
      <c r="AD188" s="39"/>
      <c r="AE188" s="39"/>
      <c r="AT188" s="18" t="s">
        <v>138</v>
      </c>
      <c r="AU188" s="18" t="s">
        <v>89</v>
      </c>
    </row>
    <row r="189" spans="1:51" s="13" customFormat="1" ht="12">
      <c r="A189" s="13"/>
      <c r="B189" s="235"/>
      <c r="C189" s="236"/>
      <c r="D189" s="231" t="s">
        <v>150</v>
      </c>
      <c r="E189" s="237" t="s">
        <v>77</v>
      </c>
      <c r="F189" s="238" t="s">
        <v>268</v>
      </c>
      <c r="G189" s="236"/>
      <c r="H189" s="239">
        <v>108</v>
      </c>
      <c r="I189" s="240"/>
      <c r="J189" s="236"/>
      <c r="K189" s="236"/>
      <c r="L189" s="241"/>
      <c r="M189" s="242"/>
      <c r="N189" s="243"/>
      <c r="O189" s="243"/>
      <c r="P189" s="243"/>
      <c r="Q189" s="243"/>
      <c r="R189" s="243"/>
      <c r="S189" s="243"/>
      <c r="T189" s="244"/>
      <c r="U189" s="13"/>
      <c r="V189" s="13"/>
      <c r="W189" s="13"/>
      <c r="X189" s="13"/>
      <c r="Y189" s="13"/>
      <c r="Z189" s="13"/>
      <c r="AA189" s="13"/>
      <c r="AB189" s="13"/>
      <c r="AC189" s="13"/>
      <c r="AD189" s="13"/>
      <c r="AE189" s="13"/>
      <c r="AT189" s="245" t="s">
        <v>150</v>
      </c>
      <c r="AU189" s="245" t="s">
        <v>89</v>
      </c>
      <c r="AV189" s="13" t="s">
        <v>89</v>
      </c>
      <c r="AW189" s="13" t="s">
        <v>37</v>
      </c>
      <c r="AX189" s="13" t="s">
        <v>79</v>
      </c>
      <c r="AY189" s="245" t="s">
        <v>129</v>
      </c>
    </row>
    <row r="190" spans="1:51" s="14" customFormat="1" ht="12">
      <c r="A190" s="14"/>
      <c r="B190" s="246"/>
      <c r="C190" s="247"/>
      <c r="D190" s="231" t="s">
        <v>150</v>
      </c>
      <c r="E190" s="248" t="s">
        <v>77</v>
      </c>
      <c r="F190" s="249" t="s">
        <v>152</v>
      </c>
      <c r="G190" s="247"/>
      <c r="H190" s="248" t="s">
        <v>77</v>
      </c>
      <c r="I190" s="250"/>
      <c r="J190" s="247"/>
      <c r="K190" s="247"/>
      <c r="L190" s="251"/>
      <c r="M190" s="252"/>
      <c r="N190" s="253"/>
      <c r="O190" s="253"/>
      <c r="P190" s="253"/>
      <c r="Q190" s="253"/>
      <c r="R190" s="253"/>
      <c r="S190" s="253"/>
      <c r="T190" s="254"/>
      <c r="U190" s="14"/>
      <c r="V190" s="14"/>
      <c r="W190" s="14"/>
      <c r="X190" s="14"/>
      <c r="Y190" s="14"/>
      <c r="Z190" s="14"/>
      <c r="AA190" s="14"/>
      <c r="AB190" s="14"/>
      <c r="AC190" s="14"/>
      <c r="AD190" s="14"/>
      <c r="AE190" s="14"/>
      <c r="AT190" s="255" t="s">
        <v>150</v>
      </c>
      <c r="AU190" s="255" t="s">
        <v>89</v>
      </c>
      <c r="AV190" s="14" t="s">
        <v>87</v>
      </c>
      <c r="AW190" s="14" t="s">
        <v>37</v>
      </c>
      <c r="AX190" s="14" t="s">
        <v>79</v>
      </c>
      <c r="AY190" s="255" t="s">
        <v>129</v>
      </c>
    </row>
    <row r="191" spans="1:51" s="15" customFormat="1" ht="12">
      <c r="A191" s="15"/>
      <c r="B191" s="256"/>
      <c r="C191" s="257"/>
      <c r="D191" s="231" t="s">
        <v>150</v>
      </c>
      <c r="E191" s="258" t="s">
        <v>77</v>
      </c>
      <c r="F191" s="259" t="s">
        <v>153</v>
      </c>
      <c r="G191" s="257"/>
      <c r="H191" s="260">
        <v>108</v>
      </c>
      <c r="I191" s="261"/>
      <c r="J191" s="257"/>
      <c r="K191" s="257"/>
      <c r="L191" s="262"/>
      <c r="M191" s="263"/>
      <c r="N191" s="264"/>
      <c r="O191" s="264"/>
      <c r="P191" s="264"/>
      <c r="Q191" s="264"/>
      <c r="R191" s="264"/>
      <c r="S191" s="264"/>
      <c r="T191" s="265"/>
      <c r="U191" s="15"/>
      <c r="V191" s="15"/>
      <c r="W191" s="15"/>
      <c r="X191" s="15"/>
      <c r="Y191" s="15"/>
      <c r="Z191" s="15"/>
      <c r="AA191" s="15"/>
      <c r="AB191" s="15"/>
      <c r="AC191" s="15"/>
      <c r="AD191" s="15"/>
      <c r="AE191" s="15"/>
      <c r="AT191" s="266" t="s">
        <v>150</v>
      </c>
      <c r="AU191" s="266" t="s">
        <v>89</v>
      </c>
      <c r="AV191" s="15" t="s">
        <v>136</v>
      </c>
      <c r="AW191" s="15" t="s">
        <v>37</v>
      </c>
      <c r="AX191" s="15" t="s">
        <v>87</v>
      </c>
      <c r="AY191" s="266" t="s">
        <v>129</v>
      </c>
    </row>
    <row r="192" spans="1:65" s="2" customFormat="1" ht="21.75" customHeight="1">
      <c r="A192" s="39"/>
      <c r="B192" s="40"/>
      <c r="C192" s="219" t="s">
        <v>269</v>
      </c>
      <c r="D192" s="219" t="s">
        <v>131</v>
      </c>
      <c r="E192" s="220" t="s">
        <v>265</v>
      </c>
      <c r="F192" s="221" t="s">
        <v>266</v>
      </c>
      <c r="G192" s="222" t="s">
        <v>147</v>
      </c>
      <c r="H192" s="223">
        <v>38</v>
      </c>
      <c r="I192" s="224"/>
      <c r="J192" s="223">
        <f>ROUND(I192*H192,2)</f>
        <v>0</v>
      </c>
      <c r="K192" s="221" t="s">
        <v>135</v>
      </c>
      <c r="L192" s="45"/>
      <c r="M192" s="225" t="s">
        <v>77</v>
      </c>
      <c r="N192" s="226" t="s">
        <v>49</v>
      </c>
      <c r="O192" s="85"/>
      <c r="P192" s="227">
        <f>O192*H192</f>
        <v>0</v>
      </c>
      <c r="Q192" s="227">
        <v>0</v>
      </c>
      <c r="R192" s="227">
        <f>Q192*H192</f>
        <v>0</v>
      </c>
      <c r="S192" s="227">
        <v>0</v>
      </c>
      <c r="T192" s="228">
        <f>S192*H192</f>
        <v>0</v>
      </c>
      <c r="U192" s="39"/>
      <c r="V192" s="39"/>
      <c r="W192" s="39"/>
      <c r="X192" s="39"/>
      <c r="Y192" s="39"/>
      <c r="Z192" s="39"/>
      <c r="AA192" s="39"/>
      <c r="AB192" s="39"/>
      <c r="AC192" s="39"/>
      <c r="AD192" s="39"/>
      <c r="AE192" s="39"/>
      <c r="AR192" s="229" t="s">
        <v>136</v>
      </c>
      <c r="AT192" s="229" t="s">
        <v>131</v>
      </c>
      <c r="AU192" s="229" t="s">
        <v>89</v>
      </c>
      <c r="AY192" s="18" t="s">
        <v>129</v>
      </c>
      <c r="BE192" s="230">
        <f>IF(N192="základní",J192,0)</f>
        <v>0</v>
      </c>
      <c r="BF192" s="230">
        <f>IF(N192="snížená",J192,0)</f>
        <v>0</v>
      </c>
      <c r="BG192" s="230">
        <f>IF(N192="zákl. přenesená",J192,0)</f>
        <v>0</v>
      </c>
      <c r="BH192" s="230">
        <f>IF(N192="sníž. přenesená",J192,0)</f>
        <v>0</v>
      </c>
      <c r="BI192" s="230">
        <f>IF(N192="nulová",J192,0)</f>
        <v>0</v>
      </c>
      <c r="BJ192" s="18" t="s">
        <v>87</v>
      </c>
      <c r="BK192" s="230">
        <f>ROUND(I192*H192,2)</f>
        <v>0</v>
      </c>
      <c r="BL192" s="18" t="s">
        <v>136</v>
      </c>
      <c r="BM192" s="229" t="s">
        <v>270</v>
      </c>
    </row>
    <row r="193" spans="1:47" s="2" customFormat="1" ht="12">
      <c r="A193" s="39"/>
      <c r="B193" s="40"/>
      <c r="C193" s="41"/>
      <c r="D193" s="231" t="s">
        <v>138</v>
      </c>
      <c r="E193" s="41"/>
      <c r="F193" s="232" t="s">
        <v>262</v>
      </c>
      <c r="G193" s="41"/>
      <c r="H193" s="41"/>
      <c r="I193" s="137"/>
      <c r="J193" s="41"/>
      <c r="K193" s="41"/>
      <c r="L193" s="45"/>
      <c r="M193" s="233"/>
      <c r="N193" s="234"/>
      <c r="O193" s="85"/>
      <c r="P193" s="85"/>
      <c r="Q193" s="85"/>
      <c r="R193" s="85"/>
      <c r="S193" s="85"/>
      <c r="T193" s="86"/>
      <c r="U193" s="39"/>
      <c r="V193" s="39"/>
      <c r="W193" s="39"/>
      <c r="X193" s="39"/>
      <c r="Y193" s="39"/>
      <c r="Z193" s="39"/>
      <c r="AA193" s="39"/>
      <c r="AB193" s="39"/>
      <c r="AC193" s="39"/>
      <c r="AD193" s="39"/>
      <c r="AE193" s="39"/>
      <c r="AT193" s="18" t="s">
        <v>138</v>
      </c>
      <c r="AU193" s="18" t="s">
        <v>89</v>
      </c>
    </row>
    <row r="194" spans="1:51" s="13" customFormat="1" ht="12">
      <c r="A194" s="13"/>
      <c r="B194" s="235"/>
      <c r="C194" s="236"/>
      <c r="D194" s="231" t="s">
        <v>150</v>
      </c>
      <c r="E194" s="237" t="s">
        <v>77</v>
      </c>
      <c r="F194" s="238" t="s">
        <v>271</v>
      </c>
      <c r="G194" s="236"/>
      <c r="H194" s="239">
        <v>38</v>
      </c>
      <c r="I194" s="240"/>
      <c r="J194" s="236"/>
      <c r="K194" s="236"/>
      <c r="L194" s="241"/>
      <c r="M194" s="242"/>
      <c r="N194" s="243"/>
      <c r="O194" s="243"/>
      <c r="P194" s="243"/>
      <c r="Q194" s="243"/>
      <c r="R194" s="243"/>
      <c r="S194" s="243"/>
      <c r="T194" s="244"/>
      <c r="U194" s="13"/>
      <c r="V194" s="13"/>
      <c r="W194" s="13"/>
      <c r="X194" s="13"/>
      <c r="Y194" s="13"/>
      <c r="Z194" s="13"/>
      <c r="AA194" s="13"/>
      <c r="AB194" s="13"/>
      <c r="AC194" s="13"/>
      <c r="AD194" s="13"/>
      <c r="AE194" s="13"/>
      <c r="AT194" s="245" t="s">
        <v>150</v>
      </c>
      <c r="AU194" s="245" t="s">
        <v>89</v>
      </c>
      <c r="AV194" s="13" t="s">
        <v>89</v>
      </c>
      <c r="AW194" s="13" t="s">
        <v>37</v>
      </c>
      <c r="AX194" s="13" t="s">
        <v>79</v>
      </c>
      <c r="AY194" s="245" t="s">
        <v>129</v>
      </c>
    </row>
    <row r="195" spans="1:51" s="14" customFormat="1" ht="12">
      <c r="A195" s="14"/>
      <c r="B195" s="246"/>
      <c r="C195" s="247"/>
      <c r="D195" s="231" t="s">
        <v>150</v>
      </c>
      <c r="E195" s="248" t="s">
        <v>77</v>
      </c>
      <c r="F195" s="249" t="s">
        <v>152</v>
      </c>
      <c r="G195" s="247"/>
      <c r="H195" s="248" t="s">
        <v>77</v>
      </c>
      <c r="I195" s="250"/>
      <c r="J195" s="247"/>
      <c r="K195" s="247"/>
      <c r="L195" s="251"/>
      <c r="M195" s="252"/>
      <c r="N195" s="253"/>
      <c r="O195" s="253"/>
      <c r="P195" s="253"/>
      <c r="Q195" s="253"/>
      <c r="R195" s="253"/>
      <c r="S195" s="253"/>
      <c r="T195" s="254"/>
      <c r="U195" s="14"/>
      <c r="V195" s="14"/>
      <c r="W195" s="14"/>
      <c r="X195" s="14"/>
      <c r="Y195" s="14"/>
      <c r="Z195" s="14"/>
      <c r="AA195" s="14"/>
      <c r="AB195" s="14"/>
      <c r="AC195" s="14"/>
      <c r="AD195" s="14"/>
      <c r="AE195" s="14"/>
      <c r="AT195" s="255" t="s">
        <v>150</v>
      </c>
      <c r="AU195" s="255" t="s">
        <v>89</v>
      </c>
      <c r="AV195" s="14" t="s">
        <v>87</v>
      </c>
      <c r="AW195" s="14" t="s">
        <v>37</v>
      </c>
      <c r="AX195" s="14" t="s">
        <v>79</v>
      </c>
      <c r="AY195" s="255" t="s">
        <v>129</v>
      </c>
    </row>
    <row r="196" spans="1:51" s="15" customFormat="1" ht="12">
      <c r="A196" s="15"/>
      <c r="B196" s="256"/>
      <c r="C196" s="257"/>
      <c r="D196" s="231" t="s">
        <v>150</v>
      </c>
      <c r="E196" s="258" t="s">
        <v>77</v>
      </c>
      <c r="F196" s="259" t="s">
        <v>153</v>
      </c>
      <c r="G196" s="257"/>
      <c r="H196" s="260">
        <v>38</v>
      </c>
      <c r="I196" s="261"/>
      <c r="J196" s="257"/>
      <c r="K196" s="257"/>
      <c r="L196" s="262"/>
      <c r="M196" s="263"/>
      <c r="N196" s="264"/>
      <c r="O196" s="264"/>
      <c r="P196" s="264"/>
      <c r="Q196" s="264"/>
      <c r="R196" s="264"/>
      <c r="S196" s="264"/>
      <c r="T196" s="265"/>
      <c r="U196" s="15"/>
      <c r="V196" s="15"/>
      <c r="W196" s="15"/>
      <c r="X196" s="15"/>
      <c r="Y196" s="15"/>
      <c r="Z196" s="15"/>
      <c r="AA196" s="15"/>
      <c r="AB196" s="15"/>
      <c r="AC196" s="15"/>
      <c r="AD196" s="15"/>
      <c r="AE196" s="15"/>
      <c r="AT196" s="266" t="s">
        <v>150</v>
      </c>
      <c r="AU196" s="266" t="s">
        <v>89</v>
      </c>
      <c r="AV196" s="15" t="s">
        <v>136</v>
      </c>
      <c r="AW196" s="15" t="s">
        <v>37</v>
      </c>
      <c r="AX196" s="15" t="s">
        <v>87</v>
      </c>
      <c r="AY196" s="266" t="s">
        <v>129</v>
      </c>
    </row>
    <row r="197" spans="1:63" s="12" customFormat="1" ht="22.8" customHeight="1">
      <c r="A197" s="12"/>
      <c r="B197" s="203"/>
      <c r="C197" s="204"/>
      <c r="D197" s="205" t="s">
        <v>78</v>
      </c>
      <c r="E197" s="217" t="s">
        <v>161</v>
      </c>
      <c r="F197" s="217" t="s">
        <v>272</v>
      </c>
      <c r="G197" s="204"/>
      <c r="H197" s="204"/>
      <c r="I197" s="207"/>
      <c r="J197" s="218">
        <f>BK197</f>
        <v>0</v>
      </c>
      <c r="K197" s="204"/>
      <c r="L197" s="209"/>
      <c r="M197" s="210"/>
      <c r="N197" s="211"/>
      <c r="O197" s="211"/>
      <c r="P197" s="212">
        <f>SUM(P198:P262)</f>
        <v>0</v>
      </c>
      <c r="Q197" s="211"/>
      <c r="R197" s="212">
        <f>SUM(R198:R262)</f>
        <v>706.8118399999998</v>
      </c>
      <c r="S197" s="211"/>
      <c r="T197" s="213">
        <f>SUM(T198:T262)</f>
        <v>0</v>
      </c>
      <c r="U197" s="12"/>
      <c r="V197" s="12"/>
      <c r="W197" s="12"/>
      <c r="X197" s="12"/>
      <c r="Y197" s="12"/>
      <c r="Z197" s="12"/>
      <c r="AA197" s="12"/>
      <c r="AB197" s="12"/>
      <c r="AC197" s="12"/>
      <c r="AD197" s="12"/>
      <c r="AE197" s="12"/>
      <c r="AR197" s="214" t="s">
        <v>87</v>
      </c>
      <c r="AT197" s="215" t="s">
        <v>78</v>
      </c>
      <c r="AU197" s="215" t="s">
        <v>87</v>
      </c>
      <c r="AY197" s="214" t="s">
        <v>129</v>
      </c>
      <c r="BK197" s="216">
        <f>SUM(BK198:BK262)</f>
        <v>0</v>
      </c>
    </row>
    <row r="198" spans="1:65" s="2" customFormat="1" ht="16.5" customHeight="1">
      <c r="A198" s="39"/>
      <c r="B198" s="40"/>
      <c r="C198" s="219" t="s">
        <v>273</v>
      </c>
      <c r="D198" s="219" t="s">
        <v>131</v>
      </c>
      <c r="E198" s="220" t="s">
        <v>274</v>
      </c>
      <c r="F198" s="221" t="s">
        <v>275</v>
      </c>
      <c r="G198" s="222" t="s">
        <v>147</v>
      </c>
      <c r="H198" s="223">
        <v>462</v>
      </c>
      <c r="I198" s="224"/>
      <c r="J198" s="223">
        <f>ROUND(I198*H198,2)</f>
        <v>0</v>
      </c>
      <c r="K198" s="221" t="s">
        <v>77</v>
      </c>
      <c r="L198" s="45"/>
      <c r="M198" s="225" t="s">
        <v>77</v>
      </c>
      <c r="N198" s="226" t="s">
        <v>49</v>
      </c>
      <c r="O198" s="85"/>
      <c r="P198" s="227">
        <f>O198*H198</f>
        <v>0</v>
      </c>
      <c r="Q198" s="227">
        <v>0</v>
      </c>
      <c r="R198" s="227">
        <f>Q198*H198</f>
        <v>0</v>
      </c>
      <c r="S198" s="227">
        <v>0</v>
      </c>
      <c r="T198" s="228">
        <f>S198*H198</f>
        <v>0</v>
      </c>
      <c r="U198" s="39"/>
      <c r="V198" s="39"/>
      <c r="W198" s="39"/>
      <c r="X198" s="39"/>
      <c r="Y198" s="39"/>
      <c r="Z198" s="39"/>
      <c r="AA198" s="39"/>
      <c r="AB198" s="39"/>
      <c r="AC198" s="39"/>
      <c r="AD198" s="39"/>
      <c r="AE198" s="39"/>
      <c r="AR198" s="229" t="s">
        <v>136</v>
      </c>
      <c r="AT198" s="229" t="s">
        <v>131</v>
      </c>
      <c r="AU198" s="229" t="s">
        <v>89</v>
      </c>
      <c r="AY198" s="18" t="s">
        <v>129</v>
      </c>
      <c r="BE198" s="230">
        <f>IF(N198="základní",J198,0)</f>
        <v>0</v>
      </c>
      <c r="BF198" s="230">
        <f>IF(N198="snížená",J198,0)</f>
        <v>0</v>
      </c>
      <c r="BG198" s="230">
        <f>IF(N198="zákl. přenesená",J198,0)</f>
        <v>0</v>
      </c>
      <c r="BH198" s="230">
        <f>IF(N198="sníž. přenesená",J198,0)</f>
        <v>0</v>
      </c>
      <c r="BI198" s="230">
        <f>IF(N198="nulová",J198,0)</f>
        <v>0</v>
      </c>
      <c r="BJ198" s="18" t="s">
        <v>87</v>
      </c>
      <c r="BK198" s="230">
        <f>ROUND(I198*H198,2)</f>
        <v>0</v>
      </c>
      <c r="BL198" s="18" t="s">
        <v>136</v>
      </c>
      <c r="BM198" s="229" t="s">
        <v>276</v>
      </c>
    </row>
    <row r="199" spans="1:51" s="13" customFormat="1" ht="12">
      <c r="A199" s="13"/>
      <c r="B199" s="235"/>
      <c r="C199" s="236"/>
      <c r="D199" s="231" t="s">
        <v>150</v>
      </c>
      <c r="E199" s="237" t="s">
        <v>77</v>
      </c>
      <c r="F199" s="238" t="s">
        <v>277</v>
      </c>
      <c r="G199" s="236"/>
      <c r="H199" s="239">
        <v>462</v>
      </c>
      <c r="I199" s="240"/>
      <c r="J199" s="236"/>
      <c r="K199" s="236"/>
      <c r="L199" s="241"/>
      <c r="M199" s="242"/>
      <c r="N199" s="243"/>
      <c r="O199" s="243"/>
      <c r="P199" s="243"/>
      <c r="Q199" s="243"/>
      <c r="R199" s="243"/>
      <c r="S199" s="243"/>
      <c r="T199" s="244"/>
      <c r="U199" s="13"/>
      <c r="V199" s="13"/>
      <c r="W199" s="13"/>
      <c r="X199" s="13"/>
      <c r="Y199" s="13"/>
      <c r="Z199" s="13"/>
      <c r="AA199" s="13"/>
      <c r="AB199" s="13"/>
      <c r="AC199" s="13"/>
      <c r="AD199" s="13"/>
      <c r="AE199" s="13"/>
      <c r="AT199" s="245" t="s">
        <v>150</v>
      </c>
      <c r="AU199" s="245" t="s">
        <v>89</v>
      </c>
      <c r="AV199" s="13" t="s">
        <v>89</v>
      </c>
      <c r="AW199" s="13" t="s">
        <v>37</v>
      </c>
      <c r="AX199" s="13" t="s">
        <v>79</v>
      </c>
      <c r="AY199" s="245" t="s">
        <v>129</v>
      </c>
    </row>
    <row r="200" spans="1:51" s="14" customFormat="1" ht="12">
      <c r="A200" s="14"/>
      <c r="B200" s="246"/>
      <c r="C200" s="247"/>
      <c r="D200" s="231" t="s">
        <v>150</v>
      </c>
      <c r="E200" s="248" t="s">
        <v>77</v>
      </c>
      <c r="F200" s="249" t="s">
        <v>152</v>
      </c>
      <c r="G200" s="247"/>
      <c r="H200" s="248" t="s">
        <v>77</v>
      </c>
      <c r="I200" s="250"/>
      <c r="J200" s="247"/>
      <c r="K200" s="247"/>
      <c r="L200" s="251"/>
      <c r="M200" s="252"/>
      <c r="N200" s="253"/>
      <c r="O200" s="253"/>
      <c r="P200" s="253"/>
      <c r="Q200" s="253"/>
      <c r="R200" s="253"/>
      <c r="S200" s="253"/>
      <c r="T200" s="254"/>
      <c r="U200" s="14"/>
      <c r="V200" s="14"/>
      <c r="W200" s="14"/>
      <c r="X200" s="14"/>
      <c r="Y200" s="14"/>
      <c r="Z200" s="14"/>
      <c r="AA200" s="14"/>
      <c r="AB200" s="14"/>
      <c r="AC200" s="14"/>
      <c r="AD200" s="14"/>
      <c r="AE200" s="14"/>
      <c r="AT200" s="255" t="s">
        <v>150</v>
      </c>
      <c r="AU200" s="255" t="s">
        <v>89</v>
      </c>
      <c r="AV200" s="14" t="s">
        <v>87</v>
      </c>
      <c r="AW200" s="14" t="s">
        <v>37</v>
      </c>
      <c r="AX200" s="14" t="s">
        <v>79</v>
      </c>
      <c r="AY200" s="255" t="s">
        <v>129</v>
      </c>
    </row>
    <row r="201" spans="1:51" s="15" customFormat="1" ht="12">
      <c r="A201" s="15"/>
      <c r="B201" s="256"/>
      <c r="C201" s="257"/>
      <c r="D201" s="231" t="s">
        <v>150</v>
      </c>
      <c r="E201" s="258" t="s">
        <v>77</v>
      </c>
      <c r="F201" s="259" t="s">
        <v>153</v>
      </c>
      <c r="G201" s="257"/>
      <c r="H201" s="260">
        <v>462</v>
      </c>
      <c r="I201" s="261"/>
      <c r="J201" s="257"/>
      <c r="K201" s="257"/>
      <c r="L201" s="262"/>
      <c r="M201" s="263"/>
      <c r="N201" s="264"/>
      <c r="O201" s="264"/>
      <c r="P201" s="264"/>
      <c r="Q201" s="264"/>
      <c r="R201" s="264"/>
      <c r="S201" s="264"/>
      <c r="T201" s="265"/>
      <c r="U201" s="15"/>
      <c r="V201" s="15"/>
      <c r="W201" s="15"/>
      <c r="X201" s="15"/>
      <c r="Y201" s="15"/>
      <c r="Z201" s="15"/>
      <c r="AA201" s="15"/>
      <c r="AB201" s="15"/>
      <c r="AC201" s="15"/>
      <c r="AD201" s="15"/>
      <c r="AE201" s="15"/>
      <c r="AT201" s="266" t="s">
        <v>150</v>
      </c>
      <c r="AU201" s="266" t="s">
        <v>89</v>
      </c>
      <c r="AV201" s="15" t="s">
        <v>136</v>
      </c>
      <c r="AW201" s="15" t="s">
        <v>37</v>
      </c>
      <c r="AX201" s="15" t="s">
        <v>87</v>
      </c>
      <c r="AY201" s="266" t="s">
        <v>129</v>
      </c>
    </row>
    <row r="202" spans="1:65" s="2" customFormat="1" ht="16.5" customHeight="1">
      <c r="A202" s="39"/>
      <c r="B202" s="40"/>
      <c r="C202" s="219" t="s">
        <v>278</v>
      </c>
      <c r="D202" s="219" t="s">
        <v>131</v>
      </c>
      <c r="E202" s="220" t="s">
        <v>279</v>
      </c>
      <c r="F202" s="221" t="s">
        <v>280</v>
      </c>
      <c r="G202" s="222" t="s">
        <v>147</v>
      </c>
      <c r="H202" s="223">
        <v>500</v>
      </c>
      <c r="I202" s="224"/>
      <c r="J202" s="223">
        <f>ROUND(I202*H202,2)</f>
        <v>0</v>
      </c>
      <c r="K202" s="221" t="s">
        <v>135</v>
      </c>
      <c r="L202" s="45"/>
      <c r="M202" s="225" t="s">
        <v>77</v>
      </c>
      <c r="N202" s="226" t="s">
        <v>49</v>
      </c>
      <c r="O202" s="85"/>
      <c r="P202" s="227">
        <f>O202*H202</f>
        <v>0</v>
      </c>
      <c r="Q202" s="227">
        <v>0</v>
      </c>
      <c r="R202" s="227">
        <f>Q202*H202</f>
        <v>0</v>
      </c>
      <c r="S202" s="227">
        <v>0</v>
      </c>
      <c r="T202" s="228">
        <f>S202*H202</f>
        <v>0</v>
      </c>
      <c r="U202" s="39"/>
      <c r="V202" s="39"/>
      <c r="W202" s="39"/>
      <c r="X202" s="39"/>
      <c r="Y202" s="39"/>
      <c r="Z202" s="39"/>
      <c r="AA202" s="39"/>
      <c r="AB202" s="39"/>
      <c r="AC202" s="39"/>
      <c r="AD202" s="39"/>
      <c r="AE202" s="39"/>
      <c r="AR202" s="229" t="s">
        <v>136</v>
      </c>
      <c r="AT202" s="229" t="s">
        <v>131</v>
      </c>
      <c r="AU202" s="229" t="s">
        <v>89</v>
      </c>
      <c r="AY202" s="18" t="s">
        <v>129</v>
      </c>
      <c r="BE202" s="230">
        <f>IF(N202="základní",J202,0)</f>
        <v>0</v>
      </c>
      <c r="BF202" s="230">
        <f>IF(N202="snížená",J202,0)</f>
        <v>0</v>
      </c>
      <c r="BG202" s="230">
        <f>IF(N202="zákl. přenesená",J202,0)</f>
        <v>0</v>
      </c>
      <c r="BH202" s="230">
        <f>IF(N202="sníž. přenesená",J202,0)</f>
        <v>0</v>
      </c>
      <c r="BI202" s="230">
        <f>IF(N202="nulová",J202,0)</f>
        <v>0</v>
      </c>
      <c r="BJ202" s="18" t="s">
        <v>87</v>
      </c>
      <c r="BK202" s="230">
        <f>ROUND(I202*H202,2)</f>
        <v>0</v>
      </c>
      <c r="BL202" s="18" t="s">
        <v>136</v>
      </c>
      <c r="BM202" s="229" t="s">
        <v>281</v>
      </c>
    </row>
    <row r="203" spans="1:51" s="13" customFormat="1" ht="12">
      <c r="A203" s="13"/>
      <c r="B203" s="235"/>
      <c r="C203" s="236"/>
      <c r="D203" s="231" t="s">
        <v>150</v>
      </c>
      <c r="E203" s="237" t="s">
        <v>77</v>
      </c>
      <c r="F203" s="238" t="s">
        <v>282</v>
      </c>
      <c r="G203" s="236"/>
      <c r="H203" s="239">
        <v>500</v>
      </c>
      <c r="I203" s="240"/>
      <c r="J203" s="236"/>
      <c r="K203" s="236"/>
      <c r="L203" s="241"/>
      <c r="M203" s="242"/>
      <c r="N203" s="243"/>
      <c r="O203" s="243"/>
      <c r="P203" s="243"/>
      <c r="Q203" s="243"/>
      <c r="R203" s="243"/>
      <c r="S203" s="243"/>
      <c r="T203" s="244"/>
      <c r="U203" s="13"/>
      <c r="V203" s="13"/>
      <c r="W203" s="13"/>
      <c r="X203" s="13"/>
      <c r="Y203" s="13"/>
      <c r="Z203" s="13"/>
      <c r="AA203" s="13"/>
      <c r="AB203" s="13"/>
      <c r="AC203" s="13"/>
      <c r="AD203" s="13"/>
      <c r="AE203" s="13"/>
      <c r="AT203" s="245" t="s">
        <v>150</v>
      </c>
      <c r="AU203" s="245" t="s">
        <v>89</v>
      </c>
      <c r="AV203" s="13" t="s">
        <v>89</v>
      </c>
      <c r="AW203" s="13" t="s">
        <v>37</v>
      </c>
      <c r="AX203" s="13" t="s">
        <v>79</v>
      </c>
      <c r="AY203" s="245" t="s">
        <v>129</v>
      </c>
    </row>
    <row r="204" spans="1:51" s="14" customFormat="1" ht="12">
      <c r="A204" s="14"/>
      <c r="B204" s="246"/>
      <c r="C204" s="247"/>
      <c r="D204" s="231" t="s">
        <v>150</v>
      </c>
      <c r="E204" s="248" t="s">
        <v>77</v>
      </c>
      <c r="F204" s="249" t="s">
        <v>283</v>
      </c>
      <c r="G204" s="247"/>
      <c r="H204" s="248" t="s">
        <v>77</v>
      </c>
      <c r="I204" s="250"/>
      <c r="J204" s="247"/>
      <c r="K204" s="247"/>
      <c r="L204" s="251"/>
      <c r="M204" s="252"/>
      <c r="N204" s="253"/>
      <c r="O204" s="253"/>
      <c r="P204" s="253"/>
      <c r="Q204" s="253"/>
      <c r="R204" s="253"/>
      <c r="S204" s="253"/>
      <c r="T204" s="254"/>
      <c r="U204" s="14"/>
      <c r="V204" s="14"/>
      <c r="W204" s="14"/>
      <c r="X204" s="14"/>
      <c r="Y204" s="14"/>
      <c r="Z204" s="14"/>
      <c r="AA204" s="14"/>
      <c r="AB204" s="14"/>
      <c r="AC204" s="14"/>
      <c r="AD204" s="14"/>
      <c r="AE204" s="14"/>
      <c r="AT204" s="255" t="s">
        <v>150</v>
      </c>
      <c r="AU204" s="255" t="s">
        <v>89</v>
      </c>
      <c r="AV204" s="14" t="s">
        <v>87</v>
      </c>
      <c r="AW204" s="14" t="s">
        <v>37</v>
      </c>
      <c r="AX204" s="14" t="s">
        <v>79</v>
      </c>
      <c r="AY204" s="255" t="s">
        <v>129</v>
      </c>
    </row>
    <row r="205" spans="1:51" s="15" customFormat="1" ht="12">
      <c r="A205" s="15"/>
      <c r="B205" s="256"/>
      <c r="C205" s="257"/>
      <c r="D205" s="231" t="s">
        <v>150</v>
      </c>
      <c r="E205" s="258" t="s">
        <v>77</v>
      </c>
      <c r="F205" s="259" t="s">
        <v>153</v>
      </c>
      <c r="G205" s="257"/>
      <c r="H205" s="260">
        <v>500</v>
      </c>
      <c r="I205" s="261"/>
      <c r="J205" s="257"/>
      <c r="K205" s="257"/>
      <c r="L205" s="262"/>
      <c r="M205" s="263"/>
      <c r="N205" s="264"/>
      <c r="O205" s="264"/>
      <c r="P205" s="264"/>
      <c r="Q205" s="264"/>
      <c r="R205" s="264"/>
      <c r="S205" s="264"/>
      <c r="T205" s="265"/>
      <c r="U205" s="15"/>
      <c r="V205" s="15"/>
      <c r="W205" s="15"/>
      <c r="X205" s="15"/>
      <c r="Y205" s="15"/>
      <c r="Z205" s="15"/>
      <c r="AA205" s="15"/>
      <c r="AB205" s="15"/>
      <c r="AC205" s="15"/>
      <c r="AD205" s="15"/>
      <c r="AE205" s="15"/>
      <c r="AT205" s="266" t="s">
        <v>150</v>
      </c>
      <c r="AU205" s="266" t="s">
        <v>89</v>
      </c>
      <c r="AV205" s="15" t="s">
        <v>136</v>
      </c>
      <c r="AW205" s="15" t="s">
        <v>37</v>
      </c>
      <c r="AX205" s="15" t="s">
        <v>87</v>
      </c>
      <c r="AY205" s="266" t="s">
        <v>129</v>
      </c>
    </row>
    <row r="206" spans="1:65" s="2" customFormat="1" ht="16.5" customHeight="1">
      <c r="A206" s="39"/>
      <c r="B206" s="40"/>
      <c r="C206" s="219" t="s">
        <v>284</v>
      </c>
      <c r="D206" s="219" t="s">
        <v>131</v>
      </c>
      <c r="E206" s="220" t="s">
        <v>285</v>
      </c>
      <c r="F206" s="221" t="s">
        <v>286</v>
      </c>
      <c r="G206" s="222" t="s">
        <v>147</v>
      </c>
      <c r="H206" s="223">
        <v>115</v>
      </c>
      <c r="I206" s="224"/>
      <c r="J206" s="223">
        <f>ROUND(I206*H206,2)</f>
        <v>0</v>
      </c>
      <c r="K206" s="221" t="s">
        <v>135</v>
      </c>
      <c r="L206" s="45"/>
      <c r="M206" s="225" t="s">
        <v>77</v>
      </c>
      <c r="N206" s="226" t="s">
        <v>49</v>
      </c>
      <c r="O206" s="85"/>
      <c r="P206" s="227">
        <f>O206*H206</f>
        <v>0</v>
      </c>
      <c r="Q206" s="227">
        <v>0</v>
      </c>
      <c r="R206" s="227">
        <f>Q206*H206</f>
        <v>0</v>
      </c>
      <c r="S206" s="227">
        <v>0</v>
      </c>
      <c r="T206" s="228">
        <f>S206*H206</f>
        <v>0</v>
      </c>
      <c r="U206" s="39"/>
      <c r="V206" s="39"/>
      <c r="W206" s="39"/>
      <c r="X206" s="39"/>
      <c r="Y206" s="39"/>
      <c r="Z206" s="39"/>
      <c r="AA206" s="39"/>
      <c r="AB206" s="39"/>
      <c r="AC206" s="39"/>
      <c r="AD206" s="39"/>
      <c r="AE206" s="39"/>
      <c r="AR206" s="229" t="s">
        <v>136</v>
      </c>
      <c r="AT206" s="229" t="s">
        <v>131</v>
      </c>
      <c r="AU206" s="229" t="s">
        <v>89</v>
      </c>
      <c r="AY206" s="18" t="s">
        <v>129</v>
      </c>
      <c r="BE206" s="230">
        <f>IF(N206="základní",J206,0)</f>
        <v>0</v>
      </c>
      <c r="BF206" s="230">
        <f>IF(N206="snížená",J206,0)</f>
        <v>0</v>
      </c>
      <c r="BG206" s="230">
        <f>IF(N206="zákl. přenesená",J206,0)</f>
        <v>0</v>
      </c>
      <c r="BH206" s="230">
        <f>IF(N206="sníž. přenesená",J206,0)</f>
        <v>0</v>
      </c>
      <c r="BI206" s="230">
        <f>IF(N206="nulová",J206,0)</f>
        <v>0</v>
      </c>
      <c r="BJ206" s="18" t="s">
        <v>87</v>
      </c>
      <c r="BK206" s="230">
        <f>ROUND(I206*H206,2)</f>
        <v>0</v>
      </c>
      <c r="BL206" s="18" t="s">
        <v>136</v>
      </c>
      <c r="BM206" s="229" t="s">
        <v>287</v>
      </c>
    </row>
    <row r="207" spans="1:51" s="13" customFormat="1" ht="12">
      <c r="A207" s="13"/>
      <c r="B207" s="235"/>
      <c r="C207" s="236"/>
      <c r="D207" s="231" t="s">
        <v>150</v>
      </c>
      <c r="E207" s="237" t="s">
        <v>77</v>
      </c>
      <c r="F207" s="238" t="s">
        <v>288</v>
      </c>
      <c r="G207" s="236"/>
      <c r="H207" s="239">
        <v>115</v>
      </c>
      <c r="I207" s="240"/>
      <c r="J207" s="236"/>
      <c r="K207" s="236"/>
      <c r="L207" s="241"/>
      <c r="M207" s="242"/>
      <c r="N207" s="243"/>
      <c r="O207" s="243"/>
      <c r="P207" s="243"/>
      <c r="Q207" s="243"/>
      <c r="R207" s="243"/>
      <c r="S207" s="243"/>
      <c r="T207" s="244"/>
      <c r="U207" s="13"/>
      <c r="V207" s="13"/>
      <c r="W207" s="13"/>
      <c r="X207" s="13"/>
      <c r="Y207" s="13"/>
      <c r="Z207" s="13"/>
      <c r="AA207" s="13"/>
      <c r="AB207" s="13"/>
      <c r="AC207" s="13"/>
      <c r="AD207" s="13"/>
      <c r="AE207" s="13"/>
      <c r="AT207" s="245" t="s">
        <v>150</v>
      </c>
      <c r="AU207" s="245" t="s">
        <v>89</v>
      </c>
      <c r="AV207" s="13" t="s">
        <v>89</v>
      </c>
      <c r="AW207" s="13" t="s">
        <v>37</v>
      </c>
      <c r="AX207" s="13" t="s">
        <v>79</v>
      </c>
      <c r="AY207" s="245" t="s">
        <v>129</v>
      </c>
    </row>
    <row r="208" spans="1:51" s="14" customFormat="1" ht="12">
      <c r="A208" s="14"/>
      <c r="B208" s="246"/>
      <c r="C208" s="247"/>
      <c r="D208" s="231" t="s">
        <v>150</v>
      </c>
      <c r="E208" s="248" t="s">
        <v>77</v>
      </c>
      <c r="F208" s="249" t="s">
        <v>289</v>
      </c>
      <c r="G208" s="247"/>
      <c r="H208" s="248" t="s">
        <v>77</v>
      </c>
      <c r="I208" s="250"/>
      <c r="J208" s="247"/>
      <c r="K208" s="247"/>
      <c r="L208" s="251"/>
      <c r="M208" s="252"/>
      <c r="N208" s="253"/>
      <c r="O208" s="253"/>
      <c r="P208" s="253"/>
      <c r="Q208" s="253"/>
      <c r="R208" s="253"/>
      <c r="S208" s="253"/>
      <c r="T208" s="254"/>
      <c r="U208" s="14"/>
      <c r="V208" s="14"/>
      <c r="W208" s="14"/>
      <c r="X208" s="14"/>
      <c r="Y208" s="14"/>
      <c r="Z208" s="14"/>
      <c r="AA208" s="14"/>
      <c r="AB208" s="14"/>
      <c r="AC208" s="14"/>
      <c r="AD208" s="14"/>
      <c r="AE208" s="14"/>
      <c r="AT208" s="255" t="s">
        <v>150</v>
      </c>
      <c r="AU208" s="255" t="s">
        <v>89</v>
      </c>
      <c r="AV208" s="14" t="s">
        <v>87</v>
      </c>
      <c r="AW208" s="14" t="s">
        <v>37</v>
      </c>
      <c r="AX208" s="14" t="s">
        <v>79</v>
      </c>
      <c r="AY208" s="255" t="s">
        <v>129</v>
      </c>
    </row>
    <row r="209" spans="1:51" s="15" customFormat="1" ht="12">
      <c r="A209" s="15"/>
      <c r="B209" s="256"/>
      <c r="C209" s="257"/>
      <c r="D209" s="231" t="s">
        <v>150</v>
      </c>
      <c r="E209" s="258" t="s">
        <v>77</v>
      </c>
      <c r="F209" s="259" t="s">
        <v>153</v>
      </c>
      <c r="G209" s="257"/>
      <c r="H209" s="260">
        <v>115</v>
      </c>
      <c r="I209" s="261"/>
      <c r="J209" s="257"/>
      <c r="K209" s="257"/>
      <c r="L209" s="262"/>
      <c r="M209" s="263"/>
      <c r="N209" s="264"/>
      <c r="O209" s="264"/>
      <c r="P209" s="264"/>
      <c r="Q209" s="264"/>
      <c r="R209" s="264"/>
      <c r="S209" s="264"/>
      <c r="T209" s="265"/>
      <c r="U209" s="15"/>
      <c r="V209" s="15"/>
      <c r="W209" s="15"/>
      <c r="X209" s="15"/>
      <c r="Y209" s="15"/>
      <c r="Z209" s="15"/>
      <c r="AA209" s="15"/>
      <c r="AB209" s="15"/>
      <c r="AC209" s="15"/>
      <c r="AD209" s="15"/>
      <c r="AE209" s="15"/>
      <c r="AT209" s="266" t="s">
        <v>150</v>
      </c>
      <c r="AU209" s="266" t="s">
        <v>89</v>
      </c>
      <c r="AV209" s="15" t="s">
        <v>136</v>
      </c>
      <c r="AW209" s="15" t="s">
        <v>37</v>
      </c>
      <c r="AX209" s="15" t="s">
        <v>87</v>
      </c>
      <c r="AY209" s="266" t="s">
        <v>129</v>
      </c>
    </row>
    <row r="210" spans="1:65" s="2" customFormat="1" ht="21.75" customHeight="1">
      <c r="A210" s="39"/>
      <c r="B210" s="40"/>
      <c r="C210" s="219" t="s">
        <v>290</v>
      </c>
      <c r="D210" s="219" t="s">
        <v>131</v>
      </c>
      <c r="E210" s="220" t="s">
        <v>291</v>
      </c>
      <c r="F210" s="221" t="s">
        <v>292</v>
      </c>
      <c r="G210" s="222" t="s">
        <v>147</v>
      </c>
      <c r="H210" s="223">
        <v>3598.15</v>
      </c>
      <c r="I210" s="224"/>
      <c r="J210" s="223">
        <f>ROUND(I210*H210,2)</f>
        <v>0</v>
      </c>
      <c r="K210" s="221" t="s">
        <v>135</v>
      </c>
      <c r="L210" s="45"/>
      <c r="M210" s="225" t="s">
        <v>77</v>
      </c>
      <c r="N210" s="226" t="s">
        <v>49</v>
      </c>
      <c r="O210" s="85"/>
      <c r="P210" s="227">
        <f>O210*H210</f>
        <v>0</v>
      </c>
      <c r="Q210" s="227">
        <v>0</v>
      </c>
      <c r="R210" s="227">
        <f>Q210*H210</f>
        <v>0</v>
      </c>
      <c r="S210" s="227">
        <v>0</v>
      </c>
      <c r="T210" s="228">
        <f>S210*H210</f>
        <v>0</v>
      </c>
      <c r="U210" s="39"/>
      <c r="V210" s="39"/>
      <c r="W210" s="39"/>
      <c r="X210" s="39"/>
      <c r="Y210" s="39"/>
      <c r="Z210" s="39"/>
      <c r="AA210" s="39"/>
      <c r="AB210" s="39"/>
      <c r="AC210" s="39"/>
      <c r="AD210" s="39"/>
      <c r="AE210" s="39"/>
      <c r="AR210" s="229" t="s">
        <v>136</v>
      </c>
      <c r="AT210" s="229" t="s">
        <v>131</v>
      </c>
      <c r="AU210" s="229" t="s">
        <v>89</v>
      </c>
      <c r="AY210" s="18" t="s">
        <v>129</v>
      </c>
      <c r="BE210" s="230">
        <f>IF(N210="základní",J210,0)</f>
        <v>0</v>
      </c>
      <c r="BF210" s="230">
        <f>IF(N210="snížená",J210,0)</f>
        <v>0</v>
      </c>
      <c r="BG210" s="230">
        <f>IF(N210="zákl. přenesená",J210,0)</f>
        <v>0</v>
      </c>
      <c r="BH210" s="230">
        <f>IF(N210="sníž. přenesená",J210,0)</f>
        <v>0</v>
      </c>
      <c r="BI210" s="230">
        <f>IF(N210="nulová",J210,0)</f>
        <v>0</v>
      </c>
      <c r="BJ210" s="18" t="s">
        <v>87</v>
      </c>
      <c r="BK210" s="230">
        <f>ROUND(I210*H210,2)</f>
        <v>0</v>
      </c>
      <c r="BL210" s="18" t="s">
        <v>136</v>
      </c>
      <c r="BM210" s="229" t="s">
        <v>293</v>
      </c>
    </row>
    <row r="211" spans="1:47" s="2" customFormat="1" ht="12">
      <c r="A211" s="39"/>
      <c r="B211" s="40"/>
      <c r="C211" s="41"/>
      <c r="D211" s="231" t="s">
        <v>138</v>
      </c>
      <c r="E211" s="41"/>
      <c r="F211" s="232" t="s">
        <v>294</v>
      </c>
      <c r="G211" s="41"/>
      <c r="H211" s="41"/>
      <c r="I211" s="137"/>
      <c r="J211" s="41"/>
      <c r="K211" s="41"/>
      <c r="L211" s="45"/>
      <c r="M211" s="233"/>
      <c r="N211" s="234"/>
      <c r="O211" s="85"/>
      <c r="P211" s="85"/>
      <c r="Q211" s="85"/>
      <c r="R211" s="85"/>
      <c r="S211" s="85"/>
      <c r="T211" s="86"/>
      <c r="U211" s="39"/>
      <c r="V211" s="39"/>
      <c r="W211" s="39"/>
      <c r="X211" s="39"/>
      <c r="Y211" s="39"/>
      <c r="Z211" s="39"/>
      <c r="AA211" s="39"/>
      <c r="AB211" s="39"/>
      <c r="AC211" s="39"/>
      <c r="AD211" s="39"/>
      <c r="AE211" s="39"/>
      <c r="AT211" s="18" t="s">
        <v>138</v>
      </c>
      <c r="AU211" s="18" t="s">
        <v>89</v>
      </c>
    </row>
    <row r="212" spans="1:51" s="13" customFormat="1" ht="12">
      <c r="A212" s="13"/>
      <c r="B212" s="235"/>
      <c r="C212" s="236"/>
      <c r="D212" s="231" t="s">
        <v>150</v>
      </c>
      <c r="E212" s="237" t="s">
        <v>77</v>
      </c>
      <c r="F212" s="238" t="s">
        <v>151</v>
      </c>
      <c r="G212" s="236"/>
      <c r="H212" s="239">
        <v>3598.15</v>
      </c>
      <c r="I212" s="240"/>
      <c r="J212" s="236"/>
      <c r="K212" s="236"/>
      <c r="L212" s="241"/>
      <c r="M212" s="242"/>
      <c r="N212" s="243"/>
      <c r="O212" s="243"/>
      <c r="P212" s="243"/>
      <c r="Q212" s="243"/>
      <c r="R212" s="243"/>
      <c r="S212" s="243"/>
      <c r="T212" s="244"/>
      <c r="U212" s="13"/>
      <c r="V212" s="13"/>
      <c r="W212" s="13"/>
      <c r="X212" s="13"/>
      <c r="Y212" s="13"/>
      <c r="Z212" s="13"/>
      <c r="AA212" s="13"/>
      <c r="AB212" s="13"/>
      <c r="AC212" s="13"/>
      <c r="AD212" s="13"/>
      <c r="AE212" s="13"/>
      <c r="AT212" s="245" t="s">
        <v>150</v>
      </c>
      <c r="AU212" s="245" t="s">
        <v>89</v>
      </c>
      <c r="AV212" s="13" t="s">
        <v>89</v>
      </c>
      <c r="AW212" s="13" t="s">
        <v>37</v>
      </c>
      <c r="AX212" s="13" t="s">
        <v>79</v>
      </c>
      <c r="AY212" s="245" t="s">
        <v>129</v>
      </c>
    </row>
    <row r="213" spans="1:51" s="14" customFormat="1" ht="12">
      <c r="A213" s="14"/>
      <c r="B213" s="246"/>
      <c r="C213" s="247"/>
      <c r="D213" s="231" t="s">
        <v>150</v>
      </c>
      <c r="E213" s="248" t="s">
        <v>77</v>
      </c>
      <c r="F213" s="249" t="s">
        <v>295</v>
      </c>
      <c r="G213" s="247"/>
      <c r="H213" s="248" t="s">
        <v>77</v>
      </c>
      <c r="I213" s="250"/>
      <c r="J213" s="247"/>
      <c r="K213" s="247"/>
      <c r="L213" s="251"/>
      <c r="M213" s="252"/>
      <c r="N213" s="253"/>
      <c r="O213" s="253"/>
      <c r="P213" s="253"/>
      <c r="Q213" s="253"/>
      <c r="R213" s="253"/>
      <c r="S213" s="253"/>
      <c r="T213" s="254"/>
      <c r="U213" s="14"/>
      <c r="V213" s="14"/>
      <c r="W213" s="14"/>
      <c r="X213" s="14"/>
      <c r="Y213" s="14"/>
      <c r="Z213" s="14"/>
      <c r="AA213" s="14"/>
      <c r="AB213" s="14"/>
      <c r="AC213" s="14"/>
      <c r="AD213" s="14"/>
      <c r="AE213" s="14"/>
      <c r="AT213" s="255" t="s">
        <v>150</v>
      </c>
      <c r="AU213" s="255" t="s">
        <v>89</v>
      </c>
      <c r="AV213" s="14" t="s">
        <v>87</v>
      </c>
      <c r="AW213" s="14" t="s">
        <v>37</v>
      </c>
      <c r="AX213" s="14" t="s">
        <v>79</v>
      </c>
      <c r="AY213" s="255" t="s">
        <v>129</v>
      </c>
    </row>
    <row r="214" spans="1:51" s="15" customFormat="1" ht="12">
      <c r="A214" s="15"/>
      <c r="B214" s="256"/>
      <c r="C214" s="257"/>
      <c r="D214" s="231" t="s">
        <v>150</v>
      </c>
      <c r="E214" s="258" t="s">
        <v>77</v>
      </c>
      <c r="F214" s="259" t="s">
        <v>153</v>
      </c>
      <c r="G214" s="257"/>
      <c r="H214" s="260">
        <v>3598.15</v>
      </c>
      <c r="I214" s="261"/>
      <c r="J214" s="257"/>
      <c r="K214" s="257"/>
      <c r="L214" s="262"/>
      <c r="M214" s="263"/>
      <c r="N214" s="264"/>
      <c r="O214" s="264"/>
      <c r="P214" s="264"/>
      <c r="Q214" s="264"/>
      <c r="R214" s="264"/>
      <c r="S214" s="264"/>
      <c r="T214" s="265"/>
      <c r="U214" s="15"/>
      <c r="V214" s="15"/>
      <c r="W214" s="15"/>
      <c r="X214" s="15"/>
      <c r="Y214" s="15"/>
      <c r="Z214" s="15"/>
      <c r="AA214" s="15"/>
      <c r="AB214" s="15"/>
      <c r="AC214" s="15"/>
      <c r="AD214" s="15"/>
      <c r="AE214" s="15"/>
      <c r="AT214" s="266" t="s">
        <v>150</v>
      </c>
      <c r="AU214" s="266" t="s">
        <v>89</v>
      </c>
      <c r="AV214" s="15" t="s">
        <v>136</v>
      </c>
      <c r="AW214" s="15" t="s">
        <v>37</v>
      </c>
      <c r="AX214" s="15" t="s">
        <v>87</v>
      </c>
      <c r="AY214" s="266" t="s">
        <v>129</v>
      </c>
    </row>
    <row r="215" spans="1:65" s="2" customFormat="1" ht="33" customHeight="1">
      <c r="A215" s="39"/>
      <c r="B215" s="40"/>
      <c r="C215" s="219" t="s">
        <v>296</v>
      </c>
      <c r="D215" s="219" t="s">
        <v>131</v>
      </c>
      <c r="E215" s="220" t="s">
        <v>297</v>
      </c>
      <c r="F215" s="221" t="s">
        <v>298</v>
      </c>
      <c r="G215" s="222" t="s">
        <v>147</v>
      </c>
      <c r="H215" s="223">
        <v>3598.15</v>
      </c>
      <c r="I215" s="224"/>
      <c r="J215" s="223">
        <f>ROUND(I215*H215,2)</f>
        <v>0</v>
      </c>
      <c r="K215" s="221" t="s">
        <v>135</v>
      </c>
      <c r="L215" s="45"/>
      <c r="M215" s="225" t="s">
        <v>77</v>
      </c>
      <c r="N215" s="226" t="s">
        <v>49</v>
      </c>
      <c r="O215" s="85"/>
      <c r="P215" s="227">
        <f>O215*H215</f>
        <v>0</v>
      </c>
      <c r="Q215" s="227">
        <v>0</v>
      </c>
      <c r="R215" s="227">
        <f>Q215*H215</f>
        <v>0</v>
      </c>
      <c r="S215" s="227">
        <v>0</v>
      </c>
      <c r="T215" s="228">
        <f>S215*H215</f>
        <v>0</v>
      </c>
      <c r="U215" s="39"/>
      <c r="V215" s="39"/>
      <c r="W215" s="39"/>
      <c r="X215" s="39"/>
      <c r="Y215" s="39"/>
      <c r="Z215" s="39"/>
      <c r="AA215" s="39"/>
      <c r="AB215" s="39"/>
      <c r="AC215" s="39"/>
      <c r="AD215" s="39"/>
      <c r="AE215" s="39"/>
      <c r="AR215" s="229" t="s">
        <v>136</v>
      </c>
      <c r="AT215" s="229" t="s">
        <v>131</v>
      </c>
      <c r="AU215" s="229" t="s">
        <v>89</v>
      </c>
      <c r="AY215" s="18" t="s">
        <v>129</v>
      </c>
      <c r="BE215" s="230">
        <f>IF(N215="základní",J215,0)</f>
        <v>0</v>
      </c>
      <c r="BF215" s="230">
        <f>IF(N215="snížená",J215,0)</f>
        <v>0</v>
      </c>
      <c r="BG215" s="230">
        <f>IF(N215="zákl. přenesená",J215,0)</f>
        <v>0</v>
      </c>
      <c r="BH215" s="230">
        <f>IF(N215="sníž. přenesená",J215,0)</f>
        <v>0</v>
      </c>
      <c r="BI215" s="230">
        <f>IF(N215="nulová",J215,0)</f>
        <v>0</v>
      </c>
      <c r="BJ215" s="18" t="s">
        <v>87</v>
      </c>
      <c r="BK215" s="230">
        <f>ROUND(I215*H215,2)</f>
        <v>0</v>
      </c>
      <c r="BL215" s="18" t="s">
        <v>136</v>
      </c>
      <c r="BM215" s="229" t="s">
        <v>299</v>
      </c>
    </row>
    <row r="216" spans="1:47" s="2" customFormat="1" ht="12">
      <c r="A216" s="39"/>
      <c r="B216" s="40"/>
      <c r="C216" s="41"/>
      <c r="D216" s="231" t="s">
        <v>138</v>
      </c>
      <c r="E216" s="41"/>
      <c r="F216" s="232" t="s">
        <v>294</v>
      </c>
      <c r="G216" s="41"/>
      <c r="H216" s="41"/>
      <c r="I216" s="137"/>
      <c r="J216" s="41"/>
      <c r="K216" s="41"/>
      <c r="L216" s="45"/>
      <c r="M216" s="233"/>
      <c r="N216" s="234"/>
      <c r="O216" s="85"/>
      <c r="P216" s="85"/>
      <c r="Q216" s="85"/>
      <c r="R216" s="85"/>
      <c r="S216" s="85"/>
      <c r="T216" s="86"/>
      <c r="U216" s="39"/>
      <c r="V216" s="39"/>
      <c r="W216" s="39"/>
      <c r="X216" s="39"/>
      <c r="Y216" s="39"/>
      <c r="Z216" s="39"/>
      <c r="AA216" s="39"/>
      <c r="AB216" s="39"/>
      <c r="AC216" s="39"/>
      <c r="AD216" s="39"/>
      <c r="AE216" s="39"/>
      <c r="AT216" s="18" t="s">
        <v>138</v>
      </c>
      <c r="AU216" s="18" t="s">
        <v>89</v>
      </c>
    </row>
    <row r="217" spans="1:51" s="13" customFormat="1" ht="12">
      <c r="A217" s="13"/>
      <c r="B217" s="235"/>
      <c r="C217" s="236"/>
      <c r="D217" s="231" t="s">
        <v>150</v>
      </c>
      <c r="E217" s="237" t="s">
        <v>77</v>
      </c>
      <c r="F217" s="238" t="s">
        <v>151</v>
      </c>
      <c r="G217" s="236"/>
      <c r="H217" s="239">
        <v>3598.15</v>
      </c>
      <c r="I217" s="240"/>
      <c r="J217" s="236"/>
      <c r="K217" s="236"/>
      <c r="L217" s="241"/>
      <c r="M217" s="242"/>
      <c r="N217" s="243"/>
      <c r="O217" s="243"/>
      <c r="P217" s="243"/>
      <c r="Q217" s="243"/>
      <c r="R217" s="243"/>
      <c r="S217" s="243"/>
      <c r="T217" s="244"/>
      <c r="U217" s="13"/>
      <c r="V217" s="13"/>
      <c r="W217" s="13"/>
      <c r="X217" s="13"/>
      <c r="Y217" s="13"/>
      <c r="Z217" s="13"/>
      <c r="AA217" s="13"/>
      <c r="AB217" s="13"/>
      <c r="AC217" s="13"/>
      <c r="AD217" s="13"/>
      <c r="AE217" s="13"/>
      <c r="AT217" s="245" t="s">
        <v>150</v>
      </c>
      <c r="AU217" s="245" t="s">
        <v>89</v>
      </c>
      <c r="AV217" s="13" t="s">
        <v>89</v>
      </c>
      <c r="AW217" s="13" t="s">
        <v>37</v>
      </c>
      <c r="AX217" s="13" t="s">
        <v>79</v>
      </c>
      <c r="AY217" s="245" t="s">
        <v>129</v>
      </c>
    </row>
    <row r="218" spans="1:51" s="14" customFormat="1" ht="12">
      <c r="A218" s="14"/>
      <c r="B218" s="246"/>
      <c r="C218" s="247"/>
      <c r="D218" s="231" t="s">
        <v>150</v>
      </c>
      <c r="E218" s="248" t="s">
        <v>77</v>
      </c>
      <c r="F218" s="249" t="s">
        <v>152</v>
      </c>
      <c r="G218" s="247"/>
      <c r="H218" s="248" t="s">
        <v>77</v>
      </c>
      <c r="I218" s="250"/>
      <c r="J218" s="247"/>
      <c r="K218" s="247"/>
      <c r="L218" s="251"/>
      <c r="M218" s="252"/>
      <c r="N218" s="253"/>
      <c r="O218" s="253"/>
      <c r="P218" s="253"/>
      <c r="Q218" s="253"/>
      <c r="R218" s="253"/>
      <c r="S218" s="253"/>
      <c r="T218" s="254"/>
      <c r="U218" s="14"/>
      <c r="V218" s="14"/>
      <c r="W218" s="14"/>
      <c r="X218" s="14"/>
      <c r="Y218" s="14"/>
      <c r="Z218" s="14"/>
      <c r="AA218" s="14"/>
      <c r="AB218" s="14"/>
      <c r="AC218" s="14"/>
      <c r="AD218" s="14"/>
      <c r="AE218" s="14"/>
      <c r="AT218" s="255" t="s">
        <v>150</v>
      </c>
      <c r="AU218" s="255" t="s">
        <v>89</v>
      </c>
      <c r="AV218" s="14" t="s">
        <v>87</v>
      </c>
      <c r="AW218" s="14" t="s">
        <v>37</v>
      </c>
      <c r="AX218" s="14" t="s">
        <v>79</v>
      </c>
      <c r="AY218" s="255" t="s">
        <v>129</v>
      </c>
    </row>
    <row r="219" spans="1:51" s="15" customFormat="1" ht="12">
      <c r="A219" s="15"/>
      <c r="B219" s="256"/>
      <c r="C219" s="257"/>
      <c r="D219" s="231" t="s">
        <v>150</v>
      </c>
      <c r="E219" s="258" t="s">
        <v>77</v>
      </c>
      <c r="F219" s="259" t="s">
        <v>153</v>
      </c>
      <c r="G219" s="257"/>
      <c r="H219" s="260">
        <v>3598.15</v>
      </c>
      <c r="I219" s="261"/>
      <c r="J219" s="257"/>
      <c r="K219" s="257"/>
      <c r="L219" s="262"/>
      <c r="M219" s="263"/>
      <c r="N219" s="264"/>
      <c r="O219" s="264"/>
      <c r="P219" s="264"/>
      <c r="Q219" s="264"/>
      <c r="R219" s="264"/>
      <c r="S219" s="264"/>
      <c r="T219" s="265"/>
      <c r="U219" s="15"/>
      <c r="V219" s="15"/>
      <c r="W219" s="15"/>
      <c r="X219" s="15"/>
      <c r="Y219" s="15"/>
      <c r="Z219" s="15"/>
      <c r="AA219" s="15"/>
      <c r="AB219" s="15"/>
      <c r="AC219" s="15"/>
      <c r="AD219" s="15"/>
      <c r="AE219" s="15"/>
      <c r="AT219" s="266" t="s">
        <v>150</v>
      </c>
      <c r="AU219" s="266" t="s">
        <v>89</v>
      </c>
      <c r="AV219" s="15" t="s">
        <v>136</v>
      </c>
      <c r="AW219" s="15" t="s">
        <v>37</v>
      </c>
      <c r="AX219" s="15" t="s">
        <v>87</v>
      </c>
      <c r="AY219" s="266" t="s">
        <v>129</v>
      </c>
    </row>
    <row r="220" spans="1:65" s="2" customFormat="1" ht="16.5" customHeight="1">
      <c r="A220" s="39"/>
      <c r="B220" s="40"/>
      <c r="C220" s="267" t="s">
        <v>300</v>
      </c>
      <c r="D220" s="267" t="s">
        <v>240</v>
      </c>
      <c r="E220" s="268" t="s">
        <v>301</v>
      </c>
      <c r="F220" s="269" t="s">
        <v>302</v>
      </c>
      <c r="G220" s="270" t="s">
        <v>227</v>
      </c>
      <c r="H220" s="271">
        <v>50.37</v>
      </c>
      <c r="I220" s="272"/>
      <c r="J220" s="271">
        <f>ROUND(I220*H220,2)</f>
        <v>0</v>
      </c>
      <c r="K220" s="269" t="s">
        <v>135</v>
      </c>
      <c r="L220" s="273"/>
      <c r="M220" s="274" t="s">
        <v>77</v>
      </c>
      <c r="N220" s="275" t="s">
        <v>49</v>
      </c>
      <c r="O220" s="85"/>
      <c r="P220" s="227">
        <f>O220*H220</f>
        <v>0</v>
      </c>
      <c r="Q220" s="227">
        <v>1</v>
      </c>
      <c r="R220" s="227">
        <f>Q220*H220</f>
        <v>50.37</v>
      </c>
      <c r="S220" s="227">
        <v>0</v>
      </c>
      <c r="T220" s="228">
        <f>S220*H220</f>
        <v>0</v>
      </c>
      <c r="U220" s="39"/>
      <c r="V220" s="39"/>
      <c r="W220" s="39"/>
      <c r="X220" s="39"/>
      <c r="Y220" s="39"/>
      <c r="Z220" s="39"/>
      <c r="AA220" s="39"/>
      <c r="AB220" s="39"/>
      <c r="AC220" s="39"/>
      <c r="AD220" s="39"/>
      <c r="AE220" s="39"/>
      <c r="AR220" s="229" t="s">
        <v>175</v>
      </c>
      <c r="AT220" s="229" t="s">
        <v>240</v>
      </c>
      <c r="AU220" s="229" t="s">
        <v>89</v>
      </c>
      <c r="AY220" s="18" t="s">
        <v>129</v>
      </c>
      <c r="BE220" s="230">
        <f>IF(N220="základní",J220,0)</f>
        <v>0</v>
      </c>
      <c r="BF220" s="230">
        <f>IF(N220="snížená",J220,0)</f>
        <v>0</v>
      </c>
      <c r="BG220" s="230">
        <f>IF(N220="zákl. přenesená",J220,0)</f>
        <v>0</v>
      </c>
      <c r="BH220" s="230">
        <f>IF(N220="sníž. přenesená",J220,0)</f>
        <v>0</v>
      </c>
      <c r="BI220" s="230">
        <f>IF(N220="nulová",J220,0)</f>
        <v>0</v>
      </c>
      <c r="BJ220" s="18" t="s">
        <v>87</v>
      </c>
      <c r="BK220" s="230">
        <f>ROUND(I220*H220,2)</f>
        <v>0</v>
      </c>
      <c r="BL220" s="18" t="s">
        <v>136</v>
      </c>
      <c r="BM220" s="229" t="s">
        <v>303</v>
      </c>
    </row>
    <row r="221" spans="1:51" s="13" customFormat="1" ht="12">
      <c r="A221" s="13"/>
      <c r="B221" s="235"/>
      <c r="C221" s="236"/>
      <c r="D221" s="231" t="s">
        <v>150</v>
      </c>
      <c r="E221" s="236"/>
      <c r="F221" s="238" t="s">
        <v>304</v>
      </c>
      <c r="G221" s="236"/>
      <c r="H221" s="239">
        <v>50.37</v>
      </c>
      <c r="I221" s="240"/>
      <c r="J221" s="236"/>
      <c r="K221" s="236"/>
      <c r="L221" s="241"/>
      <c r="M221" s="242"/>
      <c r="N221" s="243"/>
      <c r="O221" s="243"/>
      <c r="P221" s="243"/>
      <c r="Q221" s="243"/>
      <c r="R221" s="243"/>
      <c r="S221" s="243"/>
      <c r="T221" s="244"/>
      <c r="U221" s="13"/>
      <c r="V221" s="13"/>
      <c r="W221" s="13"/>
      <c r="X221" s="13"/>
      <c r="Y221" s="13"/>
      <c r="Z221" s="13"/>
      <c r="AA221" s="13"/>
      <c r="AB221" s="13"/>
      <c r="AC221" s="13"/>
      <c r="AD221" s="13"/>
      <c r="AE221" s="13"/>
      <c r="AT221" s="245" t="s">
        <v>150</v>
      </c>
      <c r="AU221" s="245" t="s">
        <v>89</v>
      </c>
      <c r="AV221" s="13" t="s">
        <v>89</v>
      </c>
      <c r="AW221" s="13" t="s">
        <v>4</v>
      </c>
      <c r="AX221" s="13" t="s">
        <v>87</v>
      </c>
      <c r="AY221" s="245" t="s">
        <v>129</v>
      </c>
    </row>
    <row r="222" spans="1:65" s="2" customFormat="1" ht="16.5" customHeight="1">
      <c r="A222" s="39"/>
      <c r="B222" s="40"/>
      <c r="C222" s="267" t="s">
        <v>305</v>
      </c>
      <c r="D222" s="267" t="s">
        <v>240</v>
      </c>
      <c r="E222" s="268" t="s">
        <v>306</v>
      </c>
      <c r="F222" s="269" t="s">
        <v>307</v>
      </c>
      <c r="G222" s="270" t="s">
        <v>308</v>
      </c>
      <c r="H222" s="271">
        <v>38860.02</v>
      </c>
      <c r="I222" s="272"/>
      <c r="J222" s="271">
        <f>ROUND(I222*H222,2)</f>
        <v>0</v>
      </c>
      <c r="K222" s="269" t="s">
        <v>135</v>
      </c>
      <c r="L222" s="273"/>
      <c r="M222" s="274" t="s">
        <v>77</v>
      </c>
      <c r="N222" s="275" t="s">
        <v>49</v>
      </c>
      <c r="O222" s="85"/>
      <c r="P222" s="227">
        <f>O222*H222</f>
        <v>0</v>
      </c>
      <c r="Q222" s="227">
        <v>0.001</v>
      </c>
      <c r="R222" s="227">
        <f>Q222*H222</f>
        <v>38.86002</v>
      </c>
      <c r="S222" s="227">
        <v>0</v>
      </c>
      <c r="T222" s="228">
        <f>S222*H222</f>
        <v>0</v>
      </c>
      <c r="U222" s="39"/>
      <c r="V222" s="39"/>
      <c r="W222" s="39"/>
      <c r="X222" s="39"/>
      <c r="Y222" s="39"/>
      <c r="Z222" s="39"/>
      <c r="AA222" s="39"/>
      <c r="AB222" s="39"/>
      <c r="AC222" s="39"/>
      <c r="AD222" s="39"/>
      <c r="AE222" s="39"/>
      <c r="AR222" s="229" t="s">
        <v>175</v>
      </c>
      <c r="AT222" s="229" t="s">
        <v>240</v>
      </c>
      <c r="AU222" s="229" t="s">
        <v>89</v>
      </c>
      <c r="AY222" s="18" t="s">
        <v>129</v>
      </c>
      <c r="BE222" s="230">
        <f>IF(N222="základní",J222,0)</f>
        <v>0</v>
      </c>
      <c r="BF222" s="230">
        <f>IF(N222="snížená",J222,0)</f>
        <v>0</v>
      </c>
      <c r="BG222" s="230">
        <f>IF(N222="zákl. přenesená",J222,0)</f>
        <v>0</v>
      </c>
      <c r="BH222" s="230">
        <f>IF(N222="sníž. přenesená",J222,0)</f>
        <v>0</v>
      </c>
      <c r="BI222" s="230">
        <f>IF(N222="nulová",J222,0)</f>
        <v>0</v>
      </c>
      <c r="BJ222" s="18" t="s">
        <v>87</v>
      </c>
      <c r="BK222" s="230">
        <f>ROUND(I222*H222,2)</f>
        <v>0</v>
      </c>
      <c r="BL222" s="18" t="s">
        <v>136</v>
      </c>
      <c r="BM222" s="229" t="s">
        <v>309</v>
      </c>
    </row>
    <row r="223" spans="1:51" s="13" customFormat="1" ht="12">
      <c r="A223" s="13"/>
      <c r="B223" s="235"/>
      <c r="C223" s="236"/>
      <c r="D223" s="231" t="s">
        <v>150</v>
      </c>
      <c r="E223" s="236"/>
      <c r="F223" s="238" t="s">
        <v>310</v>
      </c>
      <c r="G223" s="236"/>
      <c r="H223" s="239">
        <v>38860.02</v>
      </c>
      <c r="I223" s="240"/>
      <c r="J223" s="236"/>
      <c r="K223" s="236"/>
      <c r="L223" s="241"/>
      <c r="M223" s="242"/>
      <c r="N223" s="243"/>
      <c r="O223" s="243"/>
      <c r="P223" s="243"/>
      <c r="Q223" s="243"/>
      <c r="R223" s="243"/>
      <c r="S223" s="243"/>
      <c r="T223" s="244"/>
      <c r="U223" s="13"/>
      <c r="V223" s="13"/>
      <c r="W223" s="13"/>
      <c r="X223" s="13"/>
      <c r="Y223" s="13"/>
      <c r="Z223" s="13"/>
      <c r="AA223" s="13"/>
      <c r="AB223" s="13"/>
      <c r="AC223" s="13"/>
      <c r="AD223" s="13"/>
      <c r="AE223" s="13"/>
      <c r="AT223" s="245" t="s">
        <v>150</v>
      </c>
      <c r="AU223" s="245" t="s">
        <v>89</v>
      </c>
      <c r="AV223" s="13" t="s">
        <v>89</v>
      </c>
      <c r="AW223" s="13" t="s">
        <v>4</v>
      </c>
      <c r="AX223" s="13" t="s">
        <v>87</v>
      </c>
      <c r="AY223" s="245" t="s">
        <v>129</v>
      </c>
    </row>
    <row r="224" spans="1:65" s="2" customFormat="1" ht="16.5" customHeight="1">
      <c r="A224" s="39"/>
      <c r="B224" s="40"/>
      <c r="C224" s="267" t="s">
        <v>311</v>
      </c>
      <c r="D224" s="267" t="s">
        <v>240</v>
      </c>
      <c r="E224" s="268" t="s">
        <v>312</v>
      </c>
      <c r="F224" s="269" t="s">
        <v>313</v>
      </c>
      <c r="G224" s="270" t="s">
        <v>227</v>
      </c>
      <c r="H224" s="271">
        <v>328.4</v>
      </c>
      <c r="I224" s="272"/>
      <c r="J224" s="271">
        <f>ROUND(I224*H224,2)</f>
        <v>0</v>
      </c>
      <c r="K224" s="269" t="s">
        <v>135</v>
      </c>
      <c r="L224" s="273"/>
      <c r="M224" s="274" t="s">
        <v>77</v>
      </c>
      <c r="N224" s="275" t="s">
        <v>49</v>
      </c>
      <c r="O224" s="85"/>
      <c r="P224" s="227">
        <f>O224*H224</f>
        <v>0</v>
      </c>
      <c r="Q224" s="227">
        <v>1</v>
      </c>
      <c r="R224" s="227">
        <f>Q224*H224</f>
        <v>328.4</v>
      </c>
      <c r="S224" s="227">
        <v>0</v>
      </c>
      <c r="T224" s="228">
        <f>S224*H224</f>
        <v>0</v>
      </c>
      <c r="U224" s="39"/>
      <c r="V224" s="39"/>
      <c r="W224" s="39"/>
      <c r="X224" s="39"/>
      <c r="Y224" s="39"/>
      <c r="Z224" s="39"/>
      <c r="AA224" s="39"/>
      <c r="AB224" s="39"/>
      <c r="AC224" s="39"/>
      <c r="AD224" s="39"/>
      <c r="AE224" s="39"/>
      <c r="AR224" s="229" t="s">
        <v>175</v>
      </c>
      <c r="AT224" s="229" t="s">
        <v>240</v>
      </c>
      <c r="AU224" s="229" t="s">
        <v>89</v>
      </c>
      <c r="AY224" s="18" t="s">
        <v>129</v>
      </c>
      <c r="BE224" s="230">
        <f>IF(N224="základní",J224,0)</f>
        <v>0</v>
      </c>
      <c r="BF224" s="230">
        <f>IF(N224="snížená",J224,0)</f>
        <v>0</v>
      </c>
      <c r="BG224" s="230">
        <f>IF(N224="zákl. přenesená",J224,0)</f>
        <v>0</v>
      </c>
      <c r="BH224" s="230">
        <f>IF(N224="sníž. přenesená",J224,0)</f>
        <v>0</v>
      </c>
      <c r="BI224" s="230">
        <f>IF(N224="nulová",J224,0)</f>
        <v>0</v>
      </c>
      <c r="BJ224" s="18" t="s">
        <v>87</v>
      </c>
      <c r="BK224" s="230">
        <f>ROUND(I224*H224,2)</f>
        <v>0</v>
      </c>
      <c r="BL224" s="18" t="s">
        <v>136</v>
      </c>
      <c r="BM224" s="229" t="s">
        <v>314</v>
      </c>
    </row>
    <row r="225" spans="1:65" s="2" customFormat="1" ht="21.75" customHeight="1">
      <c r="A225" s="39"/>
      <c r="B225" s="40"/>
      <c r="C225" s="219" t="s">
        <v>315</v>
      </c>
      <c r="D225" s="219" t="s">
        <v>131</v>
      </c>
      <c r="E225" s="220" t="s">
        <v>316</v>
      </c>
      <c r="F225" s="221" t="s">
        <v>317</v>
      </c>
      <c r="G225" s="222" t="s">
        <v>147</v>
      </c>
      <c r="H225" s="223">
        <v>776.4</v>
      </c>
      <c r="I225" s="224"/>
      <c r="J225" s="223">
        <f>ROUND(I225*H225,2)</f>
        <v>0</v>
      </c>
      <c r="K225" s="221" t="s">
        <v>135</v>
      </c>
      <c r="L225" s="45"/>
      <c r="M225" s="225" t="s">
        <v>77</v>
      </c>
      <c r="N225" s="226" t="s">
        <v>49</v>
      </c>
      <c r="O225" s="85"/>
      <c r="P225" s="227">
        <f>O225*H225</f>
        <v>0</v>
      </c>
      <c r="Q225" s="227">
        <v>0.324</v>
      </c>
      <c r="R225" s="227">
        <f>Q225*H225</f>
        <v>251.5536</v>
      </c>
      <c r="S225" s="227">
        <v>0</v>
      </c>
      <c r="T225" s="228">
        <f>S225*H225</f>
        <v>0</v>
      </c>
      <c r="U225" s="39"/>
      <c r="V225" s="39"/>
      <c r="W225" s="39"/>
      <c r="X225" s="39"/>
      <c r="Y225" s="39"/>
      <c r="Z225" s="39"/>
      <c r="AA225" s="39"/>
      <c r="AB225" s="39"/>
      <c r="AC225" s="39"/>
      <c r="AD225" s="39"/>
      <c r="AE225" s="39"/>
      <c r="AR225" s="229" t="s">
        <v>136</v>
      </c>
      <c r="AT225" s="229" t="s">
        <v>131</v>
      </c>
      <c r="AU225" s="229" t="s">
        <v>89</v>
      </c>
      <c r="AY225" s="18" t="s">
        <v>129</v>
      </c>
      <c r="BE225" s="230">
        <f>IF(N225="základní",J225,0)</f>
        <v>0</v>
      </c>
      <c r="BF225" s="230">
        <f>IF(N225="snížená",J225,0)</f>
        <v>0</v>
      </c>
      <c r="BG225" s="230">
        <f>IF(N225="zákl. přenesená",J225,0)</f>
        <v>0</v>
      </c>
      <c r="BH225" s="230">
        <f>IF(N225="sníž. přenesená",J225,0)</f>
        <v>0</v>
      </c>
      <c r="BI225" s="230">
        <f>IF(N225="nulová",J225,0)</f>
        <v>0</v>
      </c>
      <c r="BJ225" s="18" t="s">
        <v>87</v>
      </c>
      <c r="BK225" s="230">
        <f>ROUND(I225*H225,2)</f>
        <v>0</v>
      </c>
      <c r="BL225" s="18" t="s">
        <v>136</v>
      </c>
      <c r="BM225" s="229" t="s">
        <v>318</v>
      </c>
    </row>
    <row r="226" spans="1:47" s="2" customFormat="1" ht="12">
      <c r="A226" s="39"/>
      <c r="B226" s="40"/>
      <c r="C226" s="41"/>
      <c r="D226" s="231" t="s">
        <v>138</v>
      </c>
      <c r="E226" s="41"/>
      <c r="F226" s="232" t="s">
        <v>319</v>
      </c>
      <c r="G226" s="41"/>
      <c r="H226" s="41"/>
      <c r="I226" s="137"/>
      <c r="J226" s="41"/>
      <c r="K226" s="41"/>
      <c r="L226" s="45"/>
      <c r="M226" s="233"/>
      <c r="N226" s="234"/>
      <c r="O226" s="85"/>
      <c r="P226" s="85"/>
      <c r="Q226" s="85"/>
      <c r="R226" s="85"/>
      <c r="S226" s="85"/>
      <c r="T226" s="86"/>
      <c r="U226" s="39"/>
      <c r="V226" s="39"/>
      <c r="W226" s="39"/>
      <c r="X226" s="39"/>
      <c r="Y226" s="39"/>
      <c r="Z226" s="39"/>
      <c r="AA226" s="39"/>
      <c r="AB226" s="39"/>
      <c r="AC226" s="39"/>
      <c r="AD226" s="39"/>
      <c r="AE226" s="39"/>
      <c r="AT226" s="18" t="s">
        <v>138</v>
      </c>
      <c r="AU226" s="18" t="s">
        <v>89</v>
      </c>
    </row>
    <row r="227" spans="1:51" s="13" customFormat="1" ht="12">
      <c r="A227" s="13"/>
      <c r="B227" s="235"/>
      <c r="C227" s="236"/>
      <c r="D227" s="231" t="s">
        <v>150</v>
      </c>
      <c r="E227" s="237" t="s">
        <v>77</v>
      </c>
      <c r="F227" s="238" t="s">
        <v>320</v>
      </c>
      <c r="G227" s="236"/>
      <c r="H227" s="239">
        <v>776.4</v>
      </c>
      <c r="I227" s="240"/>
      <c r="J227" s="236"/>
      <c r="K227" s="236"/>
      <c r="L227" s="241"/>
      <c r="M227" s="242"/>
      <c r="N227" s="243"/>
      <c r="O227" s="243"/>
      <c r="P227" s="243"/>
      <c r="Q227" s="243"/>
      <c r="R227" s="243"/>
      <c r="S227" s="243"/>
      <c r="T227" s="244"/>
      <c r="U227" s="13"/>
      <c r="V227" s="13"/>
      <c r="W227" s="13"/>
      <c r="X227" s="13"/>
      <c r="Y227" s="13"/>
      <c r="Z227" s="13"/>
      <c r="AA227" s="13"/>
      <c r="AB227" s="13"/>
      <c r="AC227" s="13"/>
      <c r="AD227" s="13"/>
      <c r="AE227" s="13"/>
      <c r="AT227" s="245" t="s">
        <v>150</v>
      </c>
      <c r="AU227" s="245" t="s">
        <v>89</v>
      </c>
      <c r="AV227" s="13" t="s">
        <v>89</v>
      </c>
      <c r="AW227" s="13" t="s">
        <v>37</v>
      </c>
      <c r="AX227" s="13" t="s">
        <v>79</v>
      </c>
      <c r="AY227" s="245" t="s">
        <v>129</v>
      </c>
    </row>
    <row r="228" spans="1:51" s="14" customFormat="1" ht="12">
      <c r="A228" s="14"/>
      <c r="B228" s="246"/>
      <c r="C228" s="247"/>
      <c r="D228" s="231" t="s">
        <v>150</v>
      </c>
      <c r="E228" s="248" t="s">
        <v>77</v>
      </c>
      <c r="F228" s="249" t="s">
        <v>152</v>
      </c>
      <c r="G228" s="247"/>
      <c r="H228" s="248" t="s">
        <v>77</v>
      </c>
      <c r="I228" s="250"/>
      <c r="J228" s="247"/>
      <c r="K228" s="247"/>
      <c r="L228" s="251"/>
      <c r="M228" s="252"/>
      <c r="N228" s="253"/>
      <c r="O228" s="253"/>
      <c r="P228" s="253"/>
      <c r="Q228" s="253"/>
      <c r="R228" s="253"/>
      <c r="S228" s="253"/>
      <c r="T228" s="254"/>
      <c r="U228" s="14"/>
      <c r="V228" s="14"/>
      <c r="W228" s="14"/>
      <c r="X228" s="14"/>
      <c r="Y228" s="14"/>
      <c r="Z228" s="14"/>
      <c r="AA228" s="14"/>
      <c r="AB228" s="14"/>
      <c r="AC228" s="14"/>
      <c r="AD228" s="14"/>
      <c r="AE228" s="14"/>
      <c r="AT228" s="255" t="s">
        <v>150</v>
      </c>
      <c r="AU228" s="255" t="s">
        <v>89</v>
      </c>
      <c r="AV228" s="14" t="s">
        <v>87</v>
      </c>
      <c r="AW228" s="14" t="s">
        <v>37</v>
      </c>
      <c r="AX228" s="14" t="s">
        <v>79</v>
      </c>
      <c r="AY228" s="255" t="s">
        <v>129</v>
      </c>
    </row>
    <row r="229" spans="1:51" s="15" customFormat="1" ht="12">
      <c r="A229" s="15"/>
      <c r="B229" s="256"/>
      <c r="C229" s="257"/>
      <c r="D229" s="231" t="s">
        <v>150</v>
      </c>
      <c r="E229" s="258" t="s">
        <v>77</v>
      </c>
      <c r="F229" s="259" t="s">
        <v>153</v>
      </c>
      <c r="G229" s="257"/>
      <c r="H229" s="260">
        <v>776.4</v>
      </c>
      <c r="I229" s="261"/>
      <c r="J229" s="257"/>
      <c r="K229" s="257"/>
      <c r="L229" s="262"/>
      <c r="M229" s="263"/>
      <c r="N229" s="264"/>
      <c r="O229" s="264"/>
      <c r="P229" s="264"/>
      <c r="Q229" s="264"/>
      <c r="R229" s="264"/>
      <c r="S229" s="264"/>
      <c r="T229" s="265"/>
      <c r="U229" s="15"/>
      <c r="V229" s="15"/>
      <c r="W229" s="15"/>
      <c r="X229" s="15"/>
      <c r="Y229" s="15"/>
      <c r="Z229" s="15"/>
      <c r="AA229" s="15"/>
      <c r="AB229" s="15"/>
      <c r="AC229" s="15"/>
      <c r="AD229" s="15"/>
      <c r="AE229" s="15"/>
      <c r="AT229" s="266" t="s">
        <v>150</v>
      </c>
      <c r="AU229" s="266" t="s">
        <v>89</v>
      </c>
      <c r="AV229" s="15" t="s">
        <v>136</v>
      </c>
      <c r="AW229" s="15" t="s">
        <v>37</v>
      </c>
      <c r="AX229" s="15" t="s">
        <v>87</v>
      </c>
      <c r="AY229" s="266" t="s">
        <v>129</v>
      </c>
    </row>
    <row r="230" spans="1:65" s="2" customFormat="1" ht="16.5" customHeight="1">
      <c r="A230" s="39"/>
      <c r="B230" s="40"/>
      <c r="C230" s="219" t="s">
        <v>321</v>
      </c>
      <c r="D230" s="219" t="s">
        <v>131</v>
      </c>
      <c r="E230" s="220" t="s">
        <v>322</v>
      </c>
      <c r="F230" s="221" t="s">
        <v>323</v>
      </c>
      <c r="G230" s="222" t="s">
        <v>147</v>
      </c>
      <c r="H230" s="223">
        <v>3598.15</v>
      </c>
      <c r="I230" s="224"/>
      <c r="J230" s="223">
        <f>ROUND(I230*H230,2)</f>
        <v>0</v>
      </c>
      <c r="K230" s="221" t="s">
        <v>135</v>
      </c>
      <c r="L230" s="45"/>
      <c r="M230" s="225" t="s">
        <v>77</v>
      </c>
      <c r="N230" s="226" t="s">
        <v>49</v>
      </c>
      <c r="O230" s="85"/>
      <c r="P230" s="227">
        <f>O230*H230</f>
        <v>0</v>
      </c>
      <c r="Q230" s="227">
        <v>0</v>
      </c>
      <c r="R230" s="227">
        <f>Q230*H230</f>
        <v>0</v>
      </c>
      <c r="S230" s="227">
        <v>0</v>
      </c>
      <c r="T230" s="228">
        <f>S230*H230</f>
        <v>0</v>
      </c>
      <c r="U230" s="39"/>
      <c r="V230" s="39"/>
      <c r="W230" s="39"/>
      <c r="X230" s="39"/>
      <c r="Y230" s="39"/>
      <c r="Z230" s="39"/>
      <c r="AA230" s="39"/>
      <c r="AB230" s="39"/>
      <c r="AC230" s="39"/>
      <c r="AD230" s="39"/>
      <c r="AE230" s="39"/>
      <c r="AR230" s="229" t="s">
        <v>136</v>
      </c>
      <c r="AT230" s="229" t="s">
        <v>131</v>
      </c>
      <c r="AU230" s="229" t="s">
        <v>89</v>
      </c>
      <c r="AY230" s="18" t="s">
        <v>129</v>
      </c>
      <c r="BE230" s="230">
        <f>IF(N230="základní",J230,0)</f>
        <v>0</v>
      </c>
      <c r="BF230" s="230">
        <f>IF(N230="snížená",J230,0)</f>
        <v>0</v>
      </c>
      <c r="BG230" s="230">
        <f>IF(N230="zákl. přenesená",J230,0)</f>
        <v>0</v>
      </c>
      <c r="BH230" s="230">
        <f>IF(N230="sníž. přenesená",J230,0)</f>
        <v>0</v>
      </c>
      <c r="BI230" s="230">
        <f>IF(N230="nulová",J230,0)</f>
        <v>0</v>
      </c>
      <c r="BJ230" s="18" t="s">
        <v>87</v>
      </c>
      <c r="BK230" s="230">
        <f>ROUND(I230*H230,2)</f>
        <v>0</v>
      </c>
      <c r="BL230" s="18" t="s">
        <v>136</v>
      </c>
      <c r="BM230" s="229" t="s">
        <v>324</v>
      </c>
    </row>
    <row r="231" spans="1:51" s="13" customFormat="1" ht="12">
      <c r="A231" s="13"/>
      <c r="B231" s="235"/>
      <c r="C231" s="236"/>
      <c r="D231" s="231" t="s">
        <v>150</v>
      </c>
      <c r="E231" s="237" t="s">
        <v>77</v>
      </c>
      <c r="F231" s="238" t="s">
        <v>151</v>
      </c>
      <c r="G231" s="236"/>
      <c r="H231" s="239">
        <v>3598.15</v>
      </c>
      <c r="I231" s="240"/>
      <c r="J231" s="236"/>
      <c r="K231" s="236"/>
      <c r="L231" s="241"/>
      <c r="M231" s="242"/>
      <c r="N231" s="243"/>
      <c r="O231" s="243"/>
      <c r="P231" s="243"/>
      <c r="Q231" s="243"/>
      <c r="R231" s="243"/>
      <c r="S231" s="243"/>
      <c r="T231" s="244"/>
      <c r="U231" s="13"/>
      <c r="V231" s="13"/>
      <c r="W231" s="13"/>
      <c r="X231" s="13"/>
      <c r="Y231" s="13"/>
      <c r="Z231" s="13"/>
      <c r="AA231" s="13"/>
      <c r="AB231" s="13"/>
      <c r="AC231" s="13"/>
      <c r="AD231" s="13"/>
      <c r="AE231" s="13"/>
      <c r="AT231" s="245" t="s">
        <v>150</v>
      </c>
      <c r="AU231" s="245" t="s">
        <v>89</v>
      </c>
      <c r="AV231" s="13" t="s">
        <v>89</v>
      </c>
      <c r="AW231" s="13" t="s">
        <v>37</v>
      </c>
      <c r="AX231" s="13" t="s">
        <v>79</v>
      </c>
      <c r="AY231" s="245" t="s">
        <v>129</v>
      </c>
    </row>
    <row r="232" spans="1:51" s="14" customFormat="1" ht="12">
      <c r="A232" s="14"/>
      <c r="B232" s="246"/>
      <c r="C232" s="247"/>
      <c r="D232" s="231" t="s">
        <v>150</v>
      </c>
      <c r="E232" s="248" t="s">
        <v>77</v>
      </c>
      <c r="F232" s="249" t="s">
        <v>152</v>
      </c>
      <c r="G232" s="247"/>
      <c r="H232" s="248" t="s">
        <v>77</v>
      </c>
      <c r="I232" s="250"/>
      <c r="J232" s="247"/>
      <c r="K232" s="247"/>
      <c r="L232" s="251"/>
      <c r="M232" s="252"/>
      <c r="N232" s="253"/>
      <c r="O232" s="253"/>
      <c r="P232" s="253"/>
      <c r="Q232" s="253"/>
      <c r="R232" s="253"/>
      <c r="S232" s="253"/>
      <c r="T232" s="254"/>
      <c r="U232" s="14"/>
      <c r="V232" s="14"/>
      <c r="W232" s="14"/>
      <c r="X232" s="14"/>
      <c r="Y232" s="14"/>
      <c r="Z232" s="14"/>
      <c r="AA232" s="14"/>
      <c r="AB232" s="14"/>
      <c r="AC232" s="14"/>
      <c r="AD232" s="14"/>
      <c r="AE232" s="14"/>
      <c r="AT232" s="255" t="s">
        <v>150</v>
      </c>
      <c r="AU232" s="255" t="s">
        <v>89</v>
      </c>
      <c r="AV232" s="14" t="s">
        <v>87</v>
      </c>
      <c r="AW232" s="14" t="s">
        <v>37</v>
      </c>
      <c r="AX232" s="14" t="s">
        <v>79</v>
      </c>
      <c r="AY232" s="255" t="s">
        <v>129</v>
      </c>
    </row>
    <row r="233" spans="1:51" s="14" customFormat="1" ht="12">
      <c r="A233" s="14"/>
      <c r="B233" s="246"/>
      <c r="C233" s="247"/>
      <c r="D233" s="231" t="s">
        <v>150</v>
      </c>
      <c r="E233" s="248" t="s">
        <v>77</v>
      </c>
      <c r="F233" s="249" t="s">
        <v>325</v>
      </c>
      <c r="G233" s="247"/>
      <c r="H233" s="248" t="s">
        <v>77</v>
      </c>
      <c r="I233" s="250"/>
      <c r="J233" s="247"/>
      <c r="K233" s="247"/>
      <c r="L233" s="251"/>
      <c r="M233" s="252"/>
      <c r="N233" s="253"/>
      <c r="O233" s="253"/>
      <c r="P233" s="253"/>
      <c r="Q233" s="253"/>
      <c r="R233" s="253"/>
      <c r="S233" s="253"/>
      <c r="T233" s="254"/>
      <c r="U233" s="14"/>
      <c r="V233" s="14"/>
      <c r="W233" s="14"/>
      <c r="X233" s="14"/>
      <c r="Y233" s="14"/>
      <c r="Z233" s="14"/>
      <c r="AA233" s="14"/>
      <c r="AB233" s="14"/>
      <c r="AC233" s="14"/>
      <c r="AD233" s="14"/>
      <c r="AE233" s="14"/>
      <c r="AT233" s="255" t="s">
        <v>150</v>
      </c>
      <c r="AU233" s="255" t="s">
        <v>89</v>
      </c>
      <c r="AV233" s="14" t="s">
        <v>87</v>
      </c>
      <c r="AW233" s="14" t="s">
        <v>37</v>
      </c>
      <c r="AX233" s="14" t="s">
        <v>79</v>
      </c>
      <c r="AY233" s="255" t="s">
        <v>129</v>
      </c>
    </row>
    <row r="234" spans="1:51" s="15" customFormat="1" ht="12">
      <c r="A234" s="15"/>
      <c r="B234" s="256"/>
      <c r="C234" s="257"/>
      <c r="D234" s="231" t="s">
        <v>150</v>
      </c>
      <c r="E234" s="258" t="s">
        <v>77</v>
      </c>
      <c r="F234" s="259" t="s">
        <v>153</v>
      </c>
      <c r="G234" s="257"/>
      <c r="H234" s="260">
        <v>3598.15</v>
      </c>
      <c r="I234" s="261"/>
      <c r="J234" s="257"/>
      <c r="K234" s="257"/>
      <c r="L234" s="262"/>
      <c r="M234" s="263"/>
      <c r="N234" s="264"/>
      <c r="O234" s="264"/>
      <c r="P234" s="264"/>
      <c r="Q234" s="264"/>
      <c r="R234" s="264"/>
      <c r="S234" s="264"/>
      <c r="T234" s="265"/>
      <c r="U234" s="15"/>
      <c r="V234" s="15"/>
      <c r="W234" s="15"/>
      <c r="X234" s="15"/>
      <c r="Y234" s="15"/>
      <c r="Z234" s="15"/>
      <c r="AA234" s="15"/>
      <c r="AB234" s="15"/>
      <c r="AC234" s="15"/>
      <c r="AD234" s="15"/>
      <c r="AE234" s="15"/>
      <c r="AT234" s="266" t="s">
        <v>150</v>
      </c>
      <c r="AU234" s="266" t="s">
        <v>89</v>
      </c>
      <c r="AV234" s="15" t="s">
        <v>136</v>
      </c>
      <c r="AW234" s="15" t="s">
        <v>37</v>
      </c>
      <c r="AX234" s="15" t="s">
        <v>87</v>
      </c>
      <c r="AY234" s="266" t="s">
        <v>129</v>
      </c>
    </row>
    <row r="235" spans="1:65" s="2" customFormat="1" ht="16.5" customHeight="1">
      <c r="A235" s="39"/>
      <c r="B235" s="40"/>
      <c r="C235" s="219" t="s">
        <v>326</v>
      </c>
      <c r="D235" s="219" t="s">
        <v>131</v>
      </c>
      <c r="E235" s="220" t="s">
        <v>327</v>
      </c>
      <c r="F235" s="221" t="s">
        <v>328</v>
      </c>
      <c r="G235" s="222" t="s">
        <v>147</v>
      </c>
      <c r="H235" s="223">
        <v>3598.15</v>
      </c>
      <c r="I235" s="224"/>
      <c r="J235" s="223">
        <f>ROUND(I235*H235,2)</f>
        <v>0</v>
      </c>
      <c r="K235" s="221" t="s">
        <v>135</v>
      </c>
      <c r="L235" s="45"/>
      <c r="M235" s="225" t="s">
        <v>77</v>
      </c>
      <c r="N235" s="226" t="s">
        <v>49</v>
      </c>
      <c r="O235" s="85"/>
      <c r="P235" s="227">
        <f>O235*H235</f>
        <v>0</v>
      </c>
      <c r="Q235" s="227">
        <v>0</v>
      </c>
      <c r="R235" s="227">
        <f>Q235*H235</f>
        <v>0</v>
      </c>
      <c r="S235" s="227">
        <v>0</v>
      </c>
      <c r="T235" s="228">
        <f>S235*H235</f>
        <v>0</v>
      </c>
      <c r="U235" s="39"/>
      <c r="V235" s="39"/>
      <c r="W235" s="39"/>
      <c r="X235" s="39"/>
      <c r="Y235" s="39"/>
      <c r="Z235" s="39"/>
      <c r="AA235" s="39"/>
      <c r="AB235" s="39"/>
      <c r="AC235" s="39"/>
      <c r="AD235" s="39"/>
      <c r="AE235" s="39"/>
      <c r="AR235" s="229" t="s">
        <v>136</v>
      </c>
      <c r="AT235" s="229" t="s">
        <v>131</v>
      </c>
      <c r="AU235" s="229" t="s">
        <v>89</v>
      </c>
      <c r="AY235" s="18" t="s">
        <v>129</v>
      </c>
      <c r="BE235" s="230">
        <f>IF(N235="základní",J235,0)</f>
        <v>0</v>
      </c>
      <c r="BF235" s="230">
        <f>IF(N235="snížená",J235,0)</f>
        <v>0</v>
      </c>
      <c r="BG235" s="230">
        <f>IF(N235="zákl. přenesená",J235,0)</f>
        <v>0</v>
      </c>
      <c r="BH235" s="230">
        <f>IF(N235="sníž. přenesená",J235,0)</f>
        <v>0</v>
      </c>
      <c r="BI235" s="230">
        <f>IF(N235="nulová",J235,0)</f>
        <v>0</v>
      </c>
      <c r="BJ235" s="18" t="s">
        <v>87</v>
      </c>
      <c r="BK235" s="230">
        <f>ROUND(I235*H235,2)</f>
        <v>0</v>
      </c>
      <c r="BL235" s="18" t="s">
        <v>136</v>
      </c>
      <c r="BM235" s="229" t="s">
        <v>329</v>
      </c>
    </row>
    <row r="236" spans="1:51" s="13" customFormat="1" ht="12">
      <c r="A236" s="13"/>
      <c r="B236" s="235"/>
      <c r="C236" s="236"/>
      <c r="D236" s="231" t="s">
        <v>150</v>
      </c>
      <c r="E236" s="237" t="s">
        <v>77</v>
      </c>
      <c r="F236" s="238" t="s">
        <v>151</v>
      </c>
      <c r="G236" s="236"/>
      <c r="H236" s="239">
        <v>3598.15</v>
      </c>
      <c r="I236" s="240"/>
      <c r="J236" s="236"/>
      <c r="K236" s="236"/>
      <c r="L236" s="241"/>
      <c r="M236" s="242"/>
      <c r="N236" s="243"/>
      <c r="O236" s="243"/>
      <c r="P236" s="243"/>
      <c r="Q236" s="243"/>
      <c r="R236" s="243"/>
      <c r="S236" s="243"/>
      <c r="T236" s="244"/>
      <c r="U236" s="13"/>
      <c r="V236" s="13"/>
      <c r="W236" s="13"/>
      <c r="X236" s="13"/>
      <c r="Y236" s="13"/>
      <c r="Z236" s="13"/>
      <c r="AA236" s="13"/>
      <c r="AB236" s="13"/>
      <c r="AC236" s="13"/>
      <c r="AD236" s="13"/>
      <c r="AE236" s="13"/>
      <c r="AT236" s="245" t="s">
        <v>150</v>
      </c>
      <c r="AU236" s="245" t="s">
        <v>89</v>
      </c>
      <c r="AV236" s="13" t="s">
        <v>89</v>
      </c>
      <c r="AW236" s="13" t="s">
        <v>37</v>
      </c>
      <c r="AX236" s="13" t="s">
        <v>79</v>
      </c>
      <c r="AY236" s="245" t="s">
        <v>129</v>
      </c>
    </row>
    <row r="237" spans="1:51" s="14" customFormat="1" ht="12">
      <c r="A237" s="14"/>
      <c r="B237" s="246"/>
      <c r="C237" s="247"/>
      <c r="D237" s="231" t="s">
        <v>150</v>
      </c>
      <c r="E237" s="248" t="s">
        <v>77</v>
      </c>
      <c r="F237" s="249" t="s">
        <v>152</v>
      </c>
      <c r="G237" s="247"/>
      <c r="H237" s="248" t="s">
        <v>77</v>
      </c>
      <c r="I237" s="250"/>
      <c r="J237" s="247"/>
      <c r="K237" s="247"/>
      <c r="L237" s="251"/>
      <c r="M237" s="252"/>
      <c r="N237" s="253"/>
      <c r="O237" s="253"/>
      <c r="P237" s="253"/>
      <c r="Q237" s="253"/>
      <c r="R237" s="253"/>
      <c r="S237" s="253"/>
      <c r="T237" s="254"/>
      <c r="U237" s="14"/>
      <c r="V237" s="14"/>
      <c r="W237" s="14"/>
      <c r="X237" s="14"/>
      <c r="Y237" s="14"/>
      <c r="Z237" s="14"/>
      <c r="AA237" s="14"/>
      <c r="AB237" s="14"/>
      <c r="AC237" s="14"/>
      <c r="AD237" s="14"/>
      <c r="AE237" s="14"/>
      <c r="AT237" s="255" t="s">
        <v>150</v>
      </c>
      <c r="AU237" s="255" t="s">
        <v>89</v>
      </c>
      <c r="AV237" s="14" t="s">
        <v>87</v>
      </c>
      <c r="AW237" s="14" t="s">
        <v>37</v>
      </c>
      <c r="AX237" s="14" t="s">
        <v>79</v>
      </c>
      <c r="AY237" s="255" t="s">
        <v>129</v>
      </c>
    </row>
    <row r="238" spans="1:51" s="15" customFormat="1" ht="12">
      <c r="A238" s="15"/>
      <c r="B238" s="256"/>
      <c r="C238" s="257"/>
      <c r="D238" s="231" t="s">
        <v>150</v>
      </c>
      <c r="E238" s="258" t="s">
        <v>77</v>
      </c>
      <c r="F238" s="259" t="s">
        <v>153</v>
      </c>
      <c r="G238" s="257"/>
      <c r="H238" s="260">
        <v>3598.15</v>
      </c>
      <c r="I238" s="261"/>
      <c r="J238" s="257"/>
      <c r="K238" s="257"/>
      <c r="L238" s="262"/>
      <c r="M238" s="263"/>
      <c r="N238" s="264"/>
      <c r="O238" s="264"/>
      <c r="P238" s="264"/>
      <c r="Q238" s="264"/>
      <c r="R238" s="264"/>
      <c r="S238" s="264"/>
      <c r="T238" s="265"/>
      <c r="U238" s="15"/>
      <c r="V238" s="15"/>
      <c r="W238" s="15"/>
      <c r="X238" s="15"/>
      <c r="Y238" s="15"/>
      <c r="Z238" s="15"/>
      <c r="AA238" s="15"/>
      <c r="AB238" s="15"/>
      <c r="AC238" s="15"/>
      <c r="AD238" s="15"/>
      <c r="AE238" s="15"/>
      <c r="AT238" s="266" t="s">
        <v>150</v>
      </c>
      <c r="AU238" s="266" t="s">
        <v>89</v>
      </c>
      <c r="AV238" s="15" t="s">
        <v>136</v>
      </c>
      <c r="AW238" s="15" t="s">
        <v>37</v>
      </c>
      <c r="AX238" s="15" t="s">
        <v>87</v>
      </c>
      <c r="AY238" s="266" t="s">
        <v>129</v>
      </c>
    </row>
    <row r="239" spans="1:65" s="2" customFormat="1" ht="21.75" customHeight="1">
      <c r="A239" s="39"/>
      <c r="B239" s="40"/>
      <c r="C239" s="219" t="s">
        <v>330</v>
      </c>
      <c r="D239" s="219" t="s">
        <v>131</v>
      </c>
      <c r="E239" s="220" t="s">
        <v>331</v>
      </c>
      <c r="F239" s="221" t="s">
        <v>332</v>
      </c>
      <c r="G239" s="222" t="s">
        <v>147</v>
      </c>
      <c r="H239" s="223">
        <v>3598.15</v>
      </c>
      <c r="I239" s="224"/>
      <c r="J239" s="223">
        <f>ROUND(I239*H239,2)</f>
        <v>0</v>
      </c>
      <c r="K239" s="221" t="s">
        <v>135</v>
      </c>
      <c r="L239" s="45"/>
      <c r="M239" s="225" t="s">
        <v>77</v>
      </c>
      <c r="N239" s="226" t="s">
        <v>49</v>
      </c>
      <c r="O239" s="85"/>
      <c r="P239" s="227">
        <f>O239*H239</f>
        <v>0</v>
      </c>
      <c r="Q239" s="227">
        <v>0</v>
      </c>
      <c r="R239" s="227">
        <f>Q239*H239</f>
        <v>0</v>
      </c>
      <c r="S239" s="227">
        <v>0</v>
      </c>
      <c r="T239" s="228">
        <f>S239*H239</f>
        <v>0</v>
      </c>
      <c r="U239" s="39"/>
      <c r="V239" s="39"/>
      <c r="W239" s="39"/>
      <c r="X239" s="39"/>
      <c r="Y239" s="39"/>
      <c r="Z239" s="39"/>
      <c r="AA239" s="39"/>
      <c r="AB239" s="39"/>
      <c r="AC239" s="39"/>
      <c r="AD239" s="39"/>
      <c r="AE239" s="39"/>
      <c r="AR239" s="229" t="s">
        <v>136</v>
      </c>
      <c r="AT239" s="229" t="s">
        <v>131</v>
      </c>
      <c r="AU239" s="229" t="s">
        <v>89</v>
      </c>
      <c r="AY239" s="18" t="s">
        <v>129</v>
      </c>
      <c r="BE239" s="230">
        <f>IF(N239="základní",J239,0)</f>
        <v>0</v>
      </c>
      <c r="BF239" s="230">
        <f>IF(N239="snížená",J239,0)</f>
        <v>0</v>
      </c>
      <c r="BG239" s="230">
        <f>IF(N239="zákl. přenesená",J239,0)</f>
        <v>0</v>
      </c>
      <c r="BH239" s="230">
        <f>IF(N239="sníž. přenesená",J239,0)</f>
        <v>0</v>
      </c>
      <c r="BI239" s="230">
        <f>IF(N239="nulová",J239,0)</f>
        <v>0</v>
      </c>
      <c r="BJ239" s="18" t="s">
        <v>87</v>
      </c>
      <c r="BK239" s="230">
        <f>ROUND(I239*H239,2)</f>
        <v>0</v>
      </c>
      <c r="BL239" s="18" t="s">
        <v>136</v>
      </c>
      <c r="BM239" s="229" t="s">
        <v>333</v>
      </c>
    </row>
    <row r="240" spans="1:47" s="2" customFormat="1" ht="12">
      <c r="A240" s="39"/>
      <c r="B240" s="40"/>
      <c r="C240" s="41"/>
      <c r="D240" s="231" t="s">
        <v>138</v>
      </c>
      <c r="E240" s="41"/>
      <c r="F240" s="232" t="s">
        <v>334</v>
      </c>
      <c r="G240" s="41"/>
      <c r="H240" s="41"/>
      <c r="I240" s="137"/>
      <c r="J240" s="41"/>
      <c r="K240" s="41"/>
      <c r="L240" s="45"/>
      <c r="M240" s="233"/>
      <c r="N240" s="234"/>
      <c r="O240" s="85"/>
      <c r="P240" s="85"/>
      <c r="Q240" s="85"/>
      <c r="R240" s="85"/>
      <c r="S240" s="85"/>
      <c r="T240" s="86"/>
      <c r="U240" s="39"/>
      <c r="V240" s="39"/>
      <c r="W240" s="39"/>
      <c r="X240" s="39"/>
      <c r="Y240" s="39"/>
      <c r="Z240" s="39"/>
      <c r="AA240" s="39"/>
      <c r="AB240" s="39"/>
      <c r="AC240" s="39"/>
      <c r="AD240" s="39"/>
      <c r="AE240" s="39"/>
      <c r="AT240" s="18" t="s">
        <v>138</v>
      </c>
      <c r="AU240" s="18" t="s">
        <v>89</v>
      </c>
    </row>
    <row r="241" spans="1:51" s="13" customFormat="1" ht="12">
      <c r="A241" s="13"/>
      <c r="B241" s="235"/>
      <c r="C241" s="236"/>
      <c r="D241" s="231" t="s">
        <v>150</v>
      </c>
      <c r="E241" s="237" t="s">
        <v>77</v>
      </c>
      <c r="F241" s="238" t="s">
        <v>151</v>
      </c>
      <c r="G241" s="236"/>
      <c r="H241" s="239">
        <v>3598.15</v>
      </c>
      <c r="I241" s="240"/>
      <c r="J241" s="236"/>
      <c r="K241" s="236"/>
      <c r="L241" s="241"/>
      <c r="M241" s="242"/>
      <c r="N241" s="243"/>
      <c r="O241" s="243"/>
      <c r="P241" s="243"/>
      <c r="Q241" s="243"/>
      <c r="R241" s="243"/>
      <c r="S241" s="243"/>
      <c r="T241" s="244"/>
      <c r="U241" s="13"/>
      <c r="V241" s="13"/>
      <c r="W241" s="13"/>
      <c r="X241" s="13"/>
      <c r="Y241" s="13"/>
      <c r="Z241" s="13"/>
      <c r="AA241" s="13"/>
      <c r="AB241" s="13"/>
      <c r="AC241" s="13"/>
      <c r="AD241" s="13"/>
      <c r="AE241" s="13"/>
      <c r="AT241" s="245" t="s">
        <v>150</v>
      </c>
      <c r="AU241" s="245" t="s">
        <v>89</v>
      </c>
      <c r="AV241" s="13" t="s">
        <v>89</v>
      </c>
      <c r="AW241" s="13" t="s">
        <v>37</v>
      </c>
      <c r="AX241" s="13" t="s">
        <v>79</v>
      </c>
      <c r="AY241" s="245" t="s">
        <v>129</v>
      </c>
    </row>
    <row r="242" spans="1:51" s="14" customFormat="1" ht="12">
      <c r="A242" s="14"/>
      <c r="B242" s="246"/>
      <c r="C242" s="247"/>
      <c r="D242" s="231" t="s">
        <v>150</v>
      </c>
      <c r="E242" s="248" t="s">
        <v>77</v>
      </c>
      <c r="F242" s="249" t="s">
        <v>152</v>
      </c>
      <c r="G242" s="247"/>
      <c r="H242" s="248" t="s">
        <v>77</v>
      </c>
      <c r="I242" s="250"/>
      <c r="J242" s="247"/>
      <c r="K242" s="247"/>
      <c r="L242" s="251"/>
      <c r="M242" s="252"/>
      <c r="N242" s="253"/>
      <c r="O242" s="253"/>
      <c r="P242" s="253"/>
      <c r="Q242" s="253"/>
      <c r="R242" s="253"/>
      <c r="S242" s="253"/>
      <c r="T242" s="254"/>
      <c r="U242" s="14"/>
      <c r="V242" s="14"/>
      <c r="W242" s="14"/>
      <c r="X242" s="14"/>
      <c r="Y242" s="14"/>
      <c r="Z242" s="14"/>
      <c r="AA242" s="14"/>
      <c r="AB242" s="14"/>
      <c r="AC242" s="14"/>
      <c r="AD242" s="14"/>
      <c r="AE242" s="14"/>
      <c r="AT242" s="255" t="s">
        <v>150</v>
      </c>
      <c r="AU242" s="255" t="s">
        <v>89</v>
      </c>
      <c r="AV242" s="14" t="s">
        <v>87</v>
      </c>
      <c r="AW242" s="14" t="s">
        <v>37</v>
      </c>
      <c r="AX242" s="14" t="s">
        <v>79</v>
      </c>
      <c r="AY242" s="255" t="s">
        <v>129</v>
      </c>
    </row>
    <row r="243" spans="1:51" s="15" customFormat="1" ht="12">
      <c r="A243" s="15"/>
      <c r="B243" s="256"/>
      <c r="C243" s="257"/>
      <c r="D243" s="231" t="s">
        <v>150</v>
      </c>
      <c r="E243" s="258" t="s">
        <v>77</v>
      </c>
      <c r="F243" s="259" t="s">
        <v>153</v>
      </c>
      <c r="G243" s="257"/>
      <c r="H243" s="260">
        <v>3598.15</v>
      </c>
      <c r="I243" s="261"/>
      <c r="J243" s="257"/>
      <c r="K243" s="257"/>
      <c r="L243" s="262"/>
      <c r="M243" s="263"/>
      <c r="N243" s="264"/>
      <c r="O243" s="264"/>
      <c r="P243" s="264"/>
      <c r="Q243" s="264"/>
      <c r="R243" s="264"/>
      <c r="S243" s="264"/>
      <c r="T243" s="265"/>
      <c r="U243" s="15"/>
      <c r="V243" s="15"/>
      <c r="W243" s="15"/>
      <c r="X243" s="15"/>
      <c r="Y243" s="15"/>
      <c r="Z243" s="15"/>
      <c r="AA243" s="15"/>
      <c r="AB243" s="15"/>
      <c r="AC243" s="15"/>
      <c r="AD243" s="15"/>
      <c r="AE243" s="15"/>
      <c r="AT243" s="266" t="s">
        <v>150</v>
      </c>
      <c r="AU243" s="266" t="s">
        <v>89</v>
      </c>
      <c r="AV243" s="15" t="s">
        <v>136</v>
      </c>
      <c r="AW243" s="15" t="s">
        <v>37</v>
      </c>
      <c r="AX243" s="15" t="s">
        <v>87</v>
      </c>
      <c r="AY243" s="266" t="s">
        <v>129</v>
      </c>
    </row>
    <row r="244" spans="1:65" s="2" customFormat="1" ht="21.75" customHeight="1">
      <c r="A244" s="39"/>
      <c r="B244" s="40"/>
      <c r="C244" s="219" t="s">
        <v>335</v>
      </c>
      <c r="D244" s="219" t="s">
        <v>131</v>
      </c>
      <c r="E244" s="220" t="s">
        <v>336</v>
      </c>
      <c r="F244" s="221" t="s">
        <v>337</v>
      </c>
      <c r="G244" s="222" t="s">
        <v>147</v>
      </c>
      <c r="H244" s="223">
        <v>3598.15</v>
      </c>
      <c r="I244" s="224"/>
      <c r="J244" s="223">
        <f>ROUND(I244*H244,2)</f>
        <v>0</v>
      </c>
      <c r="K244" s="221" t="s">
        <v>135</v>
      </c>
      <c r="L244" s="45"/>
      <c r="M244" s="225" t="s">
        <v>77</v>
      </c>
      <c r="N244" s="226" t="s">
        <v>49</v>
      </c>
      <c r="O244" s="85"/>
      <c r="P244" s="227">
        <f>O244*H244</f>
        <v>0</v>
      </c>
      <c r="Q244" s="227">
        <v>0</v>
      </c>
      <c r="R244" s="227">
        <f>Q244*H244</f>
        <v>0</v>
      </c>
      <c r="S244" s="227">
        <v>0</v>
      </c>
      <c r="T244" s="228">
        <f>S244*H244</f>
        <v>0</v>
      </c>
      <c r="U244" s="39"/>
      <c r="V244" s="39"/>
      <c r="W244" s="39"/>
      <c r="X244" s="39"/>
      <c r="Y244" s="39"/>
      <c r="Z244" s="39"/>
      <c r="AA244" s="39"/>
      <c r="AB244" s="39"/>
      <c r="AC244" s="39"/>
      <c r="AD244" s="39"/>
      <c r="AE244" s="39"/>
      <c r="AR244" s="229" t="s">
        <v>136</v>
      </c>
      <c r="AT244" s="229" t="s">
        <v>131</v>
      </c>
      <c r="AU244" s="229" t="s">
        <v>89</v>
      </c>
      <c r="AY244" s="18" t="s">
        <v>129</v>
      </c>
      <c r="BE244" s="230">
        <f>IF(N244="základní",J244,0)</f>
        <v>0</v>
      </c>
      <c r="BF244" s="230">
        <f>IF(N244="snížená",J244,0)</f>
        <v>0</v>
      </c>
      <c r="BG244" s="230">
        <f>IF(N244="zákl. přenesená",J244,0)</f>
        <v>0</v>
      </c>
      <c r="BH244" s="230">
        <f>IF(N244="sníž. přenesená",J244,0)</f>
        <v>0</v>
      </c>
      <c r="BI244" s="230">
        <f>IF(N244="nulová",J244,0)</f>
        <v>0</v>
      </c>
      <c r="BJ244" s="18" t="s">
        <v>87</v>
      </c>
      <c r="BK244" s="230">
        <f>ROUND(I244*H244,2)</f>
        <v>0</v>
      </c>
      <c r="BL244" s="18" t="s">
        <v>136</v>
      </c>
      <c r="BM244" s="229" t="s">
        <v>338</v>
      </c>
    </row>
    <row r="245" spans="1:47" s="2" customFormat="1" ht="12">
      <c r="A245" s="39"/>
      <c r="B245" s="40"/>
      <c r="C245" s="41"/>
      <c r="D245" s="231" t="s">
        <v>138</v>
      </c>
      <c r="E245" s="41"/>
      <c r="F245" s="232" t="s">
        <v>339</v>
      </c>
      <c r="G245" s="41"/>
      <c r="H245" s="41"/>
      <c r="I245" s="137"/>
      <c r="J245" s="41"/>
      <c r="K245" s="41"/>
      <c r="L245" s="45"/>
      <c r="M245" s="233"/>
      <c r="N245" s="234"/>
      <c r="O245" s="85"/>
      <c r="P245" s="85"/>
      <c r="Q245" s="85"/>
      <c r="R245" s="85"/>
      <c r="S245" s="85"/>
      <c r="T245" s="86"/>
      <c r="U245" s="39"/>
      <c r="V245" s="39"/>
      <c r="W245" s="39"/>
      <c r="X245" s="39"/>
      <c r="Y245" s="39"/>
      <c r="Z245" s="39"/>
      <c r="AA245" s="39"/>
      <c r="AB245" s="39"/>
      <c r="AC245" s="39"/>
      <c r="AD245" s="39"/>
      <c r="AE245" s="39"/>
      <c r="AT245" s="18" t="s">
        <v>138</v>
      </c>
      <c r="AU245" s="18" t="s">
        <v>89</v>
      </c>
    </row>
    <row r="246" spans="1:51" s="13" customFormat="1" ht="12">
      <c r="A246" s="13"/>
      <c r="B246" s="235"/>
      <c r="C246" s="236"/>
      <c r="D246" s="231" t="s">
        <v>150</v>
      </c>
      <c r="E246" s="237" t="s">
        <v>77</v>
      </c>
      <c r="F246" s="238" t="s">
        <v>151</v>
      </c>
      <c r="G246" s="236"/>
      <c r="H246" s="239">
        <v>3598.15</v>
      </c>
      <c r="I246" s="240"/>
      <c r="J246" s="236"/>
      <c r="K246" s="236"/>
      <c r="L246" s="241"/>
      <c r="M246" s="242"/>
      <c r="N246" s="243"/>
      <c r="O246" s="243"/>
      <c r="P246" s="243"/>
      <c r="Q246" s="243"/>
      <c r="R246" s="243"/>
      <c r="S246" s="243"/>
      <c r="T246" s="244"/>
      <c r="U246" s="13"/>
      <c r="V246" s="13"/>
      <c r="W246" s="13"/>
      <c r="X246" s="13"/>
      <c r="Y246" s="13"/>
      <c r="Z246" s="13"/>
      <c r="AA246" s="13"/>
      <c r="AB246" s="13"/>
      <c r="AC246" s="13"/>
      <c r="AD246" s="13"/>
      <c r="AE246" s="13"/>
      <c r="AT246" s="245" t="s">
        <v>150</v>
      </c>
      <c r="AU246" s="245" t="s">
        <v>89</v>
      </c>
      <c r="AV246" s="13" t="s">
        <v>89</v>
      </c>
      <c r="AW246" s="13" t="s">
        <v>37</v>
      </c>
      <c r="AX246" s="13" t="s">
        <v>79</v>
      </c>
      <c r="AY246" s="245" t="s">
        <v>129</v>
      </c>
    </row>
    <row r="247" spans="1:51" s="14" customFormat="1" ht="12">
      <c r="A247" s="14"/>
      <c r="B247" s="246"/>
      <c r="C247" s="247"/>
      <c r="D247" s="231" t="s">
        <v>150</v>
      </c>
      <c r="E247" s="248" t="s">
        <v>77</v>
      </c>
      <c r="F247" s="249" t="s">
        <v>152</v>
      </c>
      <c r="G247" s="247"/>
      <c r="H247" s="248" t="s">
        <v>77</v>
      </c>
      <c r="I247" s="250"/>
      <c r="J247" s="247"/>
      <c r="K247" s="247"/>
      <c r="L247" s="251"/>
      <c r="M247" s="252"/>
      <c r="N247" s="253"/>
      <c r="O247" s="253"/>
      <c r="P247" s="253"/>
      <c r="Q247" s="253"/>
      <c r="R247" s="253"/>
      <c r="S247" s="253"/>
      <c r="T247" s="254"/>
      <c r="U247" s="14"/>
      <c r="V247" s="14"/>
      <c r="W247" s="14"/>
      <c r="X247" s="14"/>
      <c r="Y247" s="14"/>
      <c r="Z247" s="14"/>
      <c r="AA247" s="14"/>
      <c r="AB247" s="14"/>
      <c r="AC247" s="14"/>
      <c r="AD247" s="14"/>
      <c r="AE247" s="14"/>
      <c r="AT247" s="255" t="s">
        <v>150</v>
      </c>
      <c r="AU247" s="255" t="s">
        <v>89</v>
      </c>
      <c r="AV247" s="14" t="s">
        <v>87</v>
      </c>
      <c r="AW247" s="14" t="s">
        <v>37</v>
      </c>
      <c r="AX247" s="14" t="s">
        <v>79</v>
      </c>
      <c r="AY247" s="255" t="s">
        <v>129</v>
      </c>
    </row>
    <row r="248" spans="1:51" s="15" customFormat="1" ht="12">
      <c r="A248" s="15"/>
      <c r="B248" s="256"/>
      <c r="C248" s="257"/>
      <c r="D248" s="231" t="s">
        <v>150</v>
      </c>
      <c r="E248" s="258" t="s">
        <v>77</v>
      </c>
      <c r="F248" s="259" t="s">
        <v>153</v>
      </c>
      <c r="G248" s="257"/>
      <c r="H248" s="260">
        <v>3598.15</v>
      </c>
      <c r="I248" s="261"/>
      <c r="J248" s="257"/>
      <c r="K248" s="257"/>
      <c r="L248" s="262"/>
      <c r="M248" s="263"/>
      <c r="N248" s="264"/>
      <c r="O248" s="264"/>
      <c r="P248" s="264"/>
      <c r="Q248" s="264"/>
      <c r="R248" s="264"/>
      <c r="S248" s="264"/>
      <c r="T248" s="265"/>
      <c r="U248" s="15"/>
      <c r="V248" s="15"/>
      <c r="W248" s="15"/>
      <c r="X248" s="15"/>
      <c r="Y248" s="15"/>
      <c r="Z248" s="15"/>
      <c r="AA248" s="15"/>
      <c r="AB248" s="15"/>
      <c r="AC248" s="15"/>
      <c r="AD248" s="15"/>
      <c r="AE248" s="15"/>
      <c r="AT248" s="266" t="s">
        <v>150</v>
      </c>
      <c r="AU248" s="266" t="s">
        <v>89</v>
      </c>
      <c r="AV248" s="15" t="s">
        <v>136</v>
      </c>
      <c r="AW248" s="15" t="s">
        <v>37</v>
      </c>
      <c r="AX248" s="15" t="s">
        <v>87</v>
      </c>
      <c r="AY248" s="266" t="s">
        <v>129</v>
      </c>
    </row>
    <row r="249" spans="1:65" s="2" customFormat="1" ht="21.75" customHeight="1">
      <c r="A249" s="39"/>
      <c r="B249" s="40"/>
      <c r="C249" s="219" t="s">
        <v>271</v>
      </c>
      <c r="D249" s="219" t="s">
        <v>131</v>
      </c>
      <c r="E249" s="220" t="s">
        <v>340</v>
      </c>
      <c r="F249" s="221" t="s">
        <v>341</v>
      </c>
      <c r="G249" s="222" t="s">
        <v>147</v>
      </c>
      <c r="H249" s="223">
        <v>776.5</v>
      </c>
      <c r="I249" s="224"/>
      <c r="J249" s="223">
        <f>ROUND(I249*H249,2)</f>
        <v>0</v>
      </c>
      <c r="K249" s="221" t="s">
        <v>77</v>
      </c>
      <c r="L249" s="45"/>
      <c r="M249" s="225" t="s">
        <v>77</v>
      </c>
      <c r="N249" s="226" t="s">
        <v>49</v>
      </c>
      <c r="O249" s="85"/>
      <c r="P249" s="227">
        <f>O249*H249</f>
        <v>0</v>
      </c>
      <c r="Q249" s="227">
        <v>0.011</v>
      </c>
      <c r="R249" s="227">
        <f>Q249*H249</f>
        <v>8.5415</v>
      </c>
      <c r="S249" s="227">
        <v>0</v>
      </c>
      <c r="T249" s="228">
        <f>S249*H249</f>
        <v>0</v>
      </c>
      <c r="U249" s="39"/>
      <c r="V249" s="39"/>
      <c r="W249" s="39"/>
      <c r="X249" s="39"/>
      <c r="Y249" s="39"/>
      <c r="Z249" s="39"/>
      <c r="AA249" s="39"/>
      <c r="AB249" s="39"/>
      <c r="AC249" s="39"/>
      <c r="AD249" s="39"/>
      <c r="AE249" s="39"/>
      <c r="AR249" s="229" t="s">
        <v>136</v>
      </c>
      <c r="AT249" s="229" t="s">
        <v>131</v>
      </c>
      <c r="AU249" s="229" t="s">
        <v>89</v>
      </c>
      <c r="AY249" s="18" t="s">
        <v>129</v>
      </c>
      <c r="BE249" s="230">
        <f>IF(N249="základní",J249,0)</f>
        <v>0</v>
      </c>
      <c r="BF249" s="230">
        <f>IF(N249="snížená",J249,0)</f>
        <v>0</v>
      </c>
      <c r="BG249" s="230">
        <f>IF(N249="zákl. přenesená",J249,0)</f>
        <v>0</v>
      </c>
      <c r="BH249" s="230">
        <f>IF(N249="sníž. přenesená",J249,0)</f>
        <v>0</v>
      </c>
      <c r="BI249" s="230">
        <f>IF(N249="nulová",J249,0)</f>
        <v>0</v>
      </c>
      <c r="BJ249" s="18" t="s">
        <v>87</v>
      </c>
      <c r="BK249" s="230">
        <f>ROUND(I249*H249,2)</f>
        <v>0</v>
      </c>
      <c r="BL249" s="18" t="s">
        <v>136</v>
      </c>
      <c r="BM249" s="229" t="s">
        <v>342</v>
      </c>
    </row>
    <row r="250" spans="1:51" s="13" customFormat="1" ht="12">
      <c r="A250" s="13"/>
      <c r="B250" s="235"/>
      <c r="C250" s="236"/>
      <c r="D250" s="231" t="s">
        <v>150</v>
      </c>
      <c r="E250" s="237" t="s">
        <v>77</v>
      </c>
      <c r="F250" s="238" t="s">
        <v>343</v>
      </c>
      <c r="G250" s="236"/>
      <c r="H250" s="239">
        <v>776.5</v>
      </c>
      <c r="I250" s="240"/>
      <c r="J250" s="236"/>
      <c r="K250" s="236"/>
      <c r="L250" s="241"/>
      <c r="M250" s="242"/>
      <c r="N250" s="243"/>
      <c r="O250" s="243"/>
      <c r="P250" s="243"/>
      <c r="Q250" s="243"/>
      <c r="R250" s="243"/>
      <c r="S250" s="243"/>
      <c r="T250" s="244"/>
      <c r="U250" s="13"/>
      <c r="V250" s="13"/>
      <c r="W250" s="13"/>
      <c r="X250" s="13"/>
      <c r="Y250" s="13"/>
      <c r="Z250" s="13"/>
      <c r="AA250" s="13"/>
      <c r="AB250" s="13"/>
      <c r="AC250" s="13"/>
      <c r="AD250" s="13"/>
      <c r="AE250" s="13"/>
      <c r="AT250" s="245" t="s">
        <v>150</v>
      </c>
      <c r="AU250" s="245" t="s">
        <v>89</v>
      </c>
      <c r="AV250" s="13" t="s">
        <v>89</v>
      </c>
      <c r="AW250" s="13" t="s">
        <v>37</v>
      </c>
      <c r="AX250" s="13" t="s">
        <v>79</v>
      </c>
      <c r="AY250" s="245" t="s">
        <v>129</v>
      </c>
    </row>
    <row r="251" spans="1:51" s="14" customFormat="1" ht="12">
      <c r="A251" s="14"/>
      <c r="B251" s="246"/>
      <c r="C251" s="247"/>
      <c r="D251" s="231" t="s">
        <v>150</v>
      </c>
      <c r="E251" s="248" t="s">
        <v>77</v>
      </c>
      <c r="F251" s="249" t="s">
        <v>152</v>
      </c>
      <c r="G251" s="247"/>
      <c r="H251" s="248" t="s">
        <v>77</v>
      </c>
      <c r="I251" s="250"/>
      <c r="J251" s="247"/>
      <c r="K251" s="247"/>
      <c r="L251" s="251"/>
      <c r="M251" s="252"/>
      <c r="N251" s="253"/>
      <c r="O251" s="253"/>
      <c r="P251" s="253"/>
      <c r="Q251" s="253"/>
      <c r="R251" s="253"/>
      <c r="S251" s="253"/>
      <c r="T251" s="254"/>
      <c r="U251" s="14"/>
      <c r="V251" s="14"/>
      <c r="W251" s="14"/>
      <c r="X251" s="14"/>
      <c r="Y251" s="14"/>
      <c r="Z251" s="14"/>
      <c r="AA251" s="14"/>
      <c r="AB251" s="14"/>
      <c r="AC251" s="14"/>
      <c r="AD251" s="14"/>
      <c r="AE251" s="14"/>
      <c r="AT251" s="255" t="s">
        <v>150</v>
      </c>
      <c r="AU251" s="255" t="s">
        <v>89</v>
      </c>
      <c r="AV251" s="14" t="s">
        <v>87</v>
      </c>
      <c r="AW251" s="14" t="s">
        <v>37</v>
      </c>
      <c r="AX251" s="14" t="s">
        <v>79</v>
      </c>
      <c r="AY251" s="255" t="s">
        <v>129</v>
      </c>
    </row>
    <row r="252" spans="1:51" s="15" customFormat="1" ht="12">
      <c r="A252" s="15"/>
      <c r="B252" s="256"/>
      <c r="C252" s="257"/>
      <c r="D252" s="231" t="s">
        <v>150</v>
      </c>
      <c r="E252" s="258" t="s">
        <v>77</v>
      </c>
      <c r="F252" s="259" t="s">
        <v>153</v>
      </c>
      <c r="G252" s="257"/>
      <c r="H252" s="260">
        <v>776.5</v>
      </c>
      <c r="I252" s="261"/>
      <c r="J252" s="257"/>
      <c r="K252" s="257"/>
      <c r="L252" s="262"/>
      <c r="M252" s="263"/>
      <c r="N252" s="264"/>
      <c r="O252" s="264"/>
      <c r="P252" s="264"/>
      <c r="Q252" s="264"/>
      <c r="R252" s="264"/>
      <c r="S252" s="264"/>
      <c r="T252" s="265"/>
      <c r="U252" s="15"/>
      <c r="V252" s="15"/>
      <c r="W252" s="15"/>
      <c r="X252" s="15"/>
      <c r="Y252" s="15"/>
      <c r="Z252" s="15"/>
      <c r="AA252" s="15"/>
      <c r="AB252" s="15"/>
      <c r="AC252" s="15"/>
      <c r="AD252" s="15"/>
      <c r="AE252" s="15"/>
      <c r="AT252" s="266" t="s">
        <v>150</v>
      </c>
      <c r="AU252" s="266" t="s">
        <v>89</v>
      </c>
      <c r="AV252" s="15" t="s">
        <v>136</v>
      </c>
      <c r="AW252" s="15" t="s">
        <v>37</v>
      </c>
      <c r="AX252" s="15" t="s">
        <v>87</v>
      </c>
      <c r="AY252" s="266" t="s">
        <v>129</v>
      </c>
    </row>
    <row r="253" spans="1:65" s="2" customFormat="1" ht="21.75" customHeight="1">
      <c r="A253" s="39"/>
      <c r="B253" s="40"/>
      <c r="C253" s="219" t="s">
        <v>344</v>
      </c>
      <c r="D253" s="219" t="s">
        <v>131</v>
      </c>
      <c r="E253" s="220" t="s">
        <v>345</v>
      </c>
      <c r="F253" s="221" t="s">
        <v>346</v>
      </c>
      <c r="G253" s="222" t="s">
        <v>147</v>
      </c>
      <c r="H253" s="223">
        <v>38</v>
      </c>
      <c r="I253" s="224"/>
      <c r="J253" s="223">
        <f>ROUND(I253*H253,2)</f>
        <v>0</v>
      </c>
      <c r="K253" s="221" t="s">
        <v>135</v>
      </c>
      <c r="L253" s="45"/>
      <c r="M253" s="225" t="s">
        <v>77</v>
      </c>
      <c r="N253" s="226" t="s">
        <v>49</v>
      </c>
      <c r="O253" s="85"/>
      <c r="P253" s="227">
        <f>O253*H253</f>
        <v>0</v>
      </c>
      <c r="Q253" s="227">
        <v>0.61404</v>
      </c>
      <c r="R253" s="227">
        <f>Q253*H253</f>
        <v>23.33352</v>
      </c>
      <c r="S253" s="227">
        <v>0</v>
      </c>
      <c r="T253" s="228">
        <f>S253*H253</f>
        <v>0</v>
      </c>
      <c r="U253" s="39"/>
      <c r="V253" s="39"/>
      <c r="W253" s="39"/>
      <c r="X253" s="39"/>
      <c r="Y253" s="39"/>
      <c r="Z253" s="39"/>
      <c r="AA253" s="39"/>
      <c r="AB253" s="39"/>
      <c r="AC253" s="39"/>
      <c r="AD253" s="39"/>
      <c r="AE253" s="39"/>
      <c r="AR253" s="229" t="s">
        <v>136</v>
      </c>
      <c r="AT253" s="229" t="s">
        <v>131</v>
      </c>
      <c r="AU253" s="229" t="s">
        <v>89</v>
      </c>
      <c r="AY253" s="18" t="s">
        <v>129</v>
      </c>
      <c r="BE253" s="230">
        <f>IF(N253="základní",J253,0)</f>
        <v>0</v>
      </c>
      <c r="BF253" s="230">
        <f>IF(N253="snížená",J253,0)</f>
        <v>0</v>
      </c>
      <c r="BG253" s="230">
        <f>IF(N253="zákl. přenesená",J253,0)</f>
        <v>0</v>
      </c>
      <c r="BH253" s="230">
        <f>IF(N253="sníž. přenesená",J253,0)</f>
        <v>0</v>
      </c>
      <c r="BI253" s="230">
        <f>IF(N253="nulová",J253,0)</f>
        <v>0</v>
      </c>
      <c r="BJ253" s="18" t="s">
        <v>87</v>
      </c>
      <c r="BK253" s="230">
        <f>ROUND(I253*H253,2)</f>
        <v>0</v>
      </c>
      <c r="BL253" s="18" t="s">
        <v>136</v>
      </c>
      <c r="BM253" s="229" t="s">
        <v>347</v>
      </c>
    </row>
    <row r="254" spans="1:47" s="2" customFormat="1" ht="12">
      <c r="A254" s="39"/>
      <c r="B254" s="40"/>
      <c r="C254" s="41"/>
      <c r="D254" s="231" t="s">
        <v>138</v>
      </c>
      <c r="E254" s="41"/>
      <c r="F254" s="232" t="s">
        <v>348</v>
      </c>
      <c r="G254" s="41"/>
      <c r="H254" s="41"/>
      <c r="I254" s="137"/>
      <c r="J254" s="41"/>
      <c r="K254" s="41"/>
      <c r="L254" s="45"/>
      <c r="M254" s="233"/>
      <c r="N254" s="234"/>
      <c r="O254" s="85"/>
      <c r="P254" s="85"/>
      <c r="Q254" s="85"/>
      <c r="R254" s="85"/>
      <c r="S254" s="85"/>
      <c r="T254" s="86"/>
      <c r="U254" s="39"/>
      <c r="V254" s="39"/>
      <c r="W254" s="39"/>
      <c r="X254" s="39"/>
      <c r="Y254" s="39"/>
      <c r="Z254" s="39"/>
      <c r="AA254" s="39"/>
      <c r="AB254" s="39"/>
      <c r="AC254" s="39"/>
      <c r="AD254" s="39"/>
      <c r="AE254" s="39"/>
      <c r="AT254" s="18" t="s">
        <v>138</v>
      </c>
      <c r="AU254" s="18" t="s">
        <v>89</v>
      </c>
    </row>
    <row r="255" spans="1:51" s="13" customFormat="1" ht="12">
      <c r="A255" s="13"/>
      <c r="B255" s="235"/>
      <c r="C255" s="236"/>
      <c r="D255" s="231" t="s">
        <v>150</v>
      </c>
      <c r="E255" s="237" t="s">
        <v>77</v>
      </c>
      <c r="F255" s="238" t="s">
        <v>349</v>
      </c>
      <c r="G255" s="236"/>
      <c r="H255" s="239">
        <v>38</v>
      </c>
      <c r="I255" s="240"/>
      <c r="J255" s="236"/>
      <c r="K255" s="236"/>
      <c r="L255" s="241"/>
      <c r="M255" s="242"/>
      <c r="N255" s="243"/>
      <c r="O255" s="243"/>
      <c r="P255" s="243"/>
      <c r="Q255" s="243"/>
      <c r="R255" s="243"/>
      <c r="S255" s="243"/>
      <c r="T255" s="244"/>
      <c r="U255" s="13"/>
      <c r="V255" s="13"/>
      <c r="W255" s="13"/>
      <c r="X255" s="13"/>
      <c r="Y255" s="13"/>
      <c r="Z255" s="13"/>
      <c r="AA255" s="13"/>
      <c r="AB255" s="13"/>
      <c r="AC255" s="13"/>
      <c r="AD255" s="13"/>
      <c r="AE255" s="13"/>
      <c r="AT255" s="245" t="s">
        <v>150</v>
      </c>
      <c r="AU255" s="245" t="s">
        <v>89</v>
      </c>
      <c r="AV255" s="13" t="s">
        <v>89</v>
      </c>
      <c r="AW255" s="13" t="s">
        <v>37</v>
      </c>
      <c r="AX255" s="13" t="s">
        <v>79</v>
      </c>
      <c r="AY255" s="245" t="s">
        <v>129</v>
      </c>
    </row>
    <row r="256" spans="1:51" s="14" customFormat="1" ht="12">
      <c r="A256" s="14"/>
      <c r="B256" s="246"/>
      <c r="C256" s="247"/>
      <c r="D256" s="231" t="s">
        <v>150</v>
      </c>
      <c r="E256" s="248" t="s">
        <v>77</v>
      </c>
      <c r="F256" s="249" t="s">
        <v>152</v>
      </c>
      <c r="G256" s="247"/>
      <c r="H256" s="248" t="s">
        <v>77</v>
      </c>
      <c r="I256" s="250"/>
      <c r="J256" s="247"/>
      <c r="K256" s="247"/>
      <c r="L256" s="251"/>
      <c r="M256" s="252"/>
      <c r="N256" s="253"/>
      <c r="O256" s="253"/>
      <c r="P256" s="253"/>
      <c r="Q256" s="253"/>
      <c r="R256" s="253"/>
      <c r="S256" s="253"/>
      <c r="T256" s="254"/>
      <c r="U256" s="14"/>
      <c r="V256" s="14"/>
      <c r="W256" s="14"/>
      <c r="X256" s="14"/>
      <c r="Y256" s="14"/>
      <c r="Z256" s="14"/>
      <c r="AA256" s="14"/>
      <c r="AB256" s="14"/>
      <c r="AC256" s="14"/>
      <c r="AD256" s="14"/>
      <c r="AE256" s="14"/>
      <c r="AT256" s="255" t="s">
        <v>150</v>
      </c>
      <c r="AU256" s="255" t="s">
        <v>89</v>
      </c>
      <c r="AV256" s="14" t="s">
        <v>87</v>
      </c>
      <c r="AW256" s="14" t="s">
        <v>37</v>
      </c>
      <c r="AX256" s="14" t="s">
        <v>79</v>
      </c>
      <c r="AY256" s="255" t="s">
        <v>129</v>
      </c>
    </row>
    <row r="257" spans="1:51" s="15" customFormat="1" ht="12">
      <c r="A257" s="15"/>
      <c r="B257" s="256"/>
      <c r="C257" s="257"/>
      <c r="D257" s="231" t="s">
        <v>150</v>
      </c>
      <c r="E257" s="258" t="s">
        <v>77</v>
      </c>
      <c r="F257" s="259" t="s">
        <v>153</v>
      </c>
      <c r="G257" s="257"/>
      <c r="H257" s="260">
        <v>38</v>
      </c>
      <c r="I257" s="261"/>
      <c r="J257" s="257"/>
      <c r="K257" s="257"/>
      <c r="L257" s="262"/>
      <c r="M257" s="263"/>
      <c r="N257" s="264"/>
      <c r="O257" s="264"/>
      <c r="P257" s="264"/>
      <c r="Q257" s="264"/>
      <c r="R257" s="264"/>
      <c r="S257" s="264"/>
      <c r="T257" s="265"/>
      <c r="U257" s="15"/>
      <c r="V257" s="15"/>
      <c r="W257" s="15"/>
      <c r="X257" s="15"/>
      <c r="Y257" s="15"/>
      <c r="Z257" s="15"/>
      <c r="AA257" s="15"/>
      <c r="AB257" s="15"/>
      <c r="AC257" s="15"/>
      <c r="AD257" s="15"/>
      <c r="AE257" s="15"/>
      <c r="AT257" s="266" t="s">
        <v>150</v>
      </c>
      <c r="AU257" s="266" t="s">
        <v>89</v>
      </c>
      <c r="AV257" s="15" t="s">
        <v>136</v>
      </c>
      <c r="AW257" s="15" t="s">
        <v>37</v>
      </c>
      <c r="AX257" s="15" t="s">
        <v>87</v>
      </c>
      <c r="AY257" s="266" t="s">
        <v>129</v>
      </c>
    </row>
    <row r="258" spans="1:65" s="2" customFormat="1" ht="21.75" customHeight="1">
      <c r="A258" s="39"/>
      <c r="B258" s="40"/>
      <c r="C258" s="219" t="s">
        <v>350</v>
      </c>
      <c r="D258" s="219" t="s">
        <v>131</v>
      </c>
      <c r="E258" s="220" t="s">
        <v>351</v>
      </c>
      <c r="F258" s="221" t="s">
        <v>352</v>
      </c>
      <c r="G258" s="222" t="s">
        <v>147</v>
      </c>
      <c r="H258" s="223">
        <v>38</v>
      </c>
      <c r="I258" s="224"/>
      <c r="J258" s="223">
        <f>ROUND(I258*H258,2)</f>
        <v>0</v>
      </c>
      <c r="K258" s="221" t="s">
        <v>135</v>
      </c>
      <c r="L258" s="45"/>
      <c r="M258" s="225" t="s">
        <v>77</v>
      </c>
      <c r="N258" s="226" t="s">
        <v>49</v>
      </c>
      <c r="O258" s="85"/>
      <c r="P258" s="227">
        <f>O258*H258</f>
        <v>0</v>
      </c>
      <c r="Q258" s="227">
        <v>0.1514</v>
      </c>
      <c r="R258" s="227">
        <f>Q258*H258</f>
        <v>5.7532000000000005</v>
      </c>
      <c r="S258" s="227">
        <v>0</v>
      </c>
      <c r="T258" s="228">
        <f>S258*H258</f>
        <v>0</v>
      </c>
      <c r="U258" s="39"/>
      <c r="V258" s="39"/>
      <c r="W258" s="39"/>
      <c r="X258" s="39"/>
      <c r="Y258" s="39"/>
      <c r="Z258" s="39"/>
      <c r="AA258" s="39"/>
      <c r="AB258" s="39"/>
      <c r="AC258" s="39"/>
      <c r="AD258" s="39"/>
      <c r="AE258" s="39"/>
      <c r="AR258" s="229" t="s">
        <v>136</v>
      </c>
      <c r="AT258" s="229" t="s">
        <v>131</v>
      </c>
      <c r="AU258" s="229" t="s">
        <v>89</v>
      </c>
      <c r="AY258" s="18" t="s">
        <v>129</v>
      </c>
      <c r="BE258" s="230">
        <f>IF(N258="základní",J258,0)</f>
        <v>0</v>
      </c>
      <c r="BF258" s="230">
        <f>IF(N258="snížená",J258,0)</f>
        <v>0</v>
      </c>
      <c r="BG258" s="230">
        <f>IF(N258="zákl. přenesená",J258,0)</f>
        <v>0</v>
      </c>
      <c r="BH258" s="230">
        <f>IF(N258="sníž. přenesená",J258,0)</f>
        <v>0</v>
      </c>
      <c r="BI258" s="230">
        <f>IF(N258="nulová",J258,0)</f>
        <v>0</v>
      </c>
      <c r="BJ258" s="18" t="s">
        <v>87</v>
      </c>
      <c r="BK258" s="230">
        <f>ROUND(I258*H258,2)</f>
        <v>0</v>
      </c>
      <c r="BL258" s="18" t="s">
        <v>136</v>
      </c>
      <c r="BM258" s="229" t="s">
        <v>353</v>
      </c>
    </row>
    <row r="259" spans="1:47" s="2" customFormat="1" ht="12">
      <c r="A259" s="39"/>
      <c r="B259" s="40"/>
      <c r="C259" s="41"/>
      <c r="D259" s="231" t="s">
        <v>138</v>
      </c>
      <c r="E259" s="41"/>
      <c r="F259" s="232" t="s">
        <v>354</v>
      </c>
      <c r="G259" s="41"/>
      <c r="H259" s="41"/>
      <c r="I259" s="137"/>
      <c r="J259" s="41"/>
      <c r="K259" s="41"/>
      <c r="L259" s="45"/>
      <c r="M259" s="233"/>
      <c r="N259" s="234"/>
      <c r="O259" s="85"/>
      <c r="P259" s="85"/>
      <c r="Q259" s="85"/>
      <c r="R259" s="85"/>
      <c r="S259" s="85"/>
      <c r="T259" s="86"/>
      <c r="U259" s="39"/>
      <c r="V259" s="39"/>
      <c r="W259" s="39"/>
      <c r="X259" s="39"/>
      <c r="Y259" s="39"/>
      <c r="Z259" s="39"/>
      <c r="AA259" s="39"/>
      <c r="AB259" s="39"/>
      <c r="AC259" s="39"/>
      <c r="AD259" s="39"/>
      <c r="AE259" s="39"/>
      <c r="AT259" s="18" t="s">
        <v>138</v>
      </c>
      <c r="AU259" s="18" t="s">
        <v>89</v>
      </c>
    </row>
    <row r="260" spans="1:51" s="13" customFormat="1" ht="12">
      <c r="A260" s="13"/>
      <c r="B260" s="235"/>
      <c r="C260" s="236"/>
      <c r="D260" s="231" t="s">
        <v>150</v>
      </c>
      <c r="E260" s="237" t="s">
        <v>77</v>
      </c>
      <c r="F260" s="238" t="s">
        <v>271</v>
      </c>
      <c r="G260" s="236"/>
      <c r="H260" s="239">
        <v>38</v>
      </c>
      <c r="I260" s="240"/>
      <c r="J260" s="236"/>
      <c r="K260" s="236"/>
      <c r="L260" s="241"/>
      <c r="M260" s="242"/>
      <c r="N260" s="243"/>
      <c r="O260" s="243"/>
      <c r="P260" s="243"/>
      <c r="Q260" s="243"/>
      <c r="R260" s="243"/>
      <c r="S260" s="243"/>
      <c r="T260" s="244"/>
      <c r="U260" s="13"/>
      <c r="V260" s="13"/>
      <c r="W260" s="13"/>
      <c r="X260" s="13"/>
      <c r="Y260" s="13"/>
      <c r="Z260" s="13"/>
      <c r="AA260" s="13"/>
      <c r="AB260" s="13"/>
      <c r="AC260" s="13"/>
      <c r="AD260" s="13"/>
      <c r="AE260" s="13"/>
      <c r="AT260" s="245" t="s">
        <v>150</v>
      </c>
      <c r="AU260" s="245" t="s">
        <v>89</v>
      </c>
      <c r="AV260" s="13" t="s">
        <v>89</v>
      </c>
      <c r="AW260" s="13" t="s">
        <v>37</v>
      </c>
      <c r="AX260" s="13" t="s">
        <v>79</v>
      </c>
      <c r="AY260" s="245" t="s">
        <v>129</v>
      </c>
    </row>
    <row r="261" spans="1:51" s="14" customFormat="1" ht="12">
      <c r="A261" s="14"/>
      <c r="B261" s="246"/>
      <c r="C261" s="247"/>
      <c r="D261" s="231" t="s">
        <v>150</v>
      </c>
      <c r="E261" s="248" t="s">
        <v>77</v>
      </c>
      <c r="F261" s="249" t="s">
        <v>152</v>
      </c>
      <c r="G261" s="247"/>
      <c r="H261" s="248" t="s">
        <v>77</v>
      </c>
      <c r="I261" s="250"/>
      <c r="J261" s="247"/>
      <c r="K261" s="247"/>
      <c r="L261" s="251"/>
      <c r="M261" s="252"/>
      <c r="N261" s="253"/>
      <c r="O261" s="253"/>
      <c r="P261" s="253"/>
      <c r="Q261" s="253"/>
      <c r="R261" s="253"/>
      <c r="S261" s="253"/>
      <c r="T261" s="254"/>
      <c r="U261" s="14"/>
      <c r="V261" s="14"/>
      <c r="W261" s="14"/>
      <c r="X261" s="14"/>
      <c r="Y261" s="14"/>
      <c r="Z261" s="14"/>
      <c r="AA261" s="14"/>
      <c r="AB261" s="14"/>
      <c r="AC261" s="14"/>
      <c r="AD261" s="14"/>
      <c r="AE261" s="14"/>
      <c r="AT261" s="255" t="s">
        <v>150</v>
      </c>
      <c r="AU261" s="255" t="s">
        <v>89</v>
      </c>
      <c r="AV261" s="14" t="s">
        <v>87</v>
      </c>
      <c r="AW261" s="14" t="s">
        <v>37</v>
      </c>
      <c r="AX261" s="14" t="s">
        <v>79</v>
      </c>
      <c r="AY261" s="255" t="s">
        <v>129</v>
      </c>
    </row>
    <row r="262" spans="1:51" s="15" customFormat="1" ht="12">
      <c r="A262" s="15"/>
      <c r="B262" s="256"/>
      <c r="C262" s="257"/>
      <c r="D262" s="231" t="s">
        <v>150</v>
      </c>
      <c r="E262" s="258" t="s">
        <v>77</v>
      </c>
      <c r="F262" s="259" t="s">
        <v>153</v>
      </c>
      <c r="G262" s="257"/>
      <c r="H262" s="260">
        <v>38</v>
      </c>
      <c r="I262" s="261"/>
      <c r="J262" s="257"/>
      <c r="K262" s="257"/>
      <c r="L262" s="262"/>
      <c r="M262" s="263"/>
      <c r="N262" s="264"/>
      <c r="O262" s="264"/>
      <c r="P262" s="264"/>
      <c r="Q262" s="264"/>
      <c r="R262" s="264"/>
      <c r="S262" s="264"/>
      <c r="T262" s="265"/>
      <c r="U262" s="15"/>
      <c r="V262" s="15"/>
      <c r="W262" s="15"/>
      <c r="X262" s="15"/>
      <c r="Y262" s="15"/>
      <c r="Z262" s="15"/>
      <c r="AA262" s="15"/>
      <c r="AB262" s="15"/>
      <c r="AC262" s="15"/>
      <c r="AD262" s="15"/>
      <c r="AE262" s="15"/>
      <c r="AT262" s="266" t="s">
        <v>150</v>
      </c>
      <c r="AU262" s="266" t="s">
        <v>89</v>
      </c>
      <c r="AV262" s="15" t="s">
        <v>136</v>
      </c>
      <c r="AW262" s="15" t="s">
        <v>37</v>
      </c>
      <c r="AX262" s="15" t="s">
        <v>87</v>
      </c>
      <c r="AY262" s="266" t="s">
        <v>129</v>
      </c>
    </row>
    <row r="263" spans="1:63" s="12" customFormat="1" ht="22.8" customHeight="1">
      <c r="A263" s="12"/>
      <c r="B263" s="203"/>
      <c r="C263" s="204"/>
      <c r="D263" s="205" t="s">
        <v>78</v>
      </c>
      <c r="E263" s="217" t="s">
        <v>180</v>
      </c>
      <c r="F263" s="217" t="s">
        <v>355</v>
      </c>
      <c r="G263" s="204"/>
      <c r="H263" s="204"/>
      <c r="I263" s="207"/>
      <c r="J263" s="218">
        <f>BK263</f>
        <v>0</v>
      </c>
      <c r="K263" s="204"/>
      <c r="L263" s="209"/>
      <c r="M263" s="210"/>
      <c r="N263" s="211"/>
      <c r="O263" s="211"/>
      <c r="P263" s="212">
        <f>SUM(P264:P338)</f>
        <v>0</v>
      </c>
      <c r="Q263" s="211"/>
      <c r="R263" s="212">
        <f>SUM(R264:R338)</f>
        <v>57.137365200000005</v>
      </c>
      <c r="S263" s="211"/>
      <c r="T263" s="213">
        <f>SUM(T264:T338)</f>
        <v>624.6568</v>
      </c>
      <c r="U263" s="12"/>
      <c r="V263" s="12"/>
      <c r="W263" s="12"/>
      <c r="X263" s="12"/>
      <c r="Y263" s="12"/>
      <c r="Z263" s="12"/>
      <c r="AA263" s="12"/>
      <c r="AB263" s="12"/>
      <c r="AC263" s="12"/>
      <c r="AD263" s="12"/>
      <c r="AE263" s="12"/>
      <c r="AR263" s="214" t="s">
        <v>87</v>
      </c>
      <c r="AT263" s="215" t="s">
        <v>78</v>
      </c>
      <c r="AU263" s="215" t="s">
        <v>87</v>
      </c>
      <c r="AY263" s="214" t="s">
        <v>129</v>
      </c>
      <c r="BK263" s="216">
        <f>SUM(BK264:BK338)</f>
        <v>0</v>
      </c>
    </row>
    <row r="264" spans="1:65" s="2" customFormat="1" ht="16.5" customHeight="1">
      <c r="A264" s="39"/>
      <c r="B264" s="40"/>
      <c r="C264" s="219" t="s">
        <v>356</v>
      </c>
      <c r="D264" s="219" t="s">
        <v>131</v>
      </c>
      <c r="E264" s="220" t="s">
        <v>357</v>
      </c>
      <c r="F264" s="221" t="s">
        <v>358</v>
      </c>
      <c r="G264" s="222" t="s">
        <v>134</v>
      </c>
      <c r="H264" s="223">
        <v>30</v>
      </c>
      <c r="I264" s="224"/>
      <c r="J264" s="223">
        <f>ROUND(I264*H264,2)</f>
        <v>0</v>
      </c>
      <c r="K264" s="221" t="s">
        <v>135</v>
      </c>
      <c r="L264" s="45"/>
      <c r="M264" s="225" t="s">
        <v>77</v>
      </c>
      <c r="N264" s="226" t="s">
        <v>49</v>
      </c>
      <c r="O264" s="85"/>
      <c r="P264" s="227">
        <f>O264*H264</f>
        <v>0</v>
      </c>
      <c r="Q264" s="227">
        <v>0</v>
      </c>
      <c r="R264" s="227">
        <f>Q264*H264</f>
        <v>0</v>
      </c>
      <c r="S264" s="227">
        <v>0</v>
      </c>
      <c r="T264" s="228">
        <f>S264*H264</f>
        <v>0</v>
      </c>
      <c r="U264" s="39"/>
      <c r="V264" s="39"/>
      <c r="W264" s="39"/>
      <c r="X264" s="39"/>
      <c r="Y264" s="39"/>
      <c r="Z264" s="39"/>
      <c r="AA264" s="39"/>
      <c r="AB264" s="39"/>
      <c r="AC264" s="39"/>
      <c r="AD264" s="39"/>
      <c r="AE264" s="39"/>
      <c r="AR264" s="229" t="s">
        <v>136</v>
      </c>
      <c r="AT264" s="229" t="s">
        <v>131</v>
      </c>
      <c r="AU264" s="229" t="s">
        <v>89</v>
      </c>
      <c r="AY264" s="18" t="s">
        <v>129</v>
      </c>
      <c r="BE264" s="230">
        <f>IF(N264="základní",J264,0)</f>
        <v>0</v>
      </c>
      <c r="BF264" s="230">
        <f>IF(N264="snížená",J264,0)</f>
        <v>0</v>
      </c>
      <c r="BG264" s="230">
        <f>IF(N264="zákl. přenesená",J264,0)</f>
        <v>0</v>
      </c>
      <c r="BH264" s="230">
        <f>IF(N264="sníž. přenesená",J264,0)</f>
        <v>0</v>
      </c>
      <c r="BI264" s="230">
        <f>IF(N264="nulová",J264,0)</f>
        <v>0</v>
      </c>
      <c r="BJ264" s="18" t="s">
        <v>87</v>
      </c>
      <c r="BK264" s="230">
        <f>ROUND(I264*H264,2)</f>
        <v>0</v>
      </c>
      <c r="BL264" s="18" t="s">
        <v>136</v>
      </c>
      <c r="BM264" s="229" t="s">
        <v>359</v>
      </c>
    </row>
    <row r="265" spans="1:47" s="2" customFormat="1" ht="12">
      <c r="A265" s="39"/>
      <c r="B265" s="40"/>
      <c r="C265" s="41"/>
      <c r="D265" s="231" t="s">
        <v>138</v>
      </c>
      <c r="E265" s="41"/>
      <c r="F265" s="232" t="s">
        <v>360</v>
      </c>
      <c r="G265" s="41"/>
      <c r="H265" s="41"/>
      <c r="I265" s="137"/>
      <c r="J265" s="41"/>
      <c r="K265" s="41"/>
      <c r="L265" s="45"/>
      <c r="M265" s="233"/>
      <c r="N265" s="234"/>
      <c r="O265" s="85"/>
      <c r="P265" s="85"/>
      <c r="Q265" s="85"/>
      <c r="R265" s="85"/>
      <c r="S265" s="85"/>
      <c r="T265" s="86"/>
      <c r="U265" s="39"/>
      <c r="V265" s="39"/>
      <c r="W265" s="39"/>
      <c r="X265" s="39"/>
      <c r="Y265" s="39"/>
      <c r="Z265" s="39"/>
      <c r="AA265" s="39"/>
      <c r="AB265" s="39"/>
      <c r="AC265" s="39"/>
      <c r="AD265" s="39"/>
      <c r="AE265" s="39"/>
      <c r="AT265" s="18" t="s">
        <v>138</v>
      </c>
      <c r="AU265" s="18" t="s">
        <v>89</v>
      </c>
    </row>
    <row r="266" spans="1:51" s="13" customFormat="1" ht="12">
      <c r="A266" s="13"/>
      <c r="B266" s="235"/>
      <c r="C266" s="236"/>
      <c r="D266" s="231" t="s">
        <v>150</v>
      </c>
      <c r="E266" s="237" t="s">
        <v>77</v>
      </c>
      <c r="F266" s="238" t="s">
        <v>300</v>
      </c>
      <c r="G266" s="236"/>
      <c r="H266" s="239">
        <v>30</v>
      </c>
      <c r="I266" s="240"/>
      <c r="J266" s="236"/>
      <c r="K266" s="236"/>
      <c r="L266" s="241"/>
      <c r="M266" s="242"/>
      <c r="N266" s="243"/>
      <c r="O266" s="243"/>
      <c r="P266" s="243"/>
      <c r="Q266" s="243"/>
      <c r="R266" s="243"/>
      <c r="S266" s="243"/>
      <c r="T266" s="244"/>
      <c r="U266" s="13"/>
      <c r="V266" s="13"/>
      <c r="W266" s="13"/>
      <c r="X266" s="13"/>
      <c r="Y266" s="13"/>
      <c r="Z266" s="13"/>
      <c r="AA266" s="13"/>
      <c r="AB266" s="13"/>
      <c r="AC266" s="13"/>
      <c r="AD266" s="13"/>
      <c r="AE266" s="13"/>
      <c r="AT266" s="245" t="s">
        <v>150</v>
      </c>
      <c r="AU266" s="245" t="s">
        <v>89</v>
      </c>
      <c r="AV266" s="13" t="s">
        <v>89</v>
      </c>
      <c r="AW266" s="13" t="s">
        <v>37</v>
      </c>
      <c r="AX266" s="13" t="s">
        <v>79</v>
      </c>
      <c r="AY266" s="245" t="s">
        <v>129</v>
      </c>
    </row>
    <row r="267" spans="1:51" s="14" customFormat="1" ht="12">
      <c r="A267" s="14"/>
      <c r="B267" s="246"/>
      <c r="C267" s="247"/>
      <c r="D267" s="231" t="s">
        <v>150</v>
      </c>
      <c r="E267" s="248" t="s">
        <v>77</v>
      </c>
      <c r="F267" s="249" t="s">
        <v>152</v>
      </c>
      <c r="G267" s="247"/>
      <c r="H267" s="248" t="s">
        <v>77</v>
      </c>
      <c r="I267" s="250"/>
      <c r="J267" s="247"/>
      <c r="K267" s="247"/>
      <c r="L267" s="251"/>
      <c r="M267" s="252"/>
      <c r="N267" s="253"/>
      <c r="O267" s="253"/>
      <c r="P267" s="253"/>
      <c r="Q267" s="253"/>
      <c r="R267" s="253"/>
      <c r="S267" s="253"/>
      <c r="T267" s="254"/>
      <c r="U267" s="14"/>
      <c r="V267" s="14"/>
      <c r="W267" s="14"/>
      <c r="X267" s="14"/>
      <c r="Y267" s="14"/>
      <c r="Z267" s="14"/>
      <c r="AA267" s="14"/>
      <c r="AB267" s="14"/>
      <c r="AC267" s="14"/>
      <c r="AD267" s="14"/>
      <c r="AE267" s="14"/>
      <c r="AT267" s="255" t="s">
        <v>150</v>
      </c>
      <c r="AU267" s="255" t="s">
        <v>89</v>
      </c>
      <c r="AV267" s="14" t="s">
        <v>87</v>
      </c>
      <c r="AW267" s="14" t="s">
        <v>37</v>
      </c>
      <c r="AX267" s="14" t="s">
        <v>79</v>
      </c>
      <c r="AY267" s="255" t="s">
        <v>129</v>
      </c>
    </row>
    <row r="268" spans="1:51" s="15" customFormat="1" ht="12">
      <c r="A268" s="15"/>
      <c r="B268" s="256"/>
      <c r="C268" s="257"/>
      <c r="D268" s="231" t="s">
        <v>150</v>
      </c>
      <c r="E268" s="258" t="s">
        <v>77</v>
      </c>
      <c r="F268" s="259" t="s">
        <v>153</v>
      </c>
      <c r="G268" s="257"/>
      <c r="H268" s="260">
        <v>30</v>
      </c>
      <c r="I268" s="261"/>
      <c r="J268" s="257"/>
      <c r="K268" s="257"/>
      <c r="L268" s="262"/>
      <c r="M268" s="263"/>
      <c r="N268" s="264"/>
      <c r="O268" s="264"/>
      <c r="P268" s="264"/>
      <c r="Q268" s="264"/>
      <c r="R268" s="264"/>
      <c r="S268" s="264"/>
      <c r="T268" s="265"/>
      <c r="U268" s="15"/>
      <c r="V268" s="15"/>
      <c r="W268" s="15"/>
      <c r="X268" s="15"/>
      <c r="Y268" s="15"/>
      <c r="Z268" s="15"/>
      <c r="AA268" s="15"/>
      <c r="AB268" s="15"/>
      <c r="AC268" s="15"/>
      <c r="AD268" s="15"/>
      <c r="AE268" s="15"/>
      <c r="AT268" s="266" t="s">
        <v>150</v>
      </c>
      <c r="AU268" s="266" t="s">
        <v>89</v>
      </c>
      <c r="AV268" s="15" t="s">
        <v>136</v>
      </c>
      <c r="AW268" s="15" t="s">
        <v>37</v>
      </c>
      <c r="AX268" s="15" t="s">
        <v>87</v>
      </c>
      <c r="AY268" s="266" t="s">
        <v>129</v>
      </c>
    </row>
    <row r="269" spans="1:65" s="2" customFormat="1" ht="16.5" customHeight="1">
      <c r="A269" s="39"/>
      <c r="B269" s="40"/>
      <c r="C269" s="267" t="s">
        <v>361</v>
      </c>
      <c r="D269" s="267" t="s">
        <v>240</v>
      </c>
      <c r="E269" s="268" t="s">
        <v>362</v>
      </c>
      <c r="F269" s="269" t="s">
        <v>363</v>
      </c>
      <c r="G269" s="270" t="s">
        <v>134</v>
      </c>
      <c r="H269" s="271">
        <v>30</v>
      </c>
      <c r="I269" s="272"/>
      <c r="J269" s="271">
        <f>ROUND(I269*H269,2)</f>
        <v>0</v>
      </c>
      <c r="K269" s="269" t="s">
        <v>77</v>
      </c>
      <c r="L269" s="273"/>
      <c r="M269" s="274" t="s">
        <v>77</v>
      </c>
      <c r="N269" s="275" t="s">
        <v>49</v>
      </c>
      <c r="O269" s="85"/>
      <c r="P269" s="227">
        <f>O269*H269</f>
        <v>0</v>
      </c>
      <c r="Q269" s="227">
        <v>0.0021</v>
      </c>
      <c r="R269" s="227">
        <f>Q269*H269</f>
        <v>0.063</v>
      </c>
      <c r="S269" s="227">
        <v>0</v>
      </c>
      <c r="T269" s="228">
        <f>S269*H269</f>
        <v>0</v>
      </c>
      <c r="U269" s="39"/>
      <c r="V269" s="39"/>
      <c r="W269" s="39"/>
      <c r="X269" s="39"/>
      <c r="Y269" s="39"/>
      <c r="Z269" s="39"/>
      <c r="AA269" s="39"/>
      <c r="AB269" s="39"/>
      <c r="AC269" s="39"/>
      <c r="AD269" s="39"/>
      <c r="AE269" s="39"/>
      <c r="AR269" s="229" t="s">
        <v>175</v>
      </c>
      <c r="AT269" s="229" t="s">
        <v>240</v>
      </c>
      <c r="AU269" s="229" t="s">
        <v>89</v>
      </c>
      <c r="AY269" s="18" t="s">
        <v>129</v>
      </c>
      <c r="BE269" s="230">
        <f>IF(N269="základní",J269,0)</f>
        <v>0</v>
      </c>
      <c r="BF269" s="230">
        <f>IF(N269="snížená",J269,0)</f>
        <v>0</v>
      </c>
      <c r="BG269" s="230">
        <f>IF(N269="zákl. přenesená",J269,0)</f>
        <v>0</v>
      </c>
      <c r="BH269" s="230">
        <f>IF(N269="sníž. přenesená",J269,0)</f>
        <v>0</v>
      </c>
      <c r="BI269" s="230">
        <f>IF(N269="nulová",J269,0)</f>
        <v>0</v>
      </c>
      <c r="BJ269" s="18" t="s">
        <v>87</v>
      </c>
      <c r="BK269" s="230">
        <f>ROUND(I269*H269,2)</f>
        <v>0</v>
      </c>
      <c r="BL269" s="18" t="s">
        <v>136</v>
      </c>
      <c r="BM269" s="229" t="s">
        <v>364</v>
      </c>
    </row>
    <row r="270" spans="1:65" s="2" customFormat="1" ht="16.5" customHeight="1">
      <c r="A270" s="39"/>
      <c r="B270" s="40"/>
      <c r="C270" s="219" t="s">
        <v>365</v>
      </c>
      <c r="D270" s="219" t="s">
        <v>131</v>
      </c>
      <c r="E270" s="220" t="s">
        <v>357</v>
      </c>
      <c r="F270" s="221" t="s">
        <v>358</v>
      </c>
      <c r="G270" s="222" t="s">
        <v>134</v>
      </c>
      <c r="H270" s="223">
        <v>10</v>
      </c>
      <c r="I270" s="224"/>
      <c r="J270" s="223">
        <f>ROUND(I270*H270,2)</f>
        <v>0</v>
      </c>
      <c r="K270" s="221" t="s">
        <v>135</v>
      </c>
      <c r="L270" s="45"/>
      <c r="M270" s="225" t="s">
        <v>77</v>
      </c>
      <c r="N270" s="226" t="s">
        <v>49</v>
      </c>
      <c r="O270" s="85"/>
      <c r="P270" s="227">
        <f>O270*H270</f>
        <v>0</v>
      </c>
      <c r="Q270" s="227">
        <v>0</v>
      </c>
      <c r="R270" s="227">
        <f>Q270*H270</f>
        <v>0</v>
      </c>
      <c r="S270" s="227">
        <v>0</v>
      </c>
      <c r="T270" s="228">
        <f>S270*H270</f>
        <v>0</v>
      </c>
      <c r="U270" s="39"/>
      <c r="V270" s="39"/>
      <c r="W270" s="39"/>
      <c r="X270" s="39"/>
      <c r="Y270" s="39"/>
      <c r="Z270" s="39"/>
      <c r="AA270" s="39"/>
      <c r="AB270" s="39"/>
      <c r="AC270" s="39"/>
      <c r="AD270" s="39"/>
      <c r="AE270" s="39"/>
      <c r="AR270" s="229" t="s">
        <v>136</v>
      </c>
      <c r="AT270" s="229" t="s">
        <v>131</v>
      </c>
      <c r="AU270" s="229" t="s">
        <v>89</v>
      </c>
      <c r="AY270" s="18" t="s">
        <v>129</v>
      </c>
      <c r="BE270" s="230">
        <f>IF(N270="základní",J270,0)</f>
        <v>0</v>
      </c>
      <c r="BF270" s="230">
        <f>IF(N270="snížená",J270,0)</f>
        <v>0</v>
      </c>
      <c r="BG270" s="230">
        <f>IF(N270="zákl. přenesená",J270,0)</f>
        <v>0</v>
      </c>
      <c r="BH270" s="230">
        <f>IF(N270="sníž. přenesená",J270,0)</f>
        <v>0</v>
      </c>
      <c r="BI270" s="230">
        <f>IF(N270="nulová",J270,0)</f>
        <v>0</v>
      </c>
      <c r="BJ270" s="18" t="s">
        <v>87</v>
      </c>
      <c r="BK270" s="230">
        <f>ROUND(I270*H270,2)</f>
        <v>0</v>
      </c>
      <c r="BL270" s="18" t="s">
        <v>136</v>
      </c>
      <c r="BM270" s="229" t="s">
        <v>366</v>
      </c>
    </row>
    <row r="271" spans="1:47" s="2" customFormat="1" ht="12">
      <c r="A271" s="39"/>
      <c r="B271" s="40"/>
      <c r="C271" s="41"/>
      <c r="D271" s="231" t="s">
        <v>138</v>
      </c>
      <c r="E271" s="41"/>
      <c r="F271" s="232" t="s">
        <v>360</v>
      </c>
      <c r="G271" s="41"/>
      <c r="H271" s="41"/>
      <c r="I271" s="137"/>
      <c r="J271" s="41"/>
      <c r="K271" s="41"/>
      <c r="L271" s="45"/>
      <c r="M271" s="233"/>
      <c r="N271" s="234"/>
      <c r="O271" s="85"/>
      <c r="P271" s="85"/>
      <c r="Q271" s="85"/>
      <c r="R271" s="85"/>
      <c r="S271" s="85"/>
      <c r="T271" s="86"/>
      <c r="U271" s="39"/>
      <c r="V271" s="39"/>
      <c r="W271" s="39"/>
      <c r="X271" s="39"/>
      <c r="Y271" s="39"/>
      <c r="Z271" s="39"/>
      <c r="AA271" s="39"/>
      <c r="AB271" s="39"/>
      <c r="AC271" s="39"/>
      <c r="AD271" s="39"/>
      <c r="AE271" s="39"/>
      <c r="AT271" s="18" t="s">
        <v>138</v>
      </c>
      <c r="AU271" s="18" t="s">
        <v>89</v>
      </c>
    </row>
    <row r="272" spans="1:51" s="13" customFormat="1" ht="12">
      <c r="A272" s="13"/>
      <c r="B272" s="235"/>
      <c r="C272" s="236"/>
      <c r="D272" s="231" t="s">
        <v>150</v>
      </c>
      <c r="E272" s="237" t="s">
        <v>77</v>
      </c>
      <c r="F272" s="238" t="s">
        <v>184</v>
      </c>
      <c r="G272" s="236"/>
      <c r="H272" s="239">
        <v>10</v>
      </c>
      <c r="I272" s="240"/>
      <c r="J272" s="236"/>
      <c r="K272" s="236"/>
      <c r="L272" s="241"/>
      <c r="M272" s="242"/>
      <c r="N272" s="243"/>
      <c r="O272" s="243"/>
      <c r="P272" s="243"/>
      <c r="Q272" s="243"/>
      <c r="R272" s="243"/>
      <c r="S272" s="243"/>
      <c r="T272" s="244"/>
      <c r="U272" s="13"/>
      <c r="V272" s="13"/>
      <c r="W272" s="13"/>
      <c r="X272" s="13"/>
      <c r="Y272" s="13"/>
      <c r="Z272" s="13"/>
      <c r="AA272" s="13"/>
      <c r="AB272" s="13"/>
      <c r="AC272" s="13"/>
      <c r="AD272" s="13"/>
      <c r="AE272" s="13"/>
      <c r="AT272" s="245" t="s">
        <v>150</v>
      </c>
      <c r="AU272" s="245" t="s">
        <v>89</v>
      </c>
      <c r="AV272" s="13" t="s">
        <v>89</v>
      </c>
      <c r="AW272" s="13" t="s">
        <v>37</v>
      </c>
      <c r="AX272" s="13" t="s">
        <v>79</v>
      </c>
      <c r="AY272" s="245" t="s">
        <v>129</v>
      </c>
    </row>
    <row r="273" spans="1:51" s="14" customFormat="1" ht="12">
      <c r="A273" s="14"/>
      <c r="B273" s="246"/>
      <c r="C273" s="247"/>
      <c r="D273" s="231" t="s">
        <v>150</v>
      </c>
      <c r="E273" s="248" t="s">
        <v>77</v>
      </c>
      <c r="F273" s="249" t="s">
        <v>152</v>
      </c>
      <c r="G273" s="247"/>
      <c r="H273" s="248" t="s">
        <v>77</v>
      </c>
      <c r="I273" s="250"/>
      <c r="J273" s="247"/>
      <c r="K273" s="247"/>
      <c r="L273" s="251"/>
      <c r="M273" s="252"/>
      <c r="N273" s="253"/>
      <c r="O273" s="253"/>
      <c r="P273" s="253"/>
      <c r="Q273" s="253"/>
      <c r="R273" s="253"/>
      <c r="S273" s="253"/>
      <c r="T273" s="254"/>
      <c r="U273" s="14"/>
      <c r="V273" s="14"/>
      <c r="W273" s="14"/>
      <c r="X273" s="14"/>
      <c r="Y273" s="14"/>
      <c r="Z273" s="14"/>
      <c r="AA273" s="14"/>
      <c r="AB273" s="14"/>
      <c r="AC273" s="14"/>
      <c r="AD273" s="14"/>
      <c r="AE273" s="14"/>
      <c r="AT273" s="255" t="s">
        <v>150</v>
      </c>
      <c r="AU273" s="255" t="s">
        <v>89</v>
      </c>
      <c r="AV273" s="14" t="s">
        <v>87</v>
      </c>
      <c r="AW273" s="14" t="s">
        <v>37</v>
      </c>
      <c r="AX273" s="14" t="s">
        <v>79</v>
      </c>
      <c r="AY273" s="255" t="s">
        <v>129</v>
      </c>
    </row>
    <row r="274" spans="1:51" s="15" customFormat="1" ht="12">
      <c r="A274" s="15"/>
      <c r="B274" s="256"/>
      <c r="C274" s="257"/>
      <c r="D274" s="231" t="s">
        <v>150</v>
      </c>
      <c r="E274" s="258" t="s">
        <v>77</v>
      </c>
      <c r="F274" s="259" t="s">
        <v>153</v>
      </c>
      <c r="G274" s="257"/>
      <c r="H274" s="260">
        <v>10</v>
      </c>
      <c r="I274" s="261"/>
      <c r="J274" s="257"/>
      <c r="K274" s="257"/>
      <c r="L274" s="262"/>
      <c r="M274" s="263"/>
      <c r="N274" s="264"/>
      <c r="O274" s="264"/>
      <c r="P274" s="264"/>
      <c r="Q274" s="264"/>
      <c r="R274" s="264"/>
      <c r="S274" s="264"/>
      <c r="T274" s="265"/>
      <c r="U274" s="15"/>
      <c r="V274" s="15"/>
      <c r="W274" s="15"/>
      <c r="X274" s="15"/>
      <c r="Y274" s="15"/>
      <c r="Z274" s="15"/>
      <c r="AA274" s="15"/>
      <c r="AB274" s="15"/>
      <c r="AC274" s="15"/>
      <c r="AD274" s="15"/>
      <c r="AE274" s="15"/>
      <c r="AT274" s="266" t="s">
        <v>150</v>
      </c>
      <c r="AU274" s="266" t="s">
        <v>89</v>
      </c>
      <c r="AV274" s="15" t="s">
        <v>136</v>
      </c>
      <c r="AW274" s="15" t="s">
        <v>37</v>
      </c>
      <c r="AX274" s="15" t="s">
        <v>87</v>
      </c>
      <c r="AY274" s="266" t="s">
        <v>129</v>
      </c>
    </row>
    <row r="275" spans="1:65" s="2" customFormat="1" ht="16.5" customHeight="1">
      <c r="A275" s="39"/>
      <c r="B275" s="40"/>
      <c r="C275" s="267" t="s">
        <v>367</v>
      </c>
      <c r="D275" s="267" t="s">
        <v>240</v>
      </c>
      <c r="E275" s="268" t="s">
        <v>368</v>
      </c>
      <c r="F275" s="269" t="s">
        <v>369</v>
      </c>
      <c r="G275" s="270" t="s">
        <v>134</v>
      </c>
      <c r="H275" s="271">
        <v>10</v>
      </c>
      <c r="I275" s="272"/>
      <c r="J275" s="271">
        <f>ROUND(I275*H275,2)</f>
        <v>0</v>
      </c>
      <c r="K275" s="269" t="s">
        <v>77</v>
      </c>
      <c r="L275" s="273"/>
      <c r="M275" s="274" t="s">
        <v>77</v>
      </c>
      <c r="N275" s="275" t="s">
        <v>49</v>
      </c>
      <c r="O275" s="85"/>
      <c r="P275" s="227">
        <f>O275*H275</f>
        <v>0</v>
      </c>
      <c r="Q275" s="227">
        <v>0</v>
      </c>
      <c r="R275" s="227">
        <f>Q275*H275</f>
        <v>0</v>
      </c>
      <c r="S275" s="227">
        <v>0</v>
      </c>
      <c r="T275" s="228">
        <f>S275*H275</f>
        <v>0</v>
      </c>
      <c r="U275" s="39"/>
      <c r="V275" s="39"/>
      <c r="W275" s="39"/>
      <c r="X275" s="39"/>
      <c r="Y275" s="39"/>
      <c r="Z275" s="39"/>
      <c r="AA275" s="39"/>
      <c r="AB275" s="39"/>
      <c r="AC275" s="39"/>
      <c r="AD275" s="39"/>
      <c r="AE275" s="39"/>
      <c r="AR275" s="229" t="s">
        <v>175</v>
      </c>
      <c r="AT275" s="229" t="s">
        <v>240</v>
      </c>
      <c r="AU275" s="229" t="s">
        <v>89</v>
      </c>
      <c r="AY275" s="18" t="s">
        <v>129</v>
      </c>
      <c r="BE275" s="230">
        <f>IF(N275="základní",J275,0)</f>
        <v>0</v>
      </c>
      <c r="BF275" s="230">
        <f>IF(N275="snížená",J275,0)</f>
        <v>0</v>
      </c>
      <c r="BG275" s="230">
        <f>IF(N275="zákl. přenesená",J275,0)</f>
        <v>0</v>
      </c>
      <c r="BH275" s="230">
        <f>IF(N275="sníž. přenesená",J275,0)</f>
        <v>0</v>
      </c>
      <c r="BI275" s="230">
        <f>IF(N275="nulová",J275,0)</f>
        <v>0</v>
      </c>
      <c r="BJ275" s="18" t="s">
        <v>87</v>
      </c>
      <c r="BK275" s="230">
        <f>ROUND(I275*H275,2)</f>
        <v>0</v>
      </c>
      <c r="BL275" s="18" t="s">
        <v>136</v>
      </c>
      <c r="BM275" s="229" t="s">
        <v>370</v>
      </c>
    </row>
    <row r="276" spans="1:65" s="2" customFormat="1" ht="16.5" customHeight="1">
      <c r="A276" s="39"/>
      <c r="B276" s="40"/>
      <c r="C276" s="219" t="s">
        <v>371</v>
      </c>
      <c r="D276" s="219" t="s">
        <v>131</v>
      </c>
      <c r="E276" s="220" t="s">
        <v>372</v>
      </c>
      <c r="F276" s="221" t="s">
        <v>373</v>
      </c>
      <c r="G276" s="222" t="s">
        <v>374</v>
      </c>
      <c r="H276" s="223">
        <v>1294</v>
      </c>
      <c r="I276" s="224"/>
      <c r="J276" s="223">
        <f>ROUND(I276*H276,2)</f>
        <v>0</v>
      </c>
      <c r="K276" s="221" t="s">
        <v>135</v>
      </c>
      <c r="L276" s="45"/>
      <c r="M276" s="225" t="s">
        <v>77</v>
      </c>
      <c r="N276" s="226" t="s">
        <v>49</v>
      </c>
      <c r="O276" s="85"/>
      <c r="P276" s="227">
        <f>O276*H276</f>
        <v>0</v>
      </c>
      <c r="Q276" s="227">
        <v>0.00033</v>
      </c>
      <c r="R276" s="227">
        <f>Q276*H276</f>
        <v>0.42702</v>
      </c>
      <c r="S276" s="227">
        <v>0</v>
      </c>
      <c r="T276" s="228">
        <f>S276*H276</f>
        <v>0</v>
      </c>
      <c r="U276" s="39"/>
      <c r="V276" s="39"/>
      <c r="W276" s="39"/>
      <c r="X276" s="39"/>
      <c r="Y276" s="39"/>
      <c r="Z276" s="39"/>
      <c r="AA276" s="39"/>
      <c r="AB276" s="39"/>
      <c r="AC276" s="39"/>
      <c r="AD276" s="39"/>
      <c r="AE276" s="39"/>
      <c r="AR276" s="229" t="s">
        <v>136</v>
      </c>
      <c r="AT276" s="229" t="s">
        <v>131</v>
      </c>
      <c r="AU276" s="229" t="s">
        <v>89</v>
      </c>
      <c r="AY276" s="18" t="s">
        <v>129</v>
      </c>
      <c r="BE276" s="230">
        <f>IF(N276="základní",J276,0)</f>
        <v>0</v>
      </c>
      <c r="BF276" s="230">
        <f>IF(N276="snížená",J276,0)</f>
        <v>0</v>
      </c>
      <c r="BG276" s="230">
        <f>IF(N276="zákl. přenesená",J276,0)</f>
        <v>0</v>
      </c>
      <c r="BH276" s="230">
        <f>IF(N276="sníž. přenesená",J276,0)</f>
        <v>0</v>
      </c>
      <c r="BI276" s="230">
        <f>IF(N276="nulová",J276,0)</f>
        <v>0</v>
      </c>
      <c r="BJ276" s="18" t="s">
        <v>87</v>
      </c>
      <c r="BK276" s="230">
        <f>ROUND(I276*H276,2)</f>
        <v>0</v>
      </c>
      <c r="BL276" s="18" t="s">
        <v>136</v>
      </c>
      <c r="BM276" s="229" t="s">
        <v>375</v>
      </c>
    </row>
    <row r="277" spans="1:47" s="2" customFormat="1" ht="12">
      <c r="A277" s="39"/>
      <c r="B277" s="40"/>
      <c r="C277" s="41"/>
      <c r="D277" s="231" t="s">
        <v>138</v>
      </c>
      <c r="E277" s="41"/>
      <c r="F277" s="232" t="s">
        <v>376</v>
      </c>
      <c r="G277" s="41"/>
      <c r="H277" s="41"/>
      <c r="I277" s="137"/>
      <c r="J277" s="41"/>
      <c r="K277" s="41"/>
      <c r="L277" s="45"/>
      <c r="M277" s="233"/>
      <c r="N277" s="234"/>
      <c r="O277" s="85"/>
      <c r="P277" s="85"/>
      <c r="Q277" s="85"/>
      <c r="R277" s="85"/>
      <c r="S277" s="85"/>
      <c r="T277" s="86"/>
      <c r="U277" s="39"/>
      <c r="V277" s="39"/>
      <c r="W277" s="39"/>
      <c r="X277" s="39"/>
      <c r="Y277" s="39"/>
      <c r="Z277" s="39"/>
      <c r="AA277" s="39"/>
      <c r="AB277" s="39"/>
      <c r="AC277" s="39"/>
      <c r="AD277" s="39"/>
      <c r="AE277" s="39"/>
      <c r="AT277" s="18" t="s">
        <v>138</v>
      </c>
      <c r="AU277" s="18" t="s">
        <v>89</v>
      </c>
    </row>
    <row r="278" spans="1:51" s="13" customFormat="1" ht="12">
      <c r="A278" s="13"/>
      <c r="B278" s="235"/>
      <c r="C278" s="236"/>
      <c r="D278" s="231" t="s">
        <v>150</v>
      </c>
      <c r="E278" s="237" t="s">
        <v>77</v>
      </c>
      <c r="F278" s="238" t="s">
        <v>377</v>
      </c>
      <c r="G278" s="236"/>
      <c r="H278" s="239">
        <v>1294</v>
      </c>
      <c r="I278" s="240"/>
      <c r="J278" s="236"/>
      <c r="K278" s="236"/>
      <c r="L278" s="241"/>
      <c r="M278" s="242"/>
      <c r="N278" s="243"/>
      <c r="O278" s="243"/>
      <c r="P278" s="243"/>
      <c r="Q278" s="243"/>
      <c r="R278" s="243"/>
      <c r="S278" s="243"/>
      <c r="T278" s="244"/>
      <c r="U278" s="13"/>
      <c r="V278" s="13"/>
      <c r="W278" s="13"/>
      <c r="X278" s="13"/>
      <c r="Y278" s="13"/>
      <c r="Z278" s="13"/>
      <c r="AA278" s="13"/>
      <c r="AB278" s="13"/>
      <c r="AC278" s="13"/>
      <c r="AD278" s="13"/>
      <c r="AE278" s="13"/>
      <c r="AT278" s="245" t="s">
        <v>150</v>
      </c>
      <c r="AU278" s="245" t="s">
        <v>89</v>
      </c>
      <c r="AV278" s="13" t="s">
        <v>89</v>
      </c>
      <c r="AW278" s="13" t="s">
        <v>37</v>
      </c>
      <c r="AX278" s="13" t="s">
        <v>79</v>
      </c>
      <c r="AY278" s="245" t="s">
        <v>129</v>
      </c>
    </row>
    <row r="279" spans="1:51" s="14" customFormat="1" ht="12">
      <c r="A279" s="14"/>
      <c r="B279" s="246"/>
      <c r="C279" s="247"/>
      <c r="D279" s="231" t="s">
        <v>150</v>
      </c>
      <c r="E279" s="248" t="s">
        <v>77</v>
      </c>
      <c r="F279" s="249" t="s">
        <v>152</v>
      </c>
      <c r="G279" s="247"/>
      <c r="H279" s="248" t="s">
        <v>77</v>
      </c>
      <c r="I279" s="250"/>
      <c r="J279" s="247"/>
      <c r="K279" s="247"/>
      <c r="L279" s="251"/>
      <c r="M279" s="252"/>
      <c r="N279" s="253"/>
      <c r="O279" s="253"/>
      <c r="P279" s="253"/>
      <c r="Q279" s="253"/>
      <c r="R279" s="253"/>
      <c r="S279" s="253"/>
      <c r="T279" s="254"/>
      <c r="U279" s="14"/>
      <c r="V279" s="14"/>
      <c r="W279" s="14"/>
      <c r="X279" s="14"/>
      <c r="Y279" s="14"/>
      <c r="Z279" s="14"/>
      <c r="AA279" s="14"/>
      <c r="AB279" s="14"/>
      <c r="AC279" s="14"/>
      <c r="AD279" s="14"/>
      <c r="AE279" s="14"/>
      <c r="AT279" s="255" t="s">
        <v>150</v>
      </c>
      <c r="AU279" s="255" t="s">
        <v>89</v>
      </c>
      <c r="AV279" s="14" t="s">
        <v>87</v>
      </c>
      <c r="AW279" s="14" t="s">
        <v>37</v>
      </c>
      <c r="AX279" s="14" t="s">
        <v>79</v>
      </c>
      <c r="AY279" s="255" t="s">
        <v>129</v>
      </c>
    </row>
    <row r="280" spans="1:51" s="15" customFormat="1" ht="12">
      <c r="A280" s="15"/>
      <c r="B280" s="256"/>
      <c r="C280" s="257"/>
      <c r="D280" s="231" t="s">
        <v>150</v>
      </c>
      <c r="E280" s="258" t="s">
        <v>77</v>
      </c>
      <c r="F280" s="259" t="s">
        <v>153</v>
      </c>
      <c r="G280" s="257"/>
      <c r="H280" s="260">
        <v>1294</v>
      </c>
      <c r="I280" s="261"/>
      <c r="J280" s="257"/>
      <c r="K280" s="257"/>
      <c r="L280" s="262"/>
      <c r="M280" s="263"/>
      <c r="N280" s="264"/>
      <c r="O280" s="264"/>
      <c r="P280" s="264"/>
      <c r="Q280" s="264"/>
      <c r="R280" s="264"/>
      <c r="S280" s="264"/>
      <c r="T280" s="265"/>
      <c r="U280" s="15"/>
      <c r="V280" s="15"/>
      <c r="W280" s="15"/>
      <c r="X280" s="15"/>
      <c r="Y280" s="15"/>
      <c r="Z280" s="15"/>
      <c r="AA280" s="15"/>
      <c r="AB280" s="15"/>
      <c r="AC280" s="15"/>
      <c r="AD280" s="15"/>
      <c r="AE280" s="15"/>
      <c r="AT280" s="266" t="s">
        <v>150</v>
      </c>
      <c r="AU280" s="266" t="s">
        <v>89</v>
      </c>
      <c r="AV280" s="15" t="s">
        <v>136</v>
      </c>
      <c r="AW280" s="15" t="s">
        <v>37</v>
      </c>
      <c r="AX280" s="15" t="s">
        <v>87</v>
      </c>
      <c r="AY280" s="266" t="s">
        <v>129</v>
      </c>
    </row>
    <row r="281" spans="1:65" s="2" customFormat="1" ht="21.75" customHeight="1">
      <c r="A281" s="39"/>
      <c r="B281" s="40"/>
      <c r="C281" s="219" t="s">
        <v>378</v>
      </c>
      <c r="D281" s="219" t="s">
        <v>131</v>
      </c>
      <c r="E281" s="220" t="s">
        <v>379</v>
      </c>
      <c r="F281" s="221" t="s">
        <v>380</v>
      </c>
      <c r="G281" s="222" t="s">
        <v>374</v>
      </c>
      <c r="H281" s="223">
        <v>1294</v>
      </c>
      <c r="I281" s="224"/>
      <c r="J281" s="223">
        <f>ROUND(I281*H281,2)</f>
        <v>0</v>
      </c>
      <c r="K281" s="221" t="s">
        <v>135</v>
      </c>
      <c r="L281" s="45"/>
      <c r="M281" s="225" t="s">
        <v>77</v>
      </c>
      <c r="N281" s="226" t="s">
        <v>49</v>
      </c>
      <c r="O281" s="85"/>
      <c r="P281" s="227">
        <f>O281*H281</f>
        <v>0</v>
      </c>
      <c r="Q281" s="227">
        <v>0</v>
      </c>
      <c r="R281" s="227">
        <f>Q281*H281</f>
        <v>0</v>
      </c>
      <c r="S281" s="227">
        <v>0</v>
      </c>
      <c r="T281" s="228">
        <f>S281*H281</f>
        <v>0</v>
      </c>
      <c r="U281" s="39"/>
      <c r="V281" s="39"/>
      <c r="W281" s="39"/>
      <c r="X281" s="39"/>
      <c r="Y281" s="39"/>
      <c r="Z281" s="39"/>
      <c r="AA281" s="39"/>
      <c r="AB281" s="39"/>
      <c r="AC281" s="39"/>
      <c r="AD281" s="39"/>
      <c r="AE281" s="39"/>
      <c r="AR281" s="229" t="s">
        <v>136</v>
      </c>
      <c r="AT281" s="229" t="s">
        <v>131</v>
      </c>
      <c r="AU281" s="229" t="s">
        <v>89</v>
      </c>
      <c r="AY281" s="18" t="s">
        <v>129</v>
      </c>
      <c r="BE281" s="230">
        <f>IF(N281="základní",J281,0)</f>
        <v>0</v>
      </c>
      <c r="BF281" s="230">
        <f>IF(N281="snížená",J281,0)</f>
        <v>0</v>
      </c>
      <c r="BG281" s="230">
        <f>IF(N281="zákl. přenesená",J281,0)</f>
        <v>0</v>
      </c>
      <c r="BH281" s="230">
        <f>IF(N281="sníž. přenesená",J281,0)</f>
        <v>0</v>
      </c>
      <c r="BI281" s="230">
        <f>IF(N281="nulová",J281,0)</f>
        <v>0</v>
      </c>
      <c r="BJ281" s="18" t="s">
        <v>87</v>
      </c>
      <c r="BK281" s="230">
        <f>ROUND(I281*H281,2)</f>
        <v>0</v>
      </c>
      <c r="BL281" s="18" t="s">
        <v>136</v>
      </c>
      <c r="BM281" s="229" t="s">
        <v>381</v>
      </c>
    </row>
    <row r="282" spans="1:47" s="2" customFormat="1" ht="12">
      <c r="A282" s="39"/>
      <c r="B282" s="40"/>
      <c r="C282" s="41"/>
      <c r="D282" s="231" t="s">
        <v>138</v>
      </c>
      <c r="E282" s="41"/>
      <c r="F282" s="232" t="s">
        <v>382</v>
      </c>
      <c r="G282" s="41"/>
      <c r="H282" s="41"/>
      <c r="I282" s="137"/>
      <c r="J282" s="41"/>
      <c r="K282" s="41"/>
      <c r="L282" s="45"/>
      <c r="M282" s="233"/>
      <c r="N282" s="234"/>
      <c r="O282" s="85"/>
      <c r="P282" s="85"/>
      <c r="Q282" s="85"/>
      <c r="R282" s="85"/>
      <c r="S282" s="85"/>
      <c r="T282" s="86"/>
      <c r="U282" s="39"/>
      <c r="V282" s="39"/>
      <c r="W282" s="39"/>
      <c r="X282" s="39"/>
      <c r="Y282" s="39"/>
      <c r="Z282" s="39"/>
      <c r="AA282" s="39"/>
      <c r="AB282" s="39"/>
      <c r="AC282" s="39"/>
      <c r="AD282" s="39"/>
      <c r="AE282" s="39"/>
      <c r="AT282" s="18" t="s">
        <v>138</v>
      </c>
      <c r="AU282" s="18" t="s">
        <v>89</v>
      </c>
    </row>
    <row r="283" spans="1:51" s="13" customFormat="1" ht="12">
      <c r="A283" s="13"/>
      <c r="B283" s="235"/>
      <c r="C283" s="236"/>
      <c r="D283" s="231" t="s">
        <v>150</v>
      </c>
      <c r="E283" s="237" t="s">
        <v>77</v>
      </c>
      <c r="F283" s="238" t="s">
        <v>377</v>
      </c>
      <c r="G283" s="236"/>
      <c r="H283" s="239">
        <v>1294</v>
      </c>
      <c r="I283" s="240"/>
      <c r="J283" s="236"/>
      <c r="K283" s="236"/>
      <c r="L283" s="241"/>
      <c r="M283" s="242"/>
      <c r="N283" s="243"/>
      <c r="O283" s="243"/>
      <c r="P283" s="243"/>
      <c r="Q283" s="243"/>
      <c r="R283" s="243"/>
      <c r="S283" s="243"/>
      <c r="T283" s="244"/>
      <c r="U283" s="13"/>
      <c r="V283" s="13"/>
      <c r="W283" s="13"/>
      <c r="X283" s="13"/>
      <c r="Y283" s="13"/>
      <c r="Z283" s="13"/>
      <c r="AA283" s="13"/>
      <c r="AB283" s="13"/>
      <c r="AC283" s="13"/>
      <c r="AD283" s="13"/>
      <c r="AE283" s="13"/>
      <c r="AT283" s="245" t="s">
        <v>150</v>
      </c>
      <c r="AU283" s="245" t="s">
        <v>89</v>
      </c>
      <c r="AV283" s="13" t="s">
        <v>89</v>
      </c>
      <c r="AW283" s="13" t="s">
        <v>37</v>
      </c>
      <c r="AX283" s="13" t="s">
        <v>79</v>
      </c>
      <c r="AY283" s="245" t="s">
        <v>129</v>
      </c>
    </row>
    <row r="284" spans="1:51" s="14" customFormat="1" ht="12">
      <c r="A284" s="14"/>
      <c r="B284" s="246"/>
      <c r="C284" s="247"/>
      <c r="D284" s="231" t="s">
        <v>150</v>
      </c>
      <c r="E284" s="248" t="s">
        <v>77</v>
      </c>
      <c r="F284" s="249" t="s">
        <v>152</v>
      </c>
      <c r="G284" s="247"/>
      <c r="H284" s="248" t="s">
        <v>77</v>
      </c>
      <c r="I284" s="250"/>
      <c r="J284" s="247"/>
      <c r="K284" s="247"/>
      <c r="L284" s="251"/>
      <c r="M284" s="252"/>
      <c r="N284" s="253"/>
      <c r="O284" s="253"/>
      <c r="P284" s="253"/>
      <c r="Q284" s="253"/>
      <c r="R284" s="253"/>
      <c r="S284" s="253"/>
      <c r="T284" s="254"/>
      <c r="U284" s="14"/>
      <c r="V284" s="14"/>
      <c r="W284" s="14"/>
      <c r="X284" s="14"/>
      <c r="Y284" s="14"/>
      <c r="Z284" s="14"/>
      <c r="AA284" s="14"/>
      <c r="AB284" s="14"/>
      <c r="AC284" s="14"/>
      <c r="AD284" s="14"/>
      <c r="AE284" s="14"/>
      <c r="AT284" s="255" t="s">
        <v>150</v>
      </c>
      <c r="AU284" s="255" t="s">
        <v>89</v>
      </c>
      <c r="AV284" s="14" t="s">
        <v>87</v>
      </c>
      <c r="AW284" s="14" t="s">
        <v>37</v>
      </c>
      <c r="AX284" s="14" t="s">
        <v>79</v>
      </c>
      <c r="AY284" s="255" t="s">
        <v>129</v>
      </c>
    </row>
    <row r="285" spans="1:51" s="15" customFormat="1" ht="12">
      <c r="A285" s="15"/>
      <c r="B285" s="256"/>
      <c r="C285" s="257"/>
      <c r="D285" s="231" t="s">
        <v>150</v>
      </c>
      <c r="E285" s="258" t="s">
        <v>77</v>
      </c>
      <c r="F285" s="259" t="s">
        <v>153</v>
      </c>
      <c r="G285" s="257"/>
      <c r="H285" s="260">
        <v>1294</v>
      </c>
      <c r="I285" s="261"/>
      <c r="J285" s="257"/>
      <c r="K285" s="257"/>
      <c r="L285" s="262"/>
      <c r="M285" s="263"/>
      <c r="N285" s="264"/>
      <c r="O285" s="264"/>
      <c r="P285" s="264"/>
      <c r="Q285" s="264"/>
      <c r="R285" s="264"/>
      <c r="S285" s="264"/>
      <c r="T285" s="265"/>
      <c r="U285" s="15"/>
      <c r="V285" s="15"/>
      <c r="W285" s="15"/>
      <c r="X285" s="15"/>
      <c r="Y285" s="15"/>
      <c r="Z285" s="15"/>
      <c r="AA285" s="15"/>
      <c r="AB285" s="15"/>
      <c r="AC285" s="15"/>
      <c r="AD285" s="15"/>
      <c r="AE285" s="15"/>
      <c r="AT285" s="266" t="s">
        <v>150</v>
      </c>
      <c r="AU285" s="266" t="s">
        <v>89</v>
      </c>
      <c r="AV285" s="15" t="s">
        <v>136</v>
      </c>
      <c r="AW285" s="15" t="s">
        <v>37</v>
      </c>
      <c r="AX285" s="15" t="s">
        <v>87</v>
      </c>
      <c r="AY285" s="266" t="s">
        <v>129</v>
      </c>
    </row>
    <row r="286" spans="1:65" s="2" customFormat="1" ht="16.5" customHeight="1">
      <c r="A286" s="39"/>
      <c r="B286" s="40"/>
      <c r="C286" s="219" t="s">
        <v>383</v>
      </c>
      <c r="D286" s="219" t="s">
        <v>131</v>
      </c>
      <c r="E286" s="220" t="s">
        <v>384</v>
      </c>
      <c r="F286" s="221" t="s">
        <v>385</v>
      </c>
      <c r="G286" s="222" t="s">
        <v>134</v>
      </c>
      <c r="H286" s="223">
        <v>2</v>
      </c>
      <c r="I286" s="224"/>
      <c r="J286" s="223">
        <f>ROUND(I286*H286,2)</f>
        <v>0</v>
      </c>
      <c r="K286" s="221" t="s">
        <v>77</v>
      </c>
      <c r="L286" s="45"/>
      <c r="M286" s="225" t="s">
        <v>77</v>
      </c>
      <c r="N286" s="226" t="s">
        <v>49</v>
      </c>
      <c r="O286" s="85"/>
      <c r="P286" s="227">
        <f>O286*H286</f>
        <v>0</v>
      </c>
      <c r="Q286" s="227">
        <v>16.75142</v>
      </c>
      <c r="R286" s="227">
        <f>Q286*H286</f>
        <v>33.50284</v>
      </c>
      <c r="S286" s="227">
        <v>0</v>
      </c>
      <c r="T286" s="228">
        <f>S286*H286</f>
        <v>0</v>
      </c>
      <c r="U286" s="39"/>
      <c r="V286" s="39"/>
      <c r="W286" s="39"/>
      <c r="X286" s="39"/>
      <c r="Y286" s="39"/>
      <c r="Z286" s="39"/>
      <c r="AA286" s="39"/>
      <c r="AB286" s="39"/>
      <c r="AC286" s="39"/>
      <c r="AD286" s="39"/>
      <c r="AE286" s="39"/>
      <c r="AR286" s="229" t="s">
        <v>136</v>
      </c>
      <c r="AT286" s="229" t="s">
        <v>131</v>
      </c>
      <c r="AU286" s="229" t="s">
        <v>89</v>
      </c>
      <c r="AY286" s="18" t="s">
        <v>129</v>
      </c>
      <c r="BE286" s="230">
        <f>IF(N286="základní",J286,0)</f>
        <v>0</v>
      </c>
      <c r="BF286" s="230">
        <f>IF(N286="snížená",J286,0)</f>
        <v>0</v>
      </c>
      <c r="BG286" s="230">
        <f>IF(N286="zákl. přenesená",J286,0)</f>
        <v>0</v>
      </c>
      <c r="BH286" s="230">
        <f>IF(N286="sníž. přenesená",J286,0)</f>
        <v>0</v>
      </c>
      <c r="BI286" s="230">
        <f>IF(N286="nulová",J286,0)</f>
        <v>0</v>
      </c>
      <c r="BJ286" s="18" t="s">
        <v>87</v>
      </c>
      <c r="BK286" s="230">
        <f>ROUND(I286*H286,2)</f>
        <v>0</v>
      </c>
      <c r="BL286" s="18" t="s">
        <v>136</v>
      </c>
      <c r="BM286" s="229" t="s">
        <v>386</v>
      </c>
    </row>
    <row r="287" spans="1:47" s="2" customFormat="1" ht="12">
      <c r="A287" s="39"/>
      <c r="B287" s="40"/>
      <c r="C287" s="41"/>
      <c r="D287" s="231" t="s">
        <v>138</v>
      </c>
      <c r="E287" s="41"/>
      <c r="F287" s="232" t="s">
        <v>387</v>
      </c>
      <c r="G287" s="41"/>
      <c r="H287" s="41"/>
      <c r="I287" s="137"/>
      <c r="J287" s="41"/>
      <c r="K287" s="41"/>
      <c r="L287" s="45"/>
      <c r="M287" s="233"/>
      <c r="N287" s="234"/>
      <c r="O287" s="85"/>
      <c r="P287" s="85"/>
      <c r="Q287" s="85"/>
      <c r="R287" s="85"/>
      <c r="S287" s="85"/>
      <c r="T287" s="86"/>
      <c r="U287" s="39"/>
      <c r="V287" s="39"/>
      <c r="W287" s="39"/>
      <c r="X287" s="39"/>
      <c r="Y287" s="39"/>
      <c r="Z287" s="39"/>
      <c r="AA287" s="39"/>
      <c r="AB287" s="39"/>
      <c r="AC287" s="39"/>
      <c r="AD287" s="39"/>
      <c r="AE287" s="39"/>
      <c r="AT287" s="18" t="s">
        <v>138</v>
      </c>
      <c r="AU287" s="18" t="s">
        <v>89</v>
      </c>
    </row>
    <row r="288" spans="1:51" s="13" customFormat="1" ht="12">
      <c r="A288" s="13"/>
      <c r="B288" s="235"/>
      <c r="C288" s="236"/>
      <c r="D288" s="231" t="s">
        <v>150</v>
      </c>
      <c r="E288" s="237" t="s">
        <v>77</v>
      </c>
      <c r="F288" s="238" t="s">
        <v>89</v>
      </c>
      <c r="G288" s="236"/>
      <c r="H288" s="239">
        <v>2</v>
      </c>
      <c r="I288" s="240"/>
      <c r="J288" s="236"/>
      <c r="K288" s="236"/>
      <c r="L288" s="241"/>
      <c r="M288" s="242"/>
      <c r="N288" s="243"/>
      <c r="O288" s="243"/>
      <c r="P288" s="243"/>
      <c r="Q288" s="243"/>
      <c r="R288" s="243"/>
      <c r="S288" s="243"/>
      <c r="T288" s="244"/>
      <c r="U288" s="13"/>
      <c r="V288" s="13"/>
      <c r="W288" s="13"/>
      <c r="X288" s="13"/>
      <c r="Y288" s="13"/>
      <c r="Z288" s="13"/>
      <c r="AA288" s="13"/>
      <c r="AB288" s="13"/>
      <c r="AC288" s="13"/>
      <c r="AD288" s="13"/>
      <c r="AE288" s="13"/>
      <c r="AT288" s="245" t="s">
        <v>150</v>
      </c>
      <c r="AU288" s="245" t="s">
        <v>89</v>
      </c>
      <c r="AV288" s="13" t="s">
        <v>89</v>
      </c>
      <c r="AW288" s="13" t="s">
        <v>37</v>
      </c>
      <c r="AX288" s="13" t="s">
        <v>79</v>
      </c>
      <c r="AY288" s="245" t="s">
        <v>129</v>
      </c>
    </row>
    <row r="289" spans="1:51" s="14" customFormat="1" ht="12">
      <c r="A289" s="14"/>
      <c r="B289" s="246"/>
      <c r="C289" s="247"/>
      <c r="D289" s="231" t="s">
        <v>150</v>
      </c>
      <c r="E289" s="248" t="s">
        <v>77</v>
      </c>
      <c r="F289" s="249" t="s">
        <v>152</v>
      </c>
      <c r="G289" s="247"/>
      <c r="H289" s="248" t="s">
        <v>77</v>
      </c>
      <c r="I289" s="250"/>
      <c r="J289" s="247"/>
      <c r="K289" s="247"/>
      <c r="L289" s="251"/>
      <c r="M289" s="252"/>
      <c r="N289" s="253"/>
      <c r="O289" s="253"/>
      <c r="P289" s="253"/>
      <c r="Q289" s="253"/>
      <c r="R289" s="253"/>
      <c r="S289" s="253"/>
      <c r="T289" s="254"/>
      <c r="U289" s="14"/>
      <c r="V289" s="14"/>
      <c r="W289" s="14"/>
      <c r="X289" s="14"/>
      <c r="Y289" s="14"/>
      <c r="Z289" s="14"/>
      <c r="AA289" s="14"/>
      <c r="AB289" s="14"/>
      <c r="AC289" s="14"/>
      <c r="AD289" s="14"/>
      <c r="AE289" s="14"/>
      <c r="AT289" s="255" t="s">
        <v>150</v>
      </c>
      <c r="AU289" s="255" t="s">
        <v>89</v>
      </c>
      <c r="AV289" s="14" t="s">
        <v>87</v>
      </c>
      <c r="AW289" s="14" t="s">
        <v>37</v>
      </c>
      <c r="AX289" s="14" t="s">
        <v>79</v>
      </c>
      <c r="AY289" s="255" t="s">
        <v>129</v>
      </c>
    </row>
    <row r="290" spans="1:51" s="15" customFormat="1" ht="12">
      <c r="A290" s="15"/>
      <c r="B290" s="256"/>
      <c r="C290" s="257"/>
      <c r="D290" s="231" t="s">
        <v>150</v>
      </c>
      <c r="E290" s="258" t="s">
        <v>77</v>
      </c>
      <c r="F290" s="259" t="s">
        <v>153</v>
      </c>
      <c r="G290" s="257"/>
      <c r="H290" s="260">
        <v>2</v>
      </c>
      <c r="I290" s="261"/>
      <c r="J290" s="257"/>
      <c r="K290" s="257"/>
      <c r="L290" s="262"/>
      <c r="M290" s="263"/>
      <c r="N290" s="264"/>
      <c r="O290" s="264"/>
      <c r="P290" s="264"/>
      <c r="Q290" s="264"/>
      <c r="R290" s="264"/>
      <c r="S290" s="264"/>
      <c r="T290" s="265"/>
      <c r="U290" s="15"/>
      <c r="V290" s="15"/>
      <c r="W290" s="15"/>
      <c r="X290" s="15"/>
      <c r="Y290" s="15"/>
      <c r="Z290" s="15"/>
      <c r="AA290" s="15"/>
      <c r="AB290" s="15"/>
      <c r="AC290" s="15"/>
      <c r="AD290" s="15"/>
      <c r="AE290" s="15"/>
      <c r="AT290" s="266" t="s">
        <v>150</v>
      </c>
      <c r="AU290" s="266" t="s">
        <v>89</v>
      </c>
      <c r="AV290" s="15" t="s">
        <v>136</v>
      </c>
      <c r="AW290" s="15" t="s">
        <v>37</v>
      </c>
      <c r="AX290" s="15" t="s">
        <v>87</v>
      </c>
      <c r="AY290" s="266" t="s">
        <v>129</v>
      </c>
    </row>
    <row r="291" spans="1:65" s="2" customFormat="1" ht="16.5" customHeight="1">
      <c r="A291" s="39"/>
      <c r="B291" s="40"/>
      <c r="C291" s="219" t="s">
        <v>388</v>
      </c>
      <c r="D291" s="219" t="s">
        <v>131</v>
      </c>
      <c r="E291" s="220" t="s">
        <v>389</v>
      </c>
      <c r="F291" s="221" t="s">
        <v>390</v>
      </c>
      <c r="G291" s="222" t="s">
        <v>374</v>
      </c>
      <c r="H291" s="223">
        <v>10</v>
      </c>
      <c r="I291" s="224"/>
      <c r="J291" s="223">
        <f>ROUND(I291*H291,2)</f>
        <v>0</v>
      </c>
      <c r="K291" s="221" t="s">
        <v>135</v>
      </c>
      <c r="L291" s="45"/>
      <c r="M291" s="225" t="s">
        <v>77</v>
      </c>
      <c r="N291" s="226" t="s">
        <v>49</v>
      </c>
      <c r="O291" s="85"/>
      <c r="P291" s="227">
        <f>O291*H291</f>
        <v>0</v>
      </c>
      <c r="Q291" s="227">
        <v>1.36828</v>
      </c>
      <c r="R291" s="227">
        <f>Q291*H291</f>
        <v>13.6828</v>
      </c>
      <c r="S291" s="227">
        <v>0</v>
      </c>
      <c r="T291" s="228">
        <f>S291*H291</f>
        <v>0</v>
      </c>
      <c r="U291" s="39"/>
      <c r="V291" s="39"/>
      <c r="W291" s="39"/>
      <c r="X291" s="39"/>
      <c r="Y291" s="39"/>
      <c r="Z291" s="39"/>
      <c r="AA291" s="39"/>
      <c r="AB291" s="39"/>
      <c r="AC291" s="39"/>
      <c r="AD291" s="39"/>
      <c r="AE291" s="39"/>
      <c r="AR291" s="229" t="s">
        <v>136</v>
      </c>
      <c r="AT291" s="229" t="s">
        <v>131</v>
      </c>
      <c r="AU291" s="229" t="s">
        <v>89</v>
      </c>
      <c r="AY291" s="18" t="s">
        <v>129</v>
      </c>
      <c r="BE291" s="230">
        <f>IF(N291="základní",J291,0)</f>
        <v>0</v>
      </c>
      <c r="BF291" s="230">
        <f>IF(N291="snížená",J291,0)</f>
        <v>0</v>
      </c>
      <c r="BG291" s="230">
        <f>IF(N291="zákl. přenesená",J291,0)</f>
        <v>0</v>
      </c>
      <c r="BH291" s="230">
        <f>IF(N291="sníž. přenesená",J291,0)</f>
        <v>0</v>
      </c>
      <c r="BI291" s="230">
        <f>IF(N291="nulová",J291,0)</f>
        <v>0</v>
      </c>
      <c r="BJ291" s="18" t="s">
        <v>87</v>
      </c>
      <c r="BK291" s="230">
        <f>ROUND(I291*H291,2)</f>
        <v>0</v>
      </c>
      <c r="BL291" s="18" t="s">
        <v>136</v>
      </c>
      <c r="BM291" s="229" t="s">
        <v>391</v>
      </c>
    </row>
    <row r="292" spans="1:47" s="2" customFormat="1" ht="12">
      <c r="A292" s="39"/>
      <c r="B292" s="40"/>
      <c r="C292" s="41"/>
      <c r="D292" s="231" t="s">
        <v>138</v>
      </c>
      <c r="E292" s="41"/>
      <c r="F292" s="232" t="s">
        <v>392</v>
      </c>
      <c r="G292" s="41"/>
      <c r="H292" s="41"/>
      <c r="I292" s="137"/>
      <c r="J292" s="41"/>
      <c r="K292" s="41"/>
      <c r="L292" s="45"/>
      <c r="M292" s="233"/>
      <c r="N292" s="234"/>
      <c r="O292" s="85"/>
      <c r="P292" s="85"/>
      <c r="Q292" s="85"/>
      <c r="R292" s="85"/>
      <c r="S292" s="85"/>
      <c r="T292" s="86"/>
      <c r="U292" s="39"/>
      <c r="V292" s="39"/>
      <c r="W292" s="39"/>
      <c r="X292" s="39"/>
      <c r="Y292" s="39"/>
      <c r="Z292" s="39"/>
      <c r="AA292" s="39"/>
      <c r="AB292" s="39"/>
      <c r="AC292" s="39"/>
      <c r="AD292" s="39"/>
      <c r="AE292" s="39"/>
      <c r="AT292" s="18" t="s">
        <v>138</v>
      </c>
      <c r="AU292" s="18" t="s">
        <v>89</v>
      </c>
    </row>
    <row r="293" spans="1:51" s="13" customFormat="1" ht="12">
      <c r="A293" s="13"/>
      <c r="B293" s="235"/>
      <c r="C293" s="236"/>
      <c r="D293" s="231" t="s">
        <v>150</v>
      </c>
      <c r="E293" s="237" t="s">
        <v>77</v>
      </c>
      <c r="F293" s="238" t="s">
        <v>393</v>
      </c>
      <c r="G293" s="236"/>
      <c r="H293" s="239">
        <v>10</v>
      </c>
      <c r="I293" s="240"/>
      <c r="J293" s="236"/>
      <c r="K293" s="236"/>
      <c r="L293" s="241"/>
      <c r="M293" s="242"/>
      <c r="N293" s="243"/>
      <c r="O293" s="243"/>
      <c r="P293" s="243"/>
      <c r="Q293" s="243"/>
      <c r="R293" s="243"/>
      <c r="S293" s="243"/>
      <c r="T293" s="244"/>
      <c r="U293" s="13"/>
      <c r="V293" s="13"/>
      <c r="W293" s="13"/>
      <c r="X293" s="13"/>
      <c r="Y293" s="13"/>
      <c r="Z293" s="13"/>
      <c r="AA293" s="13"/>
      <c r="AB293" s="13"/>
      <c r="AC293" s="13"/>
      <c r="AD293" s="13"/>
      <c r="AE293" s="13"/>
      <c r="AT293" s="245" t="s">
        <v>150</v>
      </c>
      <c r="AU293" s="245" t="s">
        <v>89</v>
      </c>
      <c r="AV293" s="13" t="s">
        <v>89</v>
      </c>
      <c r="AW293" s="13" t="s">
        <v>37</v>
      </c>
      <c r="AX293" s="13" t="s">
        <v>79</v>
      </c>
      <c r="AY293" s="245" t="s">
        <v>129</v>
      </c>
    </row>
    <row r="294" spans="1:51" s="15" customFormat="1" ht="12">
      <c r="A294" s="15"/>
      <c r="B294" s="256"/>
      <c r="C294" s="257"/>
      <c r="D294" s="231" t="s">
        <v>150</v>
      </c>
      <c r="E294" s="258" t="s">
        <v>77</v>
      </c>
      <c r="F294" s="259" t="s">
        <v>153</v>
      </c>
      <c r="G294" s="257"/>
      <c r="H294" s="260">
        <v>10</v>
      </c>
      <c r="I294" s="261"/>
      <c r="J294" s="257"/>
      <c r="K294" s="257"/>
      <c r="L294" s="262"/>
      <c r="M294" s="263"/>
      <c r="N294" s="264"/>
      <c r="O294" s="264"/>
      <c r="P294" s="264"/>
      <c r="Q294" s="264"/>
      <c r="R294" s="264"/>
      <c r="S294" s="264"/>
      <c r="T294" s="265"/>
      <c r="U294" s="15"/>
      <c r="V294" s="15"/>
      <c r="W294" s="15"/>
      <c r="X294" s="15"/>
      <c r="Y294" s="15"/>
      <c r="Z294" s="15"/>
      <c r="AA294" s="15"/>
      <c r="AB294" s="15"/>
      <c r="AC294" s="15"/>
      <c r="AD294" s="15"/>
      <c r="AE294" s="15"/>
      <c r="AT294" s="266" t="s">
        <v>150</v>
      </c>
      <c r="AU294" s="266" t="s">
        <v>89</v>
      </c>
      <c r="AV294" s="15" t="s">
        <v>136</v>
      </c>
      <c r="AW294" s="15" t="s">
        <v>37</v>
      </c>
      <c r="AX294" s="15" t="s">
        <v>87</v>
      </c>
      <c r="AY294" s="266" t="s">
        <v>129</v>
      </c>
    </row>
    <row r="295" spans="1:65" s="2" customFormat="1" ht="16.5" customHeight="1">
      <c r="A295" s="39"/>
      <c r="B295" s="40"/>
      <c r="C295" s="267" t="s">
        <v>394</v>
      </c>
      <c r="D295" s="267" t="s">
        <v>240</v>
      </c>
      <c r="E295" s="268" t="s">
        <v>395</v>
      </c>
      <c r="F295" s="269" t="s">
        <v>396</v>
      </c>
      <c r="G295" s="270" t="s">
        <v>374</v>
      </c>
      <c r="H295" s="271">
        <v>10</v>
      </c>
      <c r="I295" s="272"/>
      <c r="J295" s="271">
        <f>ROUND(I295*H295,2)</f>
        <v>0</v>
      </c>
      <c r="K295" s="269" t="s">
        <v>77</v>
      </c>
      <c r="L295" s="273"/>
      <c r="M295" s="274" t="s">
        <v>77</v>
      </c>
      <c r="N295" s="275" t="s">
        <v>49</v>
      </c>
      <c r="O295" s="85"/>
      <c r="P295" s="227">
        <f>O295*H295</f>
        <v>0</v>
      </c>
      <c r="Q295" s="227">
        <v>0.592</v>
      </c>
      <c r="R295" s="227">
        <f>Q295*H295</f>
        <v>5.92</v>
      </c>
      <c r="S295" s="227">
        <v>0</v>
      </c>
      <c r="T295" s="228">
        <f>S295*H295</f>
        <v>0</v>
      </c>
      <c r="U295" s="39"/>
      <c r="V295" s="39"/>
      <c r="W295" s="39"/>
      <c r="X295" s="39"/>
      <c r="Y295" s="39"/>
      <c r="Z295" s="39"/>
      <c r="AA295" s="39"/>
      <c r="AB295" s="39"/>
      <c r="AC295" s="39"/>
      <c r="AD295" s="39"/>
      <c r="AE295" s="39"/>
      <c r="AR295" s="229" t="s">
        <v>175</v>
      </c>
      <c r="AT295" s="229" t="s">
        <v>240</v>
      </c>
      <c r="AU295" s="229" t="s">
        <v>89</v>
      </c>
      <c r="AY295" s="18" t="s">
        <v>129</v>
      </c>
      <c r="BE295" s="230">
        <f>IF(N295="základní",J295,0)</f>
        <v>0</v>
      </c>
      <c r="BF295" s="230">
        <f>IF(N295="snížená",J295,0)</f>
        <v>0</v>
      </c>
      <c r="BG295" s="230">
        <f>IF(N295="zákl. přenesená",J295,0)</f>
        <v>0</v>
      </c>
      <c r="BH295" s="230">
        <f>IF(N295="sníž. přenesená",J295,0)</f>
        <v>0</v>
      </c>
      <c r="BI295" s="230">
        <f>IF(N295="nulová",J295,0)</f>
        <v>0</v>
      </c>
      <c r="BJ295" s="18" t="s">
        <v>87</v>
      </c>
      <c r="BK295" s="230">
        <f>ROUND(I295*H295,2)</f>
        <v>0</v>
      </c>
      <c r="BL295" s="18" t="s">
        <v>136</v>
      </c>
      <c r="BM295" s="229" t="s">
        <v>397</v>
      </c>
    </row>
    <row r="296" spans="1:51" s="13" customFormat="1" ht="12">
      <c r="A296" s="13"/>
      <c r="B296" s="235"/>
      <c r="C296" s="236"/>
      <c r="D296" s="231" t="s">
        <v>150</v>
      </c>
      <c r="E296" s="237" t="s">
        <v>77</v>
      </c>
      <c r="F296" s="238" t="s">
        <v>184</v>
      </c>
      <c r="G296" s="236"/>
      <c r="H296" s="239">
        <v>10</v>
      </c>
      <c r="I296" s="240"/>
      <c r="J296" s="236"/>
      <c r="K296" s="236"/>
      <c r="L296" s="241"/>
      <c r="M296" s="242"/>
      <c r="N296" s="243"/>
      <c r="O296" s="243"/>
      <c r="P296" s="243"/>
      <c r="Q296" s="243"/>
      <c r="R296" s="243"/>
      <c r="S296" s="243"/>
      <c r="T296" s="244"/>
      <c r="U296" s="13"/>
      <c r="V296" s="13"/>
      <c r="W296" s="13"/>
      <c r="X296" s="13"/>
      <c r="Y296" s="13"/>
      <c r="Z296" s="13"/>
      <c r="AA296" s="13"/>
      <c r="AB296" s="13"/>
      <c r="AC296" s="13"/>
      <c r="AD296" s="13"/>
      <c r="AE296" s="13"/>
      <c r="AT296" s="245" t="s">
        <v>150</v>
      </c>
      <c r="AU296" s="245" t="s">
        <v>89</v>
      </c>
      <c r="AV296" s="13" t="s">
        <v>89</v>
      </c>
      <c r="AW296" s="13" t="s">
        <v>37</v>
      </c>
      <c r="AX296" s="13" t="s">
        <v>79</v>
      </c>
      <c r="AY296" s="245" t="s">
        <v>129</v>
      </c>
    </row>
    <row r="297" spans="1:51" s="14" customFormat="1" ht="12">
      <c r="A297" s="14"/>
      <c r="B297" s="246"/>
      <c r="C297" s="247"/>
      <c r="D297" s="231" t="s">
        <v>150</v>
      </c>
      <c r="E297" s="248" t="s">
        <v>77</v>
      </c>
      <c r="F297" s="249" t="s">
        <v>398</v>
      </c>
      <c r="G297" s="247"/>
      <c r="H297" s="248" t="s">
        <v>77</v>
      </c>
      <c r="I297" s="250"/>
      <c r="J297" s="247"/>
      <c r="K297" s="247"/>
      <c r="L297" s="251"/>
      <c r="M297" s="252"/>
      <c r="N297" s="253"/>
      <c r="O297" s="253"/>
      <c r="P297" s="253"/>
      <c r="Q297" s="253"/>
      <c r="R297" s="253"/>
      <c r="S297" s="253"/>
      <c r="T297" s="254"/>
      <c r="U297" s="14"/>
      <c r="V297" s="14"/>
      <c r="W297" s="14"/>
      <c r="X297" s="14"/>
      <c r="Y297" s="14"/>
      <c r="Z297" s="14"/>
      <c r="AA297" s="14"/>
      <c r="AB297" s="14"/>
      <c r="AC297" s="14"/>
      <c r="AD297" s="14"/>
      <c r="AE297" s="14"/>
      <c r="AT297" s="255" t="s">
        <v>150</v>
      </c>
      <c r="AU297" s="255" t="s">
        <v>89</v>
      </c>
      <c r="AV297" s="14" t="s">
        <v>87</v>
      </c>
      <c r="AW297" s="14" t="s">
        <v>37</v>
      </c>
      <c r="AX297" s="14" t="s">
        <v>79</v>
      </c>
      <c r="AY297" s="255" t="s">
        <v>129</v>
      </c>
    </row>
    <row r="298" spans="1:51" s="15" customFormat="1" ht="12">
      <c r="A298" s="15"/>
      <c r="B298" s="256"/>
      <c r="C298" s="257"/>
      <c r="D298" s="231" t="s">
        <v>150</v>
      </c>
      <c r="E298" s="258" t="s">
        <v>77</v>
      </c>
      <c r="F298" s="259" t="s">
        <v>153</v>
      </c>
      <c r="G298" s="257"/>
      <c r="H298" s="260">
        <v>10</v>
      </c>
      <c r="I298" s="261"/>
      <c r="J298" s="257"/>
      <c r="K298" s="257"/>
      <c r="L298" s="262"/>
      <c r="M298" s="263"/>
      <c r="N298" s="264"/>
      <c r="O298" s="264"/>
      <c r="P298" s="264"/>
      <c r="Q298" s="264"/>
      <c r="R298" s="264"/>
      <c r="S298" s="264"/>
      <c r="T298" s="265"/>
      <c r="U298" s="15"/>
      <c r="V298" s="15"/>
      <c r="W298" s="15"/>
      <c r="X298" s="15"/>
      <c r="Y298" s="15"/>
      <c r="Z298" s="15"/>
      <c r="AA298" s="15"/>
      <c r="AB298" s="15"/>
      <c r="AC298" s="15"/>
      <c r="AD298" s="15"/>
      <c r="AE298" s="15"/>
      <c r="AT298" s="266" t="s">
        <v>150</v>
      </c>
      <c r="AU298" s="266" t="s">
        <v>89</v>
      </c>
      <c r="AV298" s="15" t="s">
        <v>136</v>
      </c>
      <c r="AW298" s="15" t="s">
        <v>37</v>
      </c>
      <c r="AX298" s="15" t="s">
        <v>87</v>
      </c>
      <c r="AY298" s="266" t="s">
        <v>129</v>
      </c>
    </row>
    <row r="299" spans="1:65" s="2" customFormat="1" ht="16.5" customHeight="1">
      <c r="A299" s="39"/>
      <c r="B299" s="40"/>
      <c r="C299" s="219" t="s">
        <v>399</v>
      </c>
      <c r="D299" s="219" t="s">
        <v>131</v>
      </c>
      <c r="E299" s="220" t="s">
        <v>400</v>
      </c>
      <c r="F299" s="221" t="s">
        <v>401</v>
      </c>
      <c r="G299" s="222" t="s">
        <v>156</v>
      </c>
      <c r="H299" s="223">
        <v>0.72</v>
      </c>
      <c r="I299" s="224"/>
      <c r="J299" s="223">
        <f>ROUND(I299*H299,2)</f>
        <v>0</v>
      </c>
      <c r="K299" s="221" t="s">
        <v>135</v>
      </c>
      <c r="L299" s="45"/>
      <c r="M299" s="225" t="s">
        <v>77</v>
      </c>
      <c r="N299" s="226" t="s">
        <v>49</v>
      </c>
      <c r="O299" s="85"/>
      <c r="P299" s="227">
        <f>O299*H299</f>
        <v>0</v>
      </c>
      <c r="Q299" s="227">
        <v>2.46367</v>
      </c>
      <c r="R299" s="227">
        <f>Q299*H299</f>
        <v>1.7738424</v>
      </c>
      <c r="S299" s="227">
        <v>0</v>
      </c>
      <c r="T299" s="228">
        <f>S299*H299</f>
        <v>0</v>
      </c>
      <c r="U299" s="39"/>
      <c r="V299" s="39"/>
      <c r="W299" s="39"/>
      <c r="X299" s="39"/>
      <c r="Y299" s="39"/>
      <c r="Z299" s="39"/>
      <c r="AA299" s="39"/>
      <c r="AB299" s="39"/>
      <c r="AC299" s="39"/>
      <c r="AD299" s="39"/>
      <c r="AE299" s="39"/>
      <c r="AR299" s="229" t="s">
        <v>136</v>
      </c>
      <c r="AT299" s="229" t="s">
        <v>131</v>
      </c>
      <c r="AU299" s="229" t="s">
        <v>89</v>
      </c>
      <c r="AY299" s="18" t="s">
        <v>129</v>
      </c>
      <c r="BE299" s="230">
        <f>IF(N299="základní",J299,0)</f>
        <v>0</v>
      </c>
      <c r="BF299" s="230">
        <f>IF(N299="snížená",J299,0)</f>
        <v>0</v>
      </c>
      <c r="BG299" s="230">
        <f>IF(N299="zákl. přenesená",J299,0)</f>
        <v>0</v>
      </c>
      <c r="BH299" s="230">
        <f>IF(N299="sníž. přenesená",J299,0)</f>
        <v>0</v>
      </c>
      <c r="BI299" s="230">
        <f>IF(N299="nulová",J299,0)</f>
        <v>0</v>
      </c>
      <c r="BJ299" s="18" t="s">
        <v>87</v>
      </c>
      <c r="BK299" s="230">
        <f>ROUND(I299*H299,2)</f>
        <v>0</v>
      </c>
      <c r="BL299" s="18" t="s">
        <v>136</v>
      </c>
      <c r="BM299" s="229" t="s">
        <v>402</v>
      </c>
    </row>
    <row r="300" spans="1:47" s="2" customFormat="1" ht="12">
      <c r="A300" s="39"/>
      <c r="B300" s="40"/>
      <c r="C300" s="41"/>
      <c r="D300" s="231" t="s">
        <v>138</v>
      </c>
      <c r="E300" s="41"/>
      <c r="F300" s="232" t="s">
        <v>403</v>
      </c>
      <c r="G300" s="41"/>
      <c r="H300" s="41"/>
      <c r="I300" s="137"/>
      <c r="J300" s="41"/>
      <c r="K300" s="41"/>
      <c r="L300" s="45"/>
      <c r="M300" s="233"/>
      <c r="N300" s="234"/>
      <c r="O300" s="85"/>
      <c r="P300" s="85"/>
      <c r="Q300" s="85"/>
      <c r="R300" s="85"/>
      <c r="S300" s="85"/>
      <c r="T300" s="86"/>
      <c r="U300" s="39"/>
      <c r="V300" s="39"/>
      <c r="W300" s="39"/>
      <c r="X300" s="39"/>
      <c r="Y300" s="39"/>
      <c r="Z300" s="39"/>
      <c r="AA300" s="39"/>
      <c r="AB300" s="39"/>
      <c r="AC300" s="39"/>
      <c r="AD300" s="39"/>
      <c r="AE300" s="39"/>
      <c r="AT300" s="18" t="s">
        <v>138</v>
      </c>
      <c r="AU300" s="18" t="s">
        <v>89</v>
      </c>
    </row>
    <row r="301" spans="1:51" s="13" customFormat="1" ht="12">
      <c r="A301" s="13"/>
      <c r="B301" s="235"/>
      <c r="C301" s="236"/>
      <c r="D301" s="231" t="s">
        <v>150</v>
      </c>
      <c r="E301" s="237" t="s">
        <v>77</v>
      </c>
      <c r="F301" s="238" t="s">
        <v>404</v>
      </c>
      <c r="G301" s="236"/>
      <c r="H301" s="239">
        <v>0.72</v>
      </c>
      <c r="I301" s="240"/>
      <c r="J301" s="236"/>
      <c r="K301" s="236"/>
      <c r="L301" s="241"/>
      <c r="M301" s="242"/>
      <c r="N301" s="243"/>
      <c r="O301" s="243"/>
      <c r="P301" s="243"/>
      <c r="Q301" s="243"/>
      <c r="R301" s="243"/>
      <c r="S301" s="243"/>
      <c r="T301" s="244"/>
      <c r="U301" s="13"/>
      <c r="V301" s="13"/>
      <c r="W301" s="13"/>
      <c r="X301" s="13"/>
      <c r="Y301" s="13"/>
      <c r="Z301" s="13"/>
      <c r="AA301" s="13"/>
      <c r="AB301" s="13"/>
      <c r="AC301" s="13"/>
      <c r="AD301" s="13"/>
      <c r="AE301" s="13"/>
      <c r="AT301" s="245" t="s">
        <v>150</v>
      </c>
      <c r="AU301" s="245" t="s">
        <v>89</v>
      </c>
      <c r="AV301" s="13" t="s">
        <v>89</v>
      </c>
      <c r="AW301" s="13" t="s">
        <v>37</v>
      </c>
      <c r="AX301" s="13" t="s">
        <v>79</v>
      </c>
      <c r="AY301" s="245" t="s">
        <v>129</v>
      </c>
    </row>
    <row r="302" spans="1:51" s="14" customFormat="1" ht="12">
      <c r="A302" s="14"/>
      <c r="B302" s="246"/>
      <c r="C302" s="247"/>
      <c r="D302" s="231" t="s">
        <v>150</v>
      </c>
      <c r="E302" s="248" t="s">
        <v>77</v>
      </c>
      <c r="F302" s="249" t="s">
        <v>405</v>
      </c>
      <c r="G302" s="247"/>
      <c r="H302" s="248" t="s">
        <v>77</v>
      </c>
      <c r="I302" s="250"/>
      <c r="J302" s="247"/>
      <c r="K302" s="247"/>
      <c r="L302" s="251"/>
      <c r="M302" s="252"/>
      <c r="N302" s="253"/>
      <c r="O302" s="253"/>
      <c r="P302" s="253"/>
      <c r="Q302" s="253"/>
      <c r="R302" s="253"/>
      <c r="S302" s="253"/>
      <c r="T302" s="254"/>
      <c r="U302" s="14"/>
      <c r="V302" s="14"/>
      <c r="W302" s="14"/>
      <c r="X302" s="14"/>
      <c r="Y302" s="14"/>
      <c r="Z302" s="14"/>
      <c r="AA302" s="14"/>
      <c r="AB302" s="14"/>
      <c r="AC302" s="14"/>
      <c r="AD302" s="14"/>
      <c r="AE302" s="14"/>
      <c r="AT302" s="255" t="s">
        <v>150</v>
      </c>
      <c r="AU302" s="255" t="s">
        <v>89</v>
      </c>
      <c r="AV302" s="14" t="s">
        <v>87</v>
      </c>
      <c r="AW302" s="14" t="s">
        <v>37</v>
      </c>
      <c r="AX302" s="14" t="s">
        <v>79</v>
      </c>
      <c r="AY302" s="255" t="s">
        <v>129</v>
      </c>
    </row>
    <row r="303" spans="1:51" s="15" customFormat="1" ht="12">
      <c r="A303" s="15"/>
      <c r="B303" s="256"/>
      <c r="C303" s="257"/>
      <c r="D303" s="231" t="s">
        <v>150</v>
      </c>
      <c r="E303" s="258" t="s">
        <v>77</v>
      </c>
      <c r="F303" s="259" t="s">
        <v>153</v>
      </c>
      <c r="G303" s="257"/>
      <c r="H303" s="260">
        <v>0.72</v>
      </c>
      <c r="I303" s="261"/>
      <c r="J303" s="257"/>
      <c r="K303" s="257"/>
      <c r="L303" s="262"/>
      <c r="M303" s="263"/>
      <c r="N303" s="264"/>
      <c r="O303" s="264"/>
      <c r="P303" s="264"/>
      <c r="Q303" s="264"/>
      <c r="R303" s="264"/>
      <c r="S303" s="264"/>
      <c r="T303" s="265"/>
      <c r="U303" s="15"/>
      <c r="V303" s="15"/>
      <c r="W303" s="15"/>
      <c r="X303" s="15"/>
      <c r="Y303" s="15"/>
      <c r="Z303" s="15"/>
      <c r="AA303" s="15"/>
      <c r="AB303" s="15"/>
      <c r="AC303" s="15"/>
      <c r="AD303" s="15"/>
      <c r="AE303" s="15"/>
      <c r="AT303" s="266" t="s">
        <v>150</v>
      </c>
      <c r="AU303" s="266" t="s">
        <v>89</v>
      </c>
      <c r="AV303" s="15" t="s">
        <v>136</v>
      </c>
      <c r="AW303" s="15" t="s">
        <v>37</v>
      </c>
      <c r="AX303" s="15" t="s">
        <v>87</v>
      </c>
      <c r="AY303" s="266" t="s">
        <v>129</v>
      </c>
    </row>
    <row r="304" spans="1:65" s="2" customFormat="1" ht="16.5" customHeight="1">
      <c r="A304" s="39"/>
      <c r="B304" s="40"/>
      <c r="C304" s="219" t="s">
        <v>406</v>
      </c>
      <c r="D304" s="219" t="s">
        <v>131</v>
      </c>
      <c r="E304" s="220" t="s">
        <v>407</v>
      </c>
      <c r="F304" s="221" t="s">
        <v>408</v>
      </c>
      <c r="G304" s="222" t="s">
        <v>147</v>
      </c>
      <c r="H304" s="223">
        <v>892.86</v>
      </c>
      <c r="I304" s="224"/>
      <c r="J304" s="223">
        <f>ROUND(I304*H304,2)</f>
        <v>0</v>
      </c>
      <c r="K304" s="221" t="s">
        <v>135</v>
      </c>
      <c r="L304" s="45"/>
      <c r="M304" s="225" t="s">
        <v>77</v>
      </c>
      <c r="N304" s="226" t="s">
        <v>49</v>
      </c>
      <c r="O304" s="85"/>
      <c r="P304" s="227">
        <f>O304*H304</f>
        <v>0</v>
      </c>
      <c r="Q304" s="227">
        <v>0.00198</v>
      </c>
      <c r="R304" s="227">
        <f>Q304*H304</f>
        <v>1.7678628</v>
      </c>
      <c r="S304" s="227">
        <v>0</v>
      </c>
      <c r="T304" s="228">
        <f>S304*H304</f>
        <v>0</v>
      </c>
      <c r="U304" s="39"/>
      <c r="V304" s="39"/>
      <c r="W304" s="39"/>
      <c r="X304" s="39"/>
      <c r="Y304" s="39"/>
      <c r="Z304" s="39"/>
      <c r="AA304" s="39"/>
      <c r="AB304" s="39"/>
      <c r="AC304" s="39"/>
      <c r="AD304" s="39"/>
      <c r="AE304" s="39"/>
      <c r="AR304" s="229" t="s">
        <v>136</v>
      </c>
      <c r="AT304" s="229" t="s">
        <v>131</v>
      </c>
      <c r="AU304" s="229" t="s">
        <v>89</v>
      </c>
      <c r="AY304" s="18" t="s">
        <v>129</v>
      </c>
      <c r="BE304" s="230">
        <f>IF(N304="základní",J304,0)</f>
        <v>0</v>
      </c>
      <c r="BF304" s="230">
        <f>IF(N304="snížená",J304,0)</f>
        <v>0</v>
      </c>
      <c r="BG304" s="230">
        <f>IF(N304="zákl. přenesená",J304,0)</f>
        <v>0</v>
      </c>
      <c r="BH304" s="230">
        <f>IF(N304="sníž. přenesená",J304,0)</f>
        <v>0</v>
      </c>
      <c r="BI304" s="230">
        <f>IF(N304="nulová",J304,0)</f>
        <v>0</v>
      </c>
      <c r="BJ304" s="18" t="s">
        <v>87</v>
      </c>
      <c r="BK304" s="230">
        <f>ROUND(I304*H304,2)</f>
        <v>0</v>
      </c>
      <c r="BL304" s="18" t="s">
        <v>136</v>
      </c>
      <c r="BM304" s="229" t="s">
        <v>409</v>
      </c>
    </row>
    <row r="305" spans="1:47" s="2" customFormat="1" ht="12">
      <c r="A305" s="39"/>
      <c r="B305" s="40"/>
      <c r="C305" s="41"/>
      <c r="D305" s="231" t="s">
        <v>138</v>
      </c>
      <c r="E305" s="41"/>
      <c r="F305" s="232" t="s">
        <v>410</v>
      </c>
      <c r="G305" s="41"/>
      <c r="H305" s="41"/>
      <c r="I305" s="137"/>
      <c r="J305" s="41"/>
      <c r="K305" s="41"/>
      <c r="L305" s="45"/>
      <c r="M305" s="233"/>
      <c r="N305" s="234"/>
      <c r="O305" s="85"/>
      <c r="P305" s="85"/>
      <c r="Q305" s="85"/>
      <c r="R305" s="85"/>
      <c r="S305" s="85"/>
      <c r="T305" s="86"/>
      <c r="U305" s="39"/>
      <c r="V305" s="39"/>
      <c r="W305" s="39"/>
      <c r="X305" s="39"/>
      <c r="Y305" s="39"/>
      <c r="Z305" s="39"/>
      <c r="AA305" s="39"/>
      <c r="AB305" s="39"/>
      <c r="AC305" s="39"/>
      <c r="AD305" s="39"/>
      <c r="AE305" s="39"/>
      <c r="AT305" s="18" t="s">
        <v>138</v>
      </c>
      <c r="AU305" s="18" t="s">
        <v>89</v>
      </c>
    </row>
    <row r="306" spans="1:51" s="13" customFormat="1" ht="12">
      <c r="A306" s="13"/>
      <c r="B306" s="235"/>
      <c r="C306" s="236"/>
      <c r="D306" s="231" t="s">
        <v>150</v>
      </c>
      <c r="E306" s="237" t="s">
        <v>77</v>
      </c>
      <c r="F306" s="238" t="s">
        <v>411</v>
      </c>
      <c r="G306" s="236"/>
      <c r="H306" s="239">
        <v>892.86</v>
      </c>
      <c r="I306" s="240"/>
      <c r="J306" s="236"/>
      <c r="K306" s="236"/>
      <c r="L306" s="241"/>
      <c r="M306" s="242"/>
      <c r="N306" s="243"/>
      <c r="O306" s="243"/>
      <c r="P306" s="243"/>
      <c r="Q306" s="243"/>
      <c r="R306" s="243"/>
      <c r="S306" s="243"/>
      <c r="T306" s="244"/>
      <c r="U306" s="13"/>
      <c r="V306" s="13"/>
      <c r="W306" s="13"/>
      <c r="X306" s="13"/>
      <c r="Y306" s="13"/>
      <c r="Z306" s="13"/>
      <c r="AA306" s="13"/>
      <c r="AB306" s="13"/>
      <c r="AC306" s="13"/>
      <c r="AD306" s="13"/>
      <c r="AE306" s="13"/>
      <c r="AT306" s="245" t="s">
        <v>150</v>
      </c>
      <c r="AU306" s="245" t="s">
        <v>89</v>
      </c>
      <c r="AV306" s="13" t="s">
        <v>89</v>
      </c>
      <c r="AW306" s="13" t="s">
        <v>37</v>
      </c>
      <c r="AX306" s="13" t="s">
        <v>79</v>
      </c>
      <c r="AY306" s="245" t="s">
        <v>129</v>
      </c>
    </row>
    <row r="307" spans="1:51" s="14" customFormat="1" ht="12">
      <c r="A307" s="14"/>
      <c r="B307" s="246"/>
      <c r="C307" s="247"/>
      <c r="D307" s="231" t="s">
        <v>150</v>
      </c>
      <c r="E307" s="248" t="s">
        <v>77</v>
      </c>
      <c r="F307" s="249" t="s">
        <v>412</v>
      </c>
      <c r="G307" s="247"/>
      <c r="H307" s="248" t="s">
        <v>77</v>
      </c>
      <c r="I307" s="250"/>
      <c r="J307" s="247"/>
      <c r="K307" s="247"/>
      <c r="L307" s="251"/>
      <c r="M307" s="252"/>
      <c r="N307" s="253"/>
      <c r="O307" s="253"/>
      <c r="P307" s="253"/>
      <c r="Q307" s="253"/>
      <c r="R307" s="253"/>
      <c r="S307" s="253"/>
      <c r="T307" s="254"/>
      <c r="U307" s="14"/>
      <c r="V307" s="14"/>
      <c r="W307" s="14"/>
      <c r="X307" s="14"/>
      <c r="Y307" s="14"/>
      <c r="Z307" s="14"/>
      <c r="AA307" s="14"/>
      <c r="AB307" s="14"/>
      <c r="AC307" s="14"/>
      <c r="AD307" s="14"/>
      <c r="AE307" s="14"/>
      <c r="AT307" s="255" t="s">
        <v>150</v>
      </c>
      <c r="AU307" s="255" t="s">
        <v>89</v>
      </c>
      <c r="AV307" s="14" t="s">
        <v>87</v>
      </c>
      <c r="AW307" s="14" t="s">
        <v>37</v>
      </c>
      <c r="AX307" s="14" t="s">
        <v>79</v>
      </c>
      <c r="AY307" s="255" t="s">
        <v>129</v>
      </c>
    </row>
    <row r="308" spans="1:51" s="15" customFormat="1" ht="12">
      <c r="A308" s="15"/>
      <c r="B308" s="256"/>
      <c r="C308" s="257"/>
      <c r="D308" s="231" t="s">
        <v>150</v>
      </c>
      <c r="E308" s="258" t="s">
        <v>77</v>
      </c>
      <c r="F308" s="259" t="s">
        <v>153</v>
      </c>
      <c r="G308" s="257"/>
      <c r="H308" s="260">
        <v>892.86</v>
      </c>
      <c r="I308" s="261"/>
      <c r="J308" s="257"/>
      <c r="K308" s="257"/>
      <c r="L308" s="262"/>
      <c r="M308" s="263"/>
      <c r="N308" s="264"/>
      <c r="O308" s="264"/>
      <c r="P308" s="264"/>
      <c r="Q308" s="264"/>
      <c r="R308" s="264"/>
      <c r="S308" s="264"/>
      <c r="T308" s="265"/>
      <c r="U308" s="15"/>
      <c r="V308" s="15"/>
      <c r="W308" s="15"/>
      <c r="X308" s="15"/>
      <c r="Y308" s="15"/>
      <c r="Z308" s="15"/>
      <c r="AA308" s="15"/>
      <c r="AB308" s="15"/>
      <c r="AC308" s="15"/>
      <c r="AD308" s="15"/>
      <c r="AE308" s="15"/>
      <c r="AT308" s="266" t="s">
        <v>150</v>
      </c>
      <c r="AU308" s="266" t="s">
        <v>89</v>
      </c>
      <c r="AV308" s="15" t="s">
        <v>136</v>
      </c>
      <c r="AW308" s="15" t="s">
        <v>37</v>
      </c>
      <c r="AX308" s="15" t="s">
        <v>87</v>
      </c>
      <c r="AY308" s="266" t="s">
        <v>129</v>
      </c>
    </row>
    <row r="309" spans="1:65" s="2" customFormat="1" ht="21.75" customHeight="1">
      <c r="A309" s="39"/>
      <c r="B309" s="40"/>
      <c r="C309" s="219" t="s">
        <v>413</v>
      </c>
      <c r="D309" s="219" t="s">
        <v>131</v>
      </c>
      <c r="E309" s="220" t="s">
        <v>414</v>
      </c>
      <c r="F309" s="221" t="s">
        <v>415</v>
      </c>
      <c r="G309" s="222" t="s">
        <v>374</v>
      </c>
      <c r="H309" s="223">
        <v>11</v>
      </c>
      <c r="I309" s="224"/>
      <c r="J309" s="223">
        <f>ROUND(I309*H309,2)</f>
        <v>0</v>
      </c>
      <c r="K309" s="221" t="s">
        <v>135</v>
      </c>
      <c r="L309" s="45"/>
      <c r="M309" s="225" t="s">
        <v>77</v>
      </c>
      <c r="N309" s="226" t="s">
        <v>49</v>
      </c>
      <c r="O309" s="85"/>
      <c r="P309" s="227">
        <f>O309*H309</f>
        <v>0</v>
      </c>
      <c r="Q309" s="227">
        <v>0</v>
      </c>
      <c r="R309" s="227">
        <f>Q309*H309</f>
        <v>0</v>
      </c>
      <c r="S309" s="227">
        <v>0</v>
      </c>
      <c r="T309" s="228">
        <f>S309*H309</f>
        <v>0</v>
      </c>
      <c r="U309" s="39"/>
      <c r="V309" s="39"/>
      <c r="W309" s="39"/>
      <c r="X309" s="39"/>
      <c r="Y309" s="39"/>
      <c r="Z309" s="39"/>
      <c r="AA309" s="39"/>
      <c r="AB309" s="39"/>
      <c r="AC309" s="39"/>
      <c r="AD309" s="39"/>
      <c r="AE309" s="39"/>
      <c r="AR309" s="229" t="s">
        <v>136</v>
      </c>
      <c r="AT309" s="229" t="s">
        <v>131</v>
      </c>
      <c r="AU309" s="229" t="s">
        <v>89</v>
      </c>
      <c r="AY309" s="18" t="s">
        <v>129</v>
      </c>
      <c r="BE309" s="230">
        <f>IF(N309="základní",J309,0)</f>
        <v>0</v>
      </c>
      <c r="BF309" s="230">
        <f>IF(N309="snížená",J309,0)</f>
        <v>0</v>
      </c>
      <c r="BG309" s="230">
        <f>IF(N309="zákl. přenesená",J309,0)</f>
        <v>0</v>
      </c>
      <c r="BH309" s="230">
        <f>IF(N309="sníž. přenesená",J309,0)</f>
        <v>0</v>
      </c>
      <c r="BI309" s="230">
        <f>IF(N309="nulová",J309,0)</f>
        <v>0</v>
      </c>
      <c r="BJ309" s="18" t="s">
        <v>87</v>
      </c>
      <c r="BK309" s="230">
        <f>ROUND(I309*H309,2)</f>
        <v>0</v>
      </c>
      <c r="BL309" s="18" t="s">
        <v>136</v>
      </c>
      <c r="BM309" s="229" t="s">
        <v>416</v>
      </c>
    </row>
    <row r="310" spans="1:47" s="2" customFormat="1" ht="12">
      <c r="A310" s="39"/>
      <c r="B310" s="40"/>
      <c r="C310" s="41"/>
      <c r="D310" s="231" t="s">
        <v>138</v>
      </c>
      <c r="E310" s="41"/>
      <c r="F310" s="232" t="s">
        <v>417</v>
      </c>
      <c r="G310" s="41"/>
      <c r="H310" s="41"/>
      <c r="I310" s="137"/>
      <c r="J310" s="41"/>
      <c r="K310" s="41"/>
      <c r="L310" s="45"/>
      <c r="M310" s="233"/>
      <c r="N310" s="234"/>
      <c r="O310" s="85"/>
      <c r="P310" s="85"/>
      <c r="Q310" s="85"/>
      <c r="R310" s="85"/>
      <c r="S310" s="85"/>
      <c r="T310" s="86"/>
      <c r="U310" s="39"/>
      <c r="V310" s="39"/>
      <c r="W310" s="39"/>
      <c r="X310" s="39"/>
      <c r="Y310" s="39"/>
      <c r="Z310" s="39"/>
      <c r="AA310" s="39"/>
      <c r="AB310" s="39"/>
      <c r="AC310" s="39"/>
      <c r="AD310" s="39"/>
      <c r="AE310" s="39"/>
      <c r="AT310" s="18" t="s">
        <v>138</v>
      </c>
      <c r="AU310" s="18" t="s">
        <v>89</v>
      </c>
    </row>
    <row r="311" spans="1:51" s="13" customFormat="1" ht="12">
      <c r="A311" s="13"/>
      <c r="B311" s="235"/>
      <c r="C311" s="236"/>
      <c r="D311" s="231" t="s">
        <v>150</v>
      </c>
      <c r="E311" s="237" t="s">
        <v>77</v>
      </c>
      <c r="F311" s="238" t="s">
        <v>188</v>
      </c>
      <c r="G311" s="236"/>
      <c r="H311" s="239">
        <v>11</v>
      </c>
      <c r="I311" s="240"/>
      <c r="J311" s="236"/>
      <c r="K311" s="236"/>
      <c r="L311" s="241"/>
      <c r="M311" s="242"/>
      <c r="N311" s="243"/>
      <c r="O311" s="243"/>
      <c r="P311" s="243"/>
      <c r="Q311" s="243"/>
      <c r="R311" s="243"/>
      <c r="S311" s="243"/>
      <c r="T311" s="244"/>
      <c r="U311" s="13"/>
      <c r="V311" s="13"/>
      <c r="W311" s="13"/>
      <c r="X311" s="13"/>
      <c r="Y311" s="13"/>
      <c r="Z311" s="13"/>
      <c r="AA311" s="13"/>
      <c r="AB311" s="13"/>
      <c r="AC311" s="13"/>
      <c r="AD311" s="13"/>
      <c r="AE311" s="13"/>
      <c r="AT311" s="245" t="s">
        <v>150</v>
      </c>
      <c r="AU311" s="245" t="s">
        <v>89</v>
      </c>
      <c r="AV311" s="13" t="s">
        <v>89</v>
      </c>
      <c r="AW311" s="13" t="s">
        <v>37</v>
      </c>
      <c r="AX311" s="13" t="s">
        <v>79</v>
      </c>
      <c r="AY311" s="245" t="s">
        <v>129</v>
      </c>
    </row>
    <row r="312" spans="1:51" s="14" customFormat="1" ht="12">
      <c r="A312" s="14"/>
      <c r="B312" s="246"/>
      <c r="C312" s="247"/>
      <c r="D312" s="231" t="s">
        <v>150</v>
      </c>
      <c r="E312" s="248" t="s">
        <v>77</v>
      </c>
      <c r="F312" s="249" t="s">
        <v>152</v>
      </c>
      <c r="G312" s="247"/>
      <c r="H312" s="248" t="s">
        <v>77</v>
      </c>
      <c r="I312" s="250"/>
      <c r="J312" s="247"/>
      <c r="K312" s="247"/>
      <c r="L312" s="251"/>
      <c r="M312" s="252"/>
      <c r="N312" s="253"/>
      <c r="O312" s="253"/>
      <c r="P312" s="253"/>
      <c r="Q312" s="253"/>
      <c r="R312" s="253"/>
      <c r="S312" s="253"/>
      <c r="T312" s="254"/>
      <c r="U312" s="14"/>
      <c r="V312" s="14"/>
      <c r="W312" s="14"/>
      <c r="X312" s="14"/>
      <c r="Y312" s="14"/>
      <c r="Z312" s="14"/>
      <c r="AA312" s="14"/>
      <c r="AB312" s="14"/>
      <c r="AC312" s="14"/>
      <c r="AD312" s="14"/>
      <c r="AE312" s="14"/>
      <c r="AT312" s="255" t="s">
        <v>150</v>
      </c>
      <c r="AU312" s="255" t="s">
        <v>89</v>
      </c>
      <c r="AV312" s="14" t="s">
        <v>87</v>
      </c>
      <c r="AW312" s="14" t="s">
        <v>37</v>
      </c>
      <c r="AX312" s="14" t="s">
        <v>79</v>
      </c>
      <c r="AY312" s="255" t="s">
        <v>129</v>
      </c>
    </row>
    <row r="313" spans="1:51" s="15" customFormat="1" ht="12">
      <c r="A313" s="15"/>
      <c r="B313" s="256"/>
      <c r="C313" s="257"/>
      <c r="D313" s="231" t="s">
        <v>150</v>
      </c>
      <c r="E313" s="258" t="s">
        <v>77</v>
      </c>
      <c r="F313" s="259" t="s">
        <v>153</v>
      </c>
      <c r="G313" s="257"/>
      <c r="H313" s="260">
        <v>11</v>
      </c>
      <c r="I313" s="261"/>
      <c r="J313" s="257"/>
      <c r="K313" s="257"/>
      <c r="L313" s="262"/>
      <c r="M313" s="263"/>
      <c r="N313" s="264"/>
      <c r="O313" s="264"/>
      <c r="P313" s="264"/>
      <c r="Q313" s="264"/>
      <c r="R313" s="264"/>
      <c r="S313" s="264"/>
      <c r="T313" s="265"/>
      <c r="U313" s="15"/>
      <c r="V313" s="15"/>
      <c r="W313" s="15"/>
      <c r="X313" s="15"/>
      <c r="Y313" s="15"/>
      <c r="Z313" s="15"/>
      <c r="AA313" s="15"/>
      <c r="AB313" s="15"/>
      <c r="AC313" s="15"/>
      <c r="AD313" s="15"/>
      <c r="AE313" s="15"/>
      <c r="AT313" s="266" t="s">
        <v>150</v>
      </c>
      <c r="AU313" s="266" t="s">
        <v>89</v>
      </c>
      <c r="AV313" s="15" t="s">
        <v>136</v>
      </c>
      <c r="AW313" s="15" t="s">
        <v>37</v>
      </c>
      <c r="AX313" s="15" t="s">
        <v>87</v>
      </c>
      <c r="AY313" s="266" t="s">
        <v>129</v>
      </c>
    </row>
    <row r="314" spans="1:65" s="2" customFormat="1" ht="16.5" customHeight="1">
      <c r="A314" s="39"/>
      <c r="B314" s="40"/>
      <c r="C314" s="219" t="s">
        <v>418</v>
      </c>
      <c r="D314" s="219" t="s">
        <v>131</v>
      </c>
      <c r="E314" s="220" t="s">
        <v>419</v>
      </c>
      <c r="F314" s="221" t="s">
        <v>420</v>
      </c>
      <c r="G314" s="222" t="s">
        <v>374</v>
      </c>
      <c r="H314" s="223">
        <v>11</v>
      </c>
      <c r="I314" s="224"/>
      <c r="J314" s="223">
        <f>ROUND(I314*H314,2)</f>
        <v>0</v>
      </c>
      <c r="K314" s="221" t="s">
        <v>135</v>
      </c>
      <c r="L314" s="45"/>
      <c r="M314" s="225" t="s">
        <v>77</v>
      </c>
      <c r="N314" s="226" t="s">
        <v>49</v>
      </c>
      <c r="O314" s="85"/>
      <c r="P314" s="227">
        <f>O314*H314</f>
        <v>0</v>
      </c>
      <c r="Q314" s="227">
        <v>0</v>
      </c>
      <c r="R314" s="227">
        <f>Q314*H314</f>
        <v>0</v>
      </c>
      <c r="S314" s="227">
        <v>0</v>
      </c>
      <c r="T314" s="228">
        <f>S314*H314</f>
        <v>0</v>
      </c>
      <c r="U314" s="39"/>
      <c r="V314" s="39"/>
      <c r="W314" s="39"/>
      <c r="X314" s="39"/>
      <c r="Y314" s="39"/>
      <c r="Z314" s="39"/>
      <c r="AA314" s="39"/>
      <c r="AB314" s="39"/>
      <c r="AC314" s="39"/>
      <c r="AD314" s="39"/>
      <c r="AE314" s="39"/>
      <c r="AR314" s="229" t="s">
        <v>136</v>
      </c>
      <c r="AT314" s="229" t="s">
        <v>131</v>
      </c>
      <c r="AU314" s="229" t="s">
        <v>89</v>
      </c>
      <c r="AY314" s="18" t="s">
        <v>129</v>
      </c>
      <c r="BE314" s="230">
        <f>IF(N314="základní",J314,0)</f>
        <v>0</v>
      </c>
      <c r="BF314" s="230">
        <f>IF(N314="snížená",J314,0)</f>
        <v>0</v>
      </c>
      <c r="BG314" s="230">
        <f>IF(N314="zákl. přenesená",J314,0)</f>
        <v>0</v>
      </c>
      <c r="BH314" s="230">
        <f>IF(N314="sníž. přenesená",J314,0)</f>
        <v>0</v>
      </c>
      <c r="BI314" s="230">
        <f>IF(N314="nulová",J314,0)</f>
        <v>0</v>
      </c>
      <c r="BJ314" s="18" t="s">
        <v>87</v>
      </c>
      <c r="BK314" s="230">
        <f>ROUND(I314*H314,2)</f>
        <v>0</v>
      </c>
      <c r="BL314" s="18" t="s">
        <v>136</v>
      </c>
      <c r="BM314" s="229" t="s">
        <v>421</v>
      </c>
    </row>
    <row r="315" spans="1:47" s="2" customFormat="1" ht="12">
      <c r="A315" s="39"/>
      <c r="B315" s="40"/>
      <c r="C315" s="41"/>
      <c r="D315" s="231" t="s">
        <v>138</v>
      </c>
      <c r="E315" s="41"/>
      <c r="F315" s="232" t="s">
        <v>422</v>
      </c>
      <c r="G315" s="41"/>
      <c r="H315" s="41"/>
      <c r="I315" s="137"/>
      <c r="J315" s="41"/>
      <c r="K315" s="41"/>
      <c r="L315" s="45"/>
      <c r="M315" s="233"/>
      <c r="N315" s="234"/>
      <c r="O315" s="85"/>
      <c r="P315" s="85"/>
      <c r="Q315" s="85"/>
      <c r="R315" s="85"/>
      <c r="S315" s="85"/>
      <c r="T315" s="86"/>
      <c r="U315" s="39"/>
      <c r="V315" s="39"/>
      <c r="W315" s="39"/>
      <c r="X315" s="39"/>
      <c r="Y315" s="39"/>
      <c r="Z315" s="39"/>
      <c r="AA315" s="39"/>
      <c r="AB315" s="39"/>
      <c r="AC315" s="39"/>
      <c r="AD315" s="39"/>
      <c r="AE315" s="39"/>
      <c r="AT315" s="18" t="s">
        <v>138</v>
      </c>
      <c r="AU315" s="18" t="s">
        <v>89</v>
      </c>
    </row>
    <row r="316" spans="1:51" s="13" customFormat="1" ht="12">
      <c r="A316" s="13"/>
      <c r="B316" s="235"/>
      <c r="C316" s="236"/>
      <c r="D316" s="231" t="s">
        <v>150</v>
      </c>
      <c r="E316" s="237" t="s">
        <v>77</v>
      </c>
      <c r="F316" s="238" t="s">
        <v>423</v>
      </c>
      <c r="G316" s="236"/>
      <c r="H316" s="239">
        <v>11</v>
      </c>
      <c r="I316" s="240"/>
      <c r="J316" s="236"/>
      <c r="K316" s="236"/>
      <c r="L316" s="241"/>
      <c r="M316" s="242"/>
      <c r="N316" s="243"/>
      <c r="O316" s="243"/>
      <c r="P316" s="243"/>
      <c r="Q316" s="243"/>
      <c r="R316" s="243"/>
      <c r="S316" s="243"/>
      <c r="T316" s="244"/>
      <c r="U316" s="13"/>
      <c r="V316" s="13"/>
      <c r="W316" s="13"/>
      <c r="X316" s="13"/>
      <c r="Y316" s="13"/>
      <c r="Z316" s="13"/>
      <c r="AA316" s="13"/>
      <c r="AB316" s="13"/>
      <c r="AC316" s="13"/>
      <c r="AD316" s="13"/>
      <c r="AE316" s="13"/>
      <c r="AT316" s="245" t="s">
        <v>150</v>
      </c>
      <c r="AU316" s="245" t="s">
        <v>89</v>
      </c>
      <c r="AV316" s="13" t="s">
        <v>89</v>
      </c>
      <c r="AW316" s="13" t="s">
        <v>37</v>
      </c>
      <c r="AX316" s="13" t="s">
        <v>79</v>
      </c>
      <c r="AY316" s="245" t="s">
        <v>129</v>
      </c>
    </row>
    <row r="317" spans="1:51" s="14" customFormat="1" ht="12">
      <c r="A317" s="14"/>
      <c r="B317" s="246"/>
      <c r="C317" s="247"/>
      <c r="D317" s="231" t="s">
        <v>150</v>
      </c>
      <c r="E317" s="248" t="s">
        <v>77</v>
      </c>
      <c r="F317" s="249" t="s">
        <v>152</v>
      </c>
      <c r="G317" s="247"/>
      <c r="H317" s="248" t="s">
        <v>77</v>
      </c>
      <c r="I317" s="250"/>
      <c r="J317" s="247"/>
      <c r="K317" s="247"/>
      <c r="L317" s="251"/>
      <c r="M317" s="252"/>
      <c r="N317" s="253"/>
      <c r="O317" s="253"/>
      <c r="P317" s="253"/>
      <c r="Q317" s="253"/>
      <c r="R317" s="253"/>
      <c r="S317" s="253"/>
      <c r="T317" s="254"/>
      <c r="U317" s="14"/>
      <c r="V317" s="14"/>
      <c r="W317" s="14"/>
      <c r="X317" s="14"/>
      <c r="Y317" s="14"/>
      <c r="Z317" s="14"/>
      <c r="AA317" s="14"/>
      <c r="AB317" s="14"/>
      <c r="AC317" s="14"/>
      <c r="AD317" s="14"/>
      <c r="AE317" s="14"/>
      <c r="AT317" s="255" t="s">
        <v>150</v>
      </c>
      <c r="AU317" s="255" t="s">
        <v>89</v>
      </c>
      <c r="AV317" s="14" t="s">
        <v>87</v>
      </c>
      <c r="AW317" s="14" t="s">
        <v>37</v>
      </c>
      <c r="AX317" s="14" t="s">
        <v>79</v>
      </c>
      <c r="AY317" s="255" t="s">
        <v>129</v>
      </c>
    </row>
    <row r="318" spans="1:51" s="15" customFormat="1" ht="12">
      <c r="A318" s="15"/>
      <c r="B318" s="256"/>
      <c r="C318" s="257"/>
      <c r="D318" s="231" t="s">
        <v>150</v>
      </c>
      <c r="E318" s="258" t="s">
        <v>77</v>
      </c>
      <c r="F318" s="259" t="s">
        <v>153</v>
      </c>
      <c r="G318" s="257"/>
      <c r="H318" s="260">
        <v>11</v>
      </c>
      <c r="I318" s="261"/>
      <c r="J318" s="257"/>
      <c r="K318" s="257"/>
      <c r="L318" s="262"/>
      <c r="M318" s="263"/>
      <c r="N318" s="264"/>
      <c r="O318" s="264"/>
      <c r="P318" s="264"/>
      <c r="Q318" s="264"/>
      <c r="R318" s="264"/>
      <c r="S318" s="264"/>
      <c r="T318" s="265"/>
      <c r="U318" s="15"/>
      <c r="V318" s="15"/>
      <c r="W318" s="15"/>
      <c r="X318" s="15"/>
      <c r="Y318" s="15"/>
      <c r="Z318" s="15"/>
      <c r="AA318" s="15"/>
      <c r="AB318" s="15"/>
      <c r="AC318" s="15"/>
      <c r="AD318" s="15"/>
      <c r="AE318" s="15"/>
      <c r="AT318" s="266" t="s">
        <v>150</v>
      </c>
      <c r="AU318" s="266" t="s">
        <v>89</v>
      </c>
      <c r="AV318" s="15" t="s">
        <v>136</v>
      </c>
      <c r="AW318" s="15" t="s">
        <v>37</v>
      </c>
      <c r="AX318" s="15" t="s">
        <v>87</v>
      </c>
      <c r="AY318" s="266" t="s">
        <v>129</v>
      </c>
    </row>
    <row r="319" spans="1:65" s="2" customFormat="1" ht="33" customHeight="1">
      <c r="A319" s="39"/>
      <c r="B319" s="40"/>
      <c r="C319" s="219" t="s">
        <v>263</v>
      </c>
      <c r="D319" s="219" t="s">
        <v>131</v>
      </c>
      <c r="E319" s="220" t="s">
        <v>424</v>
      </c>
      <c r="F319" s="221" t="s">
        <v>425</v>
      </c>
      <c r="G319" s="222" t="s">
        <v>374</v>
      </c>
      <c r="H319" s="223">
        <v>1294</v>
      </c>
      <c r="I319" s="224"/>
      <c r="J319" s="223">
        <f>ROUND(I319*H319,2)</f>
        <v>0</v>
      </c>
      <c r="K319" s="221" t="s">
        <v>135</v>
      </c>
      <c r="L319" s="45"/>
      <c r="M319" s="225" t="s">
        <v>77</v>
      </c>
      <c r="N319" s="226" t="s">
        <v>49</v>
      </c>
      <c r="O319" s="85"/>
      <c r="P319" s="227">
        <f>O319*H319</f>
        <v>0</v>
      </c>
      <c r="Q319" s="227">
        <v>0</v>
      </c>
      <c r="R319" s="227">
        <f>Q319*H319</f>
        <v>0</v>
      </c>
      <c r="S319" s="227">
        <v>0.324</v>
      </c>
      <c r="T319" s="228">
        <f>S319*H319</f>
        <v>419.25600000000003</v>
      </c>
      <c r="U319" s="39"/>
      <c r="V319" s="39"/>
      <c r="W319" s="39"/>
      <c r="X319" s="39"/>
      <c r="Y319" s="39"/>
      <c r="Z319" s="39"/>
      <c r="AA319" s="39"/>
      <c r="AB319" s="39"/>
      <c r="AC319" s="39"/>
      <c r="AD319" s="39"/>
      <c r="AE319" s="39"/>
      <c r="AR319" s="229" t="s">
        <v>136</v>
      </c>
      <c r="AT319" s="229" t="s">
        <v>131</v>
      </c>
      <c r="AU319" s="229" t="s">
        <v>89</v>
      </c>
      <c r="AY319" s="18" t="s">
        <v>129</v>
      </c>
      <c r="BE319" s="230">
        <f>IF(N319="základní",J319,0)</f>
        <v>0</v>
      </c>
      <c r="BF319" s="230">
        <f>IF(N319="snížená",J319,0)</f>
        <v>0</v>
      </c>
      <c r="BG319" s="230">
        <f>IF(N319="zákl. přenesená",J319,0)</f>
        <v>0</v>
      </c>
      <c r="BH319" s="230">
        <f>IF(N319="sníž. přenesená",J319,0)</f>
        <v>0</v>
      </c>
      <c r="BI319" s="230">
        <f>IF(N319="nulová",J319,0)</f>
        <v>0</v>
      </c>
      <c r="BJ319" s="18" t="s">
        <v>87</v>
      </c>
      <c r="BK319" s="230">
        <f>ROUND(I319*H319,2)</f>
        <v>0</v>
      </c>
      <c r="BL319" s="18" t="s">
        <v>136</v>
      </c>
      <c r="BM319" s="229" t="s">
        <v>426</v>
      </c>
    </row>
    <row r="320" spans="1:47" s="2" customFormat="1" ht="12">
      <c r="A320" s="39"/>
      <c r="B320" s="40"/>
      <c r="C320" s="41"/>
      <c r="D320" s="231" t="s">
        <v>138</v>
      </c>
      <c r="E320" s="41"/>
      <c r="F320" s="232" t="s">
        <v>427</v>
      </c>
      <c r="G320" s="41"/>
      <c r="H320" s="41"/>
      <c r="I320" s="137"/>
      <c r="J320" s="41"/>
      <c r="K320" s="41"/>
      <c r="L320" s="45"/>
      <c r="M320" s="233"/>
      <c r="N320" s="234"/>
      <c r="O320" s="85"/>
      <c r="P320" s="85"/>
      <c r="Q320" s="85"/>
      <c r="R320" s="85"/>
      <c r="S320" s="85"/>
      <c r="T320" s="86"/>
      <c r="U320" s="39"/>
      <c r="V320" s="39"/>
      <c r="W320" s="39"/>
      <c r="X320" s="39"/>
      <c r="Y320" s="39"/>
      <c r="Z320" s="39"/>
      <c r="AA320" s="39"/>
      <c r="AB320" s="39"/>
      <c r="AC320" s="39"/>
      <c r="AD320" s="39"/>
      <c r="AE320" s="39"/>
      <c r="AT320" s="18" t="s">
        <v>138</v>
      </c>
      <c r="AU320" s="18" t="s">
        <v>89</v>
      </c>
    </row>
    <row r="321" spans="1:51" s="13" customFormat="1" ht="12">
      <c r="A321" s="13"/>
      <c r="B321" s="235"/>
      <c r="C321" s="236"/>
      <c r="D321" s="231" t="s">
        <v>150</v>
      </c>
      <c r="E321" s="237" t="s">
        <v>77</v>
      </c>
      <c r="F321" s="238" t="s">
        <v>428</v>
      </c>
      <c r="G321" s="236"/>
      <c r="H321" s="239">
        <v>1294</v>
      </c>
      <c r="I321" s="240"/>
      <c r="J321" s="236"/>
      <c r="K321" s="236"/>
      <c r="L321" s="241"/>
      <c r="M321" s="242"/>
      <c r="N321" s="243"/>
      <c r="O321" s="243"/>
      <c r="P321" s="243"/>
      <c r="Q321" s="243"/>
      <c r="R321" s="243"/>
      <c r="S321" s="243"/>
      <c r="T321" s="244"/>
      <c r="U321" s="13"/>
      <c r="V321" s="13"/>
      <c r="W321" s="13"/>
      <c r="X321" s="13"/>
      <c r="Y321" s="13"/>
      <c r="Z321" s="13"/>
      <c r="AA321" s="13"/>
      <c r="AB321" s="13"/>
      <c r="AC321" s="13"/>
      <c r="AD321" s="13"/>
      <c r="AE321" s="13"/>
      <c r="AT321" s="245" t="s">
        <v>150</v>
      </c>
      <c r="AU321" s="245" t="s">
        <v>89</v>
      </c>
      <c r="AV321" s="13" t="s">
        <v>89</v>
      </c>
      <c r="AW321" s="13" t="s">
        <v>37</v>
      </c>
      <c r="AX321" s="13" t="s">
        <v>79</v>
      </c>
      <c r="AY321" s="245" t="s">
        <v>129</v>
      </c>
    </row>
    <row r="322" spans="1:51" s="14" customFormat="1" ht="12">
      <c r="A322" s="14"/>
      <c r="B322" s="246"/>
      <c r="C322" s="247"/>
      <c r="D322" s="231" t="s">
        <v>150</v>
      </c>
      <c r="E322" s="248" t="s">
        <v>77</v>
      </c>
      <c r="F322" s="249" t="s">
        <v>152</v>
      </c>
      <c r="G322" s="247"/>
      <c r="H322" s="248" t="s">
        <v>77</v>
      </c>
      <c r="I322" s="250"/>
      <c r="J322" s="247"/>
      <c r="K322" s="247"/>
      <c r="L322" s="251"/>
      <c r="M322" s="252"/>
      <c r="N322" s="253"/>
      <c r="O322" s="253"/>
      <c r="P322" s="253"/>
      <c r="Q322" s="253"/>
      <c r="R322" s="253"/>
      <c r="S322" s="253"/>
      <c r="T322" s="254"/>
      <c r="U322" s="14"/>
      <c r="V322" s="14"/>
      <c r="W322" s="14"/>
      <c r="X322" s="14"/>
      <c r="Y322" s="14"/>
      <c r="Z322" s="14"/>
      <c r="AA322" s="14"/>
      <c r="AB322" s="14"/>
      <c r="AC322" s="14"/>
      <c r="AD322" s="14"/>
      <c r="AE322" s="14"/>
      <c r="AT322" s="255" t="s">
        <v>150</v>
      </c>
      <c r="AU322" s="255" t="s">
        <v>89</v>
      </c>
      <c r="AV322" s="14" t="s">
        <v>87</v>
      </c>
      <c r="AW322" s="14" t="s">
        <v>37</v>
      </c>
      <c r="AX322" s="14" t="s">
        <v>79</v>
      </c>
      <c r="AY322" s="255" t="s">
        <v>129</v>
      </c>
    </row>
    <row r="323" spans="1:51" s="15" customFormat="1" ht="12">
      <c r="A323" s="15"/>
      <c r="B323" s="256"/>
      <c r="C323" s="257"/>
      <c r="D323" s="231" t="s">
        <v>150</v>
      </c>
      <c r="E323" s="258" t="s">
        <v>77</v>
      </c>
      <c r="F323" s="259" t="s">
        <v>153</v>
      </c>
      <c r="G323" s="257"/>
      <c r="H323" s="260">
        <v>1294</v>
      </c>
      <c r="I323" s="261"/>
      <c r="J323" s="257"/>
      <c r="K323" s="257"/>
      <c r="L323" s="262"/>
      <c r="M323" s="263"/>
      <c r="N323" s="264"/>
      <c r="O323" s="264"/>
      <c r="P323" s="264"/>
      <c r="Q323" s="264"/>
      <c r="R323" s="264"/>
      <c r="S323" s="264"/>
      <c r="T323" s="265"/>
      <c r="U323" s="15"/>
      <c r="V323" s="15"/>
      <c r="W323" s="15"/>
      <c r="X323" s="15"/>
      <c r="Y323" s="15"/>
      <c r="Z323" s="15"/>
      <c r="AA323" s="15"/>
      <c r="AB323" s="15"/>
      <c r="AC323" s="15"/>
      <c r="AD323" s="15"/>
      <c r="AE323" s="15"/>
      <c r="AT323" s="266" t="s">
        <v>150</v>
      </c>
      <c r="AU323" s="266" t="s">
        <v>89</v>
      </c>
      <c r="AV323" s="15" t="s">
        <v>136</v>
      </c>
      <c r="AW323" s="15" t="s">
        <v>37</v>
      </c>
      <c r="AX323" s="15" t="s">
        <v>87</v>
      </c>
      <c r="AY323" s="266" t="s">
        <v>129</v>
      </c>
    </row>
    <row r="324" spans="1:65" s="2" customFormat="1" ht="33" customHeight="1">
      <c r="A324" s="39"/>
      <c r="B324" s="40"/>
      <c r="C324" s="219" t="s">
        <v>429</v>
      </c>
      <c r="D324" s="219" t="s">
        <v>131</v>
      </c>
      <c r="E324" s="220" t="s">
        <v>430</v>
      </c>
      <c r="F324" s="221" t="s">
        <v>431</v>
      </c>
      <c r="G324" s="222" t="s">
        <v>374</v>
      </c>
      <c r="H324" s="223">
        <v>20</v>
      </c>
      <c r="I324" s="224"/>
      <c r="J324" s="223">
        <f>ROUND(I324*H324,2)</f>
        <v>0</v>
      </c>
      <c r="K324" s="221" t="s">
        <v>135</v>
      </c>
      <c r="L324" s="45"/>
      <c r="M324" s="225" t="s">
        <v>77</v>
      </c>
      <c r="N324" s="226" t="s">
        <v>49</v>
      </c>
      <c r="O324" s="85"/>
      <c r="P324" s="227">
        <f>O324*H324</f>
        <v>0</v>
      </c>
      <c r="Q324" s="227">
        <v>0</v>
      </c>
      <c r="R324" s="227">
        <f>Q324*H324</f>
        <v>0</v>
      </c>
      <c r="S324" s="227">
        <v>0.324</v>
      </c>
      <c r="T324" s="228">
        <f>S324*H324</f>
        <v>6.48</v>
      </c>
      <c r="U324" s="39"/>
      <c r="V324" s="39"/>
      <c r="W324" s="39"/>
      <c r="X324" s="39"/>
      <c r="Y324" s="39"/>
      <c r="Z324" s="39"/>
      <c r="AA324" s="39"/>
      <c r="AB324" s="39"/>
      <c r="AC324" s="39"/>
      <c r="AD324" s="39"/>
      <c r="AE324" s="39"/>
      <c r="AR324" s="229" t="s">
        <v>136</v>
      </c>
      <c r="AT324" s="229" t="s">
        <v>131</v>
      </c>
      <c r="AU324" s="229" t="s">
        <v>89</v>
      </c>
      <c r="AY324" s="18" t="s">
        <v>129</v>
      </c>
      <c r="BE324" s="230">
        <f>IF(N324="základní",J324,0)</f>
        <v>0</v>
      </c>
      <c r="BF324" s="230">
        <f>IF(N324="snížená",J324,0)</f>
        <v>0</v>
      </c>
      <c r="BG324" s="230">
        <f>IF(N324="zákl. přenesená",J324,0)</f>
        <v>0</v>
      </c>
      <c r="BH324" s="230">
        <f>IF(N324="sníž. přenesená",J324,0)</f>
        <v>0</v>
      </c>
      <c r="BI324" s="230">
        <f>IF(N324="nulová",J324,0)</f>
        <v>0</v>
      </c>
      <c r="BJ324" s="18" t="s">
        <v>87</v>
      </c>
      <c r="BK324" s="230">
        <f>ROUND(I324*H324,2)</f>
        <v>0</v>
      </c>
      <c r="BL324" s="18" t="s">
        <v>136</v>
      </c>
      <c r="BM324" s="229" t="s">
        <v>432</v>
      </c>
    </row>
    <row r="325" spans="1:47" s="2" customFormat="1" ht="12">
      <c r="A325" s="39"/>
      <c r="B325" s="40"/>
      <c r="C325" s="41"/>
      <c r="D325" s="231" t="s">
        <v>138</v>
      </c>
      <c r="E325" s="41"/>
      <c r="F325" s="232" t="s">
        <v>427</v>
      </c>
      <c r="G325" s="41"/>
      <c r="H325" s="41"/>
      <c r="I325" s="137"/>
      <c r="J325" s="41"/>
      <c r="K325" s="41"/>
      <c r="L325" s="45"/>
      <c r="M325" s="233"/>
      <c r="N325" s="234"/>
      <c r="O325" s="85"/>
      <c r="P325" s="85"/>
      <c r="Q325" s="85"/>
      <c r="R325" s="85"/>
      <c r="S325" s="85"/>
      <c r="T325" s="86"/>
      <c r="U325" s="39"/>
      <c r="V325" s="39"/>
      <c r="W325" s="39"/>
      <c r="X325" s="39"/>
      <c r="Y325" s="39"/>
      <c r="Z325" s="39"/>
      <c r="AA325" s="39"/>
      <c r="AB325" s="39"/>
      <c r="AC325" s="39"/>
      <c r="AD325" s="39"/>
      <c r="AE325" s="39"/>
      <c r="AT325" s="18" t="s">
        <v>138</v>
      </c>
      <c r="AU325" s="18" t="s">
        <v>89</v>
      </c>
    </row>
    <row r="326" spans="1:51" s="13" customFormat="1" ht="12">
      <c r="A326" s="13"/>
      <c r="B326" s="235"/>
      <c r="C326" s="236"/>
      <c r="D326" s="231" t="s">
        <v>150</v>
      </c>
      <c r="E326" s="237" t="s">
        <v>77</v>
      </c>
      <c r="F326" s="238" t="s">
        <v>245</v>
      </c>
      <c r="G326" s="236"/>
      <c r="H326" s="239">
        <v>20</v>
      </c>
      <c r="I326" s="240"/>
      <c r="J326" s="236"/>
      <c r="K326" s="236"/>
      <c r="L326" s="241"/>
      <c r="M326" s="242"/>
      <c r="N326" s="243"/>
      <c r="O326" s="243"/>
      <c r="P326" s="243"/>
      <c r="Q326" s="243"/>
      <c r="R326" s="243"/>
      <c r="S326" s="243"/>
      <c r="T326" s="244"/>
      <c r="U326" s="13"/>
      <c r="V326" s="13"/>
      <c r="W326" s="13"/>
      <c r="X326" s="13"/>
      <c r="Y326" s="13"/>
      <c r="Z326" s="13"/>
      <c r="AA326" s="13"/>
      <c r="AB326" s="13"/>
      <c r="AC326" s="13"/>
      <c r="AD326" s="13"/>
      <c r="AE326" s="13"/>
      <c r="AT326" s="245" t="s">
        <v>150</v>
      </c>
      <c r="AU326" s="245" t="s">
        <v>89</v>
      </c>
      <c r="AV326" s="13" t="s">
        <v>89</v>
      </c>
      <c r="AW326" s="13" t="s">
        <v>37</v>
      </c>
      <c r="AX326" s="13" t="s">
        <v>79</v>
      </c>
      <c r="AY326" s="245" t="s">
        <v>129</v>
      </c>
    </row>
    <row r="327" spans="1:51" s="14" customFormat="1" ht="12">
      <c r="A327" s="14"/>
      <c r="B327" s="246"/>
      <c r="C327" s="247"/>
      <c r="D327" s="231" t="s">
        <v>150</v>
      </c>
      <c r="E327" s="248" t="s">
        <v>77</v>
      </c>
      <c r="F327" s="249" t="s">
        <v>152</v>
      </c>
      <c r="G327" s="247"/>
      <c r="H327" s="248" t="s">
        <v>77</v>
      </c>
      <c r="I327" s="250"/>
      <c r="J327" s="247"/>
      <c r="K327" s="247"/>
      <c r="L327" s="251"/>
      <c r="M327" s="252"/>
      <c r="N327" s="253"/>
      <c r="O327" s="253"/>
      <c r="P327" s="253"/>
      <c r="Q327" s="253"/>
      <c r="R327" s="253"/>
      <c r="S327" s="253"/>
      <c r="T327" s="254"/>
      <c r="U327" s="14"/>
      <c r="V327" s="14"/>
      <c r="W327" s="14"/>
      <c r="X327" s="14"/>
      <c r="Y327" s="14"/>
      <c r="Z327" s="14"/>
      <c r="AA327" s="14"/>
      <c r="AB327" s="14"/>
      <c r="AC327" s="14"/>
      <c r="AD327" s="14"/>
      <c r="AE327" s="14"/>
      <c r="AT327" s="255" t="s">
        <v>150</v>
      </c>
      <c r="AU327" s="255" t="s">
        <v>89</v>
      </c>
      <c r="AV327" s="14" t="s">
        <v>87</v>
      </c>
      <c r="AW327" s="14" t="s">
        <v>37</v>
      </c>
      <c r="AX327" s="14" t="s">
        <v>79</v>
      </c>
      <c r="AY327" s="255" t="s">
        <v>129</v>
      </c>
    </row>
    <row r="328" spans="1:51" s="15" customFormat="1" ht="12">
      <c r="A328" s="15"/>
      <c r="B328" s="256"/>
      <c r="C328" s="257"/>
      <c r="D328" s="231" t="s">
        <v>150</v>
      </c>
      <c r="E328" s="258" t="s">
        <v>77</v>
      </c>
      <c r="F328" s="259" t="s">
        <v>153</v>
      </c>
      <c r="G328" s="257"/>
      <c r="H328" s="260">
        <v>20</v>
      </c>
      <c r="I328" s="261"/>
      <c r="J328" s="257"/>
      <c r="K328" s="257"/>
      <c r="L328" s="262"/>
      <c r="M328" s="263"/>
      <c r="N328" s="264"/>
      <c r="O328" s="264"/>
      <c r="P328" s="264"/>
      <c r="Q328" s="264"/>
      <c r="R328" s="264"/>
      <c r="S328" s="264"/>
      <c r="T328" s="265"/>
      <c r="U328" s="15"/>
      <c r="V328" s="15"/>
      <c r="W328" s="15"/>
      <c r="X328" s="15"/>
      <c r="Y328" s="15"/>
      <c r="Z328" s="15"/>
      <c r="AA328" s="15"/>
      <c r="AB328" s="15"/>
      <c r="AC328" s="15"/>
      <c r="AD328" s="15"/>
      <c r="AE328" s="15"/>
      <c r="AT328" s="266" t="s">
        <v>150</v>
      </c>
      <c r="AU328" s="266" t="s">
        <v>89</v>
      </c>
      <c r="AV328" s="15" t="s">
        <v>136</v>
      </c>
      <c r="AW328" s="15" t="s">
        <v>37</v>
      </c>
      <c r="AX328" s="15" t="s">
        <v>87</v>
      </c>
      <c r="AY328" s="266" t="s">
        <v>129</v>
      </c>
    </row>
    <row r="329" spans="1:65" s="2" customFormat="1" ht="33" customHeight="1">
      <c r="A329" s="39"/>
      <c r="B329" s="40"/>
      <c r="C329" s="219" t="s">
        <v>433</v>
      </c>
      <c r="D329" s="219" t="s">
        <v>131</v>
      </c>
      <c r="E329" s="220" t="s">
        <v>434</v>
      </c>
      <c r="F329" s="221" t="s">
        <v>435</v>
      </c>
      <c r="G329" s="222" t="s">
        <v>374</v>
      </c>
      <c r="H329" s="223">
        <v>38</v>
      </c>
      <c r="I329" s="224"/>
      <c r="J329" s="223">
        <f>ROUND(I329*H329,2)</f>
        <v>0</v>
      </c>
      <c r="K329" s="221" t="s">
        <v>135</v>
      </c>
      <c r="L329" s="45"/>
      <c r="M329" s="225" t="s">
        <v>77</v>
      </c>
      <c r="N329" s="226" t="s">
        <v>49</v>
      </c>
      <c r="O329" s="85"/>
      <c r="P329" s="227">
        <f>O329*H329</f>
        <v>0</v>
      </c>
      <c r="Q329" s="227">
        <v>0</v>
      </c>
      <c r="R329" s="227">
        <f>Q329*H329</f>
        <v>0</v>
      </c>
      <c r="S329" s="227">
        <v>0.086</v>
      </c>
      <c r="T329" s="228">
        <f>S329*H329</f>
        <v>3.268</v>
      </c>
      <c r="U329" s="39"/>
      <c r="V329" s="39"/>
      <c r="W329" s="39"/>
      <c r="X329" s="39"/>
      <c r="Y329" s="39"/>
      <c r="Z329" s="39"/>
      <c r="AA329" s="39"/>
      <c r="AB329" s="39"/>
      <c r="AC329" s="39"/>
      <c r="AD329" s="39"/>
      <c r="AE329" s="39"/>
      <c r="AR329" s="229" t="s">
        <v>136</v>
      </c>
      <c r="AT329" s="229" t="s">
        <v>131</v>
      </c>
      <c r="AU329" s="229" t="s">
        <v>89</v>
      </c>
      <c r="AY329" s="18" t="s">
        <v>129</v>
      </c>
      <c r="BE329" s="230">
        <f>IF(N329="základní",J329,0)</f>
        <v>0</v>
      </c>
      <c r="BF329" s="230">
        <f>IF(N329="snížená",J329,0)</f>
        <v>0</v>
      </c>
      <c r="BG329" s="230">
        <f>IF(N329="zákl. přenesená",J329,0)</f>
        <v>0</v>
      </c>
      <c r="BH329" s="230">
        <f>IF(N329="sníž. přenesená",J329,0)</f>
        <v>0</v>
      </c>
      <c r="BI329" s="230">
        <f>IF(N329="nulová",J329,0)</f>
        <v>0</v>
      </c>
      <c r="BJ329" s="18" t="s">
        <v>87</v>
      </c>
      <c r="BK329" s="230">
        <f>ROUND(I329*H329,2)</f>
        <v>0</v>
      </c>
      <c r="BL329" s="18" t="s">
        <v>136</v>
      </c>
      <c r="BM329" s="229" t="s">
        <v>436</v>
      </c>
    </row>
    <row r="330" spans="1:47" s="2" customFormat="1" ht="12">
      <c r="A330" s="39"/>
      <c r="B330" s="40"/>
      <c r="C330" s="41"/>
      <c r="D330" s="231" t="s">
        <v>138</v>
      </c>
      <c r="E330" s="41"/>
      <c r="F330" s="232" t="s">
        <v>437</v>
      </c>
      <c r="G330" s="41"/>
      <c r="H330" s="41"/>
      <c r="I330" s="137"/>
      <c r="J330" s="41"/>
      <c r="K330" s="41"/>
      <c r="L330" s="45"/>
      <c r="M330" s="233"/>
      <c r="N330" s="234"/>
      <c r="O330" s="85"/>
      <c r="P330" s="85"/>
      <c r="Q330" s="85"/>
      <c r="R330" s="85"/>
      <c r="S330" s="85"/>
      <c r="T330" s="86"/>
      <c r="U330" s="39"/>
      <c r="V330" s="39"/>
      <c r="W330" s="39"/>
      <c r="X330" s="39"/>
      <c r="Y330" s="39"/>
      <c r="Z330" s="39"/>
      <c r="AA330" s="39"/>
      <c r="AB330" s="39"/>
      <c r="AC330" s="39"/>
      <c r="AD330" s="39"/>
      <c r="AE330" s="39"/>
      <c r="AT330" s="18" t="s">
        <v>138</v>
      </c>
      <c r="AU330" s="18" t="s">
        <v>89</v>
      </c>
    </row>
    <row r="331" spans="1:51" s="13" customFormat="1" ht="12">
      <c r="A331" s="13"/>
      <c r="B331" s="235"/>
      <c r="C331" s="236"/>
      <c r="D331" s="231" t="s">
        <v>150</v>
      </c>
      <c r="E331" s="237" t="s">
        <v>77</v>
      </c>
      <c r="F331" s="238" t="s">
        <v>271</v>
      </c>
      <c r="G331" s="236"/>
      <c r="H331" s="239">
        <v>38</v>
      </c>
      <c r="I331" s="240"/>
      <c r="J331" s="236"/>
      <c r="K331" s="236"/>
      <c r="L331" s="241"/>
      <c r="M331" s="242"/>
      <c r="N331" s="243"/>
      <c r="O331" s="243"/>
      <c r="P331" s="243"/>
      <c r="Q331" s="243"/>
      <c r="R331" s="243"/>
      <c r="S331" s="243"/>
      <c r="T331" s="244"/>
      <c r="U331" s="13"/>
      <c r="V331" s="13"/>
      <c r="W331" s="13"/>
      <c r="X331" s="13"/>
      <c r="Y331" s="13"/>
      <c r="Z331" s="13"/>
      <c r="AA331" s="13"/>
      <c r="AB331" s="13"/>
      <c r="AC331" s="13"/>
      <c r="AD331" s="13"/>
      <c r="AE331" s="13"/>
      <c r="AT331" s="245" t="s">
        <v>150</v>
      </c>
      <c r="AU331" s="245" t="s">
        <v>89</v>
      </c>
      <c r="AV331" s="13" t="s">
        <v>89</v>
      </c>
      <c r="AW331" s="13" t="s">
        <v>37</v>
      </c>
      <c r="AX331" s="13" t="s">
        <v>79</v>
      </c>
      <c r="AY331" s="245" t="s">
        <v>129</v>
      </c>
    </row>
    <row r="332" spans="1:51" s="14" customFormat="1" ht="12">
      <c r="A332" s="14"/>
      <c r="B332" s="246"/>
      <c r="C332" s="247"/>
      <c r="D332" s="231" t="s">
        <v>150</v>
      </c>
      <c r="E332" s="248" t="s">
        <v>77</v>
      </c>
      <c r="F332" s="249" t="s">
        <v>438</v>
      </c>
      <c r="G332" s="247"/>
      <c r="H332" s="248" t="s">
        <v>77</v>
      </c>
      <c r="I332" s="250"/>
      <c r="J332" s="247"/>
      <c r="K332" s="247"/>
      <c r="L332" s="251"/>
      <c r="M332" s="252"/>
      <c r="N332" s="253"/>
      <c r="O332" s="253"/>
      <c r="P332" s="253"/>
      <c r="Q332" s="253"/>
      <c r="R332" s="253"/>
      <c r="S332" s="253"/>
      <c r="T332" s="254"/>
      <c r="U332" s="14"/>
      <c r="V332" s="14"/>
      <c r="W332" s="14"/>
      <c r="X332" s="14"/>
      <c r="Y332" s="14"/>
      <c r="Z332" s="14"/>
      <c r="AA332" s="14"/>
      <c r="AB332" s="14"/>
      <c r="AC332" s="14"/>
      <c r="AD332" s="14"/>
      <c r="AE332" s="14"/>
      <c r="AT332" s="255" t="s">
        <v>150</v>
      </c>
      <c r="AU332" s="255" t="s">
        <v>89</v>
      </c>
      <c r="AV332" s="14" t="s">
        <v>87</v>
      </c>
      <c r="AW332" s="14" t="s">
        <v>37</v>
      </c>
      <c r="AX332" s="14" t="s">
        <v>79</v>
      </c>
      <c r="AY332" s="255" t="s">
        <v>129</v>
      </c>
    </row>
    <row r="333" spans="1:51" s="15" customFormat="1" ht="12">
      <c r="A333" s="15"/>
      <c r="B333" s="256"/>
      <c r="C333" s="257"/>
      <c r="D333" s="231" t="s">
        <v>150</v>
      </c>
      <c r="E333" s="258" t="s">
        <v>77</v>
      </c>
      <c r="F333" s="259" t="s">
        <v>153</v>
      </c>
      <c r="G333" s="257"/>
      <c r="H333" s="260">
        <v>38</v>
      </c>
      <c r="I333" s="261"/>
      <c r="J333" s="257"/>
      <c r="K333" s="257"/>
      <c r="L333" s="262"/>
      <c r="M333" s="263"/>
      <c r="N333" s="264"/>
      <c r="O333" s="264"/>
      <c r="P333" s="264"/>
      <c r="Q333" s="264"/>
      <c r="R333" s="264"/>
      <c r="S333" s="264"/>
      <c r="T333" s="265"/>
      <c r="U333" s="15"/>
      <c r="V333" s="15"/>
      <c r="W333" s="15"/>
      <c r="X333" s="15"/>
      <c r="Y333" s="15"/>
      <c r="Z333" s="15"/>
      <c r="AA333" s="15"/>
      <c r="AB333" s="15"/>
      <c r="AC333" s="15"/>
      <c r="AD333" s="15"/>
      <c r="AE333" s="15"/>
      <c r="AT333" s="266" t="s">
        <v>150</v>
      </c>
      <c r="AU333" s="266" t="s">
        <v>89</v>
      </c>
      <c r="AV333" s="15" t="s">
        <v>136</v>
      </c>
      <c r="AW333" s="15" t="s">
        <v>37</v>
      </c>
      <c r="AX333" s="15" t="s">
        <v>87</v>
      </c>
      <c r="AY333" s="266" t="s">
        <v>129</v>
      </c>
    </row>
    <row r="334" spans="1:65" s="2" customFormat="1" ht="33" customHeight="1">
      <c r="A334" s="39"/>
      <c r="B334" s="40"/>
      <c r="C334" s="219" t="s">
        <v>439</v>
      </c>
      <c r="D334" s="219" t="s">
        <v>131</v>
      </c>
      <c r="E334" s="220" t="s">
        <v>440</v>
      </c>
      <c r="F334" s="221" t="s">
        <v>441</v>
      </c>
      <c r="G334" s="222" t="s">
        <v>147</v>
      </c>
      <c r="H334" s="223">
        <v>776.4</v>
      </c>
      <c r="I334" s="224"/>
      <c r="J334" s="223">
        <f>ROUND(I334*H334,2)</f>
        <v>0</v>
      </c>
      <c r="K334" s="221" t="s">
        <v>135</v>
      </c>
      <c r="L334" s="45"/>
      <c r="M334" s="225" t="s">
        <v>77</v>
      </c>
      <c r="N334" s="226" t="s">
        <v>49</v>
      </c>
      <c r="O334" s="85"/>
      <c r="P334" s="227">
        <f>O334*H334</f>
        <v>0</v>
      </c>
      <c r="Q334" s="227">
        <v>0</v>
      </c>
      <c r="R334" s="227">
        <f>Q334*H334</f>
        <v>0</v>
      </c>
      <c r="S334" s="227">
        <v>0.252</v>
      </c>
      <c r="T334" s="228">
        <f>S334*H334</f>
        <v>195.65279999999998</v>
      </c>
      <c r="U334" s="39"/>
      <c r="V334" s="39"/>
      <c r="W334" s="39"/>
      <c r="X334" s="39"/>
      <c r="Y334" s="39"/>
      <c r="Z334" s="39"/>
      <c r="AA334" s="39"/>
      <c r="AB334" s="39"/>
      <c r="AC334" s="39"/>
      <c r="AD334" s="39"/>
      <c r="AE334" s="39"/>
      <c r="AR334" s="229" t="s">
        <v>136</v>
      </c>
      <c r="AT334" s="229" t="s">
        <v>131</v>
      </c>
      <c r="AU334" s="229" t="s">
        <v>89</v>
      </c>
      <c r="AY334" s="18" t="s">
        <v>129</v>
      </c>
      <c r="BE334" s="230">
        <f>IF(N334="základní",J334,0)</f>
        <v>0</v>
      </c>
      <c r="BF334" s="230">
        <f>IF(N334="snížená",J334,0)</f>
        <v>0</v>
      </c>
      <c r="BG334" s="230">
        <f>IF(N334="zákl. přenesená",J334,0)</f>
        <v>0</v>
      </c>
      <c r="BH334" s="230">
        <f>IF(N334="sníž. přenesená",J334,0)</f>
        <v>0</v>
      </c>
      <c r="BI334" s="230">
        <f>IF(N334="nulová",J334,0)</f>
        <v>0</v>
      </c>
      <c r="BJ334" s="18" t="s">
        <v>87</v>
      </c>
      <c r="BK334" s="230">
        <f>ROUND(I334*H334,2)</f>
        <v>0</v>
      </c>
      <c r="BL334" s="18" t="s">
        <v>136</v>
      </c>
      <c r="BM334" s="229" t="s">
        <v>442</v>
      </c>
    </row>
    <row r="335" spans="1:47" s="2" customFormat="1" ht="12">
      <c r="A335" s="39"/>
      <c r="B335" s="40"/>
      <c r="C335" s="41"/>
      <c r="D335" s="231" t="s">
        <v>138</v>
      </c>
      <c r="E335" s="41"/>
      <c r="F335" s="232" t="s">
        <v>443</v>
      </c>
      <c r="G335" s="41"/>
      <c r="H335" s="41"/>
      <c r="I335" s="137"/>
      <c r="J335" s="41"/>
      <c r="K335" s="41"/>
      <c r="L335" s="45"/>
      <c r="M335" s="233"/>
      <c r="N335" s="234"/>
      <c r="O335" s="85"/>
      <c r="P335" s="85"/>
      <c r="Q335" s="85"/>
      <c r="R335" s="85"/>
      <c r="S335" s="85"/>
      <c r="T335" s="86"/>
      <c r="U335" s="39"/>
      <c r="V335" s="39"/>
      <c r="W335" s="39"/>
      <c r="X335" s="39"/>
      <c r="Y335" s="39"/>
      <c r="Z335" s="39"/>
      <c r="AA335" s="39"/>
      <c r="AB335" s="39"/>
      <c r="AC335" s="39"/>
      <c r="AD335" s="39"/>
      <c r="AE335" s="39"/>
      <c r="AT335" s="18" t="s">
        <v>138</v>
      </c>
      <c r="AU335" s="18" t="s">
        <v>89</v>
      </c>
    </row>
    <row r="336" spans="1:51" s="13" customFormat="1" ht="12">
      <c r="A336" s="13"/>
      <c r="B336" s="235"/>
      <c r="C336" s="236"/>
      <c r="D336" s="231" t="s">
        <v>150</v>
      </c>
      <c r="E336" s="237" t="s">
        <v>77</v>
      </c>
      <c r="F336" s="238" t="s">
        <v>320</v>
      </c>
      <c r="G336" s="236"/>
      <c r="H336" s="239">
        <v>776.4</v>
      </c>
      <c r="I336" s="240"/>
      <c r="J336" s="236"/>
      <c r="K336" s="236"/>
      <c r="L336" s="241"/>
      <c r="M336" s="242"/>
      <c r="N336" s="243"/>
      <c r="O336" s="243"/>
      <c r="P336" s="243"/>
      <c r="Q336" s="243"/>
      <c r="R336" s="243"/>
      <c r="S336" s="243"/>
      <c r="T336" s="244"/>
      <c r="U336" s="13"/>
      <c r="V336" s="13"/>
      <c r="W336" s="13"/>
      <c r="X336" s="13"/>
      <c r="Y336" s="13"/>
      <c r="Z336" s="13"/>
      <c r="AA336" s="13"/>
      <c r="AB336" s="13"/>
      <c r="AC336" s="13"/>
      <c r="AD336" s="13"/>
      <c r="AE336" s="13"/>
      <c r="AT336" s="245" t="s">
        <v>150</v>
      </c>
      <c r="AU336" s="245" t="s">
        <v>89</v>
      </c>
      <c r="AV336" s="13" t="s">
        <v>89</v>
      </c>
      <c r="AW336" s="13" t="s">
        <v>37</v>
      </c>
      <c r="AX336" s="13" t="s">
        <v>79</v>
      </c>
      <c r="AY336" s="245" t="s">
        <v>129</v>
      </c>
    </row>
    <row r="337" spans="1:51" s="14" customFormat="1" ht="12">
      <c r="A337" s="14"/>
      <c r="B337" s="246"/>
      <c r="C337" s="247"/>
      <c r="D337" s="231" t="s">
        <v>150</v>
      </c>
      <c r="E337" s="248" t="s">
        <v>77</v>
      </c>
      <c r="F337" s="249" t="s">
        <v>152</v>
      </c>
      <c r="G337" s="247"/>
      <c r="H337" s="248" t="s">
        <v>77</v>
      </c>
      <c r="I337" s="250"/>
      <c r="J337" s="247"/>
      <c r="K337" s="247"/>
      <c r="L337" s="251"/>
      <c r="M337" s="252"/>
      <c r="N337" s="253"/>
      <c r="O337" s="253"/>
      <c r="P337" s="253"/>
      <c r="Q337" s="253"/>
      <c r="R337" s="253"/>
      <c r="S337" s="253"/>
      <c r="T337" s="254"/>
      <c r="U337" s="14"/>
      <c r="V337" s="14"/>
      <c r="W337" s="14"/>
      <c r="X337" s="14"/>
      <c r="Y337" s="14"/>
      <c r="Z337" s="14"/>
      <c r="AA337" s="14"/>
      <c r="AB337" s="14"/>
      <c r="AC337" s="14"/>
      <c r="AD337" s="14"/>
      <c r="AE337" s="14"/>
      <c r="AT337" s="255" t="s">
        <v>150</v>
      </c>
      <c r="AU337" s="255" t="s">
        <v>89</v>
      </c>
      <c r="AV337" s="14" t="s">
        <v>87</v>
      </c>
      <c r="AW337" s="14" t="s">
        <v>37</v>
      </c>
      <c r="AX337" s="14" t="s">
        <v>79</v>
      </c>
      <c r="AY337" s="255" t="s">
        <v>129</v>
      </c>
    </row>
    <row r="338" spans="1:51" s="15" customFormat="1" ht="12">
      <c r="A338" s="15"/>
      <c r="B338" s="256"/>
      <c r="C338" s="257"/>
      <c r="D338" s="231" t="s">
        <v>150</v>
      </c>
      <c r="E338" s="258" t="s">
        <v>77</v>
      </c>
      <c r="F338" s="259" t="s">
        <v>153</v>
      </c>
      <c r="G338" s="257"/>
      <c r="H338" s="260">
        <v>776.4</v>
      </c>
      <c r="I338" s="261"/>
      <c r="J338" s="257"/>
      <c r="K338" s="257"/>
      <c r="L338" s="262"/>
      <c r="M338" s="263"/>
      <c r="N338" s="264"/>
      <c r="O338" s="264"/>
      <c r="P338" s="264"/>
      <c r="Q338" s="264"/>
      <c r="R338" s="264"/>
      <c r="S338" s="264"/>
      <c r="T338" s="265"/>
      <c r="U338" s="15"/>
      <c r="V338" s="15"/>
      <c r="W338" s="15"/>
      <c r="X338" s="15"/>
      <c r="Y338" s="15"/>
      <c r="Z338" s="15"/>
      <c r="AA338" s="15"/>
      <c r="AB338" s="15"/>
      <c r="AC338" s="15"/>
      <c r="AD338" s="15"/>
      <c r="AE338" s="15"/>
      <c r="AT338" s="266" t="s">
        <v>150</v>
      </c>
      <c r="AU338" s="266" t="s">
        <v>89</v>
      </c>
      <c r="AV338" s="15" t="s">
        <v>136</v>
      </c>
      <c r="AW338" s="15" t="s">
        <v>37</v>
      </c>
      <c r="AX338" s="15" t="s">
        <v>87</v>
      </c>
      <c r="AY338" s="266" t="s">
        <v>129</v>
      </c>
    </row>
    <row r="339" spans="1:63" s="12" customFormat="1" ht="22.8" customHeight="1">
      <c r="A339" s="12"/>
      <c r="B339" s="203"/>
      <c r="C339" s="204"/>
      <c r="D339" s="205" t="s">
        <v>78</v>
      </c>
      <c r="E339" s="217" t="s">
        <v>444</v>
      </c>
      <c r="F339" s="217" t="s">
        <v>445</v>
      </c>
      <c r="G339" s="204"/>
      <c r="H339" s="204"/>
      <c r="I339" s="207"/>
      <c r="J339" s="218">
        <f>BK339</f>
        <v>0</v>
      </c>
      <c r="K339" s="204"/>
      <c r="L339" s="209"/>
      <c r="M339" s="210"/>
      <c r="N339" s="211"/>
      <c r="O339" s="211"/>
      <c r="P339" s="212">
        <f>SUM(P340:P381)</f>
        <v>0</v>
      </c>
      <c r="Q339" s="211"/>
      <c r="R339" s="212">
        <f>SUM(R340:R381)</f>
        <v>0</v>
      </c>
      <c r="S339" s="211"/>
      <c r="T339" s="213">
        <f>SUM(T340:T381)</f>
        <v>0</v>
      </c>
      <c r="U339" s="12"/>
      <c r="V339" s="12"/>
      <c r="W339" s="12"/>
      <c r="X339" s="12"/>
      <c r="Y339" s="12"/>
      <c r="Z339" s="12"/>
      <c r="AA339" s="12"/>
      <c r="AB339" s="12"/>
      <c r="AC339" s="12"/>
      <c r="AD339" s="12"/>
      <c r="AE339" s="12"/>
      <c r="AR339" s="214" t="s">
        <v>87</v>
      </c>
      <c r="AT339" s="215" t="s">
        <v>78</v>
      </c>
      <c r="AU339" s="215" t="s">
        <v>87</v>
      </c>
      <c r="AY339" s="214" t="s">
        <v>129</v>
      </c>
      <c r="BK339" s="216">
        <f>SUM(BK340:BK381)</f>
        <v>0</v>
      </c>
    </row>
    <row r="340" spans="1:65" s="2" customFormat="1" ht="21.75" customHeight="1">
      <c r="A340" s="39"/>
      <c r="B340" s="40"/>
      <c r="C340" s="219" t="s">
        <v>446</v>
      </c>
      <c r="D340" s="219" t="s">
        <v>131</v>
      </c>
      <c r="E340" s="220" t="s">
        <v>447</v>
      </c>
      <c r="F340" s="221" t="s">
        <v>448</v>
      </c>
      <c r="G340" s="222" t="s">
        <v>227</v>
      </c>
      <c r="H340" s="223">
        <v>807.03</v>
      </c>
      <c r="I340" s="224"/>
      <c r="J340" s="223">
        <f>ROUND(I340*H340,2)</f>
        <v>0</v>
      </c>
      <c r="K340" s="221" t="s">
        <v>135</v>
      </c>
      <c r="L340" s="45"/>
      <c r="M340" s="225" t="s">
        <v>77</v>
      </c>
      <c r="N340" s="226" t="s">
        <v>49</v>
      </c>
      <c r="O340" s="85"/>
      <c r="P340" s="227">
        <f>O340*H340</f>
        <v>0</v>
      </c>
      <c r="Q340" s="227">
        <v>0</v>
      </c>
      <c r="R340" s="227">
        <f>Q340*H340</f>
        <v>0</v>
      </c>
      <c r="S340" s="227">
        <v>0</v>
      </c>
      <c r="T340" s="228">
        <f>S340*H340</f>
        <v>0</v>
      </c>
      <c r="U340" s="39"/>
      <c r="V340" s="39"/>
      <c r="W340" s="39"/>
      <c r="X340" s="39"/>
      <c r="Y340" s="39"/>
      <c r="Z340" s="39"/>
      <c r="AA340" s="39"/>
      <c r="AB340" s="39"/>
      <c r="AC340" s="39"/>
      <c r="AD340" s="39"/>
      <c r="AE340" s="39"/>
      <c r="AR340" s="229" t="s">
        <v>136</v>
      </c>
      <c r="AT340" s="229" t="s">
        <v>131</v>
      </c>
      <c r="AU340" s="229" t="s">
        <v>89</v>
      </c>
      <c r="AY340" s="18" t="s">
        <v>129</v>
      </c>
      <c r="BE340" s="230">
        <f>IF(N340="základní",J340,0)</f>
        <v>0</v>
      </c>
      <c r="BF340" s="230">
        <f>IF(N340="snížená",J340,0)</f>
        <v>0</v>
      </c>
      <c r="BG340" s="230">
        <f>IF(N340="zákl. přenesená",J340,0)</f>
        <v>0</v>
      </c>
      <c r="BH340" s="230">
        <f>IF(N340="sníž. přenesená",J340,0)</f>
        <v>0</v>
      </c>
      <c r="BI340" s="230">
        <f>IF(N340="nulová",J340,0)</f>
        <v>0</v>
      </c>
      <c r="BJ340" s="18" t="s">
        <v>87</v>
      </c>
      <c r="BK340" s="230">
        <f>ROUND(I340*H340,2)</f>
        <v>0</v>
      </c>
      <c r="BL340" s="18" t="s">
        <v>136</v>
      </c>
      <c r="BM340" s="229" t="s">
        <v>449</v>
      </c>
    </row>
    <row r="341" spans="1:47" s="2" customFormat="1" ht="12">
      <c r="A341" s="39"/>
      <c r="B341" s="40"/>
      <c r="C341" s="41"/>
      <c r="D341" s="231" t="s">
        <v>138</v>
      </c>
      <c r="E341" s="41"/>
      <c r="F341" s="232" t="s">
        <v>450</v>
      </c>
      <c r="G341" s="41"/>
      <c r="H341" s="41"/>
      <c r="I341" s="137"/>
      <c r="J341" s="41"/>
      <c r="K341" s="41"/>
      <c r="L341" s="45"/>
      <c r="M341" s="233"/>
      <c r="N341" s="234"/>
      <c r="O341" s="85"/>
      <c r="P341" s="85"/>
      <c r="Q341" s="85"/>
      <c r="R341" s="85"/>
      <c r="S341" s="85"/>
      <c r="T341" s="86"/>
      <c r="U341" s="39"/>
      <c r="V341" s="39"/>
      <c r="W341" s="39"/>
      <c r="X341" s="39"/>
      <c r="Y341" s="39"/>
      <c r="Z341" s="39"/>
      <c r="AA341" s="39"/>
      <c r="AB341" s="39"/>
      <c r="AC341" s="39"/>
      <c r="AD341" s="39"/>
      <c r="AE341" s="39"/>
      <c r="AT341" s="18" t="s">
        <v>138</v>
      </c>
      <c r="AU341" s="18" t="s">
        <v>89</v>
      </c>
    </row>
    <row r="342" spans="1:51" s="13" customFormat="1" ht="12">
      <c r="A342" s="13"/>
      <c r="B342" s="235"/>
      <c r="C342" s="236"/>
      <c r="D342" s="231" t="s">
        <v>150</v>
      </c>
      <c r="E342" s="237" t="s">
        <v>77</v>
      </c>
      <c r="F342" s="238" t="s">
        <v>451</v>
      </c>
      <c r="G342" s="236"/>
      <c r="H342" s="239">
        <v>921.13</v>
      </c>
      <c r="I342" s="240"/>
      <c r="J342" s="236"/>
      <c r="K342" s="236"/>
      <c r="L342" s="241"/>
      <c r="M342" s="242"/>
      <c r="N342" s="243"/>
      <c r="O342" s="243"/>
      <c r="P342" s="243"/>
      <c r="Q342" s="243"/>
      <c r="R342" s="243"/>
      <c r="S342" s="243"/>
      <c r="T342" s="244"/>
      <c r="U342" s="13"/>
      <c r="V342" s="13"/>
      <c r="W342" s="13"/>
      <c r="X342" s="13"/>
      <c r="Y342" s="13"/>
      <c r="Z342" s="13"/>
      <c r="AA342" s="13"/>
      <c r="AB342" s="13"/>
      <c r="AC342" s="13"/>
      <c r="AD342" s="13"/>
      <c r="AE342" s="13"/>
      <c r="AT342" s="245" t="s">
        <v>150</v>
      </c>
      <c r="AU342" s="245" t="s">
        <v>89</v>
      </c>
      <c r="AV342" s="13" t="s">
        <v>89</v>
      </c>
      <c r="AW342" s="13" t="s">
        <v>37</v>
      </c>
      <c r="AX342" s="13" t="s">
        <v>79</v>
      </c>
      <c r="AY342" s="245" t="s">
        <v>129</v>
      </c>
    </row>
    <row r="343" spans="1:51" s="14" customFormat="1" ht="12">
      <c r="A343" s="14"/>
      <c r="B343" s="246"/>
      <c r="C343" s="247"/>
      <c r="D343" s="231" t="s">
        <v>150</v>
      </c>
      <c r="E343" s="248" t="s">
        <v>77</v>
      </c>
      <c r="F343" s="249" t="s">
        <v>452</v>
      </c>
      <c r="G343" s="247"/>
      <c r="H343" s="248" t="s">
        <v>77</v>
      </c>
      <c r="I343" s="250"/>
      <c r="J343" s="247"/>
      <c r="K343" s="247"/>
      <c r="L343" s="251"/>
      <c r="M343" s="252"/>
      <c r="N343" s="253"/>
      <c r="O343" s="253"/>
      <c r="P343" s="253"/>
      <c r="Q343" s="253"/>
      <c r="R343" s="253"/>
      <c r="S343" s="253"/>
      <c r="T343" s="254"/>
      <c r="U343" s="14"/>
      <c r="V343" s="14"/>
      <c r="W343" s="14"/>
      <c r="X343" s="14"/>
      <c r="Y343" s="14"/>
      <c r="Z343" s="14"/>
      <c r="AA343" s="14"/>
      <c r="AB343" s="14"/>
      <c r="AC343" s="14"/>
      <c r="AD343" s="14"/>
      <c r="AE343" s="14"/>
      <c r="AT343" s="255" t="s">
        <v>150</v>
      </c>
      <c r="AU343" s="255" t="s">
        <v>89</v>
      </c>
      <c r="AV343" s="14" t="s">
        <v>87</v>
      </c>
      <c r="AW343" s="14" t="s">
        <v>37</v>
      </c>
      <c r="AX343" s="14" t="s">
        <v>79</v>
      </c>
      <c r="AY343" s="255" t="s">
        <v>129</v>
      </c>
    </row>
    <row r="344" spans="1:51" s="13" customFormat="1" ht="12">
      <c r="A344" s="13"/>
      <c r="B344" s="235"/>
      <c r="C344" s="236"/>
      <c r="D344" s="231" t="s">
        <v>150</v>
      </c>
      <c r="E344" s="237" t="s">
        <v>77</v>
      </c>
      <c r="F344" s="238" t="s">
        <v>453</v>
      </c>
      <c r="G344" s="236"/>
      <c r="H344" s="239">
        <v>-14.72</v>
      </c>
      <c r="I344" s="240"/>
      <c r="J344" s="236"/>
      <c r="K344" s="236"/>
      <c r="L344" s="241"/>
      <c r="M344" s="242"/>
      <c r="N344" s="243"/>
      <c r="O344" s="243"/>
      <c r="P344" s="243"/>
      <c r="Q344" s="243"/>
      <c r="R344" s="243"/>
      <c r="S344" s="243"/>
      <c r="T344" s="244"/>
      <c r="U344" s="13"/>
      <c r="V344" s="13"/>
      <c r="W344" s="13"/>
      <c r="X344" s="13"/>
      <c r="Y344" s="13"/>
      <c r="Z344" s="13"/>
      <c r="AA344" s="13"/>
      <c r="AB344" s="13"/>
      <c r="AC344" s="13"/>
      <c r="AD344" s="13"/>
      <c r="AE344" s="13"/>
      <c r="AT344" s="245" t="s">
        <v>150</v>
      </c>
      <c r="AU344" s="245" t="s">
        <v>89</v>
      </c>
      <c r="AV344" s="13" t="s">
        <v>89</v>
      </c>
      <c r="AW344" s="13" t="s">
        <v>37</v>
      </c>
      <c r="AX344" s="13" t="s">
        <v>79</v>
      </c>
      <c r="AY344" s="245" t="s">
        <v>129</v>
      </c>
    </row>
    <row r="345" spans="1:51" s="14" customFormat="1" ht="12">
      <c r="A345" s="14"/>
      <c r="B345" s="246"/>
      <c r="C345" s="247"/>
      <c r="D345" s="231" t="s">
        <v>150</v>
      </c>
      <c r="E345" s="248" t="s">
        <v>77</v>
      </c>
      <c r="F345" s="249" t="s">
        <v>454</v>
      </c>
      <c r="G345" s="247"/>
      <c r="H345" s="248" t="s">
        <v>77</v>
      </c>
      <c r="I345" s="250"/>
      <c r="J345" s="247"/>
      <c r="K345" s="247"/>
      <c r="L345" s="251"/>
      <c r="M345" s="252"/>
      <c r="N345" s="253"/>
      <c r="O345" s="253"/>
      <c r="P345" s="253"/>
      <c r="Q345" s="253"/>
      <c r="R345" s="253"/>
      <c r="S345" s="253"/>
      <c r="T345" s="254"/>
      <c r="U345" s="14"/>
      <c r="V345" s="14"/>
      <c r="W345" s="14"/>
      <c r="X345" s="14"/>
      <c r="Y345" s="14"/>
      <c r="Z345" s="14"/>
      <c r="AA345" s="14"/>
      <c r="AB345" s="14"/>
      <c r="AC345" s="14"/>
      <c r="AD345" s="14"/>
      <c r="AE345" s="14"/>
      <c r="AT345" s="255" t="s">
        <v>150</v>
      </c>
      <c r="AU345" s="255" t="s">
        <v>89</v>
      </c>
      <c r="AV345" s="14" t="s">
        <v>87</v>
      </c>
      <c r="AW345" s="14" t="s">
        <v>37</v>
      </c>
      <c r="AX345" s="14" t="s">
        <v>79</v>
      </c>
      <c r="AY345" s="255" t="s">
        <v>129</v>
      </c>
    </row>
    <row r="346" spans="1:51" s="13" customFormat="1" ht="12">
      <c r="A346" s="13"/>
      <c r="B346" s="235"/>
      <c r="C346" s="236"/>
      <c r="D346" s="231" t="s">
        <v>150</v>
      </c>
      <c r="E346" s="237" t="s">
        <v>77</v>
      </c>
      <c r="F346" s="238" t="s">
        <v>455</v>
      </c>
      <c r="G346" s="236"/>
      <c r="H346" s="239">
        <v>-99.38</v>
      </c>
      <c r="I346" s="240"/>
      <c r="J346" s="236"/>
      <c r="K346" s="236"/>
      <c r="L346" s="241"/>
      <c r="M346" s="242"/>
      <c r="N346" s="243"/>
      <c r="O346" s="243"/>
      <c r="P346" s="243"/>
      <c r="Q346" s="243"/>
      <c r="R346" s="243"/>
      <c r="S346" s="243"/>
      <c r="T346" s="244"/>
      <c r="U346" s="13"/>
      <c r="V346" s="13"/>
      <c r="W346" s="13"/>
      <c r="X346" s="13"/>
      <c r="Y346" s="13"/>
      <c r="Z346" s="13"/>
      <c r="AA346" s="13"/>
      <c r="AB346" s="13"/>
      <c r="AC346" s="13"/>
      <c r="AD346" s="13"/>
      <c r="AE346" s="13"/>
      <c r="AT346" s="245" t="s">
        <v>150</v>
      </c>
      <c r="AU346" s="245" t="s">
        <v>89</v>
      </c>
      <c r="AV346" s="13" t="s">
        <v>89</v>
      </c>
      <c r="AW346" s="13" t="s">
        <v>37</v>
      </c>
      <c r="AX346" s="13" t="s">
        <v>79</v>
      </c>
      <c r="AY346" s="245" t="s">
        <v>129</v>
      </c>
    </row>
    <row r="347" spans="1:51" s="14" customFormat="1" ht="12">
      <c r="A347" s="14"/>
      <c r="B347" s="246"/>
      <c r="C347" s="247"/>
      <c r="D347" s="231" t="s">
        <v>150</v>
      </c>
      <c r="E347" s="248" t="s">
        <v>77</v>
      </c>
      <c r="F347" s="249" t="s">
        <v>456</v>
      </c>
      <c r="G347" s="247"/>
      <c r="H347" s="248" t="s">
        <v>77</v>
      </c>
      <c r="I347" s="250"/>
      <c r="J347" s="247"/>
      <c r="K347" s="247"/>
      <c r="L347" s="251"/>
      <c r="M347" s="252"/>
      <c r="N347" s="253"/>
      <c r="O347" s="253"/>
      <c r="P347" s="253"/>
      <c r="Q347" s="253"/>
      <c r="R347" s="253"/>
      <c r="S347" s="253"/>
      <c r="T347" s="254"/>
      <c r="U347" s="14"/>
      <c r="V347" s="14"/>
      <c r="W347" s="14"/>
      <c r="X347" s="14"/>
      <c r="Y347" s="14"/>
      <c r="Z347" s="14"/>
      <c r="AA347" s="14"/>
      <c r="AB347" s="14"/>
      <c r="AC347" s="14"/>
      <c r="AD347" s="14"/>
      <c r="AE347" s="14"/>
      <c r="AT347" s="255" t="s">
        <v>150</v>
      </c>
      <c r="AU347" s="255" t="s">
        <v>89</v>
      </c>
      <c r="AV347" s="14" t="s">
        <v>87</v>
      </c>
      <c r="AW347" s="14" t="s">
        <v>37</v>
      </c>
      <c r="AX347" s="14" t="s">
        <v>79</v>
      </c>
      <c r="AY347" s="255" t="s">
        <v>129</v>
      </c>
    </row>
    <row r="348" spans="1:51" s="15" customFormat="1" ht="12">
      <c r="A348" s="15"/>
      <c r="B348" s="256"/>
      <c r="C348" s="257"/>
      <c r="D348" s="231" t="s">
        <v>150</v>
      </c>
      <c r="E348" s="258" t="s">
        <v>77</v>
      </c>
      <c r="F348" s="259" t="s">
        <v>153</v>
      </c>
      <c r="G348" s="257"/>
      <c r="H348" s="260">
        <v>807.03</v>
      </c>
      <c r="I348" s="261"/>
      <c r="J348" s="257"/>
      <c r="K348" s="257"/>
      <c r="L348" s="262"/>
      <c r="M348" s="263"/>
      <c r="N348" s="264"/>
      <c r="O348" s="264"/>
      <c r="P348" s="264"/>
      <c r="Q348" s="264"/>
      <c r="R348" s="264"/>
      <c r="S348" s="264"/>
      <c r="T348" s="265"/>
      <c r="U348" s="15"/>
      <c r="V348" s="15"/>
      <c r="W348" s="15"/>
      <c r="X348" s="15"/>
      <c r="Y348" s="15"/>
      <c r="Z348" s="15"/>
      <c r="AA348" s="15"/>
      <c r="AB348" s="15"/>
      <c r="AC348" s="15"/>
      <c r="AD348" s="15"/>
      <c r="AE348" s="15"/>
      <c r="AT348" s="266" t="s">
        <v>150</v>
      </c>
      <c r="AU348" s="266" t="s">
        <v>89</v>
      </c>
      <c r="AV348" s="15" t="s">
        <v>136</v>
      </c>
      <c r="AW348" s="15" t="s">
        <v>37</v>
      </c>
      <c r="AX348" s="15" t="s">
        <v>87</v>
      </c>
      <c r="AY348" s="266" t="s">
        <v>129</v>
      </c>
    </row>
    <row r="349" spans="1:65" s="2" customFormat="1" ht="21.75" customHeight="1">
      <c r="A349" s="39"/>
      <c r="B349" s="40"/>
      <c r="C349" s="219" t="s">
        <v>457</v>
      </c>
      <c r="D349" s="219" t="s">
        <v>131</v>
      </c>
      <c r="E349" s="220" t="s">
        <v>447</v>
      </c>
      <c r="F349" s="221" t="s">
        <v>448</v>
      </c>
      <c r="G349" s="222" t="s">
        <v>227</v>
      </c>
      <c r="H349" s="223">
        <v>114.1</v>
      </c>
      <c r="I349" s="224"/>
      <c r="J349" s="223">
        <f>ROUND(I349*H349,2)</f>
        <v>0</v>
      </c>
      <c r="K349" s="221" t="s">
        <v>135</v>
      </c>
      <c r="L349" s="45"/>
      <c r="M349" s="225" t="s">
        <v>77</v>
      </c>
      <c r="N349" s="226" t="s">
        <v>49</v>
      </c>
      <c r="O349" s="85"/>
      <c r="P349" s="227">
        <f>O349*H349</f>
        <v>0</v>
      </c>
      <c r="Q349" s="227">
        <v>0</v>
      </c>
      <c r="R349" s="227">
        <f>Q349*H349</f>
        <v>0</v>
      </c>
      <c r="S349" s="227">
        <v>0</v>
      </c>
      <c r="T349" s="228">
        <f>S349*H349</f>
        <v>0</v>
      </c>
      <c r="U349" s="39"/>
      <c r="V349" s="39"/>
      <c r="W349" s="39"/>
      <c r="X349" s="39"/>
      <c r="Y349" s="39"/>
      <c r="Z349" s="39"/>
      <c r="AA349" s="39"/>
      <c r="AB349" s="39"/>
      <c r="AC349" s="39"/>
      <c r="AD349" s="39"/>
      <c r="AE349" s="39"/>
      <c r="AR349" s="229" t="s">
        <v>136</v>
      </c>
      <c r="AT349" s="229" t="s">
        <v>131</v>
      </c>
      <c r="AU349" s="229" t="s">
        <v>89</v>
      </c>
      <c r="AY349" s="18" t="s">
        <v>129</v>
      </c>
      <c r="BE349" s="230">
        <f>IF(N349="základní",J349,0)</f>
        <v>0</v>
      </c>
      <c r="BF349" s="230">
        <f>IF(N349="snížená",J349,0)</f>
        <v>0</v>
      </c>
      <c r="BG349" s="230">
        <f>IF(N349="zákl. přenesená",J349,0)</f>
        <v>0</v>
      </c>
      <c r="BH349" s="230">
        <f>IF(N349="sníž. přenesená",J349,0)</f>
        <v>0</v>
      </c>
      <c r="BI349" s="230">
        <f>IF(N349="nulová",J349,0)</f>
        <v>0</v>
      </c>
      <c r="BJ349" s="18" t="s">
        <v>87</v>
      </c>
      <c r="BK349" s="230">
        <f>ROUND(I349*H349,2)</f>
        <v>0</v>
      </c>
      <c r="BL349" s="18" t="s">
        <v>136</v>
      </c>
      <c r="BM349" s="229" t="s">
        <v>458</v>
      </c>
    </row>
    <row r="350" spans="1:47" s="2" customFormat="1" ht="12">
      <c r="A350" s="39"/>
      <c r="B350" s="40"/>
      <c r="C350" s="41"/>
      <c r="D350" s="231" t="s">
        <v>138</v>
      </c>
      <c r="E350" s="41"/>
      <c r="F350" s="232" t="s">
        <v>450</v>
      </c>
      <c r="G350" s="41"/>
      <c r="H350" s="41"/>
      <c r="I350" s="137"/>
      <c r="J350" s="41"/>
      <c r="K350" s="41"/>
      <c r="L350" s="45"/>
      <c r="M350" s="233"/>
      <c r="N350" s="234"/>
      <c r="O350" s="85"/>
      <c r="P350" s="85"/>
      <c r="Q350" s="85"/>
      <c r="R350" s="85"/>
      <c r="S350" s="85"/>
      <c r="T350" s="86"/>
      <c r="U350" s="39"/>
      <c r="V350" s="39"/>
      <c r="W350" s="39"/>
      <c r="X350" s="39"/>
      <c r="Y350" s="39"/>
      <c r="Z350" s="39"/>
      <c r="AA350" s="39"/>
      <c r="AB350" s="39"/>
      <c r="AC350" s="39"/>
      <c r="AD350" s="39"/>
      <c r="AE350" s="39"/>
      <c r="AT350" s="18" t="s">
        <v>138</v>
      </c>
      <c r="AU350" s="18" t="s">
        <v>89</v>
      </c>
    </row>
    <row r="351" spans="1:51" s="13" customFormat="1" ht="12">
      <c r="A351" s="13"/>
      <c r="B351" s="235"/>
      <c r="C351" s="236"/>
      <c r="D351" s="231" t="s">
        <v>150</v>
      </c>
      <c r="E351" s="237" t="s">
        <v>77</v>
      </c>
      <c r="F351" s="238" t="s">
        <v>459</v>
      </c>
      <c r="G351" s="236"/>
      <c r="H351" s="239">
        <v>99.38</v>
      </c>
      <c r="I351" s="240"/>
      <c r="J351" s="236"/>
      <c r="K351" s="236"/>
      <c r="L351" s="241"/>
      <c r="M351" s="242"/>
      <c r="N351" s="243"/>
      <c r="O351" s="243"/>
      <c r="P351" s="243"/>
      <c r="Q351" s="243"/>
      <c r="R351" s="243"/>
      <c r="S351" s="243"/>
      <c r="T351" s="244"/>
      <c r="U351" s="13"/>
      <c r="V351" s="13"/>
      <c r="W351" s="13"/>
      <c r="X351" s="13"/>
      <c r="Y351" s="13"/>
      <c r="Z351" s="13"/>
      <c r="AA351" s="13"/>
      <c r="AB351" s="13"/>
      <c r="AC351" s="13"/>
      <c r="AD351" s="13"/>
      <c r="AE351" s="13"/>
      <c r="AT351" s="245" t="s">
        <v>150</v>
      </c>
      <c r="AU351" s="245" t="s">
        <v>89</v>
      </c>
      <c r="AV351" s="13" t="s">
        <v>89</v>
      </c>
      <c r="AW351" s="13" t="s">
        <v>37</v>
      </c>
      <c r="AX351" s="13" t="s">
        <v>79</v>
      </c>
      <c r="AY351" s="245" t="s">
        <v>129</v>
      </c>
    </row>
    <row r="352" spans="1:51" s="13" customFormat="1" ht="12">
      <c r="A352" s="13"/>
      <c r="B352" s="235"/>
      <c r="C352" s="236"/>
      <c r="D352" s="231" t="s">
        <v>150</v>
      </c>
      <c r="E352" s="237" t="s">
        <v>77</v>
      </c>
      <c r="F352" s="238" t="s">
        <v>460</v>
      </c>
      <c r="G352" s="236"/>
      <c r="H352" s="239">
        <v>14.72</v>
      </c>
      <c r="I352" s="240"/>
      <c r="J352" s="236"/>
      <c r="K352" s="236"/>
      <c r="L352" s="241"/>
      <c r="M352" s="242"/>
      <c r="N352" s="243"/>
      <c r="O352" s="243"/>
      <c r="P352" s="243"/>
      <c r="Q352" s="243"/>
      <c r="R352" s="243"/>
      <c r="S352" s="243"/>
      <c r="T352" s="244"/>
      <c r="U352" s="13"/>
      <c r="V352" s="13"/>
      <c r="W352" s="13"/>
      <c r="X352" s="13"/>
      <c r="Y352" s="13"/>
      <c r="Z352" s="13"/>
      <c r="AA352" s="13"/>
      <c r="AB352" s="13"/>
      <c r="AC352" s="13"/>
      <c r="AD352" s="13"/>
      <c r="AE352" s="13"/>
      <c r="AT352" s="245" t="s">
        <v>150</v>
      </c>
      <c r="AU352" s="245" t="s">
        <v>89</v>
      </c>
      <c r="AV352" s="13" t="s">
        <v>89</v>
      </c>
      <c r="AW352" s="13" t="s">
        <v>37</v>
      </c>
      <c r="AX352" s="13" t="s">
        <v>79</v>
      </c>
      <c r="AY352" s="245" t="s">
        <v>129</v>
      </c>
    </row>
    <row r="353" spans="1:51" s="14" customFormat="1" ht="12">
      <c r="A353" s="14"/>
      <c r="B353" s="246"/>
      <c r="C353" s="247"/>
      <c r="D353" s="231" t="s">
        <v>150</v>
      </c>
      <c r="E353" s="248" t="s">
        <v>77</v>
      </c>
      <c r="F353" s="249" t="s">
        <v>461</v>
      </c>
      <c r="G353" s="247"/>
      <c r="H353" s="248" t="s">
        <v>77</v>
      </c>
      <c r="I353" s="250"/>
      <c r="J353" s="247"/>
      <c r="K353" s="247"/>
      <c r="L353" s="251"/>
      <c r="M353" s="252"/>
      <c r="N353" s="253"/>
      <c r="O353" s="253"/>
      <c r="P353" s="253"/>
      <c r="Q353" s="253"/>
      <c r="R353" s="253"/>
      <c r="S353" s="253"/>
      <c r="T353" s="254"/>
      <c r="U353" s="14"/>
      <c r="V353" s="14"/>
      <c r="W353" s="14"/>
      <c r="X353" s="14"/>
      <c r="Y353" s="14"/>
      <c r="Z353" s="14"/>
      <c r="AA353" s="14"/>
      <c r="AB353" s="14"/>
      <c r="AC353" s="14"/>
      <c r="AD353" s="14"/>
      <c r="AE353" s="14"/>
      <c r="AT353" s="255" t="s">
        <v>150</v>
      </c>
      <c r="AU353" s="255" t="s">
        <v>89</v>
      </c>
      <c r="AV353" s="14" t="s">
        <v>87</v>
      </c>
      <c r="AW353" s="14" t="s">
        <v>37</v>
      </c>
      <c r="AX353" s="14" t="s">
        <v>79</v>
      </c>
      <c r="AY353" s="255" t="s">
        <v>129</v>
      </c>
    </row>
    <row r="354" spans="1:51" s="15" customFormat="1" ht="12">
      <c r="A354" s="15"/>
      <c r="B354" s="256"/>
      <c r="C354" s="257"/>
      <c r="D354" s="231" t="s">
        <v>150</v>
      </c>
      <c r="E354" s="258" t="s">
        <v>77</v>
      </c>
      <c r="F354" s="259" t="s">
        <v>153</v>
      </c>
      <c r="G354" s="257"/>
      <c r="H354" s="260">
        <v>114.1</v>
      </c>
      <c r="I354" s="261"/>
      <c r="J354" s="257"/>
      <c r="K354" s="257"/>
      <c r="L354" s="262"/>
      <c r="M354" s="263"/>
      <c r="N354" s="264"/>
      <c r="O354" s="264"/>
      <c r="P354" s="264"/>
      <c r="Q354" s="264"/>
      <c r="R354" s="264"/>
      <c r="S354" s="264"/>
      <c r="T354" s="265"/>
      <c r="U354" s="15"/>
      <c r="V354" s="15"/>
      <c r="W354" s="15"/>
      <c r="X354" s="15"/>
      <c r="Y354" s="15"/>
      <c r="Z354" s="15"/>
      <c r="AA354" s="15"/>
      <c r="AB354" s="15"/>
      <c r="AC354" s="15"/>
      <c r="AD354" s="15"/>
      <c r="AE354" s="15"/>
      <c r="AT354" s="266" t="s">
        <v>150</v>
      </c>
      <c r="AU354" s="266" t="s">
        <v>89</v>
      </c>
      <c r="AV354" s="15" t="s">
        <v>136</v>
      </c>
      <c r="AW354" s="15" t="s">
        <v>37</v>
      </c>
      <c r="AX354" s="15" t="s">
        <v>87</v>
      </c>
      <c r="AY354" s="266" t="s">
        <v>129</v>
      </c>
    </row>
    <row r="355" spans="1:65" s="2" customFormat="1" ht="21.75" customHeight="1">
      <c r="A355" s="39"/>
      <c r="B355" s="40"/>
      <c r="C355" s="219" t="s">
        <v>462</v>
      </c>
      <c r="D355" s="219" t="s">
        <v>131</v>
      </c>
      <c r="E355" s="220" t="s">
        <v>463</v>
      </c>
      <c r="F355" s="221" t="s">
        <v>464</v>
      </c>
      <c r="G355" s="222" t="s">
        <v>227</v>
      </c>
      <c r="H355" s="223">
        <v>11379.06</v>
      </c>
      <c r="I355" s="224"/>
      <c r="J355" s="223">
        <f>ROUND(I355*H355,2)</f>
        <v>0</v>
      </c>
      <c r="K355" s="221" t="s">
        <v>135</v>
      </c>
      <c r="L355" s="45"/>
      <c r="M355" s="225" t="s">
        <v>77</v>
      </c>
      <c r="N355" s="226" t="s">
        <v>49</v>
      </c>
      <c r="O355" s="85"/>
      <c r="P355" s="227">
        <f>O355*H355</f>
        <v>0</v>
      </c>
      <c r="Q355" s="227">
        <v>0</v>
      </c>
      <c r="R355" s="227">
        <f>Q355*H355</f>
        <v>0</v>
      </c>
      <c r="S355" s="227">
        <v>0</v>
      </c>
      <c r="T355" s="228">
        <f>S355*H355</f>
        <v>0</v>
      </c>
      <c r="U355" s="39"/>
      <c r="V355" s="39"/>
      <c r="W355" s="39"/>
      <c r="X355" s="39"/>
      <c r="Y355" s="39"/>
      <c r="Z355" s="39"/>
      <c r="AA355" s="39"/>
      <c r="AB355" s="39"/>
      <c r="AC355" s="39"/>
      <c r="AD355" s="39"/>
      <c r="AE355" s="39"/>
      <c r="AR355" s="229" t="s">
        <v>136</v>
      </c>
      <c r="AT355" s="229" t="s">
        <v>131</v>
      </c>
      <c r="AU355" s="229" t="s">
        <v>89</v>
      </c>
      <c r="AY355" s="18" t="s">
        <v>129</v>
      </c>
      <c r="BE355" s="230">
        <f>IF(N355="základní",J355,0)</f>
        <v>0</v>
      </c>
      <c r="BF355" s="230">
        <f>IF(N355="snížená",J355,0)</f>
        <v>0</v>
      </c>
      <c r="BG355" s="230">
        <f>IF(N355="zákl. přenesená",J355,0)</f>
        <v>0</v>
      </c>
      <c r="BH355" s="230">
        <f>IF(N355="sníž. přenesená",J355,0)</f>
        <v>0</v>
      </c>
      <c r="BI355" s="230">
        <f>IF(N355="nulová",J355,0)</f>
        <v>0</v>
      </c>
      <c r="BJ355" s="18" t="s">
        <v>87</v>
      </c>
      <c r="BK355" s="230">
        <f>ROUND(I355*H355,2)</f>
        <v>0</v>
      </c>
      <c r="BL355" s="18" t="s">
        <v>136</v>
      </c>
      <c r="BM355" s="229" t="s">
        <v>465</v>
      </c>
    </row>
    <row r="356" spans="1:47" s="2" customFormat="1" ht="12">
      <c r="A356" s="39"/>
      <c r="B356" s="40"/>
      <c r="C356" s="41"/>
      <c r="D356" s="231" t="s">
        <v>138</v>
      </c>
      <c r="E356" s="41"/>
      <c r="F356" s="232" t="s">
        <v>450</v>
      </c>
      <c r="G356" s="41"/>
      <c r="H356" s="41"/>
      <c r="I356" s="137"/>
      <c r="J356" s="41"/>
      <c r="K356" s="41"/>
      <c r="L356" s="45"/>
      <c r="M356" s="233"/>
      <c r="N356" s="234"/>
      <c r="O356" s="85"/>
      <c r="P356" s="85"/>
      <c r="Q356" s="85"/>
      <c r="R356" s="85"/>
      <c r="S356" s="85"/>
      <c r="T356" s="86"/>
      <c r="U356" s="39"/>
      <c r="V356" s="39"/>
      <c r="W356" s="39"/>
      <c r="X356" s="39"/>
      <c r="Y356" s="39"/>
      <c r="Z356" s="39"/>
      <c r="AA356" s="39"/>
      <c r="AB356" s="39"/>
      <c r="AC356" s="39"/>
      <c r="AD356" s="39"/>
      <c r="AE356" s="39"/>
      <c r="AT356" s="18" t="s">
        <v>138</v>
      </c>
      <c r="AU356" s="18" t="s">
        <v>89</v>
      </c>
    </row>
    <row r="357" spans="1:51" s="13" customFormat="1" ht="12">
      <c r="A357" s="13"/>
      <c r="B357" s="235"/>
      <c r="C357" s="236"/>
      <c r="D357" s="231" t="s">
        <v>150</v>
      </c>
      <c r="E357" s="237" t="s">
        <v>77</v>
      </c>
      <c r="F357" s="238" t="s">
        <v>466</v>
      </c>
      <c r="G357" s="236"/>
      <c r="H357" s="239">
        <v>11379.06</v>
      </c>
      <c r="I357" s="240"/>
      <c r="J357" s="236"/>
      <c r="K357" s="236"/>
      <c r="L357" s="241"/>
      <c r="M357" s="242"/>
      <c r="N357" s="243"/>
      <c r="O357" s="243"/>
      <c r="P357" s="243"/>
      <c r="Q357" s="243"/>
      <c r="R357" s="243"/>
      <c r="S357" s="243"/>
      <c r="T357" s="244"/>
      <c r="U357" s="13"/>
      <c r="V357" s="13"/>
      <c r="W357" s="13"/>
      <c r="X357" s="13"/>
      <c r="Y357" s="13"/>
      <c r="Z357" s="13"/>
      <c r="AA357" s="13"/>
      <c r="AB357" s="13"/>
      <c r="AC357" s="13"/>
      <c r="AD357" s="13"/>
      <c r="AE357" s="13"/>
      <c r="AT357" s="245" t="s">
        <v>150</v>
      </c>
      <c r="AU357" s="245" t="s">
        <v>89</v>
      </c>
      <c r="AV357" s="13" t="s">
        <v>89</v>
      </c>
      <c r="AW357" s="13" t="s">
        <v>37</v>
      </c>
      <c r="AX357" s="13" t="s">
        <v>79</v>
      </c>
      <c r="AY357" s="245" t="s">
        <v>129</v>
      </c>
    </row>
    <row r="358" spans="1:51" s="14" customFormat="1" ht="12">
      <c r="A358" s="14"/>
      <c r="B358" s="246"/>
      <c r="C358" s="247"/>
      <c r="D358" s="231" t="s">
        <v>150</v>
      </c>
      <c r="E358" s="248" t="s">
        <v>77</v>
      </c>
      <c r="F358" s="249" t="s">
        <v>467</v>
      </c>
      <c r="G358" s="247"/>
      <c r="H358" s="248" t="s">
        <v>77</v>
      </c>
      <c r="I358" s="250"/>
      <c r="J358" s="247"/>
      <c r="K358" s="247"/>
      <c r="L358" s="251"/>
      <c r="M358" s="252"/>
      <c r="N358" s="253"/>
      <c r="O358" s="253"/>
      <c r="P358" s="253"/>
      <c r="Q358" s="253"/>
      <c r="R358" s="253"/>
      <c r="S358" s="253"/>
      <c r="T358" s="254"/>
      <c r="U358" s="14"/>
      <c r="V358" s="14"/>
      <c r="W358" s="14"/>
      <c r="X358" s="14"/>
      <c r="Y358" s="14"/>
      <c r="Z358" s="14"/>
      <c r="AA358" s="14"/>
      <c r="AB358" s="14"/>
      <c r="AC358" s="14"/>
      <c r="AD358" s="14"/>
      <c r="AE358" s="14"/>
      <c r="AT358" s="255" t="s">
        <v>150</v>
      </c>
      <c r="AU358" s="255" t="s">
        <v>89</v>
      </c>
      <c r="AV358" s="14" t="s">
        <v>87</v>
      </c>
      <c r="AW358" s="14" t="s">
        <v>37</v>
      </c>
      <c r="AX358" s="14" t="s">
        <v>79</v>
      </c>
      <c r="AY358" s="255" t="s">
        <v>129</v>
      </c>
    </row>
    <row r="359" spans="1:51" s="15" customFormat="1" ht="12">
      <c r="A359" s="15"/>
      <c r="B359" s="256"/>
      <c r="C359" s="257"/>
      <c r="D359" s="231" t="s">
        <v>150</v>
      </c>
      <c r="E359" s="258" t="s">
        <v>77</v>
      </c>
      <c r="F359" s="259" t="s">
        <v>153</v>
      </c>
      <c r="G359" s="257"/>
      <c r="H359" s="260">
        <v>11379.06</v>
      </c>
      <c r="I359" s="261"/>
      <c r="J359" s="257"/>
      <c r="K359" s="257"/>
      <c r="L359" s="262"/>
      <c r="M359" s="263"/>
      <c r="N359" s="264"/>
      <c r="O359" s="264"/>
      <c r="P359" s="264"/>
      <c r="Q359" s="264"/>
      <c r="R359" s="264"/>
      <c r="S359" s="264"/>
      <c r="T359" s="265"/>
      <c r="U359" s="15"/>
      <c r="V359" s="15"/>
      <c r="W359" s="15"/>
      <c r="X359" s="15"/>
      <c r="Y359" s="15"/>
      <c r="Z359" s="15"/>
      <c r="AA359" s="15"/>
      <c r="AB359" s="15"/>
      <c r="AC359" s="15"/>
      <c r="AD359" s="15"/>
      <c r="AE359" s="15"/>
      <c r="AT359" s="266" t="s">
        <v>150</v>
      </c>
      <c r="AU359" s="266" t="s">
        <v>89</v>
      </c>
      <c r="AV359" s="15" t="s">
        <v>136</v>
      </c>
      <c r="AW359" s="15" t="s">
        <v>37</v>
      </c>
      <c r="AX359" s="15" t="s">
        <v>87</v>
      </c>
      <c r="AY359" s="266" t="s">
        <v>129</v>
      </c>
    </row>
    <row r="360" spans="1:65" s="2" customFormat="1" ht="21.75" customHeight="1">
      <c r="A360" s="39"/>
      <c r="B360" s="40"/>
      <c r="C360" s="219" t="s">
        <v>468</v>
      </c>
      <c r="D360" s="219" t="s">
        <v>131</v>
      </c>
      <c r="E360" s="220" t="s">
        <v>469</v>
      </c>
      <c r="F360" s="221" t="s">
        <v>470</v>
      </c>
      <c r="G360" s="222" t="s">
        <v>227</v>
      </c>
      <c r="H360" s="223">
        <v>624.66</v>
      </c>
      <c r="I360" s="224"/>
      <c r="J360" s="223">
        <f>ROUND(I360*H360,2)</f>
        <v>0</v>
      </c>
      <c r="K360" s="221" t="s">
        <v>135</v>
      </c>
      <c r="L360" s="45"/>
      <c r="M360" s="225" t="s">
        <v>77</v>
      </c>
      <c r="N360" s="226" t="s">
        <v>49</v>
      </c>
      <c r="O360" s="85"/>
      <c r="P360" s="227">
        <f>O360*H360</f>
        <v>0</v>
      </c>
      <c r="Q360" s="227">
        <v>0</v>
      </c>
      <c r="R360" s="227">
        <f>Q360*H360</f>
        <v>0</v>
      </c>
      <c r="S360" s="227">
        <v>0</v>
      </c>
      <c r="T360" s="228">
        <f>S360*H360</f>
        <v>0</v>
      </c>
      <c r="U360" s="39"/>
      <c r="V360" s="39"/>
      <c r="W360" s="39"/>
      <c r="X360" s="39"/>
      <c r="Y360" s="39"/>
      <c r="Z360" s="39"/>
      <c r="AA360" s="39"/>
      <c r="AB360" s="39"/>
      <c r="AC360" s="39"/>
      <c r="AD360" s="39"/>
      <c r="AE360" s="39"/>
      <c r="AR360" s="229" t="s">
        <v>136</v>
      </c>
      <c r="AT360" s="229" t="s">
        <v>131</v>
      </c>
      <c r="AU360" s="229" t="s">
        <v>89</v>
      </c>
      <c r="AY360" s="18" t="s">
        <v>129</v>
      </c>
      <c r="BE360" s="230">
        <f>IF(N360="základní",J360,0)</f>
        <v>0</v>
      </c>
      <c r="BF360" s="230">
        <f>IF(N360="snížená",J360,0)</f>
        <v>0</v>
      </c>
      <c r="BG360" s="230">
        <f>IF(N360="zákl. přenesená",J360,0)</f>
        <v>0</v>
      </c>
      <c r="BH360" s="230">
        <f>IF(N360="sníž. přenesená",J360,0)</f>
        <v>0</v>
      </c>
      <c r="BI360" s="230">
        <f>IF(N360="nulová",J360,0)</f>
        <v>0</v>
      </c>
      <c r="BJ360" s="18" t="s">
        <v>87</v>
      </c>
      <c r="BK360" s="230">
        <f>ROUND(I360*H360,2)</f>
        <v>0</v>
      </c>
      <c r="BL360" s="18" t="s">
        <v>136</v>
      </c>
      <c r="BM360" s="229" t="s">
        <v>471</v>
      </c>
    </row>
    <row r="361" spans="1:47" s="2" customFormat="1" ht="12">
      <c r="A361" s="39"/>
      <c r="B361" s="40"/>
      <c r="C361" s="41"/>
      <c r="D361" s="231" t="s">
        <v>138</v>
      </c>
      <c r="E361" s="41"/>
      <c r="F361" s="232" t="s">
        <v>450</v>
      </c>
      <c r="G361" s="41"/>
      <c r="H361" s="41"/>
      <c r="I361" s="137"/>
      <c r="J361" s="41"/>
      <c r="K361" s="41"/>
      <c r="L361" s="45"/>
      <c r="M361" s="233"/>
      <c r="N361" s="234"/>
      <c r="O361" s="85"/>
      <c r="P361" s="85"/>
      <c r="Q361" s="85"/>
      <c r="R361" s="85"/>
      <c r="S361" s="85"/>
      <c r="T361" s="86"/>
      <c r="U361" s="39"/>
      <c r="V361" s="39"/>
      <c r="W361" s="39"/>
      <c r="X361" s="39"/>
      <c r="Y361" s="39"/>
      <c r="Z361" s="39"/>
      <c r="AA361" s="39"/>
      <c r="AB361" s="39"/>
      <c r="AC361" s="39"/>
      <c r="AD361" s="39"/>
      <c r="AE361" s="39"/>
      <c r="AT361" s="18" t="s">
        <v>138</v>
      </c>
      <c r="AU361" s="18" t="s">
        <v>89</v>
      </c>
    </row>
    <row r="362" spans="1:51" s="13" customFormat="1" ht="12">
      <c r="A362" s="13"/>
      <c r="B362" s="235"/>
      <c r="C362" s="236"/>
      <c r="D362" s="231" t="s">
        <v>150</v>
      </c>
      <c r="E362" s="237" t="s">
        <v>77</v>
      </c>
      <c r="F362" s="238" t="s">
        <v>472</v>
      </c>
      <c r="G362" s="236"/>
      <c r="H362" s="239">
        <v>624.66</v>
      </c>
      <c r="I362" s="240"/>
      <c r="J362" s="236"/>
      <c r="K362" s="236"/>
      <c r="L362" s="241"/>
      <c r="M362" s="242"/>
      <c r="N362" s="243"/>
      <c r="O362" s="243"/>
      <c r="P362" s="243"/>
      <c r="Q362" s="243"/>
      <c r="R362" s="243"/>
      <c r="S362" s="243"/>
      <c r="T362" s="244"/>
      <c r="U362" s="13"/>
      <c r="V362" s="13"/>
      <c r="W362" s="13"/>
      <c r="X362" s="13"/>
      <c r="Y362" s="13"/>
      <c r="Z362" s="13"/>
      <c r="AA362" s="13"/>
      <c r="AB362" s="13"/>
      <c r="AC362" s="13"/>
      <c r="AD362" s="13"/>
      <c r="AE362" s="13"/>
      <c r="AT362" s="245" t="s">
        <v>150</v>
      </c>
      <c r="AU362" s="245" t="s">
        <v>89</v>
      </c>
      <c r="AV362" s="13" t="s">
        <v>89</v>
      </c>
      <c r="AW362" s="13" t="s">
        <v>37</v>
      </c>
      <c r="AX362" s="13" t="s">
        <v>79</v>
      </c>
      <c r="AY362" s="245" t="s">
        <v>129</v>
      </c>
    </row>
    <row r="363" spans="1:51" s="14" customFormat="1" ht="12">
      <c r="A363" s="14"/>
      <c r="B363" s="246"/>
      <c r="C363" s="247"/>
      <c r="D363" s="231" t="s">
        <v>150</v>
      </c>
      <c r="E363" s="248" t="s">
        <v>77</v>
      </c>
      <c r="F363" s="249" t="s">
        <v>473</v>
      </c>
      <c r="G363" s="247"/>
      <c r="H363" s="248" t="s">
        <v>77</v>
      </c>
      <c r="I363" s="250"/>
      <c r="J363" s="247"/>
      <c r="K363" s="247"/>
      <c r="L363" s="251"/>
      <c r="M363" s="252"/>
      <c r="N363" s="253"/>
      <c r="O363" s="253"/>
      <c r="P363" s="253"/>
      <c r="Q363" s="253"/>
      <c r="R363" s="253"/>
      <c r="S363" s="253"/>
      <c r="T363" s="254"/>
      <c r="U363" s="14"/>
      <c r="V363" s="14"/>
      <c r="W363" s="14"/>
      <c r="X363" s="14"/>
      <c r="Y363" s="14"/>
      <c r="Z363" s="14"/>
      <c r="AA363" s="14"/>
      <c r="AB363" s="14"/>
      <c r="AC363" s="14"/>
      <c r="AD363" s="14"/>
      <c r="AE363" s="14"/>
      <c r="AT363" s="255" t="s">
        <v>150</v>
      </c>
      <c r="AU363" s="255" t="s">
        <v>89</v>
      </c>
      <c r="AV363" s="14" t="s">
        <v>87</v>
      </c>
      <c r="AW363" s="14" t="s">
        <v>37</v>
      </c>
      <c r="AX363" s="14" t="s">
        <v>79</v>
      </c>
      <c r="AY363" s="255" t="s">
        <v>129</v>
      </c>
    </row>
    <row r="364" spans="1:51" s="15" customFormat="1" ht="12">
      <c r="A364" s="15"/>
      <c r="B364" s="256"/>
      <c r="C364" s="257"/>
      <c r="D364" s="231" t="s">
        <v>150</v>
      </c>
      <c r="E364" s="258" t="s">
        <v>77</v>
      </c>
      <c r="F364" s="259" t="s">
        <v>153</v>
      </c>
      <c r="G364" s="257"/>
      <c r="H364" s="260">
        <v>624.66</v>
      </c>
      <c r="I364" s="261"/>
      <c r="J364" s="257"/>
      <c r="K364" s="257"/>
      <c r="L364" s="262"/>
      <c r="M364" s="263"/>
      <c r="N364" s="264"/>
      <c r="O364" s="264"/>
      <c r="P364" s="264"/>
      <c r="Q364" s="264"/>
      <c r="R364" s="264"/>
      <c r="S364" s="264"/>
      <c r="T364" s="265"/>
      <c r="U364" s="15"/>
      <c r="V364" s="15"/>
      <c r="W364" s="15"/>
      <c r="X364" s="15"/>
      <c r="Y364" s="15"/>
      <c r="Z364" s="15"/>
      <c r="AA364" s="15"/>
      <c r="AB364" s="15"/>
      <c r="AC364" s="15"/>
      <c r="AD364" s="15"/>
      <c r="AE364" s="15"/>
      <c r="AT364" s="266" t="s">
        <v>150</v>
      </c>
      <c r="AU364" s="266" t="s">
        <v>89</v>
      </c>
      <c r="AV364" s="15" t="s">
        <v>136</v>
      </c>
      <c r="AW364" s="15" t="s">
        <v>37</v>
      </c>
      <c r="AX364" s="15" t="s">
        <v>87</v>
      </c>
      <c r="AY364" s="266" t="s">
        <v>129</v>
      </c>
    </row>
    <row r="365" spans="1:65" s="2" customFormat="1" ht="21.75" customHeight="1">
      <c r="A365" s="39"/>
      <c r="B365" s="40"/>
      <c r="C365" s="219" t="s">
        <v>474</v>
      </c>
      <c r="D365" s="219" t="s">
        <v>131</v>
      </c>
      <c r="E365" s="220" t="s">
        <v>475</v>
      </c>
      <c r="F365" s="221" t="s">
        <v>464</v>
      </c>
      <c r="G365" s="222" t="s">
        <v>227</v>
      </c>
      <c r="H365" s="223">
        <v>8745.24</v>
      </c>
      <c r="I365" s="224"/>
      <c r="J365" s="223">
        <f>ROUND(I365*H365,2)</f>
        <v>0</v>
      </c>
      <c r="K365" s="221" t="s">
        <v>135</v>
      </c>
      <c r="L365" s="45"/>
      <c r="M365" s="225" t="s">
        <v>77</v>
      </c>
      <c r="N365" s="226" t="s">
        <v>49</v>
      </c>
      <c r="O365" s="85"/>
      <c r="P365" s="227">
        <f>O365*H365</f>
        <v>0</v>
      </c>
      <c r="Q365" s="227">
        <v>0</v>
      </c>
      <c r="R365" s="227">
        <f>Q365*H365</f>
        <v>0</v>
      </c>
      <c r="S365" s="227">
        <v>0</v>
      </c>
      <c r="T365" s="228">
        <f>S365*H365</f>
        <v>0</v>
      </c>
      <c r="U365" s="39"/>
      <c r="V365" s="39"/>
      <c r="W365" s="39"/>
      <c r="X365" s="39"/>
      <c r="Y365" s="39"/>
      <c r="Z365" s="39"/>
      <c r="AA365" s="39"/>
      <c r="AB365" s="39"/>
      <c r="AC365" s="39"/>
      <c r="AD365" s="39"/>
      <c r="AE365" s="39"/>
      <c r="AR365" s="229" t="s">
        <v>136</v>
      </c>
      <c r="AT365" s="229" t="s">
        <v>131</v>
      </c>
      <c r="AU365" s="229" t="s">
        <v>89</v>
      </c>
      <c r="AY365" s="18" t="s">
        <v>129</v>
      </c>
      <c r="BE365" s="230">
        <f>IF(N365="základní",J365,0)</f>
        <v>0</v>
      </c>
      <c r="BF365" s="230">
        <f>IF(N365="snížená",J365,0)</f>
        <v>0</v>
      </c>
      <c r="BG365" s="230">
        <f>IF(N365="zákl. přenesená",J365,0)</f>
        <v>0</v>
      </c>
      <c r="BH365" s="230">
        <f>IF(N365="sníž. přenesená",J365,0)</f>
        <v>0</v>
      </c>
      <c r="BI365" s="230">
        <f>IF(N365="nulová",J365,0)</f>
        <v>0</v>
      </c>
      <c r="BJ365" s="18" t="s">
        <v>87</v>
      </c>
      <c r="BK365" s="230">
        <f>ROUND(I365*H365,2)</f>
        <v>0</v>
      </c>
      <c r="BL365" s="18" t="s">
        <v>136</v>
      </c>
      <c r="BM365" s="229" t="s">
        <v>476</v>
      </c>
    </row>
    <row r="366" spans="1:47" s="2" customFormat="1" ht="12">
      <c r="A366" s="39"/>
      <c r="B366" s="40"/>
      <c r="C366" s="41"/>
      <c r="D366" s="231" t="s">
        <v>138</v>
      </c>
      <c r="E366" s="41"/>
      <c r="F366" s="232" t="s">
        <v>450</v>
      </c>
      <c r="G366" s="41"/>
      <c r="H366" s="41"/>
      <c r="I366" s="137"/>
      <c r="J366" s="41"/>
      <c r="K366" s="41"/>
      <c r="L366" s="45"/>
      <c r="M366" s="233"/>
      <c r="N366" s="234"/>
      <c r="O366" s="85"/>
      <c r="P366" s="85"/>
      <c r="Q366" s="85"/>
      <c r="R366" s="85"/>
      <c r="S366" s="85"/>
      <c r="T366" s="86"/>
      <c r="U366" s="39"/>
      <c r="V366" s="39"/>
      <c r="W366" s="39"/>
      <c r="X366" s="39"/>
      <c r="Y366" s="39"/>
      <c r="Z366" s="39"/>
      <c r="AA366" s="39"/>
      <c r="AB366" s="39"/>
      <c r="AC366" s="39"/>
      <c r="AD366" s="39"/>
      <c r="AE366" s="39"/>
      <c r="AT366" s="18" t="s">
        <v>138</v>
      </c>
      <c r="AU366" s="18" t="s">
        <v>89</v>
      </c>
    </row>
    <row r="367" spans="1:51" s="13" customFormat="1" ht="12">
      <c r="A367" s="13"/>
      <c r="B367" s="235"/>
      <c r="C367" s="236"/>
      <c r="D367" s="231" t="s">
        <v>150</v>
      </c>
      <c r="E367" s="237" t="s">
        <v>77</v>
      </c>
      <c r="F367" s="238" t="s">
        <v>477</v>
      </c>
      <c r="G367" s="236"/>
      <c r="H367" s="239">
        <v>8745.24</v>
      </c>
      <c r="I367" s="240"/>
      <c r="J367" s="236"/>
      <c r="K367" s="236"/>
      <c r="L367" s="241"/>
      <c r="M367" s="242"/>
      <c r="N367" s="243"/>
      <c r="O367" s="243"/>
      <c r="P367" s="243"/>
      <c r="Q367" s="243"/>
      <c r="R367" s="243"/>
      <c r="S367" s="243"/>
      <c r="T367" s="244"/>
      <c r="U367" s="13"/>
      <c r="V367" s="13"/>
      <c r="W367" s="13"/>
      <c r="X367" s="13"/>
      <c r="Y367" s="13"/>
      <c r="Z367" s="13"/>
      <c r="AA367" s="13"/>
      <c r="AB367" s="13"/>
      <c r="AC367" s="13"/>
      <c r="AD367" s="13"/>
      <c r="AE367" s="13"/>
      <c r="AT367" s="245" t="s">
        <v>150</v>
      </c>
      <c r="AU367" s="245" t="s">
        <v>89</v>
      </c>
      <c r="AV367" s="13" t="s">
        <v>89</v>
      </c>
      <c r="AW367" s="13" t="s">
        <v>37</v>
      </c>
      <c r="AX367" s="13" t="s">
        <v>79</v>
      </c>
      <c r="AY367" s="245" t="s">
        <v>129</v>
      </c>
    </row>
    <row r="368" spans="1:51" s="15" customFormat="1" ht="12">
      <c r="A368" s="15"/>
      <c r="B368" s="256"/>
      <c r="C368" s="257"/>
      <c r="D368" s="231" t="s">
        <v>150</v>
      </c>
      <c r="E368" s="258" t="s">
        <v>77</v>
      </c>
      <c r="F368" s="259" t="s">
        <v>153</v>
      </c>
      <c r="G368" s="257"/>
      <c r="H368" s="260">
        <v>8745.24</v>
      </c>
      <c r="I368" s="261"/>
      <c r="J368" s="257"/>
      <c r="K368" s="257"/>
      <c r="L368" s="262"/>
      <c r="M368" s="263"/>
      <c r="N368" s="264"/>
      <c r="O368" s="264"/>
      <c r="P368" s="264"/>
      <c r="Q368" s="264"/>
      <c r="R368" s="264"/>
      <c r="S368" s="264"/>
      <c r="T368" s="265"/>
      <c r="U368" s="15"/>
      <c r="V368" s="15"/>
      <c r="W368" s="15"/>
      <c r="X368" s="15"/>
      <c r="Y368" s="15"/>
      <c r="Z368" s="15"/>
      <c r="AA368" s="15"/>
      <c r="AB368" s="15"/>
      <c r="AC368" s="15"/>
      <c r="AD368" s="15"/>
      <c r="AE368" s="15"/>
      <c r="AT368" s="266" t="s">
        <v>150</v>
      </c>
      <c r="AU368" s="266" t="s">
        <v>89</v>
      </c>
      <c r="AV368" s="15" t="s">
        <v>136</v>
      </c>
      <c r="AW368" s="15" t="s">
        <v>37</v>
      </c>
      <c r="AX368" s="15" t="s">
        <v>87</v>
      </c>
      <c r="AY368" s="266" t="s">
        <v>129</v>
      </c>
    </row>
    <row r="369" spans="1:65" s="2" customFormat="1" ht="16.5" customHeight="1">
      <c r="A369" s="39"/>
      <c r="B369" s="40"/>
      <c r="C369" s="219" t="s">
        <v>478</v>
      </c>
      <c r="D369" s="219" t="s">
        <v>131</v>
      </c>
      <c r="E369" s="220" t="s">
        <v>479</v>
      </c>
      <c r="F369" s="221" t="s">
        <v>480</v>
      </c>
      <c r="G369" s="222" t="s">
        <v>227</v>
      </c>
      <c r="H369" s="223">
        <v>812.79</v>
      </c>
      <c r="I369" s="224"/>
      <c r="J369" s="223">
        <f>ROUND(I369*H369,2)</f>
        <v>0</v>
      </c>
      <c r="K369" s="221" t="s">
        <v>135</v>
      </c>
      <c r="L369" s="45"/>
      <c r="M369" s="225" t="s">
        <v>77</v>
      </c>
      <c r="N369" s="226" t="s">
        <v>49</v>
      </c>
      <c r="O369" s="85"/>
      <c r="P369" s="227">
        <f>O369*H369</f>
        <v>0</v>
      </c>
      <c r="Q369" s="227">
        <v>0</v>
      </c>
      <c r="R369" s="227">
        <f>Q369*H369</f>
        <v>0</v>
      </c>
      <c r="S369" s="227">
        <v>0</v>
      </c>
      <c r="T369" s="228">
        <f>S369*H369</f>
        <v>0</v>
      </c>
      <c r="U369" s="39"/>
      <c r="V369" s="39"/>
      <c r="W369" s="39"/>
      <c r="X369" s="39"/>
      <c r="Y369" s="39"/>
      <c r="Z369" s="39"/>
      <c r="AA369" s="39"/>
      <c r="AB369" s="39"/>
      <c r="AC369" s="39"/>
      <c r="AD369" s="39"/>
      <c r="AE369" s="39"/>
      <c r="AR369" s="229" t="s">
        <v>136</v>
      </c>
      <c r="AT369" s="229" t="s">
        <v>131</v>
      </c>
      <c r="AU369" s="229" t="s">
        <v>89</v>
      </c>
      <c r="AY369" s="18" t="s">
        <v>129</v>
      </c>
      <c r="BE369" s="230">
        <f>IF(N369="základní",J369,0)</f>
        <v>0</v>
      </c>
      <c r="BF369" s="230">
        <f>IF(N369="snížená",J369,0)</f>
        <v>0</v>
      </c>
      <c r="BG369" s="230">
        <f>IF(N369="zákl. přenesená",J369,0)</f>
        <v>0</v>
      </c>
      <c r="BH369" s="230">
        <f>IF(N369="sníž. přenesená",J369,0)</f>
        <v>0</v>
      </c>
      <c r="BI369" s="230">
        <f>IF(N369="nulová",J369,0)</f>
        <v>0</v>
      </c>
      <c r="BJ369" s="18" t="s">
        <v>87</v>
      </c>
      <c r="BK369" s="230">
        <f>ROUND(I369*H369,2)</f>
        <v>0</v>
      </c>
      <c r="BL369" s="18" t="s">
        <v>136</v>
      </c>
      <c r="BM369" s="229" t="s">
        <v>481</v>
      </c>
    </row>
    <row r="370" spans="1:47" s="2" customFormat="1" ht="12">
      <c r="A370" s="39"/>
      <c r="B370" s="40"/>
      <c r="C370" s="41"/>
      <c r="D370" s="231" t="s">
        <v>138</v>
      </c>
      <c r="E370" s="41"/>
      <c r="F370" s="232" t="s">
        <v>482</v>
      </c>
      <c r="G370" s="41"/>
      <c r="H370" s="41"/>
      <c r="I370" s="137"/>
      <c r="J370" s="41"/>
      <c r="K370" s="41"/>
      <c r="L370" s="45"/>
      <c r="M370" s="233"/>
      <c r="N370" s="234"/>
      <c r="O370" s="85"/>
      <c r="P370" s="85"/>
      <c r="Q370" s="85"/>
      <c r="R370" s="85"/>
      <c r="S370" s="85"/>
      <c r="T370" s="86"/>
      <c r="U370" s="39"/>
      <c r="V370" s="39"/>
      <c r="W370" s="39"/>
      <c r="X370" s="39"/>
      <c r="Y370" s="39"/>
      <c r="Z370" s="39"/>
      <c r="AA370" s="39"/>
      <c r="AB370" s="39"/>
      <c r="AC370" s="39"/>
      <c r="AD370" s="39"/>
      <c r="AE370" s="39"/>
      <c r="AT370" s="18" t="s">
        <v>138</v>
      </c>
      <c r="AU370" s="18" t="s">
        <v>89</v>
      </c>
    </row>
    <row r="371" spans="1:51" s="13" customFormat="1" ht="12">
      <c r="A371" s="13"/>
      <c r="B371" s="235"/>
      <c r="C371" s="236"/>
      <c r="D371" s="231" t="s">
        <v>150</v>
      </c>
      <c r="E371" s="237" t="s">
        <v>77</v>
      </c>
      <c r="F371" s="238" t="s">
        <v>483</v>
      </c>
      <c r="G371" s="236"/>
      <c r="H371" s="239">
        <v>812.79</v>
      </c>
      <c r="I371" s="240"/>
      <c r="J371" s="236"/>
      <c r="K371" s="236"/>
      <c r="L371" s="241"/>
      <c r="M371" s="242"/>
      <c r="N371" s="243"/>
      <c r="O371" s="243"/>
      <c r="P371" s="243"/>
      <c r="Q371" s="243"/>
      <c r="R371" s="243"/>
      <c r="S371" s="243"/>
      <c r="T371" s="244"/>
      <c r="U371" s="13"/>
      <c r="V371" s="13"/>
      <c r="W371" s="13"/>
      <c r="X371" s="13"/>
      <c r="Y371" s="13"/>
      <c r="Z371" s="13"/>
      <c r="AA371" s="13"/>
      <c r="AB371" s="13"/>
      <c r="AC371" s="13"/>
      <c r="AD371" s="13"/>
      <c r="AE371" s="13"/>
      <c r="AT371" s="245" t="s">
        <v>150</v>
      </c>
      <c r="AU371" s="245" t="s">
        <v>89</v>
      </c>
      <c r="AV371" s="13" t="s">
        <v>89</v>
      </c>
      <c r="AW371" s="13" t="s">
        <v>37</v>
      </c>
      <c r="AX371" s="13" t="s">
        <v>79</v>
      </c>
      <c r="AY371" s="245" t="s">
        <v>129</v>
      </c>
    </row>
    <row r="372" spans="1:51" s="15" customFormat="1" ht="12">
      <c r="A372" s="15"/>
      <c r="B372" s="256"/>
      <c r="C372" s="257"/>
      <c r="D372" s="231" t="s">
        <v>150</v>
      </c>
      <c r="E372" s="258" t="s">
        <v>77</v>
      </c>
      <c r="F372" s="259" t="s">
        <v>153</v>
      </c>
      <c r="G372" s="257"/>
      <c r="H372" s="260">
        <v>812.79</v>
      </c>
      <c r="I372" s="261"/>
      <c r="J372" s="257"/>
      <c r="K372" s="257"/>
      <c r="L372" s="262"/>
      <c r="M372" s="263"/>
      <c r="N372" s="264"/>
      <c r="O372" s="264"/>
      <c r="P372" s="264"/>
      <c r="Q372" s="264"/>
      <c r="R372" s="264"/>
      <c r="S372" s="264"/>
      <c r="T372" s="265"/>
      <c r="U372" s="15"/>
      <c r="V372" s="15"/>
      <c r="W372" s="15"/>
      <c r="X372" s="15"/>
      <c r="Y372" s="15"/>
      <c r="Z372" s="15"/>
      <c r="AA372" s="15"/>
      <c r="AB372" s="15"/>
      <c r="AC372" s="15"/>
      <c r="AD372" s="15"/>
      <c r="AE372" s="15"/>
      <c r="AT372" s="266" t="s">
        <v>150</v>
      </c>
      <c r="AU372" s="266" t="s">
        <v>89</v>
      </c>
      <c r="AV372" s="15" t="s">
        <v>136</v>
      </c>
      <c r="AW372" s="15" t="s">
        <v>37</v>
      </c>
      <c r="AX372" s="15" t="s">
        <v>87</v>
      </c>
      <c r="AY372" s="266" t="s">
        <v>129</v>
      </c>
    </row>
    <row r="373" spans="1:65" s="2" customFormat="1" ht="16.5" customHeight="1">
      <c r="A373" s="39"/>
      <c r="B373" s="40"/>
      <c r="C373" s="219" t="s">
        <v>484</v>
      </c>
      <c r="D373" s="219" t="s">
        <v>131</v>
      </c>
      <c r="E373" s="220" t="s">
        <v>485</v>
      </c>
      <c r="F373" s="221" t="s">
        <v>486</v>
      </c>
      <c r="G373" s="222" t="s">
        <v>227</v>
      </c>
      <c r="H373" s="223">
        <v>624.66</v>
      </c>
      <c r="I373" s="224"/>
      <c r="J373" s="223">
        <f>ROUND(I373*H373,2)</f>
        <v>0</v>
      </c>
      <c r="K373" s="221" t="s">
        <v>135</v>
      </c>
      <c r="L373" s="45"/>
      <c r="M373" s="225" t="s">
        <v>77</v>
      </c>
      <c r="N373" s="226" t="s">
        <v>49</v>
      </c>
      <c r="O373" s="85"/>
      <c r="P373" s="227">
        <f>O373*H373</f>
        <v>0</v>
      </c>
      <c r="Q373" s="227">
        <v>0</v>
      </c>
      <c r="R373" s="227">
        <f>Q373*H373</f>
        <v>0</v>
      </c>
      <c r="S373" s="227">
        <v>0</v>
      </c>
      <c r="T373" s="228">
        <f>S373*H373</f>
        <v>0</v>
      </c>
      <c r="U373" s="39"/>
      <c r="V373" s="39"/>
      <c r="W373" s="39"/>
      <c r="X373" s="39"/>
      <c r="Y373" s="39"/>
      <c r="Z373" s="39"/>
      <c r="AA373" s="39"/>
      <c r="AB373" s="39"/>
      <c r="AC373" s="39"/>
      <c r="AD373" s="39"/>
      <c r="AE373" s="39"/>
      <c r="AR373" s="229" t="s">
        <v>136</v>
      </c>
      <c r="AT373" s="229" t="s">
        <v>131</v>
      </c>
      <c r="AU373" s="229" t="s">
        <v>89</v>
      </c>
      <c r="AY373" s="18" t="s">
        <v>129</v>
      </c>
      <c r="BE373" s="230">
        <f>IF(N373="základní",J373,0)</f>
        <v>0</v>
      </c>
      <c r="BF373" s="230">
        <f>IF(N373="snížená",J373,0)</f>
        <v>0</v>
      </c>
      <c r="BG373" s="230">
        <f>IF(N373="zákl. přenesená",J373,0)</f>
        <v>0</v>
      </c>
      <c r="BH373" s="230">
        <f>IF(N373="sníž. přenesená",J373,0)</f>
        <v>0</v>
      </c>
      <c r="BI373" s="230">
        <f>IF(N373="nulová",J373,0)</f>
        <v>0</v>
      </c>
      <c r="BJ373" s="18" t="s">
        <v>87</v>
      </c>
      <c r="BK373" s="230">
        <f>ROUND(I373*H373,2)</f>
        <v>0</v>
      </c>
      <c r="BL373" s="18" t="s">
        <v>136</v>
      </c>
      <c r="BM373" s="229" t="s">
        <v>487</v>
      </c>
    </row>
    <row r="374" spans="1:47" s="2" customFormat="1" ht="12">
      <c r="A374" s="39"/>
      <c r="B374" s="40"/>
      <c r="C374" s="41"/>
      <c r="D374" s="231" t="s">
        <v>138</v>
      </c>
      <c r="E374" s="41"/>
      <c r="F374" s="232" t="s">
        <v>482</v>
      </c>
      <c r="G374" s="41"/>
      <c r="H374" s="41"/>
      <c r="I374" s="137"/>
      <c r="J374" s="41"/>
      <c r="K374" s="41"/>
      <c r="L374" s="45"/>
      <c r="M374" s="233"/>
      <c r="N374" s="234"/>
      <c r="O374" s="85"/>
      <c r="P374" s="85"/>
      <c r="Q374" s="85"/>
      <c r="R374" s="85"/>
      <c r="S374" s="85"/>
      <c r="T374" s="86"/>
      <c r="U374" s="39"/>
      <c r="V374" s="39"/>
      <c r="W374" s="39"/>
      <c r="X374" s="39"/>
      <c r="Y374" s="39"/>
      <c r="Z374" s="39"/>
      <c r="AA374" s="39"/>
      <c r="AB374" s="39"/>
      <c r="AC374" s="39"/>
      <c r="AD374" s="39"/>
      <c r="AE374" s="39"/>
      <c r="AT374" s="18" t="s">
        <v>138</v>
      </c>
      <c r="AU374" s="18" t="s">
        <v>89</v>
      </c>
    </row>
    <row r="375" spans="1:51" s="13" customFormat="1" ht="12">
      <c r="A375" s="13"/>
      <c r="B375" s="235"/>
      <c r="C375" s="236"/>
      <c r="D375" s="231" t="s">
        <v>150</v>
      </c>
      <c r="E375" s="237" t="s">
        <v>77</v>
      </c>
      <c r="F375" s="238" t="s">
        <v>488</v>
      </c>
      <c r="G375" s="236"/>
      <c r="H375" s="239">
        <v>624.66</v>
      </c>
      <c r="I375" s="240"/>
      <c r="J375" s="236"/>
      <c r="K375" s="236"/>
      <c r="L375" s="241"/>
      <c r="M375" s="242"/>
      <c r="N375" s="243"/>
      <c r="O375" s="243"/>
      <c r="P375" s="243"/>
      <c r="Q375" s="243"/>
      <c r="R375" s="243"/>
      <c r="S375" s="243"/>
      <c r="T375" s="244"/>
      <c r="U375" s="13"/>
      <c r="V375" s="13"/>
      <c r="W375" s="13"/>
      <c r="X375" s="13"/>
      <c r="Y375" s="13"/>
      <c r="Z375" s="13"/>
      <c r="AA375" s="13"/>
      <c r="AB375" s="13"/>
      <c r="AC375" s="13"/>
      <c r="AD375" s="13"/>
      <c r="AE375" s="13"/>
      <c r="AT375" s="245" t="s">
        <v>150</v>
      </c>
      <c r="AU375" s="245" t="s">
        <v>89</v>
      </c>
      <c r="AV375" s="13" t="s">
        <v>89</v>
      </c>
      <c r="AW375" s="13" t="s">
        <v>37</v>
      </c>
      <c r="AX375" s="13" t="s">
        <v>79</v>
      </c>
      <c r="AY375" s="245" t="s">
        <v>129</v>
      </c>
    </row>
    <row r="376" spans="1:51" s="15" customFormat="1" ht="12">
      <c r="A376" s="15"/>
      <c r="B376" s="256"/>
      <c r="C376" s="257"/>
      <c r="D376" s="231" t="s">
        <v>150</v>
      </c>
      <c r="E376" s="258" t="s">
        <v>77</v>
      </c>
      <c r="F376" s="259" t="s">
        <v>153</v>
      </c>
      <c r="G376" s="257"/>
      <c r="H376" s="260">
        <v>624.66</v>
      </c>
      <c r="I376" s="261"/>
      <c r="J376" s="257"/>
      <c r="K376" s="257"/>
      <c r="L376" s="262"/>
      <c r="M376" s="263"/>
      <c r="N376" s="264"/>
      <c r="O376" s="264"/>
      <c r="P376" s="264"/>
      <c r="Q376" s="264"/>
      <c r="R376" s="264"/>
      <c r="S376" s="264"/>
      <c r="T376" s="265"/>
      <c r="U376" s="15"/>
      <c r="V376" s="15"/>
      <c r="W376" s="15"/>
      <c r="X376" s="15"/>
      <c r="Y376" s="15"/>
      <c r="Z376" s="15"/>
      <c r="AA376" s="15"/>
      <c r="AB376" s="15"/>
      <c r="AC376" s="15"/>
      <c r="AD376" s="15"/>
      <c r="AE376" s="15"/>
      <c r="AT376" s="266" t="s">
        <v>150</v>
      </c>
      <c r="AU376" s="266" t="s">
        <v>89</v>
      </c>
      <c r="AV376" s="15" t="s">
        <v>136</v>
      </c>
      <c r="AW376" s="15" t="s">
        <v>37</v>
      </c>
      <c r="AX376" s="15" t="s">
        <v>87</v>
      </c>
      <c r="AY376" s="266" t="s">
        <v>129</v>
      </c>
    </row>
    <row r="377" spans="1:65" s="2" customFormat="1" ht="21.75" customHeight="1">
      <c r="A377" s="39"/>
      <c r="B377" s="40"/>
      <c r="C377" s="219" t="s">
        <v>489</v>
      </c>
      <c r="D377" s="219" t="s">
        <v>131</v>
      </c>
      <c r="E377" s="220" t="s">
        <v>490</v>
      </c>
      <c r="F377" s="221" t="s">
        <v>226</v>
      </c>
      <c r="G377" s="222" t="s">
        <v>227</v>
      </c>
      <c r="H377" s="223">
        <v>624.66</v>
      </c>
      <c r="I377" s="224"/>
      <c r="J377" s="223">
        <f>ROUND(I377*H377,2)</f>
        <v>0</v>
      </c>
      <c r="K377" s="221" t="s">
        <v>135</v>
      </c>
      <c r="L377" s="45"/>
      <c r="M377" s="225" t="s">
        <v>77</v>
      </c>
      <c r="N377" s="226" t="s">
        <v>49</v>
      </c>
      <c r="O377" s="85"/>
      <c r="P377" s="227">
        <f>O377*H377</f>
        <v>0</v>
      </c>
      <c r="Q377" s="227">
        <v>0</v>
      </c>
      <c r="R377" s="227">
        <f>Q377*H377</f>
        <v>0</v>
      </c>
      <c r="S377" s="227">
        <v>0</v>
      </c>
      <c r="T377" s="228">
        <f>S377*H377</f>
        <v>0</v>
      </c>
      <c r="U377" s="39"/>
      <c r="V377" s="39"/>
      <c r="W377" s="39"/>
      <c r="X377" s="39"/>
      <c r="Y377" s="39"/>
      <c r="Z377" s="39"/>
      <c r="AA377" s="39"/>
      <c r="AB377" s="39"/>
      <c r="AC377" s="39"/>
      <c r="AD377" s="39"/>
      <c r="AE377" s="39"/>
      <c r="AR377" s="229" t="s">
        <v>136</v>
      </c>
      <c r="AT377" s="229" t="s">
        <v>131</v>
      </c>
      <c r="AU377" s="229" t="s">
        <v>89</v>
      </c>
      <c r="AY377" s="18" t="s">
        <v>129</v>
      </c>
      <c r="BE377" s="230">
        <f>IF(N377="základní",J377,0)</f>
        <v>0</v>
      </c>
      <c r="BF377" s="230">
        <f>IF(N377="snížená",J377,0)</f>
        <v>0</v>
      </c>
      <c r="BG377" s="230">
        <f>IF(N377="zákl. přenesená",J377,0)</f>
        <v>0</v>
      </c>
      <c r="BH377" s="230">
        <f>IF(N377="sníž. přenesená",J377,0)</f>
        <v>0</v>
      </c>
      <c r="BI377" s="230">
        <f>IF(N377="nulová",J377,0)</f>
        <v>0</v>
      </c>
      <c r="BJ377" s="18" t="s">
        <v>87</v>
      </c>
      <c r="BK377" s="230">
        <f>ROUND(I377*H377,2)</f>
        <v>0</v>
      </c>
      <c r="BL377" s="18" t="s">
        <v>136</v>
      </c>
      <c r="BM377" s="229" t="s">
        <v>491</v>
      </c>
    </row>
    <row r="378" spans="1:47" s="2" customFormat="1" ht="12">
      <c r="A378" s="39"/>
      <c r="B378" s="40"/>
      <c r="C378" s="41"/>
      <c r="D378" s="231" t="s">
        <v>138</v>
      </c>
      <c r="E378" s="41"/>
      <c r="F378" s="232" t="s">
        <v>492</v>
      </c>
      <c r="G378" s="41"/>
      <c r="H378" s="41"/>
      <c r="I378" s="137"/>
      <c r="J378" s="41"/>
      <c r="K378" s="41"/>
      <c r="L378" s="45"/>
      <c r="M378" s="233"/>
      <c r="N378" s="234"/>
      <c r="O378" s="85"/>
      <c r="P378" s="85"/>
      <c r="Q378" s="85"/>
      <c r="R378" s="85"/>
      <c r="S378" s="85"/>
      <c r="T378" s="86"/>
      <c r="U378" s="39"/>
      <c r="V378" s="39"/>
      <c r="W378" s="39"/>
      <c r="X378" s="39"/>
      <c r="Y378" s="39"/>
      <c r="Z378" s="39"/>
      <c r="AA378" s="39"/>
      <c r="AB378" s="39"/>
      <c r="AC378" s="39"/>
      <c r="AD378" s="39"/>
      <c r="AE378" s="39"/>
      <c r="AT378" s="18" t="s">
        <v>138</v>
      </c>
      <c r="AU378" s="18" t="s">
        <v>89</v>
      </c>
    </row>
    <row r="379" spans="1:51" s="13" customFormat="1" ht="12">
      <c r="A379" s="13"/>
      <c r="B379" s="235"/>
      <c r="C379" s="236"/>
      <c r="D379" s="231" t="s">
        <v>150</v>
      </c>
      <c r="E379" s="237" t="s">
        <v>77</v>
      </c>
      <c r="F379" s="238" t="s">
        <v>488</v>
      </c>
      <c r="G379" s="236"/>
      <c r="H379" s="239">
        <v>624.66</v>
      </c>
      <c r="I379" s="240"/>
      <c r="J379" s="236"/>
      <c r="K379" s="236"/>
      <c r="L379" s="241"/>
      <c r="M379" s="242"/>
      <c r="N379" s="243"/>
      <c r="O379" s="243"/>
      <c r="P379" s="243"/>
      <c r="Q379" s="243"/>
      <c r="R379" s="243"/>
      <c r="S379" s="243"/>
      <c r="T379" s="244"/>
      <c r="U379" s="13"/>
      <c r="V379" s="13"/>
      <c r="W379" s="13"/>
      <c r="X379" s="13"/>
      <c r="Y379" s="13"/>
      <c r="Z379" s="13"/>
      <c r="AA379" s="13"/>
      <c r="AB379" s="13"/>
      <c r="AC379" s="13"/>
      <c r="AD379" s="13"/>
      <c r="AE379" s="13"/>
      <c r="AT379" s="245" t="s">
        <v>150</v>
      </c>
      <c r="AU379" s="245" t="s">
        <v>89</v>
      </c>
      <c r="AV379" s="13" t="s">
        <v>89</v>
      </c>
      <c r="AW379" s="13" t="s">
        <v>37</v>
      </c>
      <c r="AX379" s="13" t="s">
        <v>79</v>
      </c>
      <c r="AY379" s="245" t="s">
        <v>129</v>
      </c>
    </row>
    <row r="380" spans="1:51" s="14" customFormat="1" ht="12">
      <c r="A380" s="14"/>
      <c r="B380" s="246"/>
      <c r="C380" s="247"/>
      <c r="D380" s="231" t="s">
        <v>150</v>
      </c>
      <c r="E380" s="248" t="s">
        <v>77</v>
      </c>
      <c r="F380" s="249" t="s">
        <v>493</v>
      </c>
      <c r="G380" s="247"/>
      <c r="H380" s="248" t="s">
        <v>77</v>
      </c>
      <c r="I380" s="250"/>
      <c r="J380" s="247"/>
      <c r="K380" s="247"/>
      <c r="L380" s="251"/>
      <c r="M380" s="252"/>
      <c r="N380" s="253"/>
      <c r="O380" s="253"/>
      <c r="P380" s="253"/>
      <c r="Q380" s="253"/>
      <c r="R380" s="253"/>
      <c r="S380" s="253"/>
      <c r="T380" s="254"/>
      <c r="U380" s="14"/>
      <c r="V380" s="14"/>
      <c r="W380" s="14"/>
      <c r="X380" s="14"/>
      <c r="Y380" s="14"/>
      <c r="Z380" s="14"/>
      <c r="AA380" s="14"/>
      <c r="AB380" s="14"/>
      <c r="AC380" s="14"/>
      <c r="AD380" s="14"/>
      <c r="AE380" s="14"/>
      <c r="AT380" s="255" t="s">
        <v>150</v>
      </c>
      <c r="AU380" s="255" t="s">
        <v>89</v>
      </c>
      <c r="AV380" s="14" t="s">
        <v>87</v>
      </c>
      <c r="AW380" s="14" t="s">
        <v>37</v>
      </c>
      <c r="AX380" s="14" t="s">
        <v>79</v>
      </c>
      <c r="AY380" s="255" t="s">
        <v>129</v>
      </c>
    </row>
    <row r="381" spans="1:51" s="15" customFormat="1" ht="12">
      <c r="A381" s="15"/>
      <c r="B381" s="256"/>
      <c r="C381" s="257"/>
      <c r="D381" s="231" t="s">
        <v>150</v>
      </c>
      <c r="E381" s="258" t="s">
        <v>77</v>
      </c>
      <c r="F381" s="259" t="s">
        <v>153</v>
      </c>
      <c r="G381" s="257"/>
      <c r="H381" s="260">
        <v>624.66</v>
      </c>
      <c r="I381" s="261"/>
      <c r="J381" s="257"/>
      <c r="K381" s="257"/>
      <c r="L381" s="262"/>
      <c r="M381" s="263"/>
      <c r="N381" s="264"/>
      <c r="O381" s="264"/>
      <c r="P381" s="264"/>
      <c r="Q381" s="264"/>
      <c r="R381" s="264"/>
      <c r="S381" s="264"/>
      <c r="T381" s="265"/>
      <c r="U381" s="15"/>
      <c r="V381" s="15"/>
      <c r="W381" s="15"/>
      <c r="X381" s="15"/>
      <c r="Y381" s="15"/>
      <c r="Z381" s="15"/>
      <c r="AA381" s="15"/>
      <c r="AB381" s="15"/>
      <c r="AC381" s="15"/>
      <c r="AD381" s="15"/>
      <c r="AE381" s="15"/>
      <c r="AT381" s="266" t="s">
        <v>150</v>
      </c>
      <c r="AU381" s="266" t="s">
        <v>89</v>
      </c>
      <c r="AV381" s="15" t="s">
        <v>136</v>
      </c>
      <c r="AW381" s="15" t="s">
        <v>37</v>
      </c>
      <c r="AX381" s="15" t="s">
        <v>87</v>
      </c>
      <c r="AY381" s="266" t="s">
        <v>129</v>
      </c>
    </row>
    <row r="382" spans="1:63" s="12" customFormat="1" ht="22.8" customHeight="1">
      <c r="A382" s="12"/>
      <c r="B382" s="203"/>
      <c r="C382" s="204"/>
      <c r="D382" s="205" t="s">
        <v>78</v>
      </c>
      <c r="E382" s="217" t="s">
        <v>494</v>
      </c>
      <c r="F382" s="217" t="s">
        <v>495</v>
      </c>
      <c r="G382" s="204"/>
      <c r="H382" s="204"/>
      <c r="I382" s="207"/>
      <c r="J382" s="218">
        <f>BK382</f>
        <v>0</v>
      </c>
      <c r="K382" s="204"/>
      <c r="L382" s="209"/>
      <c r="M382" s="210"/>
      <c r="N382" s="211"/>
      <c r="O382" s="211"/>
      <c r="P382" s="212">
        <f>SUM(P383:P384)</f>
        <v>0</v>
      </c>
      <c r="Q382" s="211"/>
      <c r="R382" s="212">
        <f>SUM(R383:R384)</f>
        <v>0</v>
      </c>
      <c r="S382" s="211"/>
      <c r="T382" s="213">
        <f>SUM(T383:T384)</f>
        <v>0</v>
      </c>
      <c r="U382" s="12"/>
      <c r="V382" s="12"/>
      <c r="W382" s="12"/>
      <c r="X382" s="12"/>
      <c r="Y382" s="12"/>
      <c r="Z382" s="12"/>
      <c r="AA382" s="12"/>
      <c r="AB382" s="12"/>
      <c r="AC382" s="12"/>
      <c r="AD382" s="12"/>
      <c r="AE382" s="12"/>
      <c r="AR382" s="214" t="s">
        <v>87</v>
      </c>
      <c r="AT382" s="215" t="s">
        <v>78</v>
      </c>
      <c r="AU382" s="215" t="s">
        <v>87</v>
      </c>
      <c r="AY382" s="214" t="s">
        <v>129</v>
      </c>
      <c r="BK382" s="216">
        <f>SUM(BK383:BK384)</f>
        <v>0</v>
      </c>
    </row>
    <row r="383" spans="1:65" s="2" customFormat="1" ht="21.75" customHeight="1">
      <c r="A383" s="39"/>
      <c r="B383" s="40"/>
      <c r="C383" s="219" t="s">
        <v>496</v>
      </c>
      <c r="D383" s="219" t="s">
        <v>131</v>
      </c>
      <c r="E383" s="220" t="s">
        <v>497</v>
      </c>
      <c r="F383" s="221" t="s">
        <v>498</v>
      </c>
      <c r="G383" s="222" t="s">
        <v>227</v>
      </c>
      <c r="H383" s="223">
        <v>819.46</v>
      </c>
      <c r="I383" s="224"/>
      <c r="J383" s="223">
        <f>ROUND(I383*H383,2)</f>
        <v>0</v>
      </c>
      <c r="K383" s="221" t="s">
        <v>135</v>
      </c>
      <c r="L383" s="45"/>
      <c r="M383" s="225" t="s">
        <v>77</v>
      </c>
      <c r="N383" s="226" t="s">
        <v>49</v>
      </c>
      <c r="O383" s="85"/>
      <c r="P383" s="227">
        <f>O383*H383</f>
        <v>0</v>
      </c>
      <c r="Q383" s="227">
        <v>0</v>
      </c>
      <c r="R383" s="227">
        <f>Q383*H383</f>
        <v>0</v>
      </c>
      <c r="S383" s="227">
        <v>0</v>
      </c>
      <c r="T383" s="228">
        <f>S383*H383</f>
        <v>0</v>
      </c>
      <c r="U383" s="39"/>
      <c r="V383" s="39"/>
      <c r="W383" s="39"/>
      <c r="X383" s="39"/>
      <c r="Y383" s="39"/>
      <c r="Z383" s="39"/>
      <c r="AA383" s="39"/>
      <c r="AB383" s="39"/>
      <c r="AC383" s="39"/>
      <c r="AD383" s="39"/>
      <c r="AE383" s="39"/>
      <c r="AR383" s="229" t="s">
        <v>136</v>
      </c>
      <c r="AT383" s="229" t="s">
        <v>131</v>
      </c>
      <c r="AU383" s="229" t="s">
        <v>89</v>
      </c>
      <c r="AY383" s="18" t="s">
        <v>129</v>
      </c>
      <c r="BE383" s="230">
        <f>IF(N383="základní",J383,0)</f>
        <v>0</v>
      </c>
      <c r="BF383" s="230">
        <f>IF(N383="snížená",J383,0)</f>
        <v>0</v>
      </c>
      <c r="BG383" s="230">
        <f>IF(N383="zákl. přenesená",J383,0)</f>
        <v>0</v>
      </c>
      <c r="BH383" s="230">
        <f>IF(N383="sníž. přenesená",J383,0)</f>
        <v>0</v>
      </c>
      <c r="BI383" s="230">
        <f>IF(N383="nulová",J383,0)</f>
        <v>0</v>
      </c>
      <c r="BJ383" s="18" t="s">
        <v>87</v>
      </c>
      <c r="BK383" s="230">
        <f>ROUND(I383*H383,2)</f>
        <v>0</v>
      </c>
      <c r="BL383" s="18" t="s">
        <v>136</v>
      </c>
      <c r="BM383" s="229" t="s">
        <v>499</v>
      </c>
    </row>
    <row r="384" spans="1:47" s="2" customFormat="1" ht="12">
      <c r="A384" s="39"/>
      <c r="B384" s="40"/>
      <c r="C384" s="41"/>
      <c r="D384" s="231" t="s">
        <v>138</v>
      </c>
      <c r="E384" s="41"/>
      <c r="F384" s="232" t="s">
        <v>500</v>
      </c>
      <c r="G384" s="41"/>
      <c r="H384" s="41"/>
      <c r="I384" s="137"/>
      <c r="J384" s="41"/>
      <c r="K384" s="41"/>
      <c r="L384" s="45"/>
      <c r="M384" s="276"/>
      <c r="N384" s="277"/>
      <c r="O384" s="278"/>
      <c r="P384" s="278"/>
      <c r="Q384" s="278"/>
      <c r="R384" s="278"/>
      <c r="S384" s="278"/>
      <c r="T384" s="279"/>
      <c r="U384" s="39"/>
      <c r="V384" s="39"/>
      <c r="W384" s="39"/>
      <c r="X384" s="39"/>
      <c r="Y384" s="39"/>
      <c r="Z384" s="39"/>
      <c r="AA384" s="39"/>
      <c r="AB384" s="39"/>
      <c r="AC384" s="39"/>
      <c r="AD384" s="39"/>
      <c r="AE384" s="39"/>
      <c r="AT384" s="18" t="s">
        <v>138</v>
      </c>
      <c r="AU384" s="18" t="s">
        <v>89</v>
      </c>
    </row>
    <row r="385" spans="1:31" s="2" customFormat="1" ht="6.95" customHeight="1">
      <c r="A385" s="39"/>
      <c r="B385" s="60"/>
      <c r="C385" s="61"/>
      <c r="D385" s="61"/>
      <c r="E385" s="61"/>
      <c r="F385" s="61"/>
      <c r="G385" s="61"/>
      <c r="H385" s="61"/>
      <c r="I385" s="167"/>
      <c r="J385" s="61"/>
      <c r="K385" s="61"/>
      <c r="L385" s="45"/>
      <c r="M385" s="39"/>
      <c r="O385" s="39"/>
      <c r="P385" s="39"/>
      <c r="Q385" s="39"/>
      <c r="R385" s="39"/>
      <c r="S385" s="39"/>
      <c r="T385" s="39"/>
      <c r="U385" s="39"/>
      <c r="V385" s="39"/>
      <c r="W385" s="39"/>
      <c r="X385" s="39"/>
      <c r="Y385" s="39"/>
      <c r="Z385" s="39"/>
      <c r="AA385" s="39"/>
      <c r="AB385" s="39"/>
      <c r="AC385" s="39"/>
      <c r="AD385" s="39"/>
      <c r="AE385" s="39"/>
    </row>
  </sheetData>
  <sheetProtection password="CC35" sheet="1" objects="1" scenarios="1" formatColumns="0" formatRows="0" autoFilter="0"/>
  <autoFilter ref="C86:K384"/>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0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92</v>
      </c>
    </row>
    <row r="3" spans="2:46" s="1" customFormat="1" ht="6.95" customHeight="1">
      <c r="B3" s="130"/>
      <c r="C3" s="131"/>
      <c r="D3" s="131"/>
      <c r="E3" s="131"/>
      <c r="F3" s="131"/>
      <c r="G3" s="131"/>
      <c r="H3" s="131"/>
      <c r="I3" s="132"/>
      <c r="J3" s="131"/>
      <c r="K3" s="131"/>
      <c r="L3" s="21"/>
      <c r="AT3" s="18" t="s">
        <v>89</v>
      </c>
    </row>
    <row r="4" spans="2:46" s="1" customFormat="1" ht="24.95" customHeight="1">
      <c r="B4" s="21"/>
      <c r="D4" s="133" t="s">
        <v>99</v>
      </c>
      <c r="I4" s="129"/>
      <c r="L4" s="21"/>
      <c r="M4" s="134" t="s">
        <v>10</v>
      </c>
      <c r="AT4" s="18" t="s">
        <v>4</v>
      </c>
    </row>
    <row r="5" spans="2:12" s="1" customFormat="1" ht="6.95" customHeight="1">
      <c r="B5" s="21"/>
      <c r="I5" s="129"/>
      <c r="L5" s="21"/>
    </row>
    <row r="6" spans="2:12" s="1" customFormat="1" ht="12" customHeight="1">
      <c r="B6" s="21"/>
      <c r="D6" s="135" t="s">
        <v>15</v>
      </c>
      <c r="I6" s="129"/>
      <c r="L6" s="21"/>
    </row>
    <row r="7" spans="2:12" s="1" customFormat="1" ht="16.5" customHeight="1">
      <c r="B7" s="21"/>
      <c r="E7" s="136" t="str">
        <f>'Rekapitulace stavby'!K6</f>
        <v>II/117 Lipnice - Spálené Poříčí</v>
      </c>
      <c r="F7" s="135"/>
      <c r="G7" s="135"/>
      <c r="H7" s="135"/>
      <c r="I7" s="129"/>
      <c r="L7" s="21"/>
    </row>
    <row r="8" spans="1:31" s="2" customFormat="1" ht="12" customHeight="1">
      <c r="A8" s="39"/>
      <c r="B8" s="45"/>
      <c r="C8" s="39"/>
      <c r="D8" s="135" t="s">
        <v>100</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501</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17</v>
      </c>
      <c r="E11" s="39"/>
      <c r="F11" s="140" t="s">
        <v>18</v>
      </c>
      <c r="G11" s="39"/>
      <c r="H11" s="39"/>
      <c r="I11" s="141" t="s">
        <v>19</v>
      </c>
      <c r="J11" s="140" t="s">
        <v>77</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8. 7. 2019</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27</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28</v>
      </c>
      <c r="F15" s="39"/>
      <c r="G15" s="39"/>
      <c r="H15" s="39"/>
      <c r="I15" s="141" t="s">
        <v>29</v>
      </c>
      <c r="J15" s="140" t="s">
        <v>30</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31</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29</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33</v>
      </c>
      <c r="E20" s="39"/>
      <c r="F20" s="39"/>
      <c r="G20" s="39"/>
      <c r="H20" s="39"/>
      <c r="I20" s="141" t="s">
        <v>26</v>
      </c>
      <c r="J20" s="140" t="s">
        <v>34</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35</v>
      </c>
      <c r="F21" s="39"/>
      <c r="G21" s="39"/>
      <c r="H21" s="39"/>
      <c r="I21" s="141" t="s">
        <v>29</v>
      </c>
      <c r="J21" s="140" t="s">
        <v>36</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38</v>
      </c>
      <c r="E23" s="39"/>
      <c r="F23" s="39"/>
      <c r="G23" s="39"/>
      <c r="H23" s="39"/>
      <c r="I23" s="141" t="s">
        <v>26</v>
      </c>
      <c r="J23" s="140" t="s">
        <v>39</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40</v>
      </c>
      <c r="F24" s="39"/>
      <c r="G24" s="39"/>
      <c r="H24" s="39"/>
      <c r="I24" s="141" t="s">
        <v>29</v>
      </c>
      <c r="J24" s="140" t="s">
        <v>41</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77</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ROUND(J84,2)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ROUND((SUM(BE84:BE100)),2)</f>
        <v>0</v>
      </c>
      <c r="G33" s="39"/>
      <c r="H33" s="39"/>
      <c r="I33" s="156">
        <v>0.21</v>
      </c>
      <c r="J33" s="155">
        <f>ROUND(((SUM(BE84:BE100))*I33),2)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ROUND((SUM(BF84:BF100)),2)</f>
        <v>0</v>
      </c>
      <c r="G34" s="39"/>
      <c r="H34" s="39"/>
      <c r="I34" s="156">
        <v>0.15</v>
      </c>
      <c r="J34" s="155">
        <f>ROUND(((SUM(BF84:BF100))*I34),2)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ROUND((SUM(BG84:BG100)),2)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ROUND((SUM(BH84:BH100)),2)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ROUND((SUM(BI84:BI100)),2)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102</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15</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II/117 Lipnice - Spálené Poříčí</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100</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 xml:space="preserve">SK8B04 - VON  II. úsek</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141" t="s">
        <v>23</v>
      </c>
      <c r="J52" s="73" t="str">
        <f>IF(J12="","",J12)</f>
        <v>8. 7. 2019</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SÚS PK ,příspěvková organizace</v>
      </c>
      <c r="G54" s="41"/>
      <c r="H54" s="41"/>
      <c r="I54" s="141" t="s">
        <v>33</v>
      </c>
      <c r="J54" s="37" t="str">
        <f>E21</f>
        <v>Projekční kancelář Ing.Škubalová</v>
      </c>
      <c r="K54" s="41"/>
      <c r="L54" s="138"/>
      <c r="S54" s="39"/>
      <c r="T54" s="39"/>
      <c r="U54" s="39"/>
      <c r="V54" s="39"/>
      <c r="W54" s="39"/>
      <c r="X54" s="39"/>
      <c r="Y54" s="39"/>
      <c r="Z54" s="39"/>
      <c r="AA54" s="39"/>
      <c r="AB54" s="39"/>
      <c r="AC54" s="39"/>
      <c r="AD54" s="39"/>
      <c r="AE54" s="39"/>
    </row>
    <row r="55" spans="1:31" s="2" customFormat="1" ht="15.15" customHeight="1">
      <c r="A55" s="39"/>
      <c r="B55" s="40"/>
      <c r="C55" s="33" t="s">
        <v>31</v>
      </c>
      <c r="D55" s="41"/>
      <c r="E55" s="41"/>
      <c r="F55" s="28" t="str">
        <f>IF(E18="","",E18)</f>
        <v>Vyplň údaj</v>
      </c>
      <c r="G55" s="41"/>
      <c r="H55" s="41"/>
      <c r="I55" s="141" t="s">
        <v>38</v>
      </c>
      <c r="J55" s="37" t="str">
        <f>E24</f>
        <v>Straka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103</v>
      </c>
      <c r="D57" s="173"/>
      <c r="E57" s="173"/>
      <c r="F57" s="173"/>
      <c r="G57" s="173"/>
      <c r="H57" s="173"/>
      <c r="I57" s="174"/>
      <c r="J57" s="175" t="s">
        <v>104</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J84</f>
        <v>0</v>
      </c>
      <c r="K59" s="41"/>
      <c r="L59" s="138"/>
      <c r="S59" s="39"/>
      <c r="T59" s="39"/>
      <c r="U59" s="39"/>
      <c r="V59" s="39"/>
      <c r="W59" s="39"/>
      <c r="X59" s="39"/>
      <c r="Y59" s="39"/>
      <c r="Z59" s="39"/>
      <c r="AA59" s="39"/>
      <c r="AB59" s="39"/>
      <c r="AC59" s="39"/>
      <c r="AD59" s="39"/>
      <c r="AE59" s="39"/>
      <c r="AU59" s="18" t="s">
        <v>105</v>
      </c>
    </row>
    <row r="60" spans="1:31" s="9" customFormat="1" ht="24.95" customHeight="1">
      <c r="A60" s="9"/>
      <c r="B60" s="177"/>
      <c r="C60" s="178"/>
      <c r="D60" s="179" t="s">
        <v>502</v>
      </c>
      <c r="E60" s="180"/>
      <c r="F60" s="180"/>
      <c r="G60" s="180"/>
      <c r="H60" s="180"/>
      <c r="I60" s="181"/>
      <c r="J60" s="182">
        <f>J85</f>
        <v>0</v>
      </c>
      <c r="K60" s="178"/>
      <c r="L60" s="183"/>
      <c r="S60" s="9"/>
      <c r="T60" s="9"/>
      <c r="U60" s="9"/>
      <c r="V60" s="9"/>
      <c r="W60" s="9"/>
      <c r="X60" s="9"/>
      <c r="Y60" s="9"/>
      <c r="Z60" s="9"/>
      <c r="AA60" s="9"/>
      <c r="AB60" s="9"/>
      <c r="AC60" s="9"/>
      <c r="AD60" s="9"/>
      <c r="AE60" s="9"/>
    </row>
    <row r="61" spans="1:31" s="10" customFormat="1" ht="19.9" customHeight="1">
      <c r="A61" s="10"/>
      <c r="B61" s="184"/>
      <c r="C61" s="185"/>
      <c r="D61" s="186" t="s">
        <v>503</v>
      </c>
      <c r="E61" s="187"/>
      <c r="F61" s="187"/>
      <c r="G61" s="187"/>
      <c r="H61" s="187"/>
      <c r="I61" s="188"/>
      <c r="J61" s="189">
        <f>J86</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504</v>
      </c>
      <c r="E62" s="187"/>
      <c r="F62" s="187"/>
      <c r="G62" s="187"/>
      <c r="H62" s="187"/>
      <c r="I62" s="188"/>
      <c r="J62" s="189">
        <f>J92</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505</v>
      </c>
      <c r="E63" s="187"/>
      <c r="F63" s="187"/>
      <c r="G63" s="187"/>
      <c r="H63" s="187"/>
      <c r="I63" s="188"/>
      <c r="J63" s="189">
        <f>J94</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506</v>
      </c>
      <c r="E64" s="187"/>
      <c r="F64" s="187"/>
      <c r="G64" s="187"/>
      <c r="H64" s="187"/>
      <c r="I64" s="188"/>
      <c r="J64" s="189">
        <f>J96</f>
        <v>0</v>
      </c>
      <c r="K64" s="185"/>
      <c r="L64" s="190"/>
      <c r="S64" s="10"/>
      <c r="T64" s="10"/>
      <c r="U64" s="10"/>
      <c r="V64" s="10"/>
      <c r="W64" s="10"/>
      <c r="X64" s="10"/>
      <c r="Y64" s="10"/>
      <c r="Z64" s="10"/>
      <c r="AA64" s="10"/>
      <c r="AB64" s="10"/>
      <c r="AC64" s="10"/>
      <c r="AD64" s="10"/>
      <c r="AE64" s="10"/>
    </row>
    <row r="65" spans="1:31" s="2" customFormat="1" ht="21.8" customHeight="1">
      <c r="A65" s="39"/>
      <c r="B65" s="40"/>
      <c r="C65" s="41"/>
      <c r="D65" s="41"/>
      <c r="E65" s="41"/>
      <c r="F65" s="41"/>
      <c r="G65" s="41"/>
      <c r="H65" s="41"/>
      <c r="I65" s="137"/>
      <c r="J65" s="41"/>
      <c r="K65" s="41"/>
      <c r="L65" s="138"/>
      <c r="S65" s="39"/>
      <c r="T65" s="39"/>
      <c r="U65" s="39"/>
      <c r="V65" s="39"/>
      <c r="W65" s="39"/>
      <c r="X65" s="39"/>
      <c r="Y65" s="39"/>
      <c r="Z65" s="39"/>
      <c r="AA65" s="39"/>
      <c r="AB65" s="39"/>
      <c r="AC65" s="39"/>
      <c r="AD65" s="39"/>
      <c r="AE65" s="39"/>
    </row>
    <row r="66" spans="1:31" s="2" customFormat="1" ht="6.95" customHeight="1">
      <c r="A66" s="39"/>
      <c r="B66" s="60"/>
      <c r="C66" s="61"/>
      <c r="D66" s="61"/>
      <c r="E66" s="61"/>
      <c r="F66" s="61"/>
      <c r="G66" s="61"/>
      <c r="H66" s="61"/>
      <c r="I66" s="167"/>
      <c r="J66" s="61"/>
      <c r="K66" s="61"/>
      <c r="L66" s="138"/>
      <c r="S66" s="39"/>
      <c r="T66" s="39"/>
      <c r="U66" s="39"/>
      <c r="V66" s="39"/>
      <c r="W66" s="39"/>
      <c r="X66" s="39"/>
      <c r="Y66" s="39"/>
      <c r="Z66" s="39"/>
      <c r="AA66" s="39"/>
      <c r="AB66" s="39"/>
      <c r="AC66" s="39"/>
      <c r="AD66" s="39"/>
      <c r="AE66" s="39"/>
    </row>
    <row r="70" spans="1:31" s="2" customFormat="1" ht="6.95" customHeight="1">
      <c r="A70" s="39"/>
      <c r="B70" s="62"/>
      <c r="C70" s="63"/>
      <c r="D70" s="63"/>
      <c r="E70" s="63"/>
      <c r="F70" s="63"/>
      <c r="G70" s="63"/>
      <c r="H70" s="63"/>
      <c r="I70" s="170"/>
      <c r="J70" s="63"/>
      <c r="K70" s="63"/>
      <c r="L70" s="138"/>
      <c r="S70" s="39"/>
      <c r="T70" s="39"/>
      <c r="U70" s="39"/>
      <c r="V70" s="39"/>
      <c r="W70" s="39"/>
      <c r="X70" s="39"/>
      <c r="Y70" s="39"/>
      <c r="Z70" s="39"/>
      <c r="AA70" s="39"/>
      <c r="AB70" s="39"/>
      <c r="AC70" s="39"/>
      <c r="AD70" s="39"/>
      <c r="AE70" s="39"/>
    </row>
    <row r="71" spans="1:31" s="2" customFormat="1" ht="24.95" customHeight="1">
      <c r="A71" s="39"/>
      <c r="B71" s="40"/>
      <c r="C71" s="24" t="s">
        <v>114</v>
      </c>
      <c r="D71" s="41"/>
      <c r="E71" s="41"/>
      <c r="F71" s="41"/>
      <c r="G71" s="41"/>
      <c r="H71" s="41"/>
      <c r="I71" s="137"/>
      <c r="J71" s="41"/>
      <c r="K71" s="41"/>
      <c r="L71" s="138"/>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12" customHeight="1">
      <c r="A73" s="39"/>
      <c r="B73" s="40"/>
      <c r="C73" s="33" t="s">
        <v>15</v>
      </c>
      <c r="D73" s="41"/>
      <c r="E73" s="41"/>
      <c r="F73" s="41"/>
      <c r="G73" s="41"/>
      <c r="H73" s="41"/>
      <c r="I73" s="137"/>
      <c r="J73" s="41"/>
      <c r="K73" s="41"/>
      <c r="L73" s="138"/>
      <c r="S73" s="39"/>
      <c r="T73" s="39"/>
      <c r="U73" s="39"/>
      <c r="V73" s="39"/>
      <c r="W73" s="39"/>
      <c r="X73" s="39"/>
      <c r="Y73" s="39"/>
      <c r="Z73" s="39"/>
      <c r="AA73" s="39"/>
      <c r="AB73" s="39"/>
      <c r="AC73" s="39"/>
      <c r="AD73" s="39"/>
      <c r="AE73" s="39"/>
    </row>
    <row r="74" spans="1:31" s="2" customFormat="1" ht="16.5" customHeight="1">
      <c r="A74" s="39"/>
      <c r="B74" s="40"/>
      <c r="C74" s="41"/>
      <c r="D74" s="41"/>
      <c r="E74" s="171" t="str">
        <f>E7</f>
        <v>II/117 Lipnice - Spálené Poříčí</v>
      </c>
      <c r="F74" s="33"/>
      <c r="G74" s="33"/>
      <c r="H74" s="33"/>
      <c r="I74" s="137"/>
      <c r="J74" s="41"/>
      <c r="K74" s="41"/>
      <c r="L74" s="138"/>
      <c r="S74" s="39"/>
      <c r="T74" s="39"/>
      <c r="U74" s="39"/>
      <c r="V74" s="39"/>
      <c r="W74" s="39"/>
      <c r="X74" s="39"/>
      <c r="Y74" s="39"/>
      <c r="Z74" s="39"/>
      <c r="AA74" s="39"/>
      <c r="AB74" s="39"/>
      <c r="AC74" s="39"/>
      <c r="AD74" s="39"/>
      <c r="AE74" s="39"/>
    </row>
    <row r="75" spans="1:31" s="2" customFormat="1" ht="12" customHeight="1">
      <c r="A75" s="39"/>
      <c r="B75" s="40"/>
      <c r="C75" s="33" t="s">
        <v>100</v>
      </c>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16.5" customHeight="1">
      <c r="A76" s="39"/>
      <c r="B76" s="40"/>
      <c r="C76" s="41"/>
      <c r="D76" s="41"/>
      <c r="E76" s="70" t="str">
        <f>E9</f>
        <v xml:space="preserve">SK8B04 - VON  II. úsek</v>
      </c>
      <c r="F76" s="41"/>
      <c r="G76" s="41"/>
      <c r="H76" s="41"/>
      <c r="I76" s="137"/>
      <c r="J76" s="41"/>
      <c r="K76" s="41"/>
      <c r="L76" s="138"/>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12" customHeight="1">
      <c r="A78" s="39"/>
      <c r="B78" s="40"/>
      <c r="C78" s="33" t="s">
        <v>21</v>
      </c>
      <c r="D78" s="41"/>
      <c r="E78" s="41"/>
      <c r="F78" s="28" t="str">
        <f>F12</f>
        <v xml:space="preserve"> </v>
      </c>
      <c r="G78" s="41"/>
      <c r="H78" s="41"/>
      <c r="I78" s="141" t="s">
        <v>23</v>
      </c>
      <c r="J78" s="73" t="str">
        <f>IF(J12="","",J12)</f>
        <v>8. 7. 2019</v>
      </c>
      <c r="K78" s="41"/>
      <c r="L78" s="138"/>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137"/>
      <c r="J79" s="41"/>
      <c r="K79" s="41"/>
      <c r="L79" s="138"/>
      <c r="S79" s="39"/>
      <c r="T79" s="39"/>
      <c r="U79" s="39"/>
      <c r="V79" s="39"/>
      <c r="W79" s="39"/>
      <c r="X79" s="39"/>
      <c r="Y79" s="39"/>
      <c r="Z79" s="39"/>
      <c r="AA79" s="39"/>
      <c r="AB79" s="39"/>
      <c r="AC79" s="39"/>
      <c r="AD79" s="39"/>
      <c r="AE79" s="39"/>
    </row>
    <row r="80" spans="1:31" s="2" customFormat="1" ht="25.65" customHeight="1">
      <c r="A80" s="39"/>
      <c r="B80" s="40"/>
      <c r="C80" s="33" t="s">
        <v>25</v>
      </c>
      <c r="D80" s="41"/>
      <c r="E80" s="41"/>
      <c r="F80" s="28" t="str">
        <f>E15</f>
        <v>SÚS PK ,příspěvková organizace</v>
      </c>
      <c r="G80" s="41"/>
      <c r="H80" s="41"/>
      <c r="I80" s="141" t="s">
        <v>33</v>
      </c>
      <c r="J80" s="37" t="str">
        <f>E21</f>
        <v>Projekční kancelář Ing.Škubalová</v>
      </c>
      <c r="K80" s="41"/>
      <c r="L80" s="138"/>
      <c r="S80" s="39"/>
      <c r="T80" s="39"/>
      <c r="U80" s="39"/>
      <c r="V80" s="39"/>
      <c r="W80" s="39"/>
      <c r="X80" s="39"/>
      <c r="Y80" s="39"/>
      <c r="Z80" s="39"/>
      <c r="AA80" s="39"/>
      <c r="AB80" s="39"/>
      <c r="AC80" s="39"/>
      <c r="AD80" s="39"/>
      <c r="AE80" s="39"/>
    </row>
    <row r="81" spans="1:31" s="2" customFormat="1" ht="15.15" customHeight="1">
      <c r="A81" s="39"/>
      <c r="B81" s="40"/>
      <c r="C81" s="33" t="s">
        <v>31</v>
      </c>
      <c r="D81" s="41"/>
      <c r="E81" s="41"/>
      <c r="F81" s="28" t="str">
        <f>IF(E18="","",E18)</f>
        <v>Vyplň údaj</v>
      </c>
      <c r="G81" s="41"/>
      <c r="H81" s="41"/>
      <c r="I81" s="141" t="s">
        <v>38</v>
      </c>
      <c r="J81" s="37" t="str">
        <f>E24</f>
        <v>Straka</v>
      </c>
      <c r="K81" s="41"/>
      <c r="L81" s="138"/>
      <c r="S81" s="39"/>
      <c r="T81" s="39"/>
      <c r="U81" s="39"/>
      <c r="V81" s="39"/>
      <c r="W81" s="39"/>
      <c r="X81" s="39"/>
      <c r="Y81" s="39"/>
      <c r="Z81" s="39"/>
      <c r="AA81" s="39"/>
      <c r="AB81" s="39"/>
      <c r="AC81" s="39"/>
      <c r="AD81" s="39"/>
      <c r="AE81" s="39"/>
    </row>
    <row r="82" spans="1:31" s="2" customFormat="1" ht="10.3" customHeight="1">
      <c r="A82" s="39"/>
      <c r="B82" s="40"/>
      <c r="C82" s="41"/>
      <c r="D82" s="41"/>
      <c r="E82" s="41"/>
      <c r="F82" s="41"/>
      <c r="G82" s="41"/>
      <c r="H82" s="41"/>
      <c r="I82" s="137"/>
      <c r="J82" s="41"/>
      <c r="K82" s="41"/>
      <c r="L82" s="138"/>
      <c r="S82" s="39"/>
      <c r="T82" s="39"/>
      <c r="U82" s="39"/>
      <c r="V82" s="39"/>
      <c r="W82" s="39"/>
      <c r="X82" s="39"/>
      <c r="Y82" s="39"/>
      <c r="Z82" s="39"/>
      <c r="AA82" s="39"/>
      <c r="AB82" s="39"/>
      <c r="AC82" s="39"/>
      <c r="AD82" s="39"/>
      <c r="AE82" s="39"/>
    </row>
    <row r="83" spans="1:31" s="11" customFormat="1" ht="29.25" customHeight="1">
      <c r="A83" s="191"/>
      <c r="B83" s="192"/>
      <c r="C83" s="193" t="s">
        <v>115</v>
      </c>
      <c r="D83" s="194" t="s">
        <v>63</v>
      </c>
      <c r="E83" s="194" t="s">
        <v>59</v>
      </c>
      <c r="F83" s="194" t="s">
        <v>60</v>
      </c>
      <c r="G83" s="194" t="s">
        <v>116</v>
      </c>
      <c r="H83" s="194" t="s">
        <v>117</v>
      </c>
      <c r="I83" s="195" t="s">
        <v>118</v>
      </c>
      <c r="J83" s="194" t="s">
        <v>104</v>
      </c>
      <c r="K83" s="196" t="s">
        <v>119</v>
      </c>
      <c r="L83" s="197"/>
      <c r="M83" s="93" t="s">
        <v>77</v>
      </c>
      <c r="N83" s="94" t="s">
        <v>48</v>
      </c>
      <c r="O83" s="94" t="s">
        <v>120</v>
      </c>
      <c r="P83" s="94" t="s">
        <v>121</v>
      </c>
      <c r="Q83" s="94" t="s">
        <v>122</v>
      </c>
      <c r="R83" s="94" t="s">
        <v>123</v>
      </c>
      <c r="S83" s="94" t="s">
        <v>124</v>
      </c>
      <c r="T83" s="95" t="s">
        <v>125</v>
      </c>
      <c r="U83" s="191"/>
      <c r="V83" s="191"/>
      <c r="W83" s="191"/>
      <c r="X83" s="191"/>
      <c r="Y83" s="191"/>
      <c r="Z83" s="191"/>
      <c r="AA83" s="191"/>
      <c r="AB83" s="191"/>
      <c r="AC83" s="191"/>
      <c r="AD83" s="191"/>
      <c r="AE83" s="191"/>
    </row>
    <row r="84" spans="1:63" s="2" customFormat="1" ht="22.8" customHeight="1">
      <c r="A84" s="39"/>
      <c r="B84" s="40"/>
      <c r="C84" s="100" t="s">
        <v>126</v>
      </c>
      <c r="D84" s="41"/>
      <c r="E84" s="41"/>
      <c r="F84" s="41"/>
      <c r="G84" s="41"/>
      <c r="H84" s="41"/>
      <c r="I84" s="137"/>
      <c r="J84" s="198">
        <f>BK84</f>
        <v>0</v>
      </c>
      <c r="K84" s="41"/>
      <c r="L84" s="45"/>
      <c r="M84" s="96"/>
      <c r="N84" s="199"/>
      <c r="O84" s="97"/>
      <c r="P84" s="200">
        <f>P85</f>
        <v>0</v>
      </c>
      <c r="Q84" s="97"/>
      <c r="R84" s="200">
        <f>R85</f>
        <v>0</v>
      </c>
      <c r="S84" s="97"/>
      <c r="T84" s="201">
        <f>T85</f>
        <v>0</v>
      </c>
      <c r="U84" s="39"/>
      <c r="V84" s="39"/>
      <c r="W84" s="39"/>
      <c r="X84" s="39"/>
      <c r="Y84" s="39"/>
      <c r="Z84" s="39"/>
      <c r="AA84" s="39"/>
      <c r="AB84" s="39"/>
      <c r="AC84" s="39"/>
      <c r="AD84" s="39"/>
      <c r="AE84" s="39"/>
      <c r="AT84" s="18" t="s">
        <v>78</v>
      </c>
      <c r="AU84" s="18" t="s">
        <v>105</v>
      </c>
      <c r="BK84" s="202">
        <f>BK85</f>
        <v>0</v>
      </c>
    </row>
    <row r="85" spans="1:63" s="12" customFormat="1" ht="25.9" customHeight="1">
      <c r="A85" s="12"/>
      <c r="B85" s="203"/>
      <c r="C85" s="204"/>
      <c r="D85" s="205" t="s">
        <v>78</v>
      </c>
      <c r="E85" s="206" t="s">
        <v>507</v>
      </c>
      <c r="F85" s="206" t="s">
        <v>508</v>
      </c>
      <c r="G85" s="204"/>
      <c r="H85" s="204"/>
      <c r="I85" s="207"/>
      <c r="J85" s="208">
        <f>BK85</f>
        <v>0</v>
      </c>
      <c r="K85" s="204"/>
      <c r="L85" s="209"/>
      <c r="M85" s="210"/>
      <c r="N85" s="211"/>
      <c r="O85" s="211"/>
      <c r="P85" s="212">
        <f>P86+P92+P94+P96</f>
        <v>0</v>
      </c>
      <c r="Q85" s="211"/>
      <c r="R85" s="212">
        <f>R86+R92+R94+R96</f>
        <v>0</v>
      </c>
      <c r="S85" s="211"/>
      <c r="T85" s="213">
        <f>T86+T92+T94+T96</f>
        <v>0</v>
      </c>
      <c r="U85" s="12"/>
      <c r="V85" s="12"/>
      <c r="W85" s="12"/>
      <c r="X85" s="12"/>
      <c r="Y85" s="12"/>
      <c r="Z85" s="12"/>
      <c r="AA85" s="12"/>
      <c r="AB85" s="12"/>
      <c r="AC85" s="12"/>
      <c r="AD85" s="12"/>
      <c r="AE85" s="12"/>
      <c r="AR85" s="214" t="s">
        <v>161</v>
      </c>
      <c r="AT85" s="215" t="s">
        <v>78</v>
      </c>
      <c r="AU85" s="215" t="s">
        <v>79</v>
      </c>
      <c r="AY85" s="214" t="s">
        <v>129</v>
      </c>
      <c r="BK85" s="216">
        <f>BK86+BK92+BK94+BK96</f>
        <v>0</v>
      </c>
    </row>
    <row r="86" spans="1:63" s="12" customFormat="1" ht="22.8" customHeight="1">
      <c r="A86" s="12"/>
      <c r="B86" s="203"/>
      <c r="C86" s="204"/>
      <c r="D86" s="205" t="s">
        <v>78</v>
      </c>
      <c r="E86" s="217" t="s">
        <v>509</v>
      </c>
      <c r="F86" s="217" t="s">
        <v>510</v>
      </c>
      <c r="G86" s="204"/>
      <c r="H86" s="204"/>
      <c r="I86" s="207"/>
      <c r="J86" s="218">
        <f>BK86</f>
        <v>0</v>
      </c>
      <c r="K86" s="204"/>
      <c r="L86" s="209"/>
      <c r="M86" s="210"/>
      <c r="N86" s="211"/>
      <c r="O86" s="211"/>
      <c r="P86" s="212">
        <f>SUM(P87:P91)</f>
        <v>0</v>
      </c>
      <c r="Q86" s="211"/>
      <c r="R86" s="212">
        <f>SUM(R87:R91)</f>
        <v>0</v>
      </c>
      <c r="S86" s="211"/>
      <c r="T86" s="213">
        <f>SUM(T87:T91)</f>
        <v>0</v>
      </c>
      <c r="U86" s="12"/>
      <c r="V86" s="12"/>
      <c r="W86" s="12"/>
      <c r="X86" s="12"/>
      <c r="Y86" s="12"/>
      <c r="Z86" s="12"/>
      <c r="AA86" s="12"/>
      <c r="AB86" s="12"/>
      <c r="AC86" s="12"/>
      <c r="AD86" s="12"/>
      <c r="AE86" s="12"/>
      <c r="AR86" s="214" t="s">
        <v>161</v>
      </c>
      <c r="AT86" s="215" t="s">
        <v>78</v>
      </c>
      <c r="AU86" s="215" t="s">
        <v>87</v>
      </c>
      <c r="AY86" s="214" t="s">
        <v>129</v>
      </c>
      <c r="BK86" s="216">
        <f>SUM(BK87:BK91)</f>
        <v>0</v>
      </c>
    </row>
    <row r="87" spans="1:65" s="2" customFormat="1" ht="16.5" customHeight="1">
      <c r="A87" s="39"/>
      <c r="B87" s="40"/>
      <c r="C87" s="219" t="s">
        <v>87</v>
      </c>
      <c r="D87" s="219" t="s">
        <v>131</v>
      </c>
      <c r="E87" s="220" t="s">
        <v>511</v>
      </c>
      <c r="F87" s="221" t="s">
        <v>512</v>
      </c>
      <c r="G87" s="222" t="s">
        <v>134</v>
      </c>
      <c r="H87" s="223">
        <v>1</v>
      </c>
      <c r="I87" s="224"/>
      <c r="J87" s="223">
        <f>ROUND(I87*H87,2)</f>
        <v>0</v>
      </c>
      <c r="K87" s="221" t="s">
        <v>135</v>
      </c>
      <c r="L87" s="45"/>
      <c r="M87" s="225" t="s">
        <v>77</v>
      </c>
      <c r="N87" s="226" t="s">
        <v>49</v>
      </c>
      <c r="O87" s="85"/>
      <c r="P87" s="227">
        <f>O87*H87</f>
        <v>0</v>
      </c>
      <c r="Q87" s="227">
        <v>0</v>
      </c>
      <c r="R87" s="227">
        <f>Q87*H87</f>
        <v>0</v>
      </c>
      <c r="S87" s="227">
        <v>0</v>
      </c>
      <c r="T87" s="228">
        <f>S87*H87</f>
        <v>0</v>
      </c>
      <c r="U87" s="39"/>
      <c r="V87" s="39"/>
      <c r="W87" s="39"/>
      <c r="X87" s="39"/>
      <c r="Y87" s="39"/>
      <c r="Z87" s="39"/>
      <c r="AA87" s="39"/>
      <c r="AB87" s="39"/>
      <c r="AC87" s="39"/>
      <c r="AD87" s="39"/>
      <c r="AE87" s="39"/>
      <c r="AR87" s="229" t="s">
        <v>513</v>
      </c>
      <c r="AT87" s="229" t="s">
        <v>131</v>
      </c>
      <c r="AU87" s="229" t="s">
        <v>89</v>
      </c>
      <c r="AY87" s="18" t="s">
        <v>129</v>
      </c>
      <c r="BE87" s="230">
        <f>IF(N87="základní",J87,0)</f>
        <v>0</v>
      </c>
      <c r="BF87" s="230">
        <f>IF(N87="snížená",J87,0)</f>
        <v>0</v>
      </c>
      <c r="BG87" s="230">
        <f>IF(N87="zákl. přenesená",J87,0)</f>
        <v>0</v>
      </c>
      <c r="BH87" s="230">
        <f>IF(N87="sníž. přenesená",J87,0)</f>
        <v>0</v>
      </c>
      <c r="BI87" s="230">
        <f>IF(N87="nulová",J87,0)</f>
        <v>0</v>
      </c>
      <c r="BJ87" s="18" t="s">
        <v>87</v>
      </c>
      <c r="BK87" s="230">
        <f>ROUND(I87*H87,2)</f>
        <v>0</v>
      </c>
      <c r="BL87" s="18" t="s">
        <v>513</v>
      </c>
      <c r="BM87" s="229" t="s">
        <v>514</v>
      </c>
    </row>
    <row r="88" spans="1:65" s="2" customFormat="1" ht="16.5" customHeight="1">
      <c r="A88" s="39"/>
      <c r="B88" s="40"/>
      <c r="C88" s="219" t="s">
        <v>89</v>
      </c>
      <c r="D88" s="219" t="s">
        <v>131</v>
      </c>
      <c r="E88" s="220" t="s">
        <v>515</v>
      </c>
      <c r="F88" s="221" t="s">
        <v>516</v>
      </c>
      <c r="G88" s="222" t="s">
        <v>134</v>
      </c>
      <c r="H88" s="223">
        <v>1</v>
      </c>
      <c r="I88" s="224"/>
      <c r="J88" s="223">
        <f>ROUND(I88*H88,2)</f>
        <v>0</v>
      </c>
      <c r="K88" s="221" t="s">
        <v>135</v>
      </c>
      <c r="L88" s="45"/>
      <c r="M88" s="225" t="s">
        <v>77</v>
      </c>
      <c r="N88" s="226" t="s">
        <v>49</v>
      </c>
      <c r="O88" s="85"/>
      <c r="P88" s="227">
        <f>O88*H88</f>
        <v>0</v>
      </c>
      <c r="Q88" s="227">
        <v>0</v>
      </c>
      <c r="R88" s="227">
        <f>Q88*H88</f>
        <v>0</v>
      </c>
      <c r="S88" s="227">
        <v>0</v>
      </c>
      <c r="T88" s="228">
        <f>S88*H88</f>
        <v>0</v>
      </c>
      <c r="U88" s="39"/>
      <c r="V88" s="39"/>
      <c r="W88" s="39"/>
      <c r="X88" s="39"/>
      <c r="Y88" s="39"/>
      <c r="Z88" s="39"/>
      <c r="AA88" s="39"/>
      <c r="AB88" s="39"/>
      <c r="AC88" s="39"/>
      <c r="AD88" s="39"/>
      <c r="AE88" s="39"/>
      <c r="AR88" s="229" t="s">
        <v>513</v>
      </c>
      <c r="AT88" s="229" t="s">
        <v>131</v>
      </c>
      <c r="AU88" s="229" t="s">
        <v>89</v>
      </c>
      <c r="AY88" s="18" t="s">
        <v>129</v>
      </c>
      <c r="BE88" s="230">
        <f>IF(N88="základní",J88,0)</f>
        <v>0</v>
      </c>
      <c r="BF88" s="230">
        <f>IF(N88="snížená",J88,0)</f>
        <v>0</v>
      </c>
      <c r="BG88" s="230">
        <f>IF(N88="zákl. přenesená",J88,0)</f>
        <v>0</v>
      </c>
      <c r="BH88" s="230">
        <f>IF(N88="sníž. přenesená",J88,0)</f>
        <v>0</v>
      </c>
      <c r="BI88" s="230">
        <f>IF(N88="nulová",J88,0)</f>
        <v>0</v>
      </c>
      <c r="BJ88" s="18" t="s">
        <v>87</v>
      </c>
      <c r="BK88" s="230">
        <f>ROUND(I88*H88,2)</f>
        <v>0</v>
      </c>
      <c r="BL88" s="18" t="s">
        <v>513</v>
      </c>
      <c r="BM88" s="229" t="s">
        <v>517</v>
      </c>
    </row>
    <row r="89" spans="1:65" s="2" customFormat="1" ht="16.5" customHeight="1">
      <c r="A89" s="39"/>
      <c r="B89" s="40"/>
      <c r="C89" s="219" t="s">
        <v>144</v>
      </c>
      <c r="D89" s="219" t="s">
        <v>131</v>
      </c>
      <c r="E89" s="220" t="s">
        <v>518</v>
      </c>
      <c r="F89" s="221" t="s">
        <v>519</v>
      </c>
      <c r="G89" s="222" t="s">
        <v>134</v>
      </c>
      <c r="H89" s="223">
        <v>1</v>
      </c>
      <c r="I89" s="224"/>
      <c r="J89" s="223">
        <f>ROUND(I89*H89,2)</f>
        <v>0</v>
      </c>
      <c r="K89" s="221" t="s">
        <v>135</v>
      </c>
      <c r="L89" s="45"/>
      <c r="M89" s="225" t="s">
        <v>77</v>
      </c>
      <c r="N89" s="226" t="s">
        <v>49</v>
      </c>
      <c r="O89" s="85"/>
      <c r="P89" s="227">
        <f>O89*H89</f>
        <v>0</v>
      </c>
      <c r="Q89" s="227">
        <v>0</v>
      </c>
      <c r="R89" s="227">
        <f>Q89*H89</f>
        <v>0</v>
      </c>
      <c r="S89" s="227">
        <v>0</v>
      </c>
      <c r="T89" s="228">
        <f>S89*H89</f>
        <v>0</v>
      </c>
      <c r="U89" s="39"/>
      <c r="V89" s="39"/>
      <c r="W89" s="39"/>
      <c r="X89" s="39"/>
      <c r="Y89" s="39"/>
      <c r="Z89" s="39"/>
      <c r="AA89" s="39"/>
      <c r="AB89" s="39"/>
      <c r="AC89" s="39"/>
      <c r="AD89" s="39"/>
      <c r="AE89" s="39"/>
      <c r="AR89" s="229" t="s">
        <v>513</v>
      </c>
      <c r="AT89" s="229" t="s">
        <v>131</v>
      </c>
      <c r="AU89" s="229" t="s">
        <v>89</v>
      </c>
      <c r="AY89" s="18" t="s">
        <v>129</v>
      </c>
      <c r="BE89" s="230">
        <f>IF(N89="základní",J89,0)</f>
        <v>0</v>
      </c>
      <c r="BF89" s="230">
        <f>IF(N89="snížená",J89,0)</f>
        <v>0</v>
      </c>
      <c r="BG89" s="230">
        <f>IF(N89="zákl. přenesená",J89,0)</f>
        <v>0</v>
      </c>
      <c r="BH89" s="230">
        <f>IF(N89="sníž. přenesená",J89,0)</f>
        <v>0</v>
      </c>
      <c r="BI89" s="230">
        <f>IF(N89="nulová",J89,0)</f>
        <v>0</v>
      </c>
      <c r="BJ89" s="18" t="s">
        <v>87</v>
      </c>
      <c r="BK89" s="230">
        <f>ROUND(I89*H89,2)</f>
        <v>0</v>
      </c>
      <c r="BL89" s="18" t="s">
        <v>513</v>
      </c>
      <c r="BM89" s="229" t="s">
        <v>520</v>
      </c>
    </row>
    <row r="90" spans="1:65" s="2" customFormat="1" ht="16.5" customHeight="1">
      <c r="A90" s="39"/>
      <c r="B90" s="40"/>
      <c r="C90" s="219" t="s">
        <v>136</v>
      </c>
      <c r="D90" s="219" t="s">
        <v>131</v>
      </c>
      <c r="E90" s="220" t="s">
        <v>521</v>
      </c>
      <c r="F90" s="221" t="s">
        <v>522</v>
      </c>
      <c r="G90" s="222" t="s">
        <v>134</v>
      </c>
      <c r="H90" s="223">
        <v>1</v>
      </c>
      <c r="I90" s="224"/>
      <c r="J90" s="223">
        <f>ROUND(I90*H90,2)</f>
        <v>0</v>
      </c>
      <c r="K90" s="221" t="s">
        <v>77</v>
      </c>
      <c r="L90" s="45"/>
      <c r="M90" s="225" t="s">
        <v>77</v>
      </c>
      <c r="N90" s="226" t="s">
        <v>49</v>
      </c>
      <c r="O90" s="85"/>
      <c r="P90" s="227">
        <f>O90*H90</f>
        <v>0</v>
      </c>
      <c r="Q90" s="227">
        <v>0</v>
      </c>
      <c r="R90" s="227">
        <f>Q90*H90</f>
        <v>0</v>
      </c>
      <c r="S90" s="227">
        <v>0</v>
      </c>
      <c r="T90" s="228">
        <f>S90*H90</f>
        <v>0</v>
      </c>
      <c r="U90" s="39"/>
      <c r="V90" s="39"/>
      <c r="W90" s="39"/>
      <c r="X90" s="39"/>
      <c r="Y90" s="39"/>
      <c r="Z90" s="39"/>
      <c r="AA90" s="39"/>
      <c r="AB90" s="39"/>
      <c r="AC90" s="39"/>
      <c r="AD90" s="39"/>
      <c r="AE90" s="39"/>
      <c r="AR90" s="229" t="s">
        <v>513</v>
      </c>
      <c r="AT90" s="229" t="s">
        <v>131</v>
      </c>
      <c r="AU90" s="229" t="s">
        <v>89</v>
      </c>
      <c r="AY90" s="18" t="s">
        <v>129</v>
      </c>
      <c r="BE90" s="230">
        <f>IF(N90="základní",J90,0)</f>
        <v>0</v>
      </c>
      <c r="BF90" s="230">
        <f>IF(N90="snížená",J90,0)</f>
        <v>0</v>
      </c>
      <c r="BG90" s="230">
        <f>IF(N90="zákl. přenesená",J90,0)</f>
        <v>0</v>
      </c>
      <c r="BH90" s="230">
        <f>IF(N90="sníž. přenesená",J90,0)</f>
        <v>0</v>
      </c>
      <c r="BI90" s="230">
        <f>IF(N90="nulová",J90,0)</f>
        <v>0</v>
      </c>
      <c r="BJ90" s="18" t="s">
        <v>87</v>
      </c>
      <c r="BK90" s="230">
        <f>ROUND(I90*H90,2)</f>
        <v>0</v>
      </c>
      <c r="BL90" s="18" t="s">
        <v>513</v>
      </c>
      <c r="BM90" s="229" t="s">
        <v>523</v>
      </c>
    </row>
    <row r="91" spans="1:65" s="2" customFormat="1" ht="16.5" customHeight="1">
      <c r="A91" s="39"/>
      <c r="B91" s="40"/>
      <c r="C91" s="219" t="s">
        <v>161</v>
      </c>
      <c r="D91" s="219" t="s">
        <v>131</v>
      </c>
      <c r="E91" s="220" t="s">
        <v>524</v>
      </c>
      <c r="F91" s="221" t="s">
        <v>525</v>
      </c>
      <c r="G91" s="222" t="s">
        <v>134</v>
      </c>
      <c r="H91" s="223">
        <v>1</v>
      </c>
      <c r="I91" s="224"/>
      <c r="J91" s="223">
        <f>ROUND(I91*H91,2)</f>
        <v>0</v>
      </c>
      <c r="K91" s="221" t="s">
        <v>135</v>
      </c>
      <c r="L91" s="45"/>
      <c r="M91" s="225" t="s">
        <v>77</v>
      </c>
      <c r="N91" s="226" t="s">
        <v>49</v>
      </c>
      <c r="O91" s="85"/>
      <c r="P91" s="227">
        <f>O91*H91</f>
        <v>0</v>
      </c>
      <c r="Q91" s="227">
        <v>0</v>
      </c>
      <c r="R91" s="227">
        <f>Q91*H91</f>
        <v>0</v>
      </c>
      <c r="S91" s="227">
        <v>0</v>
      </c>
      <c r="T91" s="228">
        <f>S91*H91</f>
        <v>0</v>
      </c>
      <c r="U91" s="39"/>
      <c r="V91" s="39"/>
      <c r="W91" s="39"/>
      <c r="X91" s="39"/>
      <c r="Y91" s="39"/>
      <c r="Z91" s="39"/>
      <c r="AA91" s="39"/>
      <c r="AB91" s="39"/>
      <c r="AC91" s="39"/>
      <c r="AD91" s="39"/>
      <c r="AE91" s="39"/>
      <c r="AR91" s="229" t="s">
        <v>513</v>
      </c>
      <c r="AT91" s="229" t="s">
        <v>131</v>
      </c>
      <c r="AU91" s="229" t="s">
        <v>89</v>
      </c>
      <c r="AY91" s="18" t="s">
        <v>129</v>
      </c>
      <c r="BE91" s="230">
        <f>IF(N91="základní",J91,0)</f>
        <v>0</v>
      </c>
      <c r="BF91" s="230">
        <f>IF(N91="snížená",J91,0)</f>
        <v>0</v>
      </c>
      <c r="BG91" s="230">
        <f>IF(N91="zákl. přenesená",J91,0)</f>
        <v>0</v>
      </c>
      <c r="BH91" s="230">
        <f>IF(N91="sníž. přenesená",J91,0)</f>
        <v>0</v>
      </c>
      <c r="BI91" s="230">
        <f>IF(N91="nulová",J91,0)</f>
        <v>0</v>
      </c>
      <c r="BJ91" s="18" t="s">
        <v>87</v>
      </c>
      <c r="BK91" s="230">
        <f>ROUND(I91*H91,2)</f>
        <v>0</v>
      </c>
      <c r="BL91" s="18" t="s">
        <v>513</v>
      </c>
      <c r="BM91" s="229" t="s">
        <v>526</v>
      </c>
    </row>
    <row r="92" spans="1:63" s="12" customFormat="1" ht="22.8" customHeight="1">
      <c r="A92" s="12"/>
      <c r="B92" s="203"/>
      <c r="C92" s="204"/>
      <c r="D92" s="205" t="s">
        <v>78</v>
      </c>
      <c r="E92" s="217" t="s">
        <v>527</v>
      </c>
      <c r="F92" s="217" t="s">
        <v>528</v>
      </c>
      <c r="G92" s="204"/>
      <c r="H92" s="204"/>
      <c r="I92" s="207"/>
      <c r="J92" s="218">
        <f>BK92</f>
        <v>0</v>
      </c>
      <c r="K92" s="204"/>
      <c r="L92" s="209"/>
      <c r="M92" s="210"/>
      <c r="N92" s="211"/>
      <c r="O92" s="211"/>
      <c r="P92" s="212">
        <f>P93</f>
        <v>0</v>
      </c>
      <c r="Q92" s="211"/>
      <c r="R92" s="212">
        <f>R93</f>
        <v>0</v>
      </c>
      <c r="S92" s="211"/>
      <c r="T92" s="213">
        <f>T93</f>
        <v>0</v>
      </c>
      <c r="U92" s="12"/>
      <c r="V92" s="12"/>
      <c r="W92" s="12"/>
      <c r="X92" s="12"/>
      <c r="Y92" s="12"/>
      <c r="Z92" s="12"/>
      <c r="AA92" s="12"/>
      <c r="AB92" s="12"/>
      <c r="AC92" s="12"/>
      <c r="AD92" s="12"/>
      <c r="AE92" s="12"/>
      <c r="AR92" s="214" t="s">
        <v>161</v>
      </c>
      <c r="AT92" s="215" t="s">
        <v>78</v>
      </c>
      <c r="AU92" s="215" t="s">
        <v>87</v>
      </c>
      <c r="AY92" s="214" t="s">
        <v>129</v>
      </c>
      <c r="BK92" s="216">
        <f>BK93</f>
        <v>0</v>
      </c>
    </row>
    <row r="93" spans="1:65" s="2" customFormat="1" ht="21.75" customHeight="1">
      <c r="A93" s="39"/>
      <c r="B93" s="40"/>
      <c r="C93" s="219" t="s">
        <v>166</v>
      </c>
      <c r="D93" s="219" t="s">
        <v>131</v>
      </c>
      <c r="E93" s="220" t="s">
        <v>529</v>
      </c>
      <c r="F93" s="221" t="s">
        <v>530</v>
      </c>
      <c r="G93" s="222" t="s">
        <v>134</v>
      </c>
      <c r="H93" s="223">
        <v>1</v>
      </c>
      <c r="I93" s="224"/>
      <c r="J93" s="223">
        <f>ROUND(I93*H93,2)</f>
        <v>0</v>
      </c>
      <c r="K93" s="221" t="s">
        <v>135</v>
      </c>
      <c r="L93" s="45"/>
      <c r="M93" s="225" t="s">
        <v>77</v>
      </c>
      <c r="N93" s="226" t="s">
        <v>49</v>
      </c>
      <c r="O93" s="85"/>
      <c r="P93" s="227">
        <f>O93*H93</f>
        <v>0</v>
      </c>
      <c r="Q93" s="227">
        <v>0</v>
      </c>
      <c r="R93" s="227">
        <f>Q93*H93</f>
        <v>0</v>
      </c>
      <c r="S93" s="227">
        <v>0</v>
      </c>
      <c r="T93" s="228">
        <f>S93*H93</f>
        <v>0</v>
      </c>
      <c r="U93" s="39"/>
      <c r="V93" s="39"/>
      <c r="W93" s="39"/>
      <c r="X93" s="39"/>
      <c r="Y93" s="39"/>
      <c r="Z93" s="39"/>
      <c r="AA93" s="39"/>
      <c r="AB93" s="39"/>
      <c r="AC93" s="39"/>
      <c r="AD93" s="39"/>
      <c r="AE93" s="39"/>
      <c r="AR93" s="229" t="s">
        <v>513</v>
      </c>
      <c r="AT93" s="229" t="s">
        <v>131</v>
      </c>
      <c r="AU93" s="229" t="s">
        <v>89</v>
      </c>
      <c r="AY93" s="18" t="s">
        <v>129</v>
      </c>
      <c r="BE93" s="230">
        <f>IF(N93="základní",J93,0)</f>
        <v>0</v>
      </c>
      <c r="BF93" s="230">
        <f>IF(N93="snížená",J93,0)</f>
        <v>0</v>
      </c>
      <c r="BG93" s="230">
        <f>IF(N93="zákl. přenesená",J93,0)</f>
        <v>0</v>
      </c>
      <c r="BH93" s="230">
        <f>IF(N93="sníž. přenesená",J93,0)</f>
        <v>0</v>
      </c>
      <c r="BI93" s="230">
        <f>IF(N93="nulová",J93,0)</f>
        <v>0</v>
      </c>
      <c r="BJ93" s="18" t="s">
        <v>87</v>
      </c>
      <c r="BK93" s="230">
        <f>ROUND(I93*H93,2)</f>
        <v>0</v>
      </c>
      <c r="BL93" s="18" t="s">
        <v>513</v>
      </c>
      <c r="BM93" s="229" t="s">
        <v>531</v>
      </c>
    </row>
    <row r="94" spans="1:63" s="12" customFormat="1" ht="22.8" customHeight="1">
      <c r="A94" s="12"/>
      <c r="B94" s="203"/>
      <c r="C94" s="204"/>
      <c r="D94" s="205" t="s">
        <v>78</v>
      </c>
      <c r="E94" s="217" t="s">
        <v>532</v>
      </c>
      <c r="F94" s="217" t="s">
        <v>533</v>
      </c>
      <c r="G94" s="204"/>
      <c r="H94" s="204"/>
      <c r="I94" s="207"/>
      <c r="J94" s="218">
        <f>BK94</f>
        <v>0</v>
      </c>
      <c r="K94" s="204"/>
      <c r="L94" s="209"/>
      <c r="M94" s="210"/>
      <c r="N94" s="211"/>
      <c r="O94" s="211"/>
      <c r="P94" s="212">
        <f>P95</f>
        <v>0</v>
      </c>
      <c r="Q94" s="211"/>
      <c r="R94" s="212">
        <f>R95</f>
        <v>0</v>
      </c>
      <c r="S94" s="211"/>
      <c r="T94" s="213">
        <f>T95</f>
        <v>0</v>
      </c>
      <c r="U94" s="12"/>
      <c r="V94" s="12"/>
      <c r="W94" s="12"/>
      <c r="X94" s="12"/>
      <c r="Y94" s="12"/>
      <c r="Z94" s="12"/>
      <c r="AA94" s="12"/>
      <c r="AB94" s="12"/>
      <c r="AC94" s="12"/>
      <c r="AD94" s="12"/>
      <c r="AE94" s="12"/>
      <c r="AR94" s="214" t="s">
        <v>161</v>
      </c>
      <c r="AT94" s="215" t="s">
        <v>78</v>
      </c>
      <c r="AU94" s="215" t="s">
        <v>87</v>
      </c>
      <c r="AY94" s="214" t="s">
        <v>129</v>
      </c>
      <c r="BK94" s="216">
        <f>BK95</f>
        <v>0</v>
      </c>
    </row>
    <row r="95" spans="1:65" s="2" customFormat="1" ht="16.5" customHeight="1">
      <c r="A95" s="39"/>
      <c r="B95" s="40"/>
      <c r="C95" s="219" t="s">
        <v>172</v>
      </c>
      <c r="D95" s="219" t="s">
        <v>131</v>
      </c>
      <c r="E95" s="220" t="s">
        <v>534</v>
      </c>
      <c r="F95" s="221" t="s">
        <v>535</v>
      </c>
      <c r="G95" s="222" t="s">
        <v>134</v>
      </c>
      <c r="H95" s="223">
        <v>1</v>
      </c>
      <c r="I95" s="224"/>
      <c r="J95" s="223">
        <f>ROUND(I95*H95,2)</f>
        <v>0</v>
      </c>
      <c r="K95" s="221" t="s">
        <v>77</v>
      </c>
      <c r="L95" s="45"/>
      <c r="M95" s="225" t="s">
        <v>77</v>
      </c>
      <c r="N95" s="226" t="s">
        <v>49</v>
      </c>
      <c r="O95" s="85"/>
      <c r="P95" s="227">
        <f>O95*H95</f>
        <v>0</v>
      </c>
      <c r="Q95" s="227">
        <v>0</v>
      </c>
      <c r="R95" s="227">
        <f>Q95*H95</f>
        <v>0</v>
      </c>
      <c r="S95" s="227">
        <v>0</v>
      </c>
      <c r="T95" s="228">
        <f>S95*H95</f>
        <v>0</v>
      </c>
      <c r="U95" s="39"/>
      <c r="V95" s="39"/>
      <c r="W95" s="39"/>
      <c r="X95" s="39"/>
      <c r="Y95" s="39"/>
      <c r="Z95" s="39"/>
      <c r="AA95" s="39"/>
      <c r="AB95" s="39"/>
      <c r="AC95" s="39"/>
      <c r="AD95" s="39"/>
      <c r="AE95" s="39"/>
      <c r="AR95" s="229" t="s">
        <v>513</v>
      </c>
      <c r="AT95" s="229" t="s">
        <v>131</v>
      </c>
      <c r="AU95" s="229" t="s">
        <v>89</v>
      </c>
      <c r="AY95" s="18" t="s">
        <v>129</v>
      </c>
      <c r="BE95" s="230">
        <f>IF(N95="základní",J95,0)</f>
        <v>0</v>
      </c>
      <c r="BF95" s="230">
        <f>IF(N95="snížená",J95,0)</f>
        <v>0</v>
      </c>
      <c r="BG95" s="230">
        <f>IF(N95="zákl. přenesená",J95,0)</f>
        <v>0</v>
      </c>
      <c r="BH95" s="230">
        <f>IF(N95="sníž. přenesená",J95,0)</f>
        <v>0</v>
      </c>
      <c r="BI95" s="230">
        <f>IF(N95="nulová",J95,0)</f>
        <v>0</v>
      </c>
      <c r="BJ95" s="18" t="s">
        <v>87</v>
      </c>
      <c r="BK95" s="230">
        <f>ROUND(I95*H95,2)</f>
        <v>0</v>
      </c>
      <c r="BL95" s="18" t="s">
        <v>513</v>
      </c>
      <c r="BM95" s="229" t="s">
        <v>536</v>
      </c>
    </row>
    <row r="96" spans="1:63" s="12" customFormat="1" ht="22.8" customHeight="1">
      <c r="A96" s="12"/>
      <c r="B96" s="203"/>
      <c r="C96" s="204"/>
      <c r="D96" s="205" t="s">
        <v>78</v>
      </c>
      <c r="E96" s="217" t="s">
        <v>537</v>
      </c>
      <c r="F96" s="217" t="s">
        <v>538</v>
      </c>
      <c r="G96" s="204"/>
      <c r="H96" s="204"/>
      <c r="I96" s="207"/>
      <c r="J96" s="218">
        <f>BK96</f>
        <v>0</v>
      </c>
      <c r="K96" s="204"/>
      <c r="L96" s="209"/>
      <c r="M96" s="210"/>
      <c r="N96" s="211"/>
      <c r="O96" s="211"/>
      <c r="P96" s="212">
        <f>SUM(P97:P100)</f>
        <v>0</v>
      </c>
      <c r="Q96" s="211"/>
      <c r="R96" s="212">
        <f>SUM(R97:R100)</f>
        <v>0</v>
      </c>
      <c r="S96" s="211"/>
      <c r="T96" s="213">
        <f>SUM(T97:T100)</f>
        <v>0</v>
      </c>
      <c r="U96" s="12"/>
      <c r="V96" s="12"/>
      <c r="W96" s="12"/>
      <c r="X96" s="12"/>
      <c r="Y96" s="12"/>
      <c r="Z96" s="12"/>
      <c r="AA96" s="12"/>
      <c r="AB96" s="12"/>
      <c r="AC96" s="12"/>
      <c r="AD96" s="12"/>
      <c r="AE96" s="12"/>
      <c r="AR96" s="214" t="s">
        <v>161</v>
      </c>
      <c r="AT96" s="215" t="s">
        <v>78</v>
      </c>
      <c r="AU96" s="215" t="s">
        <v>87</v>
      </c>
      <c r="AY96" s="214" t="s">
        <v>129</v>
      </c>
      <c r="BK96" s="216">
        <f>SUM(BK97:BK100)</f>
        <v>0</v>
      </c>
    </row>
    <row r="97" spans="1:65" s="2" customFormat="1" ht="16.5" customHeight="1">
      <c r="A97" s="39"/>
      <c r="B97" s="40"/>
      <c r="C97" s="219" t="s">
        <v>175</v>
      </c>
      <c r="D97" s="219" t="s">
        <v>131</v>
      </c>
      <c r="E97" s="220" t="s">
        <v>539</v>
      </c>
      <c r="F97" s="221" t="s">
        <v>540</v>
      </c>
      <c r="G97" s="222" t="s">
        <v>541</v>
      </c>
      <c r="H97" s="223">
        <v>1</v>
      </c>
      <c r="I97" s="224"/>
      <c r="J97" s="223">
        <f>ROUND(I97*H97,2)</f>
        <v>0</v>
      </c>
      <c r="K97" s="221" t="s">
        <v>135</v>
      </c>
      <c r="L97" s="45"/>
      <c r="M97" s="225" t="s">
        <v>77</v>
      </c>
      <c r="N97" s="226" t="s">
        <v>49</v>
      </c>
      <c r="O97" s="85"/>
      <c r="P97" s="227">
        <f>O97*H97</f>
        <v>0</v>
      </c>
      <c r="Q97" s="227">
        <v>0</v>
      </c>
      <c r="R97" s="227">
        <f>Q97*H97</f>
        <v>0</v>
      </c>
      <c r="S97" s="227">
        <v>0</v>
      </c>
      <c r="T97" s="228">
        <f>S97*H97</f>
        <v>0</v>
      </c>
      <c r="U97" s="39"/>
      <c r="V97" s="39"/>
      <c r="W97" s="39"/>
      <c r="X97" s="39"/>
      <c r="Y97" s="39"/>
      <c r="Z97" s="39"/>
      <c r="AA97" s="39"/>
      <c r="AB97" s="39"/>
      <c r="AC97" s="39"/>
      <c r="AD97" s="39"/>
      <c r="AE97" s="39"/>
      <c r="AR97" s="229" t="s">
        <v>513</v>
      </c>
      <c r="AT97" s="229" t="s">
        <v>131</v>
      </c>
      <c r="AU97" s="229" t="s">
        <v>89</v>
      </c>
      <c r="AY97" s="18" t="s">
        <v>129</v>
      </c>
      <c r="BE97" s="230">
        <f>IF(N97="základní",J97,0)</f>
        <v>0</v>
      </c>
      <c r="BF97" s="230">
        <f>IF(N97="snížená",J97,0)</f>
        <v>0</v>
      </c>
      <c r="BG97" s="230">
        <f>IF(N97="zákl. přenesená",J97,0)</f>
        <v>0</v>
      </c>
      <c r="BH97" s="230">
        <f>IF(N97="sníž. přenesená",J97,0)</f>
        <v>0</v>
      </c>
      <c r="BI97" s="230">
        <f>IF(N97="nulová",J97,0)</f>
        <v>0</v>
      </c>
      <c r="BJ97" s="18" t="s">
        <v>87</v>
      </c>
      <c r="BK97" s="230">
        <f>ROUND(I97*H97,2)</f>
        <v>0</v>
      </c>
      <c r="BL97" s="18" t="s">
        <v>513</v>
      </c>
      <c r="BM97" s="229" t="s">
        <v>542</v>
      </c>
    </row>
    <row r="98" spans="1:51" s="13" customFormat="1" ht="12">
      <c r="A98" s="13"/>
      <c r="B98" s="235"/>
      <c r="C98" s="236"/>
      <c r="D98" s="231" t="s">
        <v>150</v>
      </c>
      <c r="E98" s="237" t="s">
        <v>77</v>
      </c>
      <c r="F98" s="238" t="s">
        <v>87</v>
      </c>
      <c r="G98" s="236"/>
      <c r="H98" s="239">
        <v>1</v>
      </c>
      <c r="I98" s="240"/>
      <c r="J98" s="236"/>
      <c r="K98" s="236"/>
      <c r="L98" s="241"/>
      <c r="M98" s="242"/>
      <c r="N98" s="243"/>
      <c r="O98" s="243"/>
      <c r="P98" s="243"/>
      <c r="Q98" s="243"/>
      <c r="R98" s="243"/>
      <c r="S98" s="243"/>
      <c r="T98" s="244"/>
      <c r="U98" s="13"/>
      <c r="V98" s="13"/>
      <c r="W98" s="13"/>
      <c r="X98" s="13"/>
      <c r="Y98" s="13"/>
      <c r="Z98" s="13"/>
      <c r="AA98" s="13"/>
      <c r="AB98" s="13"/>
      <c r="AC98" s="13"/>
      <c r="AD98" s="13"/>
      <c r="AE98" s="13"/>
      <c r="AT98" s="245" t="s">
        <v>150</v>
      </c>
      <c r="AU98" s="245" t="s">
        <v>89</v>
      </c>
      <c r="AV98" s="13" t="s">
        <v>89</v>
      </c>
      <c r="AW98" s="13" t="s">
        <v>37</v>
      </c>
      <c r="AX98" s="13" t="s">
        <v>79</v>
      </c>
      <c r="AY98" s="245" t="s">
        <v>129</v>
      </c>
    </row>
    <row r="99" spans="1:51" s="14" customFormat="1" ht="12">
      <c r="A99" s="14"/>
      <c r="B99" s="246"/>
      <c r="C99" s="247"/>
      <c r="D99" s="231" t="s">
        <v>150</v>
      </c>
      <c r="E99" s="248" t="s">
        <v>77</v>
      </c>
      <c r="F99" s="249" t="s">
        <v>543</v>
      </c>
      <c r="G99" s="247"/>
      <c r="H99" s="248" t="s">
        <v>77</v>
      </c>
      <c r="I99" s="250"/>
      <c r="J99" s="247"/>
      <c r="K99" s="247"/>
      <c r="L99" s="251"/>
      <c r="M99" s="252"/>
      <c r="N99" s="253"/>
      <c r="O99" s="253"/>
      <c r="P99" s="253"/>
      <c r="Q99" s="253"/>
      <c r="R99" s="253"/>
      <c r="S99" s="253"/>
      <c r="T99" s="254"/>
      <c r="U99" s="14"/>
      <c r="V99" s="14"/>
      <c r="W99" s="14"/>
      <c r="X99" s="14"/>
      <c r="Y99" s="14"/>
      <c r="Z99" s="14"/>
      <c r="AA99" s="14"/>
      <c r="AB99" s="14"/>
      <c r="AC99" s="14"/>
      <c r="AD99" s="14"/>
      <c r="AE99" s="14"/>
      <c r="AT99" s="255" t="s">
        <v>150</v>
      </c>
      <c r="AU99" s="255" t="s">
        <v>89</v>
      </c>
      <c r="AV99" s="14" t="s">
        <v>87</v>
      </c>
      <c r="AW99" s="14" t="s">
        <v>37</v>
      </c>
      <c r="AX99" s="14" t="s">
        <v>79</v>
      </c>
      <c r="AY99" s="255" t="s">
        <v>129</v>
      </c>
    </row>
    <row r="100" spans="1:51" s="15" customFormat="1" ht="12">
      <c r="A100" s="15"/>
      <c r="B100" s="256"/>
      <c r="C100" s="257"/>
      <c r="D100" s="231" t="s">
        <v>150</v>
      </c>
      <c r="E100" s="258" t="s">
        <v>77</v>
      </c>
      <c r="F100" s="259" t="s">
        <v>153</v>
      </c>
      <c r="G100" s="257"/>
      <c r="H100" s="260">
        <v>1</v>
      </c>
      <c r="I100" s="261"/>
      <c r="J100" s="257"/>
      <c r="K100" s="257"/>
      <c r="L100" s="262"/>
      <c r="M100" s="280"/>
      <c r="N100" s="281"/>
      <c r="O100" s="281"/>
      <c r="P100" s="281"/>
      <c r="Q100" s="281"/>
      <c r="R100" s="281"/>
      <c r="S100" s="281"/>
      <c r="T100" s="282"/>
      <c r="U100" s="15"/>
      <c r="V100" s="15"/>
      <c r="W100" s="15"/>
      <c r="X100" s="15"/>
      <c r="Y100" s="15"/>
      <c r="Z100" s="15"/>
      <c r="AA100" s="15"/>
      <c r="AB100" s="15"/>
      <c r="AC100" s="15"/>
      <c r="AD100" s="15"/>
      <c r="AE100" s="15"/>
      <c r="AT100" s="266" t="s">
        <v>150</v>
      </c>
      <c r="AU100" s="266" t="s">
        <v>89</v>
      </c>
      <c r="AV100" s="15" t="s">
        <v>136</v>
      </c>
      <c r="AW100" s="15" t="s">
        <v>37</v>
      </c>
      <c r="AX100" s="15" t="s">
        <v>87</v>
      </c>
      <c r="AY100" s="266" t="s">
        <v>129</v>
      </c>
    </row>
    <row r="101" spans="1:31" s="2" customFormat="1" ht="6.95" customHeight="1">
      <c r="A101" s="39"/>
      <c r="B101" s="60"/>
      <c r="C101" s="61"/>
      <c r="D101" s="61"/>
      <c r="E101" s="61"/>
      <c r="F101" s="61"/>
      <c r="G101" s="61"/>
      <c r="H101" s="61"/>
      <c r="I101" s="167"/>
      <c r="J101" s="61"/>
      <c r="K101" s="61"/>
      <c r="L101" s="45"/>
      <c r="M101" s="39"/>
      <c r="O101" s="39"/>
      <c r="P101" s="39"/>
      <c r="Q101" s="39"/>
      <c r="R101" s="39"/>
      <c r="S101" s="39"/>
      <c r="T101" s="39"/>
      <c r="U101" s="39"/>
      <c r="V101" s="39"/>
      <c r="W101" s="39"/>
      <c r="X101" s="39"/>
      <c r="Y101" s="39"/>
      <c r="Z101" s="39"/>
      <c r="AA101" s="39"/>
      <c r="AB101" s="39"/>
      <c r="AC101" s="39"/>
      <c r="AD101" s="39"/>
      <c r="AE101" s="39"/>
    </row>
  </sheetData>
  <sheetProtection password="CC35" sheet="1" objects="1" scenarios="1" formatColumns="0" formatRows="0" autoFilter="0"/>
  <autoFilter ref="C83:K100"/>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50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95</v>
      </c>
    </row>
    <row r="3" spans="2:46" s="1" customFormat="1" ht="6.95" customHeight="1">
      <c r="B3" s="130"/>
      <c r="C3" s="131"/>
      <c r="D3" s="131"/>
      <c r="E3" s="131"/>
      <c r="F3" s="131"/>
      <c r="G3" s="131"/>
      <c r="H3" s="131"/>
      <c r="I3" s="132"/>
      <c r="J3" s="131"/>
      <c r="K3" s="131"/>
      <c r="L3" s="21"/>
      <c r="AT3" s="18" t="s">
        <v>89</v>
      </c>
    </row>
    <row r="4" spans="2:46" s="1" customFormat="1" ht="24.95" customHeight="1">
      <c r="B4" s="21"/>
      <c r="D4" s="133" t="s">
        <v>99</v>
      </c>
      <c r="I4" s="129"/>
      <c r="L4" s="21"/>
      <c r="M4" s="134" t="s">
        <v>10</v>
      </c>
      <c r="AT4" s="18" t="s">
        <v>4</v>
      </c>
    </row>
    <row r="5" spans="2:12" s="1" customFormat="1" ht="6.95" customHeight="1">
      <c r="B5" s="21"/>
      <c r="I5" s="129"/>
      <c r="L5" s="21"/>
    </row>
    <row r="6" spans="2:12" s="1" customFormat="1" ht="12" customHeight="1">
      <c r="B6" s="21"/>
      <c r="D6" s="135" t="s">
        <v>15</v>
      </c>
      <c r="I6" s="129"/>
      <c r="L6" s="21"/>
    </row>
    <row r="7" spans="2:12" s="1" customFormat="1" ht="16.5" customHeight="1">
      <c r="B7" s="21"/>
      <c r="E7" s="136" t="str">
        <f>'Rekapitulace stavby'!K6</f>
        <v>II/117 Lipnice - Spálené Poříčí</v>
      </c>
      <c r="F7" s="135"/>
      <c r="G7" s="135"/>
      <c r="H7" s="135"/>
      <c r="I7" s="129"/>
      <c r="L7" s="21"/>
    </row>
    <row r="8" spans="1:31" s="2" customFormat="1" ht="12" customHeight="1">
      <c r="A8" s="39"/>
      <c r="B8" s="45"/>
      <c r="C8" s="39"/>
      <c r="D8" s="135" t="s">
        <v>100</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544</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17</v>
      </c>
      <c r="E11" s="39"/>
      <c r="F11" s="140" t="s">
        <v>18</v>
      </c>
      <c r="G11" s="39"/>
      <c r="H11" s="39"/>
      <c r="I11" s="141" t="s">
        <v>19</v>
      </c>
      <c r="J11" s="140" t="s">
        <v>77</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8. 7. 2019</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27</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28</v>
      </c>
      <c r="F15" s="39"/>
      <c r="G15" s="39"/>
      <c r="H15" s="39"/>
      <c r="I15" s="141" t="s">
        <v>29</v>
      </c>
      <c r="J15" s="140" t="s">
        <v>30</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31</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29</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33</v>
      </c>
      <c r="E20" s="39"/>
      <c r="F20" s="39"/>
      <c r="G20" s="39"/>
      <c r="H20" s="39"/>
      <c r="I20" s="141" t="s">
        <v>26</v>
      </c>
      <c r="J20" s="140" t="s">
        <v>34</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35</v>
      </c>
      <c r="F21" s="39"/>
      <c r="G21" s="39"/>
      <c r="H21" s="39"/>
      <c r="I21" s="141" t="s">
        <v>29</v>
      </c>
      <c r="J21" s="140" t="s">
        <v>36</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38</v>
      </c>
      <c r="E23" s="39"/>
      <c r="F23" s="39"/>
      <c r="G23" s="39"/>
      <c r="H23" s="39"/>
      <c r="I23" s="141" t="s">
        <v>26</v>
      </c>
      <c r="J23" s="140" t="s">
        <v>39</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40</v>
      </c>
      <c r="F24" s="39"/>
      <c r="G24" s="39"/>
      <c r="H24" s="39"/>
      <c r="I24" s="141" t="s">
        <v>29</v>
      </c>
      <c r="J24" s="140" t="s">
        <v>41</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77</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ROUND(J91,2)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ROUND((SUM(BE91:BE507)),2)</f>
        <v>0</v>
      </c>
      <c r="G33" s="39"/>
      <c r="H33" s="39"/>
      <c r="I33" s="156">
        <v>0.21</v>
      </c>
      <c r="J33" s="155">
        <f>ROUND(((SUM(BE91:BE507))*I33),2)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ROUND((SUM(BF91:BF507)),2)</f>
        <v>0</v>
      </c>
      <c r="G34" s="39"/>
      <c r="H34" s="39"/>
      <c r="I34" s="156">
        <v>0.15</v>
      </c>
      <c r="J34" s="155">
        <f>ROUND(((SUM(BF91:BF507))*I34),2)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ROUND((SUM(BG91:BG507)),2)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ROUND((SUM(BH91:BH507)),2)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ROUND((SUM(BI91:BI507)),2)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102</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15</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II/117 Lipnice - Spálené Poříčí</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100</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 xml:space="preserve">SK8B05 - III.úsek  ,km  1,890 - 3,1905</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141" t="s">
        <v>23</v>
      </c>
      <c r="J52" s="73" t="str">
        <f>IF(J12="","",J12)</f>
        <v>8. 7. 2019</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SÚS PK ,příspěvková organizace</v>
      </c>
      <c r="G54" s="41"/>
      <c r="H54" s="41"/>
      <c r="I54" s="141" t="s">
        <v>33</v>
      </c>
      <c r="J54" s="37" t="str">
        <f>E21</f>
        <v>Projekční kancelář Ing.Škubalová</v>
      </c>
      <c r="K54" s="41"/>
      <c r="L54" s="138"/>
      <c r="S54" s="39"/>
      <c r="T54" s="39"/>
      <c r="U54" s="39"/>
      <c r="V54" s="39"/>
      <c r="W54" s="39"/>
      <c r="X54" s="39"/>
      <c r="Y54" s="39"/>
      <c r="Z54" s="39"/>
      <c r="AA54" s="39"/>
      <c r="AB54" s="39"/>
      <c r="AC54" s="39"/>
      <c r="AD54" s="39"/>
      <c r="AE54" s="39"/>
    </row>
    <row r="55" spans="1:31" s="2" customFormat="1" ht="15.15" customHeight="1">
      <c r="A55" s="39"/>
      <c r="B55" s="40"/>
      <c r="C55" s="33" t="s">
        <v>31</v>
      </c>
      <c r="D55" s="41"/>
      <c r="E55" s="41"/>
      <c r="F55" s="28" t="str">
        <f>IF(E18="","",E18)</f>
        <v>Vyplň údaj</v>
      </c>
      <c r="G55" s="41"/>
      <c r="H55" s="41"/>
      <c r="I55" s="141" t="s">
        <v>38</v>
      </c>
      <c r="J55" s="37" t="str">
        <f>E24</f>
        <v>Straka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103</v>
      </c>
      <c r="D57" s="173"/>
      <c r="E57" s="173"/>
      <c r="F57" s="173"/>
      <c r="G57" s="173"/>
      <c r="H57" s="173"/>
      <c r="I57" s="174"/>
      <c r="J57" s="175" t="s">
        <v>104</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J91</f>
        <v>0</v>
      </c>
      <c r="K59" s="41"/>
      <c r="L59" s="138"/>
      <c r="S59" s="39"/>
      <c r="T59" s="39"/>
      <c r="U59" s="39"/>
      <c r="V59" s="39"/>
      <c r="W59" s="39"/>
      <c r="X59" s="39"/>
      <c r="Y59" s="39"/>
      <c r="Z59" s="39"/>
      <c r="AA59" s="39"/>
      <c r="AB59" s="39"/>
      <c r="AC59" s="39"/>
      <c r="AD59" s="39"/>
      <c r="AE59" s="39"/>
      <c r="AU59" s="18" t="s">
        <v>105</v>
      </c>
    </row>
    <row r="60" spans="1:31" s="9" customFormat="1" ht="24.95" customHeight="1">
      <c r="A60" s="9"/>
      <c r="B60" s="177"/>
      <c r="C60" s="178"/>
      <c r="D60" s="179" t="s">
        <v>106</v>
      </c>
      <c r="E60" s="180"/>
      <c r="F60" s="180"/>
      <c r="G60" s="180"/>
      <c r="H60" s="180"/>
      <c r="I60" s="181"/>
      <c r="J60" s="182">
        <f>J92</f>
        <v>0</v>
      </c>
      <c r="K60" s="178"/>
      <c r="L60" s="183"/>
      <c r="S60" s="9"/>
      <c r="T60" s="9"/>
      <c r="U60" s="9"/>
      <c r="V60" s="9"/>
      <c r="W60" s="9"/>
      <c r="X60" s="9"/>
      <c r="Y60" s="9"/>
      <c r="Z60" s="9"/>
      <c r="AA60" s="9"/>
      <c r="AB60" s="9"/>
      <c r="AC60" s="9"/>
      <c r="AD60" s="9"/>
      <c r="AE60" s="9"/>
    </row>
    <row r="61" spans="1:31" s="10" customFormat="1" ht="19.9" customHeight="1">
      <c r="A61" s="10"/>
      <c r="B61" s="184"/>
      <c r="C61" s="185"/>
      <c r="D61" s="186" t="s">
        <v>107</v>
      </c>
      <c r="E61" s="187"/>
      <c r="F61" s="187"/>
      <c r="G61" s="187"/>
      <c r="H61" s="187"/>
      <c r="I61" s="188"/>
      <c r="J61" s="189">
        <f>J93</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108</v>
      </c>
      <c r="E62" s="187"/>
      <c r="F62" s="187"/>
      <c r="G62" s="187"/>
      <c r="H62" s="187"/>
      <c r="I62" s="188"/>
      <c r="J62" s="189">
        <f>J198</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545</v>
      </c>
      <c r="E63" s="187"/>
      <c r="F63" s="187"/>
      <c r="G63" s="187"/>
      <c r="H63" s="187"/>
      <c r="I63" s="188"/>
      <c r="J63" s="189">
        <f>J231</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109</v>
      </c>
      <c r="E64" s="187"/>
      <c r="F64" s="187"/>
      <c r="G64" s="187"/>
      <c r="H64" s="187"/>
      <c r="I64" s="188"/>
      <c r="J64" s="189">
        <f>J249</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110</v>
      </c>
      <c r="E65" s="187"/>
      <c r="F65" s="187"/>
      <c r="G65" s="187"/>
      <c r="H65" s="187"/>
      <c r="I65" s="188"/>
      <c r="J65" s="189">
        <f>J260</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546</v>
      </c>
      <c r="E66" s="187"/>
      <c r="F66" s="187"/>
      <c r="G66" s="187"/>
      <c r="H66" s="187"/>
      <c r="I66" s="188"/>
      <c r="J66" s="189">
        <f>J330</f>
        <v>0</v>
      </c>
      <c r="K66" s="185"/>
      <c r="L66" s="190"/>
      <c r="S66" s="10"/>
      <c r="T66" s="10"/>
      <c r="U66" s="10"/>
      <c r="V66" s="10"/>
      <c r="W66" s="10"/>
      <c r="X66" s="10"/>
      <c r="Y66" s="10"/>
      <c r="Z66" s="10"/>
      <c r="AA66" s="10"/>
      <c r="AB66" s="10"/>
      <c r="AC66" s="10"/>
      <c r="AD66" s="10"/>
      <c r="AE66" s="10"/>
    </row>
    <row r="67" spans="1:31" s="10" customFormat="1" ht="19.9" customHeight="1">
      <c r="A67" s="10"/>
      <c r="B67" s="184"/>
      <c r="C67" s="185"/>
      <c r="D67" s="186" t="s">
        <v>111</v>
      </c>
      <c r="E67" s="187"/>
      <c r="F67" s="187"/>
      <c r="G67" s="187"/>
      <c r="H67" s="187"/>
      <c r="I67" s="188"/>
      <c r="J67" s="189">
        <f>J344</f>
        <v>0</v>
      </c>
      <c r="K67" s="185"/>
      <c r="L67" s="190"/>
      <c r="S67" s="10"/>
      <c r="T67" s="10"/>
      <c r="U67" s="10"/>
      <c r="V67" s="10"/>
      <c r="W67" s="10"/>
      <c r="X67" s="10"/>
      <c r="Y67" s="10"/>
      <c r="Z67" s="10"/>
      <c r="AA67" s="10"/>
      <c r="AB67" s="10"/>
      <c r="AC67" s="10"/>
      <c r="AD67" s="10"/>
      <c r="AE67" s="10"/>
    </row>
    <row r="68" spans="1:31" s="10" customFormat="1" ht="19.9" customHeight="1">
      <c r="A68" s="10"/>
      <c r="B68" s="184"/>
      <c r="C68" s="185"/>
      <c r="D68" s="186" t="s">
        <v>112</v>
      </c>
      <c r="E68" s="187"/>
      <c r="F68" s="187"/>
      <c r="G68" s="187"/>
      <c r="H68" s="187"/>
      <c r="I68" s="188"/>
      <c r="J68" s="189">
        <f>J449</f>
        <v>0</v>
      </c>
      <c r="K68" s="185"/>
      <c r="L68" s="190"/>
      <c r="S68" s="10"/>
      <c r="T68" s="10"/>
      <c r="U68" s="10"/>
      <c r="V68" s="10"/>
      <c r="W68" s="10"/>
      <c r="X68" s="10"/>
      <c r="Y68" s="10"/>
      <c r="Z68" s="10"/>
      <c r="AA68" s="10"/>
      <c r="AB68" s="10"/>
      <c r="AC68" s="10"/>
      <c r="AD68" s="10"/>
      <c r="AE68" s="10"/>
    </row>
    <row r="69" spans="1:31" s="10" customFormat="1" ht="19.9" customHeight="1">
      <c r="A69" s="10"/>
      <c r="B69" s="184"/>
      <c r="C69" s="185"/>
      <c r="D69" s="186" t="s">
        <v>113</v>
      </c>
      <c r="E69" s="187"/>
      <c r="F69" s="187"/>
      <c r="G69" s="187"/>
      <c r="H69" s="187"/>
      <c r="I69" s="188"/>
      <c r="J69" s="189">
        <f>J494</f>
        <v>0</v>
      </c>
      <c r="K69" s="185"/>
      <c r="L69" s="190"/>
      <c r="S69" s="10"/>
      <c r="T69" s="10"/>
      <c r="U69" s="10"/>
      <c r="V69" s="10"/>
      <c r="W69" s="10"/>
      <c r="X69" s="10"/>
      <c r="Y69" s="10"/>
      <c r="Z69" s="10"/>
      <c r="AA69" s="10"/>
      <c r="AB69" s="10"/>
      <c r="AC69" s="10"/>
      <c r="AD69" s="10"/>
      <c r="AE69" s="10"/>
    </row>
    <row r="70" spans="1:31" s="9" customFormat="1" ht="24.95" customHeight="1">
      <c r="A70" s="9"/>
      <c r="B70" s="177"/>
      <c r="C70" s="178"/>
      <c r="D70" s="179" t="s">
        <v>547</v>
      </c>
      <c r="E70" s="180"/>
      <c r="F70" s="180"/>
      <c r="G70" s="180"/>
      <c r="H70" s="180"/>
      <c r="I70" s="181"/>
      <c r="J70" s="182">
        <f>J497</f>
        <v>0</v>
      </c>
      <c r="K70" s="178"/>
      <c r="L70" s="183"/>
      <c r="S70" s="9"/>
      <c r="T70" s="9"/>
      <c r="U70" s="9"/>
      <c r="V70" s="9"/>
      <c r="W70" s="9"/>
      <c r="X70" s="9"/>
      <c r="Y70" s="9"/>
      <c r="Z70" s="9"/>
      <c r="AA70" s="9"/>
      <c r="AB70" s="9"/>
      <c r="AC70" s="9"/>
      <c r="AD70" s="9"/>
      <c r="AE70" s="9"/>
    </row>
    <row r="71" spans="1:31" s="10" customFormat="1" ht="19.9" customHeight="1">
      <c r="A71" s="10"/>
      <c r="B71" s="184"/>
      <c r="C71" s="185"/>
      <c r="D71" s="186" t="s">
        <v>548</v>
      </c>
      <c r="E71" s="187"/>
      <c r="F71" s="187"/>
      <c r="G71" s="187"/>
      <c r="H71" s="187"/>
      <c r="I71" s="188"/>
      <c r="J71" s="189">
        <f>J498</f>
        <v>0</v>
      </c>
      <c r="K71" s="185"/>
      <c r="L71" s="190"/>
      <c r="S71" s="10"/>
      <c r="T71" s="10"/>
      <c r="U71" s="10"/>
      <c r="V71" s="10"/>
      <c r="W71" s="10"/>
      <c r="X71" s="10"/>
      <c r="Y71" s="10"/>
      <c r="Z71" s="10"/>
      <c r="AA71" s="10"/>
      <c r="AB71" s="10"/>
      <c r="AC71" s="10"/>
      <c r="AD71" s="10"/>
      <c r="AE71" s="10"/>
    </row>
    <row r="72" spans="1:31" s="2" customFormat="1" ht="21.8" customHeight="1">
      <c r="A72" s="39"/>
      <c r="B72" s="40"/>
      <c r="C72" s="41"/>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6.95" customHeight="1">
      <c r="A73" s="39"/>
      <c r="B73" s="60"/>
      <c r="C73" s="61"/>
      <c r="D73" s="61"/>
      <c r="E73" s="61"/>
      <c r="F73" s="61"/>
      <c r="G73" s="61"/>
      <c r="H73" s="61"/>
      <c r="I73" s="167"/>
      <c r="J73" s="61"/>
      <c r="K73" s="61"/>
      <c r="L73" s="138"/>
      <c r="S73" s="39"/>
      <c r="T73" s="39"/>
      <c r="U73" s="39"/>
      <c r="V73" s="39"/>
      <c r="W73" s="39"/>
      <c r="X73" s="39"/>
      <c r="Y73" s="39"/>
      <c r="Z73" s="39"/>
      <c r="AA73" s="39"/>
      <c r="AB73" s="39"/>
      <c r="AC73" s="39"/>
      <c r="AD73" s="39"/>
      <c r="AE73" s="39"/>
    </row>
    <row r="77" spans="1:31" s="2" customFormat="1" ht="6.95" customHeight="1">
      <c r="A77" s="39"/>
      <c r="B77" s="62"/>
      <c r="C77" s="63"/>
      <c r="D77" s="63"/>
      <c r="E77" s="63"/>
      <c r="F77" s="63"/>
      <c r="G77" s="63"/>
      <c r="H77" s="63"/>
      <c r="I77" s="170"/>
      <c r="J77" s="63"/>
      <c r="K77" s="63"/>
      <c r="L77" s="138"/>
      <c r="S77" s="39"/>
      <c r="T77" s="39"/>
      <c r="U77" s="39"/>
      <c r="V77" s="39"/>
      <c r="W77" s="39"/>
      <c r="X77" s="39"/>
      <c r="Y77" s="39"/>
      <c r="Z77" s="39"/>
      <c r="AA77" s="39"/>
      <c r="AB77" s="39"/>
      <c r="AC77" s="39"/>
      <c r="AD77" s="39"/>
      <c r="AE77" s="39"/>
    </row>
    <row r="78" spans="1:31" s="2" customFormat="1" ht="24.95" customHeight="1">
      <c r="A78" s="39"/>
      <c r="B78" s="40"/>
      <c r="C78" s="24" t="s">
        <v>114</v>
      </c>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137"/>
      <c r="J79" s="41"/>
      <c r="K79" s="41"/>
      <c r="L79" s="138"/>
      <c r="S79" s="39"/>
      <c r="T79" s="39"/>
      <c r="U79" s="39"/>
      <c r="V79" s="39"/>
      <c r="W79" s="39"/>
      <c r="X79" s="39"/>
      <c r="Y79" s="39"/>
      <c r="Z79" s="39"/>
      <c r="AA79" s="39"/>
      <c r="AB79" s="39"/>
      <c r="AC79" s="39"/>
      <c r="AD79" s="39"/>
      <c r="AE79" s="39"/>
    </row>
    <row r="80" spans="1:31" s="2" customFormat="1" ht="12" customHeight="1">
      <c r="A80" s="39"/>
      <c r="B80" s="40"/>
      <c r="C80" s="33" t="s">
        <v>15</v>
      </c>
      <c r="D80" s="41"/>
      <c r="E80" s="41"/>
      <c r="F80" s="41"/>
      <c r="G80" s="41"/>
      <c r="H80" s="41"/>
      <c r="I80" s="137"/>
      <c r="J80" s="41"/>
      <c r="K80" s="41"/>
      <c r="L80" s="138"/>
      <c r="S80" s="39"/>
      <c r="T80" s="39"/>
      <c r="U80" s="39"/>
      <c r="V80" s="39"/>
      <c r="W80" s="39"/>
      <c r="X80" s="39"/>
      <c r="Y80" s="39"/>
      <c r="Z80" s="39"/>
      <c r="AA80" s="39"/>
      <c r="AB80" s="39"/>
      <c r="AC80" s="39"/>
      <c r="AD80" s="39"/>
      <c r="AE80" s="39"/>
    </row>
    <row r="81" spans="1:31" s="2" customFormat="1" ht="16.5" customHeight="1">
      <c r="A81" s="39"/>
      <c r="B81" s="40"/>
      <c r="C81" s="41"/>
      <c r="D81" s="41"/>
      <c r="E81" s="171" t="str">
        <f>E7</f>
        <v>II/117 Lipnice - Spálené Poříčí</v>
      </c>
      <c r="F81" s="33"/>
      <c r="G81" s="33"/>
      <c r="H81" s="33"/>
      <c r="I81" s="137"/>
      <c r="J81" s="41"/>
      <c r="K81" s="41"/>
      <c r="L81" s="138"/>
      <c r="S81" s="39"/>
      <c r="T81" s="39"/>
      <c r="U81" s="39"/>
      <c r="V81" s="39"/>
      <c r="W81" s="39"/>
      <c r="X81" s="39"/>
      <c r="Y81" s="39"/>
      <c r="Z81" s="39"/>
      <c r="AA81" s="39"/>
      <c r="AB81" s="39"/>
      <c r="AC81" s="39"/>
      <c r="AD81" s="39"/>
      <c r="AE81" s="39"/>
    </row>
    <row r="82" spans="1:31" s="2" customFormat="1" ht="12" customHeight="1">
      <c r="A82" s="39"/>
      <c r="B82" s="40"/>
      <c r="C82" s="33" t="s">
        <v>100</v>
      </c>
      <c r="D82" s="41"/>
      <c r="E82" s="41"/>
      <c r="F82" s="41"/>
      <c r="G82" s="41"/>
      <c r="H82" s="41"/>
      <c r="I82" s="137"/>
      <c r="J82" s="41"/>
      <c r="K82" s="41"/>
      <c r="L82" s="138"/>
      <c r="S82" s="39"/>
      <c r="T82" s="39"/>
      <c r="U82" s="39"/>
      <c r="V82" s="39"/>
      <c r="W82" s="39"/>
      <c r="X82" s="39"/>
      <c r="Y82" s="39"/>
      <c r="Z82" s="39"/>
      <c r="AA82" s="39"/>
      <c r="AB82" s="39"/>
      <c r="AC82" s="39"/>
      <c r="AD82" s="39"/>
      <c r="AE82" s="39"/>
    </row>
    <row r="83" spans="1:31" s="2" customFormat="1" ht="16.5" customHeight="1">
      <c r="A83" s="39"/>
      <c r="B83" s="40"/>
      <c r="C83" s="41"/>
      <c r="D83" s="41"/>
      <c r="E83" s="70" t="str">
        <f>E9</f>
        <v xml:space="preserve">SK8B05 - III.úsek  ,km  1,890 - 3,1905</v>
      </c>
      <c r="F83" s="41"/>
      <c r="G83" s="41"/>
      <c r="H83" s="41"/>
      <c r="I83" s="137"/>
      <c r="J83" s="41"/>
      <c r="K83" s="41"/>
      <c r="L83" s="138"/>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137"/>
      <c r="J84" s="41"/>
      <c r="K84" s="41"/>
      <c r="L84" s="138"/>
      <c r="S84" s="39"/>
      <c r="T84" s="39"/>
      <c r="U84" s="39"/>
      <c r="V84" s="39"/>
      <c r="W84" s="39"/>
      <c r="X84" s="39"/>
      <c r="Y84" s="39"/>
      <c r="Z84" s="39"/>
      <c r="AA84" s="39"/>
      <c r="AB84" s="39"/>
      <c r="AC84" s="39"/>
      <c r="AD84" s="39"/>
      <c r="AE84" s="39"/>
    </row>
    <row r="85" spans="1:31" s="2" customFormat="1" ht="12" customHeight="1">
      <c r="A85" s="39"/>
      <c r="B85" s="40"/>
      <c r="C85" s="33" t="s">
        <v>21</v>
      </c>
      <c r="D85" s="41"/>
      <c r="E85" s="41"/>
      <c r="F85" s="28" t="str">
        <f>F12</f>
        <v xml:space="preserve"> </v>
      </c>
      <c r="G85" s="41"/>
      <c r="H85" s="41"/>
      <c r="I85" s="141" t="s">
        <v>23</v>
      </c>
      <c r="J85" s="73" t="str">
        <f>IF(J12="","",J12)</f>
        <v>8. 7. 2019</v>
      </c>
      <c r="K85" s="41"/>
      <c r="L85" s="138"/>
      <c r="S85" s="39"/>
      <c r="T85" s="39"/>
      <c r="U85" s="39"/>
      <c r="V85" s="39"/>
      <c r="W85" s="39"/>
      <c r="X85" s="39"/>
      <c r="Y85" s="39"/>
      <c r="Z85" s="39"/>
      <c r="AA85" s="39"/>
      <c r="AB85" s="39"/>
      <c r="AC85" s="39"/>
      <c r="AD85" s="39"/>
      <c r="AE85" s="39"/>
    </row>
    <row r="86" spans="1:31" s="2" customFormat="1" ht="6.95" customHeight="1">
      <c r="A86" s="39"/>
      <c r="B86" s="40"/>
      <c r="C86" s="41"/>
      <c r="D86" s="41"/>
      <c r="E86" s="41"/>
      <c r="F86" s="41"/>
      <c r="G86" s="41"/>
      <c r="H86" s="41"/>
      <c r="I86" s="137"/>
      <c r="J86" s="41"/>
      <c r="K86" s="41"/>
      <c r="L86" s="138"/>
      <c r="S86" s="39"/>
      <c r="T86" s="39"/>
      <c r="U86" s="39"/>
      <c r="V86" s="39"/>
      <c r="W86" s="39"/>
      <c r="X86" s="39"/>
      <c r="Y86" s="39"/>
      <c r="Z86" s="39"/>
      <c r="AA86" s="39"/>
      <c r="AB86" s="39"/>
      <c r="AC86" s="39"/>
      <c r="AD86" s="39"/>
      <c r="AE86" s="39"/>
    </row>
    <row r="87" spans="1:31" s="2" customFormat="1" ht="25.65" customHeight="1">
      <c r="A87" s="39"/>
      <c r="B87" s="40"/>
      <c r="C87" s="33" t="s">
        <v>25</v>
      </c>
      <c r="D87" s="41"/>
      <c r="E87" s="41"/>
      <c r="F87" s="28" t="str">
        <f>E15</f>
        <v>SÚS PK ,příspěvková organizace</v>
      </c>
      <c r="G87" s="41"/>
      <c r="H87" s="41"/>
      <c r="I87" s="141" t="s">
        <v>33</v>
      </c>
      <c r="J87" s="37" t="str">
        <f>E21</f>
        <v>Projekční kancelář Ing.Škubalová</v>
      </c>
      <c r="K87" s="41"/>
      <c r="L87" s="138"/>
      <c r="S87" s="39"/>
      <c r="T87" s="39"/>
      <c r="U87" s="39"/>
      <c r="V87" s="39"/>
      <c r="W87" s="39"/>
      <c r="X87" s="39"/>
      <c r="Y87" s="39"/>
      <c r="Z87" s="39"/>
      <c r="AA87" s="39"/>
      <c r="AB87" s="39"/>
      <c r="AC87" s="39"/>
      <c r="AD87" s="39"/>
      <c r="AE87" s="39"/>
    </row>
    <row r="88" spans="1:31" s="2" customFormat="1" ht="15.15" customHeight="1">
      <c r="A88" s="39"/>
      <c r="B88" s="40"/>
      <c r="C88" s="33" t="s">
        <v>31</v>
      </c>
      <c r="D88" s="41"/>
      <c r="E88" s="41"/>
      <c r="F88" s="28" t="str">
        <f>IF(E18="","",E18)</f>
        <v>Vyplň údaj</v>
      </c>
      <c r="G88" s="41"/>
      <c r="H88" s="41"/>
      <c r="I88" s="141" t="s">
        <v>38</v>
      </c>
      <c r="J88" s="37" t="str">
        <f>E24</f>
        <v>Straka</v>
      </c>
      <c r="K88" s="41"/>
      <c r="L88" s="138"/>
      <c r="S88" s="39"/>
      <c r="T88" s="39"/>
      <c r="U88" s="39"/>
      <c r="V88" s="39"/>
      <c r="W88" s="39"/>
      <c r="X88" s="39"/>
      <c r="Y88" s="39"/>
      <c r="Z88" s="39"/>
      <c r="AA88" s="39"/>
      <c r="AB88" s="39"/>
      <c r="AC88" s="39"/>
      <c r="AD88" s="39"/>
      <c r="AE88" s="39"/>
    </row>
    <row r="89" spans="1:31" s="2" customFormat="1" ht="10.3" customHeight="1">
      <c r="A89" s="39"/>
      <c r="B89" s="40"/>
      <c r="C89" s="41"/>
      <c r="D89" s="41"/>
      <c r="E89" s="41"/>
      <c r="F89" s="41"/>
      <c r="G89" s="41"/>
      <c r="H89" s="41"/>
      <c r="I89" s="137"/>
      <c r="J89" s="41"/>
      <c r="K89" s="41"/>
      <c r="L89" s="138"/>
      <c r="S89" s="39"/>
      <c r="T89" s="39"/>
      <c r="U89" s="39"/>
      <c r="V89" s="39"/>
      <c r="W89" s="39"/>
      <c r="X89" s="39"/>
      <c r="Y89" s="39"/>
      <c r="Z89" s="39"/>
      <c r="AA89" s="39"/>
      <c r="AB89" s="39"/>
      <c r="AC89" s="39"/>
      <c r="AD89" s="39"/>
      <c r="AE89" s="39"/>
    </row>
    <row r="90" spans="1:31" s="11" customFormat="1" ht="29.25" customHeight="1">
      <c r="A90" s="191"/>
      <c r="B90" s="192"/>
      <c r="C90" s="193" t="s">
        <v>115</v>
      </c>
      <c r="D90" s="194" t="s">
        <v>63</v>
      </c>
      <c r="E90" s="194" t="s">
        <v>59</v>
      </c>
      <c r="F90" s="194" t="s">
        <v>60</v>
      </c>
      <c r="G90" s="194" t="s">
        <v>116</v>
      </c>
      <c r="H90" s="194" t="s">
        <v>117</v>
      </c>
      <c r="I90" s="195" t="s">
        <v>118</v>
      </c>
      <c r="J90" s="194" t="s">
        <v>104</v>
      </c>
      <c r="K90" s="196" t="s">
        <v>119</v>
      </c>
      <c r="L90" s="197"/>
      <c r="M90" s="93" t="s">
        <v>77</v>
      </c>
      <c r="N90" s="94" t="s">
        <v>48</v>
      </c>
      <c r="O90" s="94" t="s">
        <v>120</v>
      </c>
      <c r="P90" s="94" t="s">
        <v>121</v>
      </c>
      <c r="Q90" s="94" t="s">
        <v>122</v>
      </c>
      <c r="R90" s="94" t="s">
        <v>123</v>
      </c>
      <c r="S90" s="94" t="s">
        <v>124</v>
      </c>
      <c r="T90" s="95" t="s">
        <v>125</v>
      </c>
      <c r="U90" s="191"/>
      <c r="V90" s="191"/>
      <c r="W90" s="191"/>
      <c r="X90" s="191"/>
      <c r="Y90" s="191"/>
      <c r="Z90" s="191"/>
      <c r="AA90" s="191"/>
      <c r="AB90" s="191"/>
      <c r="AC90" s="191"/>
      <c r="AD90" s="191"/>
      <c r="AE90" s="191"/>
    </row>
    <row r="91" spans="1:63" s="2" customFormat="1" ht="22.8" customHeight="1">
      <c r="A91" s="39"/>
      <c r="B91" s="40"/>
      <c r="C91" s="100" t="s">
        <v>126</v>
      </c>
      <c r="D91" s="41"/>
      <c r="E91" s="41"/>
      <c r="F91" s="41"/>
      <c r="G91" s="41"/>
      <c r="H91" s="41"/>
      <c r="I91" s="137"/>
      <c r="J91" s="198">
        <f>BK91</f>
        <v>0</v>
      </c>
      <c r="K91" s="41"/>
      <c r="L91" s="45"/>
      <c r="M91" s="96"/>
      <c r="N91" s="199"/>
      <c r="O91" s="97"/>
      <c r="P91" s="200">
        <f>P92+P497</f>
        <v>0</v>
      </c>
      <c r="Q91" s="97"/>
      <c r="R91" s="200">
        <f>R92+R497</f>
        <v>6361.856484400001</v>
      </c>
      <c r="S91" s="97"/>
      <c r="T91" s="201">
        <f>T92+T497</f>
        <v>2419.1168</v>
      </c>
      <c r="U91" s="39"/>
      <c r="V91" s="39"/>
      <c r="W91" s="39"/>
      <c r="X91" s="39"/>
      <c r="Y91" s="39"/>
      <c r="Z91" s="39"/>
      <c r="AA91" s="39"/>
      <c r="AB91" s="39"/>
      <c r="AC91" s="39"/>
      <c r="AD91" s="39"/>
      <c r="AE91" s="39"/>
      <c r="AT91" s="18" t="s">
        <v>78</v>
      </c>
      <c r="AU91" s="18" t="s">
        <v>105</v>
      </c>
      <c r="BK91" s="202">
        <f>BK92+BK497</f>
        <v>0</v>
      </c>
    </row>
    <row r="92" spans="1:63" s="12" customFormat="1" ht="25.9" customHeight="1">
      <c r="A92" s="12"/>
      <c r="B92" s="203"/>
      <c r="C92" s="204"/>
      <c r="D92" s="205" t="s">
        <v>78</v>
      </c>
      <c r="E92" s="206" t="s">
        <v>127</v>
      </c>
      <c r="F92" s="206" t="s">
        <v>128</v>
      </c>
      <c r="G92" s="204"/>
      <c r="H92" s="204"/>
      <c r="I92" s="207"/>
      <c r="J92" s="208">
        <f>BK92</f>
        <v>0</v>
      </c>
      <c r="K92" s="204"/>
      <c r="L92" s="209"/>
      <c r="M92" s="210"/>
      <c r="N92" s="211"/>
      <c r="O92" s="211"/>
      <c r="P92" s="212">
        <f>P93+P198+P231+P249+P260+P330+P344+P449+P494</f>
        <v>0</v>
      </c>
      <c r="Q92" s="211"/>
      <c r="R92" s="212">
        <f>R93+R198+R231+R249+R260+R330+R344+R449+R494</f>
        <v>6361.537200400001</v>
      </c>
      <c r="S92" s="211"/>
      <c r="T92" s="213">
        <f>T93+T198+T231+T249+T260+T330+T344+T449+T494</f>
        <v>2419.1168</v>
      </c>
      <c r="U92" s="12"/>
      <c r="V92" s="12"/>
      <c r="W92" s="12"/>
      <c r="X92" s="12"/>
      <c r="Y92" s="12"/>
      <c r="Z92" s="12"/>
      <c r="AA92" s="12"/>
      <c r="AB92" s="12"/>
      <c r="AC92" s="12"/>
      <c r="AD92" s="12"/>
      <c r="AE92" s="12"/>
      <c r="AR92" s="214" t="s">
        <v>87</v>
      </c>
      <c r="AT92" s="215" t="s">
        <v>78</v>
      </c>
      <c r="AU92" s="215" t="s">
        <v>79</v>
      </c>
      <c r="AY92" s="214" t="s">
        <v>129</v>
      </c>
      <c r="BK92" s="216">
        <f>BK93+BK198+BK231+BK249+BK260+BK330+BK344+BK449+BK494</f>
        <v>0</v>
      </c>
    </row>
    <row r="93" spans="1:63" s="12" customFormat="1" ht="22.8" customHeight="1">
      <c r="A93" s="12"/>
      <c r="B93" s="203"/>
      <c r="C93" s="204"/>
      <c r="D93" s="205" t="s">
        <v>78</v>
      </c>
      <c r="E93" s="217" t="s">
        <v>87</v>
      </c>
      <c r="F93" s="217" t="s">
        <v>130</v>
      </c>
      <c r="G93" s="204"/>
      <c r="H93" s="204"/>
      <c r="I93" s="207"/>
      <c r="J93" s="218">
        <f>BK93</f>
        <v>0</v>
      </c>
      <c r="K93" s="204"/>
      <c r="L93" s="209"/>
      <c r="M93" s="210"/>
      <c r="N93" s="211"/>
      <c r="O93" s="211"/>
      <c r="P93" s="212">
        <f>SUM(P94:P197)</f>
        <v>0</v>
      </c>
      <c r="Q93" s="211"/>
      <c r="R93" s="212">
        <f>SUM(R94:R197)</f>
        <v>1042.9107574</v>
      </c>
      <c r="S93" s="211"/>
      <c r="T93" s="213">
        <f>SUM(T94:T197)</f>
        <v>1867.89888</v>
      </c>
      <c r="U93" s="12"/>
      <c r="V93" s="12"/>
      <c r="W93" s="12"/>
      <c r="X93" s="12"/>
      <c r="Y93" s="12"/>
      <c r="Z93" s="12"/>
      <c r="AA93" s="12"/>
      <c r="AB93" s="12"/>
      <c r="AC93" s="12"/>
      <c r="AD93" s="12"/>
      <c r="AE93" s="12"/>
      <c r="AR93" s="214" t="s">
        <v>87</v>
      </c>
      <c r="AT93" s="215" t="s">
        <v>78</v>
      </c>
      <c r="AU93" s="215" t="s">
        <v>87</v>
      </c>
      <c r="AY93" s="214" t="s">
        <v>129</v>
      </c>
      <c r="BK93" s="216">
        <f>SUM(BK94:BK197)</f>
        <v>0</v>
      </c>
    </row>
    <row r="94" spans="1:65" s="2" customFormat="1" ht="21.75" customHeight="1">
      <c r="A94" s="39"/>
      <c r="B94" s="40"/>
      <c r="C94" s="219" t="s">
        <v>87</v>
      </c>
      <c r="D94" s="219" t="s">
        <v>131</v>
      </c>
      <c r="E94" s="220" t="s">
        <v>549</v>
      </c>
      <c r="F94" s="221" t="s">
        <v>550</v>
      </c>
      <c r="G94" s="222" t="s">
        <v>147</v>
      </c>
      <c r="H94" s="223">
        <v>44</v>
      </c>
      <c r="I94" s="224"/>
      <c r="J94" s="223">
        <f>ROUND(I94*H94,2)</f>
        <v>0</v>
      </c>
      <c r="K94" s="221" t="s">
        <v>135</v>
      </c>
      <c r="L94" s="45"/>
      <c r="M94" s="225" t="s">
        <v>77</v>
      </c>
      <c r="N94" s="226" t="s">
        <v>49</v>
      </c>
      <c r="O94" s="85"/>
      <c r="P94" s="227">
        <f>O94*H94</f>
        <v>0</v>
      </c>
      <c r="Q94" s="227">
        <v>7E-05</v>
      </c>
      <c r="R94" s="227">
        <f>Q94*H94</f>
        <v>0.00308</v>
      </c>
      <c r="S94" s="227">
        <v>0.128</v>
      </c>
      <c r="T94" s="228">
        <f>S94*H94</f>
        <v>5.632</v>
      </c>
      <c r="U94" s="39"/>
      <c r="V94" s="39"/>
      <c r="W94" s="39"/>
      <c r="X94" s="39"/>
      <c r="Y94" s="39"/>
      <c r="Z94" s="39"/>
      <c r="AA94" s="39"/>
      <c r="AB94" s="39"/>
      <c r="AC94" s="39"/>
      <c r="AD94" s="39"/>
      <c r="AE94" s="39"/>
      <c r="AR94" s="229" t="s">
        <v>136</v>
      </c>
      <c r="AT94" s="229" t="s">
        <v>131</v>
      </c>
      <c r="AU94" s="229" t="s">
        <v>89</v>
      </c>
      <c r="AY94" s="18" t="s">
        <v>129</v>
      </c>
      <c r="BE94" s="230">
        <f>IF(N94="základní",J94,0)</f>
        <v>0</v>
      </c>
      <c r="BF94" s="230">
        <f>IF(N94="snížená",J94,0)</f>
        <v>0</v>
      </c>
      <c r="BG94" s="230">
        <f>IF(N94="zákl. přenesená",J94,0)</f>
        <v>0</v>
      </c>
      <c r="BH94" s="230">
        <f>IF(N94="sníž. přenesená",J94,0)</f>
        <v>0</v>
      </c>
      <c r="BI94" s="230">
        <f>IF(N94="nulová",J94,0)</f>
        <v>0</v>
      </c>
      <c r="BJ94" s="18" t="s">
        <v>87</v>
      </c>
      <c r="BK94" s="230">
        <f>ROUND(I94*H94,2)</f>
        <v>0</v>
      </c>
      <c r="BL94" s="18" t="s">
        <v>136</v>
      </c>
      <c r="BM94" s="229" t="s">
        <v>551</v>
      </c>
    </row>
    <row r="95" spans="1:47" s="2" customFormat="1" ht="12">
      <c r="A95" s="39"/>
      <c r="B95" s="40"/>
      <c r="C95" s="41"/>
      <c r="D95" s="231" t="s">
        <v>138</v>
      </c>
      <c r="E95" s="41"/>
      <c r="F95" s="232" t="s">
        <v>149</v>
      </c>
      <c r="G95" s="41"/>
      <c r="H95" s="41"/>
      <c r="I95" s="137"/>
      <c r="J95" s="41"/>
      <c r="K95" s="41"/>
      <c r="L95" s="45"/>
      <c r="M95" s="233"/>
      <c r="N95" s="234"/>
      <c r="O95" s="85"/>
      <c r="P95" s="85"/>
      <c r="Q95" s="85"/>
      <c r="R95" s="85"/>
      <c r="S95" s="85"/>
      <c r="T95" s="86"/>
      <c r="U95" s="39"/>
      <c r="V95" s="39"/>
      <c r="W95" s="39"/>
      <c r="X95" s="39"/>
      <c r="Y95" s="39"/>
      <c r="Z95" s="39"/>
      <c r="AA95" s="39"/>
      <c r="AB95" s="39"/>
      <c r="AC95" s="39"/>
      <c r="AD95" s="39"/>
      <c r="AE95" s="39"/>
      <c r="AT95" s="18" t="s">
        <v>138</v>
      </c>
      <c r="AU95" s="18" t="s">
        <v>89</v>
      </c>
    </row>
    <row r="96" spans="1:51" s="13" customFormat="1" ht="12">
      <c r="A96" s="13"/>
      <c r="B96" s="235"/>
      <c r="C96" s="236"/>
      <c r="D96" s="231" t="s">
        <v>150</v>
      </c>
      <c r="E96" s="237" t="s">
        <v>77</v>
      </c>
      <c r="F96" s="238" t="s">
        <v>367</v>
      </c>
      <c r="G96" s="236"/>
      <c r="H96" s="239">
        <v>44</v>
      </c>
      <c r="I96" s="240"/>
      <c r="J96" s="236"/>
      <c r="K96" s="236"/>
      <c r="L96" s="241"/>
      <c r="M96" s="242"/>
      <c r="N96" s="243"/>
      <c r="O96" s="243"/>
      <c r="P96" s="243"/>
      <c r="Q96" s="243"/>
      <c r="R96" s="243"/>
      <c r="S96" s="243"/>
      <c r="T96" s="244"/>
      <c r="U96" s="13"/>
      <c r="V96" s="13"/>
      <c r="W96" s="13"/>
      <c r="X96" s="13"/>
      <c r="Y96" s="13"/>
      <c r="Z96" s="13"/>
      <c r="AA96" s="13"/>
      <c r="AB96" s="13"/>
      <c r="AC96" s="13"/>
      <c r="AD96" s="13"/>
      <c r="AE96" s="13"/>
      <c r="AT96" s="245" t="s">
        <v>150</v>
      </c>
      <c r="AU96" s="245" t="s">
        <v>89</v>
      </c>
      <c r="AV96" s="13" t="s">
        <v>89</v>
      </c>
      <c r="AW96" s="13" t="s">
        <v>37</v>
      </c>
      <c r="AX96" s="13" t="s">
        <v>79</v>
      </c>
      <c r="AY96" s="245" t="s">
        <v>129</v>
      </c>
    </row>
    <row r="97" spans="1:51" s="14" customFormat="1" ht="12">
      <c r="A97" s="14"/>
      <c r="B97" s="246"/>
      <c r="C97" s="247"/>
      <c r="D97" s="231" t="s">
        <v>150</v>
      </c>
      <c r="E97" s="248" t="s">
        <v>77</v>
      </c>
      <c r="F97" s="249" t="s">
        <v>552</v>
      </c>
      <c r="G97" s="247"/>
      <c r="H97" s="248" t="s">
        <v>77</v>
      </c>
      <c r="I97" s="250"/>
      <c r="J97" s="247"/>
      <c r="K97" s="247"/>
      <c r="L97" s="251"/>
      <c r="M97" s="252"/>
      <c r="N97" s="253"/>
      <c r="O97" s="253"/>
      <c r="P97" s="253"/>
      <c r="Q97" s="253"/>
      <c r="R97" s="253"/>
      <c r="S97" s="253"/>
      <c r="T97" s="254"/>
      <c r="U97" s="14"/>
      <c r="V97" s="14"/>
      <c r="W97" s="14"/>
      <c r="X97" s="14"/>
      <c r="Y97" s="14"/>
      <c r="Z97" s="14"/>
      <c r="AA97" s="14"/>
      <c r="AB97" s="14"/>
      <c r="AC97" s="14"/>
      <c r="AD97" s="14"/>
      <c r="AE97" s="14"/>
      <c r="AT97" s="255" t="s">
        <v>150</v>
      </c>
      <c r="AU97" s="255" t="s">
        <v>89</v>
      </c>
      <c r="AV97" s="14" t="s">
        <v>87</v>
      </c>
      <c r="AW97" s="14" t="s">
        <v>37</v>
      </c>
      <c r="AX97" s="14" t="s">
        <v>79</v>
      </c>
      <c r="AY97" s="255" t="s">
        <v>129</v>
      </c>
    </row>
    <row r="98" spans="1:51" s="15" customFormat="1" ht="12">
      <c r="A98" s="15"/>
      <c r="B98" s="256"/>
      <c r="C98" s="257"/>
      <c r="D98" s="231" t="s">
        <v>150</v>
      </c>
      <c r="E98" s="258" t="s">
        <v>77</v>
      </c>
      <c r="F98" s="259" t="s">
        <v>153</v>
      </c>
      <c r="G98" s="257"/>
      <c r="H98" s="260">
        <v>44</v>
      </c>
      <c r="I98" s="261"/>
      <c r="J98" s="257"/>
      <c r="K98" s="257"/>
      <c r="L98" s="262"/>
      <c r="M98" s="263"/>
      <c r="N98" s="264"/>
      <c r="O98" s="264"/>
      <c r="P98" s="264"/>
      <c r="Q98" s="264"/>
      <c r="R98" s="264"/>
      <c r="S98" s="264"/>
      <c r="T98" s="265"/>
      <c r="U98" s="15"/>
      <c r="V98" s="15"/>
      <c r="W98" s="15"/>
      <c r="X98" s="15"/>
      <c r="Y98" s="15"/>
      <c r="Z98" s="15"/>
      <c r="AA98" s="15"/>
      <c r="AB98" s="15"/>
      <c r="AC98" s="15"/>
      <c r="AD98" s="15"/>
      <c r="AE98" s="15"/>
      <c r="AT98" s="266" t="s">
        <v>150</v>
      </c>
      <c r="AU98" s="266" t="s">
        <v>89</v>
      </c>
      <c r="AV98" s="15" t="s">
        <v>136</v>
      </c>
      <c r="AW98" s="15" t="s">
        <v>37</v>
      </c>
      <c r="AX98" s="15" t="s">
        <v>87</v>
      </c>
      <c r="AY98" s="266" t="s">
        <v>129</v>
      </c>
    </row>
    <row r="99" spans="1:65" s="2" customFormat="1" ht="21.75" customHeight="1">
      <c r="A99" s="39"/>
      <c r="B99" s="40"/>
      <c r="C99" s="219" t="s">
        <v>89</v>
      </c>
      <c r="D99" s="219" t="s">
        <v>131</v>
      </c>
      <c r="E99" s="220" t="s">
        <v>145</v>
      </c>
      <c r="F99" s="221" t="s">
        <v>146</v>
      </c>
      <c r="G99" s="222" t="s">
        <v>147</v>
      </c>
      <c r="H99" s="223">
        <v>7274.48</v>
      </c>
      <c r="I99" s="224"/>
      <c r="J99" s="223">
        <f>ROUND(I99*H99,2)</f>
        <v>0</v>
      </c>
      <c r="K99" s="221" t="s">
        <v>135</v>
      </c>
      <c r="L99" s="45"/>
      <c r="M99" s="225" t="s">
        <v>77</v>
      </c>
      <c r="N99" s="226" t="s">
        <v>49</v>
      </c>
      <c r="O99" s="85"/>
      <c r="P99" s="227">
        <f>O99*H99</f>
        <v>0</v>
      </c>
      <c r="Q99" s="227">
        <v>0.00013</v>
      </c>
      <c r="R99" s="227">
        <f>Q99*H99</f>
        <v>0.9456823999999998</v>
      </c>
      <c r="S99" s="227">
        <v>0.256</v>
      </c>
      <c r="T99" s="228">
        <f>S99*H99</f>
        <v>1862.26688</v>
      </c>
      <c r="U99" s="39"/>
      <c r="V99" s="39"/>
      <c r="W99" s="39"/>
      <c r="X99" s="39"/>
      <c r="Y99" s="39"/>
      <c r="Z99" s="39"/>
      <c r="AA99" s="39"/>
      <c r="AB99" s="39"/>
      <c r="AC99" s="39"/>
      <c r="AD99" s="39"/>
      <c r="AE99" s="39"/>
      <c r="AR99" s="229" t="s">
        <v>136</v>
      </c>
      <c r="AT99" s="229" t="s">
        <v>131</v>
      </c>
      <c r="AU99" s="229" t="s">
        <v>89</v>
      </c>
      <c r="AY99" s="18" t="s">
        <v>129</v>
      </c>
      <c r="BE99" s="230">
        <f>IF(N99="základní",J99,0)</f>
        <v>0</v>
      </c>
      <c r="BF99" s="230">
        <f>IF(N99="snížená",J99,0)</f>
        <v>0</v>
      </c>
      <c r="BG99" s="230">
        <f>IF(N99="zákl. přenesená",J99,0)</f>
        <v>0</v>
      </c>
      <c r="BH99" s="230">
        <f>IF(N99="sníž. přenesená",J99,0)</f>
        <v>0</v>
      </c>
      <c r="BI99" s="230">
        <f>IF(N99="nulová",J99,0)</f>
        <v>0</v>
      </c>
      <c r="BJ99" s="18" t="s">
        <v>87</v>
      </c>
      <c r="BK99" s="230">
        <f>ROUND(I99*H99,2)</f>
        <v>0</v>
      </c>
      <c r="BL99" s="18" t="s">
        <v>136</v>
      </c>
      <c r="BM99" s="229" t="s">
        <v>553</v>
      </c>
    </row>
    <row r="100" spans="1:47" s="2" customFormat="1" ht="12">
      <c r="A100" s="39"/>
      <c r="B100" s="40"/>
      <c r="C100" s="41"/>
      <c r="D100" s="231" t="s">
        <v>138</v>
      </c>
      <c r="E100" s="41"/>
      <c r="F100" s="232" t="s">
        <v>149</v>
      </c>
      <c r="G100" s="41"/>
      <c r="H100" s="41"/>
      <c r="I100" s="137"/>
      <c r="J100" s="41"/>
      <c r="K100" s="41"/>
      <c r="L100" s="45"/>
      <c r="M100" s="233"/>
      <c r="N100" s="234"/>
      <c r="O100" s="85"/>
      <c r="P100" s="85"/>
      <c r="Q100" s="85"/>
      <c r="R100" s="85"/>
      <c r="S100" s="85"/>
      <c r="T100" s="86"/>
      <c r="U100" s="39"/>
      <c r="V100" s="39"/>
      <c r="W100" s="39"/>
      <c r="X100" s="39"/>
      <c r="Y100" s="39"/>
      <c r="Z100" s="39"/>
      <c r="AA100" s="39"/>
      <c r="AB100" s="39"/>
      <c r="AC100" s="39"/>
      <c r="AD100" s="39"/>
      <c r="AE100" s="39"/>
      <c r="AT100" s="18" t="s">
        <v>138</v>
      </c>
      <c r="AU100" s="18" t="s">
        <v>89</v>
      </c>
    </row>
    <row r="101" spans="1:51" s="13" customFormat="1" ht="12">
      <c r="A101" s="13"/>
      <c r="B101" s="235"/>
      <c r="C101" s="236"/>
      <c r="D101" s="231" t="s">
        <v>150</v>
      </c>
      <c r="E101" s="237" t="s">
        <v>77</v>
      </c>
      <c r="F101" s="238" t="s">
        <v>554</v>
      </c>
      <c r="G101" s="236"/>
      <c r="H101" s="239">
        <v>7274.48</v>
      </c>
      <c r="I101" s="240"/>
      <c r="J101" s="236"/>
      <c r="K101" s="236"/>
      <c r="L101" s="241"/>
      <c r="M101" s="242"/>
      <c r="N101" s="243"/>
      <c r="O101" s="243"/>
      <c r="P101" s="243"/>
      <c r="Q101" s="243"/>
      <c r="R101" s="243"/>
      <c r="S101" s="243"/>
      <c r="T101" s="244"/>
      <c r="U101" s="13"/>
      <c r="V101" s="13"/>
      <c r="W101" s="13"/>
      <c r="X101" s="13"/>
      <c r="Y101" s="13"/>
      <c r="Z101" s="13"/>
      <c r="AA101" s="13"/>
      <c r="AB101" s="13"/>
      <c r="AC101" s="13"/>
      <c r="AD101" s="13"/>
      <c r="AE101" s="13"/>
      <c r="AT101" s="245" t="s">
        <v>150</v>
      </c>
      <c r="AU101" s="245" t="s">
        <v>89</v>
      </c>
      <c r="AV101" s="13" t="s">
        <v>89</v>
      </c>
      <c r="AW101" s="13" t="s">
        <v>37</v>
      </c>
      <c r="AX101" s="13" t="s">
        <v>79</v>
      </c>
      <c r="AY101" s="245" t="s">
        <v>129</v>
      </c>
    </row>
    <row r="102" spans="1:51" s="14" customFormat="1" ht="12">
      <c r="A102" s="14"/>
      <c r="B102" s="246"/>
      <c r="C102" s="247"/>
      <c r="D102" s="231" t="s">
        <v>150</v>
      </c>
      <c r="E102" s="248" t="s">
        <v>77</v>
      </c>
      <c r="F102" s="249" t="s">
        <v>152</v>
      </c>
      <c r="G102" s="247"/>
      <c r="H102" s="248" t="s">
        <v>77</v>
      </c>
      <c r="I102" s="250"/>
      <c r="J102" s="247"/>
      <c r="K102" s="247"/>
      <c r="L102" s="251"/>
      <c r="M102" s="252"/>
      <c r="N102" s="253"/>
      <c r="O102" s="253"/>
      <c r="P102" s="253"/>
      <c r="Q102" s="253"/>
      <c r="R102" s="253"/>
      <c r="S102" s="253"/>
      <c r="T102" s="254"/>
      <c r="U102" s="14"/>
      <c r="V102" s="14"/>
      <c r="W102" s="14"/>
      <c r="X102" s="14"/>
      <c r="Y102" s="14"/>
      <c r="Z102" s="14"/>
      <c r="AA102" s="14"/>
      <c r="AB102" s="14"/>
      <c r="AC102" s="14"/>
      <c r="AD102" s="14"/>
      <c r="AE102" s="14"/>
      <c r="AT102" s="255" t="s">
        <v>150</v>
      </c>
      <c r="AU102" s="255" t="s">
        <v>89</v>
      </c>
      <c r="AV102" s="14" t="s">
        <v>87</v>
      </c>
      <c r="AW102" s="14" t="s">
        <v>37</v>
      </c>
      <c r="AX102" s="14" t="s">
        <v>79</v>
      </c>
      <c r="AY102" s="255" t="s">
        <v>129</v>
      </c>
    </row>
    <row r="103" spans="1:51" s="15" customFormat="1" ht="12">
      <c r="A103" s="15"/>
      <c r="B103" s="256"/>
      <c r="C103" s="257"/>
      <c r="D103" s="231" t="s">
        <v>150</v>
      </c>
      <c r="E103" s="258" t="s">
        <v>77</v>
      </c>
      <c r="F103" s="259" t="s">
        <v>153</v>
      </c>
      <c r="G103" s="257"/>
      <c r="H103" s="260">
        <v>7274.48</v>
      </c>
      <c r="I103" s="261"/>
      <c r="J103" s="257"/>
      <c r="K103" s="257"/>
      <c r="L103" s="262"/>
      <c r="M103" s="263"/>
      <c r="N103" s="264"/>
      <c r="O103" s="264"/>
      <c r="P103" s="264"/>
      <c r="Q103" s="264"/>
      <c r="R103" s="264"/>
      <c r="S103" s="264"/>
      <c r="T103" s="265"/>
      <c r="U103" s="15"/>
      <c r="V103" s="15"/>
      <c r="W103" s="15"/>
      <c r="X103" s="15"/>
      <c r="Y103" s="15"/>
      <c r="Z103" s="15"/>
      <c r="AA103" s="15"/>
      <c r="AB103" s="15"/>
      <c r="AC103" s="15"/>
      <c r="AD103" s="15"/>
      <c r="AE103" s="15"/>
      <c r="AT103" s="266" t="s">
        <v>150</v>
      </c>
      <c r="AU103" s="266" t="s">
        <v>89</v>
      </c>
      <c r="AV103" s="15" t="s">
        <v>136</v>
      </c>
      <c r="AW103" s="15" t="s">
        <v>37</v>
      </c>
      <c r="AX103" s="15" t="s">
        <v>87</v>
      </c>
      <c r="AY103" s="266" t="s">
        <v>129</v>
      </c>
    </row>
    <row r="104" spans="1:65" s="2" customFormat="1" ht="21.75" customHeight="1">
      <c r="A104" s="39"/>
      <c r="B104" s="40"/>
      <c r="C104" s="219" t="s">
        <v>144</v>
      </c>
      <c r="D104" s="219" t="s">
        <v>131</v>
      </c>
      <c r="E104" s="220" t="s">
        <v>555</v>
      </c>
      <c r="F104" s="221" t="s">
        <v>556</v>
      </c>
      <c r="G104" s="222" t="s">
        <v>156</v>
      </c>
      <c r="H104" s="223">
        <v>2090.55</v>
      </c>
      <c r="I104" s="224"/>
      <c r="J104" s="223">
        <f>ROUND(I104*H104,2)</f>
        <v>0</v>
      </c>
      <c r="K104" s="221" t="s">
        <v>135</v>
      </c>
      <c r="L104" s="45"/>
      <c r="M104" s="225" t="s">
        <v>77</v>
      </c>
      <c r="N104" s="226" t="s">
        <v>49</v>
      </c>
      <c r="O104" s="85"/>
      <c r="P104" s="227">
        <f>O104*H104</f>
        <v>0</v>
      </c>
      <c r="Q104" s="227">
        <v>0</v>
      </c>
      <c r="R104" s="227">
        <f>Q104*H104</f>
        <v>0</v>
      </c>
      <c r="S104" s="227">
        <v>0</v>
      </c>
      <c r="T104" s="228">
        <f>S104*H104</f>
        <v>0</v>
      </c>
      <c r="U104" s="39"/>
      <c r="V104" s="39"/>
      <c r="W104" s="39"/>
      <c r="X104" s="39"/>
      <c r="Y104" s="39"/>
      <c r="Z104" s="39"/>
      <c r="AA104" s="39"/>
      <c r="AB104" s="39"/>
      <c r="AC104" s="39"/>
      <c r="AD104" s="39"/>
      <c r="AE104" s="39"/>
      <c r="AR104" s="229" t="s">
        <v>136</v>
      </c>
      <c r="AT104" s="229" t="s">
        <v>131</v>
      </c>
      <c r="AU104" s="229" t="s">
        <v>89</v>
      </c>
      <c r="AY104" s="18" t="s">
        <v>129</v>
      </c>
      <c r="BE104" s="230">
        <f>IF(N104="základní",J104,0)</f>
        <v>0</v>
      </c>
      <c r="BF104" s="230">
        <f>IF(N104="snížená",J104,0)</f>
        <v>0</v>
      </c>
      <c r="BG104" s="230">
        <f>IF(N104="zákl. přenesená",J104,0)</f>
        <v>0</v>
      </c>
      <c r="BH104" s="230">
        <f>IF(N104="sníž. přenesená",J104,0)</f>
        <v>0</v>
      </c>
      <c r="BI104" s="230">
        <f>IF(N104="nulová",J104,0)</f>
        <v>0</v>
      </c>
      <c r="BJ104" s="18" t="s">
        <v>87</v>
      </c>
      <c r="BK104" s="230">
        <f>ROUND(I104*H104,2)</f>
        <v>0</v>
      </c>
      <c r="BL104" s="18" t="s">
        <v>136</v>
      </c>
      <c r="BM104" s="229" t="s">
        <v>557</v>
      </c>
    </row>
    <row r="105" spans="1:47" s="2" customFormat="1" ht="12">
      <c r="A105" s="39"/>
      <c r="B105" s="40"/>
      <c r="C105" s="41"/>
      <c r="D105" s="231" t="s">
        <v>138</v>
      </c>
      <c r="E105" s="41"/>
      <c r="F105" s="232" t="s">
        <v>558</v>
      </c>
      <c r="G105" s="41"/>
      <c r="H105" s="41"/>
      <c r="I105" s="137"/>
      <c r="J105" s="41"/>
      <c r="K105" s="41"/>
      <c r="L105" s="45"/>
      <c r="M105" s="233"/>
      <c r="N105" s="234"/>
      <c r="O105" s="85"/>
      <c r="P105" s="85"/>
      <c r="Q105" s="85"/>
      <c r="R105" s="85"/>
      <c r="S105" s="85"/>
      <c r="T105" s="86"/>
      <c r="U105" s="39"/>
      <c r="V105" s="39"/>
      <c r="W105" s="39"/>
      <c r="X105" s="39"/>
      <c r="Y105" s="39"/>
      <c r="Z105" s="39"/>
      <c r="AA105" s="39"/>
      <c r="AB105" s="39"/>
      <c r="AC105" s="39"/>
      <c r="AD105" s="39"/>
      <c r="AE105" s="39"/>
      <c r="AT105" s="18" t="s">
        <v>138</v>
      </c>
      <c r="AU105" s="18" t="s">
        <v>89</v>
      </c>
    </row>
    <row r="106" spans="1:51" s="13" customFormat="1" ht="12">
      <c r="A106" s="13"/>
      <c r="B106" s="235"/>
      <c r="C106" s="236"/>
      <c r="D106" s="231" t="s">
        <v>150</v>
      </c>
      <c r="E106" s="237" t="s">
        <v>77</v>
      </c>
      <c r="F106" s="238" t="s">
        <v>559</v>
      </c>
      <c r="G106" s="236"/>
      <c r="H106" s="239">
        <v>2090.55</v>
      </c>
      <c r="I106" s="240"/>
      <c r="J106" s="236"/>
      <c r="K106" s="236"/>
      <c r="L106" s="241"/>
      <c r="M106" s="242"/>
      <c r="N106" s="243"/>
      <c r="O106" s="243"/>
      <c r="P106" s="243"/>
      <c r="Q106" s="243"/>
      <c r="R106" s="243"/>
      <c r="S106" s="243"/>
      <c r="T106" s="244"/>
      <c r="U106" s="13"/>
      <c r="V106" s="13"/>
      <c r="W106" s="13"/>
      <c r="X106" s="13"/>
      <c r="Y106" s="13"/>
      <c r="Z106" s="13"/>
      <c r="AA106" s="13"/>
      <c r="AB106" s="13"/>
      <c r="AC106" s="13"/>
      <c r="AD106" s="13"/>
      <c r="AE106" s="13"/>
      <c r="AT106" s="245" t="s">
        <v>150</v>
      </c>
      <c r="AU106" s="245" t="s">
        <v>89</v>
      </c>
      <c r="AV106" s="13" t="s">
        <v>89</v>
      </c>
      <c r="AW106" s="13" t="s">
        <v>37</v>
      </c>
      <c r="AX106" s="13" t="s">
        <v>79</v>
      </c>
      <c r="AY106" s="245" t="s">
        <v>129</v>
      </c>
    </row>
    <row r="107" spans="1:51" s="14" customFormat="1" ht="12">
      <c r="A107" s="14"/>
      <c r="B107" s="246"/>
      <c r="C107" s="247"/>
      <c r="D107" s="231" t="s">
        <v>150</v>
      </c>
      <c r="E107" s="248" t="s">
        <v>77</v>
      </c>
      <c r="F107" s="249" t="s">
        <v>560</v>
      </c>
      <c r="G107" s="247"/>
      <c r="H107" s="248" t="s">
        <v>77</v>
      </c>
      <c r="I107" s="250"/>
      <c r="J107" s="247"/>
      <c r="K107" s="247"/>
      <c r="L107" s="251"/>
      <c r="M107" s="252"/>
      <c r="N107" s="253"/>
      <c r="O107" s="253"/>
      <c r="P107" s="253"/>
      <c r="Q107" s="253"/>
      <c r="R107" s="253"/>
      <c r="S107" s="253"/>
      <c r="T107" s="254"/>
      <c r="U107" s="14"/>
      <c r="V107" s="14"/>
      <c r="W107" s="14"/>
      <c r="X107" s="14"/>
      <c r="Y107" s="14"/>
      <c r="Z107" s="14"/>
      <c r="AA107" s="14"/>
      <c r="AB107" s="14"/>
      <c r="AC107" s="14"/>
      <c r="AD107" s="14"/>
      <c r="AE107" s="14"/>
      <c r="AT107" s="255" t="s">
        <v>150</v>
      </c>
      <c r="AU107" s="255" t="s">
        <v>89</v>
      </c>
      <c r="AV107" s="14" t="s">
        <v>87</v>
      </c>
      <c r="AW107" s="14" t="s">
        <v>37</v>
      </c>
      <c r="AX107" s="14" t="s">
        <v>79</v>
      </c>
      <c r="AY107" s="255" t="s">
        <v>129</v>
      </c>
    </row>
    <row r="108" spans="1:51" s="15" customFormat="1" ht="12">
      <c r="A108" s="15"/>
      <c r="B108" s="256"/>
      <c r="C108" s="257"/>
      <c r="D108" s="231" t="s">
        <v>150</v>
      </c>
      <c r="E108" s="258" t="s">
        <v>77</v>
      </c>
      <c r="F108" s="259" t="s">
        <v>153</v>
      </c>
      <c r="G108" s="257"/>
      <c r="H108" s="260">
        <v>2090.55</v>
      </c>
      <c r="I108" s="261"/>
      <c r="J108" s="257"/>
      <c r="K108" s="257"/>
      <c r="L108" s="262"/>
      <c r="M108" s="263"/>
      <c r="N108" s="264"/>
      <c r="O108" s="264"/>
      <c r="P108" s="264"/>
      <c r="Q108" s="264"/>
      <c r="R108" s="264"/>
      <c r="S108" s="264"/>
      <c r="T108" s="265"/>
      <c r="U108" s="15"/>
      <c r="V108" s="15"/>
      <c r="W108" s="15"/>
      <c r="X108" s="15"/>
      <c r="Y108" s="15"/>
      <c r="Z108" s="15"/>
      <c r="AA108" s="15"/>
      <c r="AB108" s="15"/>
      <c r="AC108" s="15"/>
      <c r="AD108" s="15"/>
      <c r="AE108" s="15"/>
      <c r="AT108" s="266" t="s">
        <v>150</v>
      </c>
      <c r="AU108" s="266" t="s">
        <v>89</v>
      </c>
      <c r="AV108" s="15" t="s">
        <v>136</v>
      </c>
      <c r="AW108" s="15" t="s">
        <v>37</v>
      </c>
      <c r="AX108" s="15" t="s">
        <v>87</v>
      </c>
      <c r="AY108" s="266" t="s">
        <v>129</v>
      </c>
    </row>
    <row r="109" spans="1:65" s="2" customFormat="1" ht="21.75" customHeight="1">
      <c r="A109" s="39"/>
      <c r="B109" s="40"/>
      <c r="C109" s="219" t="s">
        <v>136</v>
      </c>
      <c r="D109" s="219" t="s">
        <v>131</v>
      </c>
      <c r="E109" s="220" t="s">
        <v>561</v>
      </c>
      <c r="F109" s="221" t="s">
        <v>562</v>
      </c>
      <c r="G109" s="222" t="s">
        <v>156</v>
      </c>
      <c r="H109" s="223">
        <v>1045.28</v>
      </c>
      <c r="I109" s="224"/>
      <c r="J109" s="223">
        <f>ROUND(I109*H109,2)</f>
        <v>0</v>
      </c>
      <c r="K109" s="221" t="s">
        <v>135</v>
      </c>
      <c r="L109" s="45"/>
      <c r="M109" s="225" t="s">
        <v>77</v>
      </c>
      <c r="N109" s="226" t="s">
        <v>49</v>
      </c>
      <c r="O109" s="85"/>
      <c r="P109" s="227">
        <f>O109*H109</f>
        <v>0</v>
      </c>
      <c r="Q109" s="227">
        <v>0</v>
      </c>
      <c r="R109" s="227">
        <f>Q109*H109</f>
        <v>0</v>
      </c>
      <c r="S109" s="227">
        <v>0</v>
      </c>
      <c r="T109" s="228">
        <f>S109*H109</f>
        <v>0</v>
      </c>
      <c r="U109" s="39"/>
      <c r="V109" s="39"/>
      <c r="W109" s="39"/>
      <c r="X109" s="39"/>
      <c r="Y109" s="39"/>
      <c r="Z109" s="39"/>
      <c r="AA109" s="39"/>
      <c r="AB109" s="39"/>
      <c r="AC109" s="39"/>
      <c r="AD109" s="39"/>
      <c r="AE109" s="39"/>
      <c r="AR109" s="229" t="s">
        <v>136</v>
      </c>
      <c r="AT109" s="229" t="s">
        <v>131</v>
      </c>
      <c r="AU109" s="229" t="s">
        <v>89</v>
      </c>
      <c r="AY109" s="18" t="s">
        <v>129</v>
      </c>
      <c r="BE109" s="230">
        <f>IF(N109="základní",J109,0)</f>
        <v>0</v>
      </c>
      <c r="BF109" s="230">
        <f>IF(N109="snížená",J109,0)</f>
        <v>0</v>
      </c>
      <c r="BG109" s="230">
        <f>IF(N109="zákl. přenesená",J109,0)</f>
        <v>0</v>
      </c>
      <c r="BH109" s="230">
        <f>IF(N109="sníž. přenesená",J109,0)</f>
        <v>0</v>
      </c>
      <c r="BI109" s="230">
        <f>IF(N109="nulová",J109,0)</f>
        <v>0</v>
      </c>
      <c r="BJ109" s="18" t="s">
        <v>87</v>
      </c>
      <c r="BK109" s="230">
        <f>ROUND(I109*H109,2)</f>
        <v>0</v>
      </c>
      <c r="BL109" s="18" t="s">
        <v>136</v>
      </c>
      <c r="BM109" s="229" t="s">
        <v>563</v>
      </c>
    </row>
    <row r="110" spans="1:47" s="2" customFormat="1" ht="12">
      <c r="A110" s="39"/>
      <c r="B110" s="40"/>
      <c r="C110" s="41"/>
      <c r="D110" s="231" t="s">
        <v>138</v>
      </c>
      <c r="E110" s="41"/>
      <c r="F110" s="232" t="s">
        <v>558</v>
      </c>
      <c r="G110" s="41"/>
      <c r="H110" s="41"/>
      <c r="I110" s="137"/>
      <c r="J110" s="41"/>
      <c r="K110" s="41"/>
      <c r="L110" s="45"/>
      <c r="M110" s="233"/>
      <c r="N110" s="234"/>
      <c r="O110" s="85"/>
      <c r="P110" s="85"/>
      <c r="Q110" s="85"/>
      <c r="R110" s="85"/>
      <c r="S110" s="85"/>
      <c r="T110" s="86"/>
      <c r="U110" s="39"/>
      <c r="V110" s="39"/>
      <c r="W110" s="39"/>
      <c r="X110" s="39"/>
      <c r="Y110" s="39"/>
      <c r="Z110" s="39"/>
      <c r="AA110" s="39"/>
      <c r="AB110" s="39"/>
      <c r="AC110" s="39"/>
      <c r="AD110" s="39"/>
      <c r="AE110" s="39"/>
      <c r="AT110" s="18" t="s">
        <v>138</v>
      </c>
      <c r="AU110" s="18" t="s">
        <v>89</v>
      </c>
    </row>
    <row r="111" spans="1:51" s="13" customFormat="1" ht="12">
      <c r="A111" s="13"/>
      <c r="B111" s="235"/>
      <c r="C111" s="236"/>
      <c r="D111" s="231" t="s">
        <v>150</v>
      </c>
      <c r="E111" s="237" t="s">
        <v>77</v>
      </c>
      <c r="F111" s="238" t="s">
        <v>564</v>
      </c>
      <c r="G111" s="236"/>
      <c r="H111" s="239">
        <v>1045.28</v>
      </c>
      <c r="I111" s="240"/>
      <c r="J111" s="236"/>
      <c r="K111" s="236"/>
      <c r="L111" s="241"/>
      <c r="M111" s="242"/>
      <c r="N111" s="243"/>
      <c r="O111" s="243"/>
      <c r="P111" s="243"/>
      <c r="Q111" s="243"/>
      <c r="R111" s="243"/>
      <c r="S111" s="243"/>
      <c r="T111" s="244"/>
      <c r="U111" s="13"/>
      <c r="V111" s="13"/>
      <c r="W111" s="13"/>
      <c r="X111" s="13"/>
      <c r="Y111" s="13"/>
      <c r="Z111" s="13"/>
      <c r="AA111" s="13"/>
      <c r="AB111" s="13"/>
      <c r="AC111" s="13"/>
      <c r="AD111" s="13"/>
      <c r="AE111" s="13"/>
      <c r="AT111" s="245" t="s">
        <v>150</v>
      </c>
      <c r="AU111" s="245" t="s">
        <v>89</v>
      </c>
      <c r="AV111" s="13" t="s">
        <v>89</v>
      </c>
      <c r="AW111" s="13" t="s">
        <v>37</v>
      </c>
      <c r="AX111" s="13" t="s">
        <v>79</v>
      </c>
      <c r="AY111" s="245" t="s">
        <v>129</v>
      </c>
    </row>
    <row r="112" spans="1:51" s="14" customFormat="1" ht="12">
      <c r="A112" s="14"/>
      <c r="B112" s="246"/>
      <c r="C112" s="247"/>
      <c r="D112" s="231" t="s">
        <v>150</v>
      </c>
      <c r="E112" s="248" t="s">
        <v>77</v>
      </c>
      <c r="F112" s="249" t="s">
        <v>171</v>
      </c>
      <c r="G112" s="247"/>
      <c r="H112" s="248" t="s">
        <v>77</v>
      </c>
      <c r="I112" s="250"/>
      <c r="J112" s="247"/>
      <c r="K112" s="247"/>
      <c r="L112" s="251"/>
      <c r="M112" s="252"/>
      <c r="N112" s="253"/>
      <c r="O112" s="253"/>
      <c r="P112" s="253"/>
      <c r="Q112" s="253"/>
      <c r="R112" s="253"/>
      <c r="S112" s="253"/>
      <c r="T112" s="254"/>
      <c r="U112" s="14"/>
      <c r="V112" s="14"/>
      <c r="W112" s="14"/>
      <c r="X112" s="14"/>
      <c r="Y112" s="14"/>
      <c r="Z112" s="14"/>
      <c r="AA112" s="14"/>
      <c r="AB112" s="14"/>
      <c r="AC112" s="14"/>
      <c r="AD112" s="14"/>
      <c r="AE112" s="14"/>
      <c r="AT112" s="255" t="s">
        <v>150</v>
      </c>
      <c r="AU112" s="255" t="s">
        <v>89</v>
      </c>
      <c r="AV112" s="14" t="s">
        <v>87</v>
      </c>
      <c r="AW112" s="14" t="s">
        <v>37</v>
      </c>
      <c r="AX112" s="14" t="s">
        <v>79</v>
      </c>
      <c r="AY112" s="255" t="s">
        <v>129</v>
      </c>
    </row>
    <row r="113" spans="1:51" s="15" customFormat="1" ht="12">
      <c r="A113" s="15"/>
      <c r="B113" s="256"/>
      <c r="C113" s="257"/>
      <c r="D113" s="231" t="s">
        <v>150</v>
      </c>
      <c r="E113" s="258" t="s">
        <v>77</v>
      </c>
      <c r="F113" s="259" t="s">
        <v>153</v>
      </c>
      <c r="G113" s="257"/>
      <c r="H113" s="260">
        <v>1045.28</v>
      </c>
      <c r="I113" s="261"/>
      <c r="J113" s="257"/>
      <c r="K113" s="257"/>
      <c r="L113" s="262"/>
      <c r="M113" s="263"/>
      <c r="N113" s="264"/>
      <c r="O113" s="264"/>
      <c r="P113" s="264"/>
      <c r="Q113" s="264"/>
      <c r="R113" s="264"/>
      <c r="S113" s="264"/>
      <c r="T113" s="265"/>
      <c r="U113" s="15"/>
      <c r="V113" s="15"/>
      <c r="W113" s="15"/>
      <c r="X113" s="15"/>
      <c r="Y113" s="15"/>
      <c r="Z113" s="15"/>
      <c r="AA113" s="15"/>
      <c r="AB113" s="15"/>
      <c r="AC113" s="15"/>
      <c r="AD113" s="15"/>
      <c r="AE113" s="15"/>
      <c r="AT113" s="266" t="s">
        <v>150</v>
      </c>
      <c r="AU113" s="266" t="s">
        <v>89</v>
      </c>
      <c r="AV113" s="15" t="s">
        <v>136</v>
      </c>
      <c r="AW113" s="15" t="s">
        <v>37</v>
      </c>
      <c r="AX113" s="15" t="s">
        <v>87</v>
      </c>
      <c r="AY113" s="266" t="s">
        <v>129</v>
      </c>
    </row>
    <row r="114" spans="1:65" s="2" customFormat="1" ht="21.75" customHeight="1">
      <c r="A114" s="39"/>
      <c r="B114" s="40"/>
      <c r="C114" s="219" t="s">
        <v>161</v>
      </c>
      <c r="D114" s="219" t="s">
        <v>131</v>
      </c>
      <c r="E114" s="220" t="s">
        <v>565</v>
      </c>
      <c r="F114" s="221" t="s">
        <v>566</v>
      </c>
      <c r="G114" s="222" t="s">
        <v>156</v>
      </c>
      <c r="H114" s="223">
        <v>381.6</v>
      </c>
      <c r="I114" s="224"/>
      <c r="J114" s="223">
        <f>ROUND(I114*H114,2)</f>
        <v>0</v>
      </c>
      <c r="K114" s="221" t="s">
        <v>135</v>
      </c>
      <c r="L114" s="45"/>
      <c r="M114" s="225" t="s">
        <v>77</v>
      </c>
      <c r="N114" s="226" t="s">
        <v>49</v>
      </c>
      <c r="O114" s="85"/>
      <c r="P114" s="227">
        <f>O114*H114</f>
        <v>0</v>
      </c>
      <c r="Q114" s="227">
        <v>0</v>
      </c>
      <c r="R114" s="227">
        <f>Q114*H114</f>
        <v>0</v>
      </c>
      <c r="S114" s="227">
        <v>0</v>
      </c>
      <c r="T114" s="228">
        <f>S114*H114</f>
        <v>0</v>
      </c>
      <c r="U114" s="39"/>
      <c r="V114" s="39"/>
      <c r="W114" s="39"/>
      <c r="X114" s="39"/>
      <c r="Y114" s="39"/>
      <c r="Z114" s="39"/>
      <c r="AA114" s="39"/>
      <c r="AB114" s="39"/>
      <c r="AC114" s="39"/>
      <c r="AD114" s="39"/>
      <c r="AE114" s="39"/>
      <c r="AR114" s="229" t="s">
        <v>136</v>
      </c>
      <c r="AT114" s="229" t="s">
        <v>131</v>
      </c>
      <c r="AU114" s="229" t="s">
        <v>89</v>
      </c>
      <c r="AY114" s="18" t="s">
        <v>129</v>
      </c>
      <c r="BE114" s="230">
        <f>IF(N114="základní",J114,0)</f>
        <v>0</v>
      </c>
      <c r="BF114" s="230">
        <f>IF(N114="snížená",J114,0)</f>
        <v>0</v>
      </c>
      <c r="BG114" s="230">
        <f>IF(N114="zákl. přenesená",J114,0)</f>
        <v>0</v>
      </c>
      <c r="BH114" s="230">
        <f>IF(N114="sníž. přenesená",J114,0)</f>
        <v>0</v>
      </c>
      <c r="BI114" s="230">
        <f>IF(N114="nulová",J114,0)</f>
        <v>0</v>
      </c>
      <c r="BJ114" s="18" t="s">
        <v>87</v>
      </c>
      <c r="BK114" s="230">
        <f>ROUND(I114*H114,2)</f>
        <v>0</v>
      </c>
      <c r="BL114" s="18" t="s">
        <v>136</v>
      </c>
      <c r="BM114" s="229" t="s">
        <v>567</v>
      </c>
    </row>
    <row r="115" spans="1:47" s="2" customFormat="1" ht="12">
      <c r="A115" s="39"/>
      <c r="B115" s="40"/>
      <c r="C115" s="41"/>
      <c r="D115" s="231" t="s">
        <v>138</v>
      </c>
      <c r="E115" s="41"/>
      <c r="F115" s="232" t="s">
        <v>568</v>
      </c>
      <c r="G115" s="41"/>
      <c r="H115" s="41"/>
      <c r="I115" s="137"/>
      <c r="J115" s="41"/>
      <c r="K115" s="41"/>
      <c r="L115" s="45"/>
      <c r="M115" s="233"/>
      <c r="N115" s="234"/>
      <c r="O115" s="85"/>
      <c r="P115" s="85"/>
      <c r="Q115" s="85"/>
      <c r="R115" s="85"/>
      <c r="S115" s="85"/>
      <c r="T115" s="86"/>
      <c r="U115" s="39"/>
      <c r="V115" s="39"/>
      <c r="W115" s="39"/>
      <c r="X115" s="39"/>
      <c r="Y115" s="39"/>
      <c r="Z115" s="39"/>
      <c r="AA115" s="39"/>
      <c r="AB115" s="39"/>
      <c r="AC115" s="39"/>
      <c r="AD115" s="39"/>
      <c r="AE115" s="39"/>
      <c r="AT115" s="18" t="s">
        <v>138</v>
      </c>
      <c r="AU115" s="18" t="s">
        <v>89</v>
      </c>
    </row>
    <row r="116" spans="1:51" s="13" customFormat="1" ht="12">
      <c r="A116" s="13"/>
      <c r="B116" s="235"/>
      <c r="C116" s="236"/>
      <c r="D116" s="231" t="s">
        <v>150</v>
      </c>
      <c r="E116" s="237" t="s">
        <v>77</v>
      </c>
      <c r="F116" s="238" t="s">
        <v>569</v>
      </c>
      <c r="G116" s="236"/>
      <c r="H116" s="239">
        <v>381.6</v>
      </c>
      <c r="I116" s="240"/>
      <c r="J116" s="236"/>
      <c r="K116" s="236"/>
      <c r="L116" s="241"/>
      <c r="M116" s="242"/>
      <c r="N116" s="243"/>
      <c r="O116" s="243"/>
      <c r="P116" s="243"/>
      <c r="Q116" s="243"/>
      <c r="R116" s="243"/>
      <c r="S116" s="243"/>
      <c r="T116" s="244"/>
      <c r="U116" s="13"/>
      <c r="V116" s="13"/>
      <c r="W116" s="13"/>
      <c r="X116" s="13"/>
      <c r="Y116" s="13"/>
      <c r="Z116" s="13"/>
      <c r="AA116" s="13"/>
      <c r="AB116" s="13"/>
      <c r="AC116" s="13"/>
      <c r="AD116" s="13"/>
      <c r="AE116" s="13"/>
      <c r="AT116" s="245" t="s">
        <v>150</v>
      </c>
      <c r="AU116" s="245" t="s">
        <v>89</v>
      </c>
      <c r="AV116" s="13" t="s">
        <v>89</v>
      </c>
      <c r="AW116" s="13" t="s">
        <v>37</v>
      </c>
      <c r="AX116" s="13" t="s">
        <v>79</v>
      </c>
      <c r="AY116" s="245" t="s">
        <v>129</v>
      </c>
    </row>
    <row r="117" spans="1:51" s="14" customFormat="1" ht="12">
      <c r="A117" s="14"/>
      <c r="B117" s="246"/>
      <c r="C117" s="247"/>
      <c r="D117" s="231" t="s">
        <v>150</v>
      </c>
      <c r="E117" s="248" t="s">
        <v>77</v>
      </c>
      <c r="F117" s="249" t="s">
        <v>570</v>
      </c>
      <c r="G117" s="247"/>
      <c r="H117" s="248" t="s">
        <v>77</v>
      </c>
      <c r="I117" s="250"/>
      <c r="J117" s="247"/>
      <c r="K117" s="247"/>
      <c r="L117" s="251"/>
      <c r="M117" s="252"/>
      <c r="N117" s="253"/>
      <c r="O117" s="253"/>
      <c r="P117" s="253"/>
      <c r="Q117" s="253"/>
      <c r="R117" s="253"/>
      <c r="S117" s="253"/>
      <c r="T117" s="254"/>
      <c r="U117" s="14"/>
      <c r="V117" s="14"/>
      <c r="W117" s="14"/>
      <c r="X117" s="14"/>
      <c r="Y117" s="14"/>
      <c r="Z117" s="14"/>
      <c r="AA117" s="14"/>
      <c r="AB117" s="14"/>
      <c r="AC117" s="14"/>
      <c r="AD117" s="14"/>
      <c r="AE117" s="14"/>
      <c r="AT117" s="255" t="s">
        <v>150</v>
      </c>
      <c r="AU117" s="255" t="s">
        <v>89</v>
      </c>
      <c r="AV117" s="14" t="s">
        <v>87</v>
      </c>
      <c r="AW117" s="14" t="s">
        <v>37</v>
      </c>
      <c r="AX117" s="14" t="s">
        <v>79</v>
      </c>
      <c r="AY117" s="255" t="s">
        <v>129</v>
      </c>
    </row>
    <row r="118" spans="1:51" s="15" customFormat="1" ht="12">
      <c r="A118" s="15"/>
      <c r="B118" s="256"/>
      <c r="C118" s="257"/>
      <c r="D118" s="231" t="s">
        <v>150</v>
      </c>
      <c r="E118" s="258" t="s">
        <v>77</v>
      </c>
      <c r="F118" s="259" t="s">
        <v>153</v>
      </c>
      <c r="G118" s="257"/>
      <c r="H118" s="260">
        <v>381.6</v>
      </c>
      <c r="I118" s="261"/>
      <c r="J118" s="257"/>
      <c r="K118" s="257"/>
      <c r="L118" s="262"/>
      <c r="M118" s="263"/>
      <c r="N118" s="264"/>
      <c r="O118" s="264"/>
      <c r="P118" s="264"/>
      <c r="Q118" s="264"/>
      <c r="R118" s="264"/>
      <c r="S118" s="264"/>
      <c r="T118" s="265"/>
      <c r="U118" s="15"/>
      <c r="V118" s="15"/>
      <c r="W118" s="15"/>
      <c r="X118" s="15"/>
      <c r="Y118" s="15"/>
      <c r="Z118" s="15"/>
      <c r="AA118" s="15"/>
      <c r="AB118" s="15"/>
      <c r="AC118" s="15"/>
      <c r="AD118" s="15"/>
      <c r="AE118" s="15"/>
      <c r="AT118" s="266" t="s">
        <v>150</v>
      </c>
      <c r="AU118" s="266" t="s">
        <v>89</v>
      </c>
      <c r="AV118" s="15" t="s">
        <v>136</v>
      </c>
      <c r="AW118" s="15" t="s">
        <v>37</v>
      </c>
      <c r="AX118" s="15" t="s">
        <v>87</v>
      </c>
      <c r="AY118" s="266" t="s">
        <v>129</v>
      </c>
    </row>
    <row r="119" spans="1:65" s="2" customFormat="1" ht="21.75" customHeight="1">
      <c r="A119" s="39"/>
      <c r="B119" s="40"/>
      <c r="C119" s="219" t="s">
        <v>166</v>
      </c>
      <c r="D119" s="219" t="s">
        <v>131</v>
      </c>
      <c r="E119" s="220" t="s">
        <v>571</v>
      </c>
      <c r="F119" s="221" t="s">
        <v>572</v>
      </c>
      <c r="G119" s="222" t="s">
        <v>156</v>
      </c>
      <c r="H119" s="223">
        <v>190.8</v>
      </c>
      <c r="I119" s="224"/>
      <c r="J119" s="223">
        <f>ROUND(I119*H119,2)</f>
        <v>0</v>
      </c>
      <c r="K119" s="221" t="s">
        <v>135</v>
      </c>
      <c r="L119" s="45"/>
      <c r="M119" s="225" t="s">
        <v>77</v>
      </c>
      <c r="N119" s="226" t="s">
        <v>49</v>
      </c>
      <c r="O119" s="85"/>
      <c r="P119" s="227">
        <f>O119*H119</f>
        <v>0</v>
      </c>
      <c r="Q119" s="227">
        <v>0</v>
      </c>
      <c r="R119" s="227">
        <f>Q119*H119</f>
        <v>0</v>
      </c>
      <c r="S119" s="227">
        <v>0</v>
      </c>
      <c r="T119" s="228">
        <f>S119*H119</f>
        <v>0</v>
      </c>
      <c r="U119" s="39"/>
      <c r="V119" s="39"/>
      <c r="W119" s="39"/>
      <c r="X119" s="39"/>
      <c r="Y119" s="39"/>
      <c r="Z119" s="39"/>
      <c r="AA119" s="39"/>
      <c r="AB119" s="39"/>
      <c r="AC119" s="39"/>
      <c r="AD119" s="39"/>
      <c r="AE119" s="39"/>
      <c r="AR119" s="229" t="s">
        <v>136</v>
      </c>
      <c r="AT119" s="229" t="s">
        <v>131</v>
      </c>
      <c r="AU119" s="229" t="s">
        <v>89</v>
      </c>
      <c r="AY119" s="18" t="s">
        <v>129</v>
      </c>
      <c r="BE119" s="230">
        <f>IF(N119="základní",J119,0)</f>
        <v>0</v>
      </c>
      <c r="BF119" s="230">
        <f>IF(N119="snížená",J119,0)</f>
        <v>0</v>
      </c>
      <c r="BG119" s="230">
        <f>IF(N119="zákl. přenesená",J119,0)</f>
        <v>0</v>
      </c>
      <c r="BH119" s="230">
        <f>IF(N119="sníž. přenesená",J119,0)</f>
        <v>0</v>
      </c>
      <c r="BI119" s="230">
        <f>IF(N119="nulová",J119,0)</f>
        <v>0</v>
      </c>
      <c r="BJ119" s="18" t="s">
        <v>87</v>
      </c>
      <c r="BK119" s="230">
        <f>ROUND(I119*H119,2)</f>
        <v>0</v>
      </c>
      <c r="BL119" s="18" t="s">
        <v>136</v>
      </c>
      <c r="BM119" s="229" t="s">
        <v>573</v>
      </c>
    </row>
    <row r="120" spans="1:47" s="2" customFormat="1" ht="12">
      <c r="A120" s="39"/>
      <c r="B120" s="40"/>
      <c r="C120" s="41"/>
      <c r="D120" s="231" t="s">
        <v>138</v>
      </c>
      <c r="E120" s="41"/>
      <c r="F120" s="232" t="s">
        <v>568</v>
      </c>
      <c r="G120" s="41"/>
      <c r="H120" s="41"/>
      <c r="I120" s="137"/>
      <c r="J120" s="41"/>
      <c r="K120" s="41"/>
      <c r="L120" s="45"/>
      <c r="M120" s="233"/>
      <c r="N120" s="234"/>
      <c r="O120" s="85"/>
      <c r="P120" s="85"/>
      <c r="Q120" s="85"/>
      <c r="R120" s="85"/>
      <c r="S120" s="85"/>
      <c r="T120" s="86"/>
      <c r="U120" s="39"/>
      <c r="V120" s="39"/>
      <c r="W120" s="39"/>
      <c r="X120" s="39"/>
      <c r="Y120" s="39"/>
      <c r="Z120" s="39"/>
      <c r="AA120" s="39"/>
      <c r="AB120" s="39"/>
      <c r="AC120" s="39"/>
      <c r="AD120" s="39"/>
      <c r="AE120" s="39"/>
      <c r="AT120" s="18" t="s">
        <v>138</v>
      </c>
      <c r="AU120" s="18" t="s">
        <v>89</v>
      </c>
    </row>
    <row r="121" spans="1:51" s="13" customFormat="1" ht="12">
      <c r="A121" s="13"/>
      <c r="B121" s="235"/>
      <c r="C121" s="236"/>
      <c r="D121" s="231" t="s">
        <v>150</v>
      </c>
      <c r="E121" s="237" t="s">
        <v>77</v>
      </c>
      <c r="F121" s="238" t="s">
        <v>574</v>
      </c>
      <c r="G121" s="236"/>
      <c r="H121" s="239">
        <v>190.8</v>
      </c>
      <c r="I121" s="240"/>
      <c r="J121" s="236"/>
      <c r="K121" s="236"/>
      <c r="L121" s="241"/>
      <c r="M121" s="242"/>
      <c r="N121" s="243"/>
      <c r="O121" s="243"/>
      <c r="P121" s="243"/>
      <c r="Q121" s="243"/>
      <c r="R121" s="243"/>
      <c r="S121" s="243"/>
      <c r="T121" s="244"/>
      <c r="U121" s="13"/>
      <c r="V121" s="13"/>
      <c r="W121" s="13"/>
      <c r="X121" s="13"/>
      <c r="Y121" s="13"/>
      <c r="Z121" s="13"/>
      <c r="AA121" s="13"/>
      <c r="AB121" s="13"/>
      <c r="AC121" s="13"/>
      <c r="AD121" s="13"/>
      <c r="AE121" s="13"/>
      <c r="AT121" s="245" t="s">
        <v>150</v>
      </c>
      <c r="AU121" s="245" t="s">
        <v>89</v>
      </c>
      <c r="AV121" s="13" t="s">
        <v>89</v>
      </c>
      <c r="AW121" s="13" t="s">
        <v>37</v>
      </c>
      <c r="AX121" s="13" t="s">
        <v>79</v>
      </c>
      <c r="AY121" s="245" t="s">
        <v>129</v>
      </c>
    </row>
    <row r="122" spans="1:51" s="14" customFormat="1" ht="12">
      <c r="A122" s="14"/>
      <c r="B122" s="246"/>
      <c r="C122" s="247"/>
      <c r="D122" s="231" t="s">
        <v>150</v>
      </c>
      <c r="E122" s="248" t="s">
        <v>77</v>
      </c>
      <c r="F122" s="249" t="s">
        <v>171</v>
      </c>
      <c r="G122" s="247"/>
      <c r="H122" s="248" t="s">
        <v>77</v>
      </c>
      <c r="I122" s="250"/>
      <c r="J122" s="247"/>
      <c r="K122" s="247"/>
      <c r="L122" s="251"/>
      <c r="M122" s="252"/>
      <c r="N122" s="253"/>
      <c r="O122" s="253"/>
      <c r="P122" s="253"/>
      <c r="Q122" s="253"/>
      <c r="R122" s="253"/>
      <c r="S122" s="253"/>
      <c r="T122" s="254"/>
      <c r="U122" s="14"/>
      <c r="V122" s="14"/>
      <c r="W122" s="14"/>
      <c r="X122" s="14"/>
      <c r="Y122" s="14"/>
      <c r="Z122" s="14"/>
      <c r="AA122" s="14"/>
      <c r="AB122" s="14"/>
      <c r="AC122" s="14"/>
      <c r="AD122" s="14"/>
      <c r="AE122" s="14"/>
      <c r="AT122" s="255" t="s">
        <v>150</v>
      </c>
      <c r="AU122" s="255" t="s">
        <v>89</v>
      </c>
      <c r="AV122" s="14" t="s">
        <v>87</v>
      </c>
      <c r="AW122" s="14" t="s">
        <v>37</v>
      </c>
      <c r="AX122" s="14" t="s">
        <v>79</v>
      </c>
      <c r="AY122" s="255" t="s">
        <v>129</v>
      </c>
    </row>
    <row r="123" spans="1:51" s="15" customFormat="1" ht="12">
      <c r="A123" s="15"/>
      <c r="B123" s="256"/>
      <c r="C123" s="257"/>
      <c r="D123" s="231" t="s">
        <v>150</v>
      </c>
      <c r="E123" s="258" t="s">
        <v>77</v>
      </c>
      <c r="F123" s="259" t="s">
        <v>153</v>
      </c>
      <c r="G123" s="257"/>
      <c r="H123" s="260">
        <v>190.8</v>
      </c>
      <c r="I123" s="261"/>
      <c r="J123" s="257"/>
      <c r="K123" s="257"/>
      <c r="L123" s="262"/>
      <c r="M123" s="263"/>
      <c r="N123" s="264"/>
      <c r="O123" s="264"/>
      <c r="P123" s="264"/>
      <c r="Q123" s="264"/>
      <c r="R123" s="264"/>
      <c r="S123" s="264"/>
      <c r="T123" s="265"/>
      <c r="U123" s="15"/>
      <c r="V123" s="15"/>
      <c r="W123" s="15"/>
      <c r="X123" s="15"/>
      <c r="Y123" s="15"/>
      <c r="Z123" s="15"/>
      <c r="AA123" s="15"/>
      <c r="AB123" s="15"/>
      <c r="AC123" s="15"/>
      <c r="AD123" s="15"/>
      <c r="AE123" s="15"/>
      <c r="AT123" s="266" t="s">
        <v>150</v>
      </c>
      <c r="AU123" s="266" t="s">
        <v>89</v>
      </c>
      <c r="AV123" s="15" t="s">
        <v>136</v>
      </c>
      <c r="AW123" s="15" t="s">
        <v>37</v>
      </c>
      <c r="AX123" s="15" t="s">
        <v>87</v>
      </c>
      <c r="AY123" s="266" t="s">
        <v>129</v>
      </c>
    </row>
    <row r="124" spans="1:65" s="2" customFormat="1" ht="21.75" customHeight="1">
      <c r="A124" s="39"/>
      <c r="B124" s="40"/>
      <c r="C124" s="219" t="s">
        <v>172</v>
      </c>
      <c r="D124" s="219" t="s">
        <v>131</v>
      </c>
      <c r="E124" s="220" t="s">
        <v>154</v>
      </c>
      <c r="F124" s="221" t="s">
        <v>155</v>
      </c>
      <c r="G124" s="222" t="s">
        <v>156</v>
      </c>
      <c r="H124" s="223">
        <v>180</v>
      </c>
      <c r="I124" s="224"/>
      <c r="J124" s="223">
        <f>ROUND(I124*H124,2)</f>
        <v>0</v>
      </c>
      <c r="K124" s="221" t="s">
        <v>135</v>
      </c>
      <c r="L124" s="45"/>
      <c r="M124" s="225" t="s">
        <v>77</v>
      </c>
      <c r="N124" s="226" t="s">
        <v>49</v>
      </c>
      <c r="O124" s="85"/>
      <c r="P124" s="227">
        <f>O124*H124</f>
        <v>0</v>
      </c>
      <c r="Q124" s="227">
        <v>0</v>
      </c>
      <c r="R124" s="227">
        <f>Q124*H124</f>
        <v>0</v>
      </c>
      <c r="S124" s="227">
        <v>0</v>
      </c>
      <c r="T124" s="228">
        <f>S124*H124</f>
        <v>0</v>
      </c>
      <c r="U124" s="39"/>
      <c r="V124" s="39"/>
      <c r="W124" s="39"/>
      <c r="X124" s="39"/>
      <c r="Y124" s="39"/>
      <c r="Z124" s="39"/>
      <c r="AA124" s="39"/>
      <c r="AB124" s="39"/>
      <c r="AC124" s="39"/>
      <c r="AD124" s="39"/>
      <c r="AE124" s="39"/>
      <c r="AR124" s="229" t="s">
        <v>136</v>
      </c>
      <c r="AT124" s="229" t="s">
        <v>131</v>
      </c>
      <c r="AU124" s="229" t="s">
        <v>89</v>
      </c>
      <c r="AY124" s="18" t="s">
        <v>129</v>
      </c>
      <c r="BE124" s="230">
        <f>IF(N124="základní",J124,0)</f>
        <v>0</v>
      </c>
      <c r="BF124" s="230">
        <f>IF(N124="snížená",J124,0)</f>
        <v>0</v>
      </c>
      <c r="BG124" s="230">
        <f>IF(N124="zákl. přenesená",J124,0)</f>
        <v>0</v>
      </c>
      <c r="BH124" s="230">
        <f>IF(N124="sníž. přenesená",J124,0)</f>
        <v>0</v>
      </c>
      <c r="BI124" s="230">
        <f>IF(N124="nulová",J124,0)</f>
        <v>0</v>
      </c>
      <c r="BJ124" s="18" t="s">
        <v>87</v>
      </c>
      <c r="BK124" s="230">
        <f>ROUND(I124*H124,2)</f>
        <v>0</v>
      </c>
      <c r="BL124" s="18" t="s">
        <v>136</v>
      </c>
      <c r="BM124" s="229" t="s">
        <v>157</v>
      </c>
    </row>
    <row r="125" spans="1:47" s="2" customFormat="1" ht="12">
      <c r="A125" s="39"/>
      <c r="B125" s="40"/>
      <c r="C125" s="41"/>
      <c r="D125" s="231" t="s">
        <v>138</v>
      </c>
      <c r="E125" s="41"/>
      <c r="F125" s="232" t="s">
        <v>158</v>
      </c>
      <c r="G125" s="41"/>
      <c r="H125" s="41"/>
      <c r="I125" s="137"/>
      <c r="J125" s="41"/>
      <c r="K125" s="41"/>
      <c r="L125" s="45"/>
      <c r="M125" s="233"/>
      <c r="N125" s="234"/>
      <c r="O125" s="85"/>
      <c r="P125" s="85"/>
      <c r="Q125" s="85"/>
      <c r="R125" s="85"/>
      <c r="S125" s="85"/>
      <c r="T125" s="86"/>
      <c r="U125" s="39"/>
      <c r="V125" s="39"/>
      <c r="W125" s="39"/>
      <c r="X125" s="39"/>
      <c r="Y125" s="39"/>
      <c r="Z125" s="39"/>
      <c r="AA125" s="39"/>
      <c r="AB125" s="39"/>
      <c r="AC125" s="39"/>
      <c r="AD125" s="39"/>
      <c r="AE125" s="39"/>
      <c r="AT125" s="18" t="s">
        <v>138</v>
      </c>
      <c r="AU125" s="18" t="s">
        <v>89</v>
      </c>
    </row>
    <row r="126" spans="1:51" s="13" customFormat="1" ht="12">
      <c r="A126" s="13"/>
      <c r="B126" s="235"/>
      <c r="C126" s="236"/>
      <c r="D126" s="231" t="s">
        <v>150</v>
      </c>
      <c r="E126" s="237" t="s">
        <v>77</v>
      </c>
      <c r="F126" s="238" t="s">
        <v>575</v>
      </c>
      <c r="G126" s="236"/>
      <c r="H126" s="239">
        <v>180</v>
      </c>
      <c r="I126" s="240"/>
      <c r="J126" s="236"/>
      <c r="K126" s="236"/>
      <c r="L126" s="241"/>
      <c r="M126" s="242"/>
      <c r="N126" s="243"/>
      <c r="O126" s="243"/>
      <c r="P126" s="243"/>
      <c r="Q126" s="243"/>
      <c r="R126" s="243"/>
      <c r="S126" s="243"/>
      <c r="T126" s="244"/>
      <c r="U126" s="13"/>
      <c r="V126" s="13"/>
      <c r="W126" s="13"/>
      <c r="X126" s="13"/>
      <c r="Y126" s="13"/>
      <c r="Z126" s="13"/>
      <c r="AA126" s="13"/>
      <c r="AB126" s="13"/>
      <c r="AC126" s="13"/>
      <c r="AD126" s="13"/>
      <c r="AE126" s="13"/>
      <c r="AT126" s="245" t="s">
        <v>150</v>
      </c>
      <c r="AU126" s="245" t="s">
        <v>89</v>
      </c>
      <c r="AV126" s="13" t="s">
        <v>89</v>
      </c>
      <c r="AW126" s="13" t="s">
        <v>37</v>
      </c>
      <c r="AX126" s="13" t="s">
        <v>79</v>
      </c>
      <c r="AY126" s="245" t="s">
        <v>129</v>
      </c>
    </row>
    <row r="127" spans="1:51" s="14" customFormat="1" ht="12">
      <c r="A127" s="14"/>
      <c r="B127" s="246"/>
      <c r="C127" s="247"/>
      <c r="D127" s="231" t="s">
        <v>150</v>
      </c>
      <c r="E127" s="248" t="s">
        <v>77</v>
      </c>
      <c r="F127" s="249" t="s">
        <v>160</v>
      </c>
      <c r="G127" s="247"/>
      <c r="H127" s="248" t="s">
        <v>77</v>
      </c>
      <c r="I127" s="250"/>
      <c r="J127" s="247"/>
      <c r="K127" s="247"/>
      <c r="L127" s="251"/>
      <c r="M127" s="252"/>
      <c r="N127" s="253"/>
      <c r="O127" s="253"/>
      <c r="P127" s="253"/>
      <c r="Q127" s="253"/>
      <c r="R127" s="253"/>
      <c r="S127" s="253"/>
      <c r="T127" s="254"/>
      <c r="U127" s="14"/>
      <c r="V127" s="14"/>
      <c r="W127" s="14"/>
      <c r="X127" s="14"/>
      <c r="Y127" s="14"/>
      <c r="Z127" s="14"/>
      <c r="AA127" s="14"/>
      <c r="AB127" s="14"/>
      <c r="AC127" s="14"/>
      <c r="AD127" s="14"/>
      <c r="AE127" s="14"/>
      <c r="AT127" s="255" t="s">
        <v>150</v>
      </c>
      <c r="AU127" s="255" t="s">
        <v>89</v>
      </c>
      <c r="AV127" s="14" t="s">
        <v>87</v>
      </c>
      <c r="AW127" s="14" t="s">
        <v>37</v>
      </c>
      <c r="AX127" s="14" t="s">
        <v>79</v>
      </c>
      <c r="AY127" s="255" t="s">
        <v>129</v>
      </c>
    </row>
    <row r="128" spans="1:51" s="15" customFormat="1" ht="12">
      <c r="A128" s="15"/>
      <c r="B128" s="256"/>
      <c r="C128" s="257"/>
      <c r="D128" s="231" t="s">
        <v>150</v>
      </c>
      <c r="E128" s="258" t="s">
        <v>77</v>
      </c>
      <c r="F128" s="259" t="s">
        <v>153</v>
      </c>
      <c r="G128" s="257"/>
      <c r="H128" s="260">
        <v>180</v>
      </c>
      <c r="I128" s="261"/>
      <c r="J128" s="257"/>
      <c r="K128" s="257"/>
      <c r="L128" s="262"/>
      <c r="M128" s="263"/>
      <c r="N128" s="264"/>
      <c r="O128" s="264"/>
      <c r="P128" s="264"/>
      <c r="Q128" s="264"/>
      <c r="R128" s="264"/>
      <c r="S128" s="264"/>
      <c r="T128" s="265"/>
      <c r="U128" s="15"/>
      <c r="V128" s="15"/>
      <c r="W128" s="15"/>
      <c r="X128" s="15"/>
      <c r="Y128" s="15"/>
      <c r="Z128" s="15"/>
      <c r="AA128" s="15"/>
      <c r="AB128" s="15"/>
      <c r="AC128" s="15"/>
      <c r="AD128" s="15"/>
      <c r="AE128" s="15"/>
      <c r="AT128" s="266" t="s">
        <v>150</v>
      </c>
      <c r="AU128" s="266" t="s">
        <v>89</v>
      </c>
      <c r="AV128" s="15" t="s">
        <v>136</v>
      </c>
      <c r="AW128" s="15" t="s">
        <v>37</v>
      </c>
      <c r="AX128" s="15" t="s">
        <v>87</v>
      </c>
      <c r="AY128" s="266" t="s">
        <v>129</v>
      </c>
    </row>
    <row r="129" spans="1:65" s="2" customFormat="1" ht="21.75" customHeight="1">
      <c r="A129" s="39"/>
      <c r="B129" s="40"/>
      <c r="C129" s="219" t="s">
        <v>175</v>
      </c>
      <c r="D129" s="219" t="s">
        <v>131</v>
      </c>
      <c r="E129" s="220" t="s">
        <v>154</v>
      </c>
      <c r="F129" s="221" t="s">
        <v>155</v>
      </c>
      <c r="G129" s="222" t="s">
        <v>156</v>
      </c>
      <c r="H129" s="223">
        <v>33.68</v>
      </c>
      <c r="I129" s="224"/>
      <c r="J129" s="223">
        <f>ROUND(I129*H129,2)</f>
        <v>0</v>
      </c>
      <c r="K129" s="221" t="s">
        <v>135</v>
      </c>
      <c r="L129" s="45"/>
      <c r="M129" s="225" t="s">
        <v>77</v>
      </c>
      <c r="N129" s="226" t="s">
        <v>49</v>
      </c>
      <c r="O129" s="85"/>
      <c r="P129" s="227">
        <f>O129*H129</f>
        <v>0</v>
      </c>
      <c r="Q129" s="227">
        <v>0</v>
      </c>
      <c r="R129" s="227">
        <f>Q129*H129</f>
        <v>0</v>
      </c>
      <c r="S129" s="227">
        <v>0</v>
      </c>
      <c r="T129" s="228">
        <f>S129*H129</f>
        <v>0</v>
      </c>
      <c r="U129" s="39"/>
      <c r="V129" s="39"/>
      <c r="W129" s="39"/>
      <c r="X129" s="39"/>
      <c r="Y129" s="39"/>
      <c r="Z129" s="39"/>
      <c r="AA129" s="39"/>
      <c r="AB129" s="39"/>
      <c r="AC129" s="39"/>
      <c r="AD129" s="39"/>
      <c r="AE129" s="39"/>
      <c r="AR129" s="229" t="s">
        <v>136</v>
      </c>
      <c r="AT129" s="229" t="s">
        <v>131</v>
      </c>
      <c r="AU129" s="229" t="s">
        <v>89</v>
      </c>
      <c r="AY129" s="18" t="s">
        <v>129</v>
      </c>
      <c r="BE129" s="230">
        <f>IF(N129="základní",J129,0)</f>
        <v>0</v>
      </c>
      <c r="BF129" s="230">
        <f>IF(N129="snížená",J129,0)</f>
        <v>0</v>
      </c>
      <c r="BG129" s="230">
        <f>IF(N129="zákl. přenesená",J129,0)</f>
        <v>0</v>
      </c>
      <c r="BH129" s="230">
        <f>IF(N129="sníž. přenesená",J129,0)</f>
        <v>0</v>
      </c>
      <c r="BI129" s="230">
        <f>IF(N129="nulová",J129,0)</f>
        <v>0</v>
      </c>
      <c r="BJ129" s="18" t="s">
        <v>87</v>
      </c>
      <c r="BK129" s="230">
        <f>ROUND(I129*H129,2)</f>
        <v>0</v>
      </c>
      <c r="BL129" s="18" t="s">
        <v>136</v>
      </c>
      <c r="BM129" s="229" t="s">
        <v>576</v>
      </c>
    </row>
    <row r="130" spans="1:47" s="2" customFormat="1" ht="12">
      <c r="A130" s="39"/>
      <c r="B130" s="40"/>
      <c r="C130" s="41"/>
      <c r="D130" s="231" t="s">
        <v>138</v>
      </c>
      <c r="E130" s="41"/>
      <c r="F130" s="232" t="s">
        <v>158</v>
      </c>
      <c r="G130" s="41"/>
      <c r="H130" s="41"/>
      <c r="I130" s="137"/>
      <c r="J130" s="41"/>
      <c r="K130" s="41"/>
      <c r="L130" s="45"/>
      <c r="M130" s="233"/>
      <c r="N130" s="234"/>
      <c r="O130" s="85"/>
      <c r="P130" s="85"/>
      <c r="Q130" s="85"/>
      <c r="R130" s="85"/>
      <c r="S130" s="85"/>
      <c r="T130" s="86"/>
      <c r="U130" s="39"/>
      <c r="V130" s="39"/>
      <c r="W130" s="39"/>
      <c r="X130" s="39"/>
      <c r="Y130" s="39"/>
      <c r="Z130" s="39"/>
      <c r="AA130" s="39"/>
      <c r="AB130" s="39"/>
      <c r="AC130" s="39"/>
      <c r="AD130" s="39"/>
      <c r="AE130" s="39"/>
      <c r="AT130" s="18" t="s">
        <v>138</v>
      </c>
      <c r="AU130" s="18" t="s">
        <v>89</v>
      </c>
    </row>
    <row r="131" spans="1:51" s="13" customFormat="1" ht="12">
      <c r="A131" s="13"/>
      <c r="B131" s="235"/>
      <c r="C131" s="236"/>
      <c r="D131" s="231" t="s">
        <v>150</v>
      </c>
      <c r="E131" s="237" t="s">
        <v>77</v>
      </c>
      <c r="F131" s="238" t="s">
        <v>577</v>
      </c>
      <c r="G131" s="236"/>
      <c r="H131" s="239">
        <v>1.28</v>
      </c>
      <c r="I131" s="240"/>
      <c r="J131" s="236"/>
      <c r="K131" s="236"/>
      <c r="L131" s="241"/>
      <c r="M131" s="242"/>
      <c r="N131" s="243"/>
      <c r="O131" s="243"/>
      <c r="P131" s="243"/>
      <c r="Q131" s="243"/>
      <c r="R131" s="243"/>
      <c r="S131" s="243"/>
      <c r="T131" s="244"/>
      <c r="U131" s="13"/>
      <c r="V131" s="13"/>
      <c r="W131" s="13"/>
      <c r="X131" s="13"/>
      <c r="Y131" s="13"/>
      <c r="Z131" s="13"/>
      <c r="AA131" s="13"/>
      <c r="AB131" s="13"/>
      <c r="AC131" s="13"/>
      <c r="AD131" s="13"/>
      <c r="AE131" s="13"/>
      <c r="AT131" s="245" t="s">
        <v>150</v>
      </c>
      <c r="AU131" s="245" t="s">
        <v>89</v>
      </c>
      <c r="AV131" s="13" t="s">
        <v>89</v>
      </c>
      <c r="AW131" s="13" t="s">
        <v>37</v>
      </c>
      <c r="AX131" s="13" t="s">
        <v>79</v>
      </c>
      <c r="AY131" s="245" t="s">
        <v>129</v>
      </c>
    </row>
    <row r="132" spans="1:51" s="14" customFormat="1" ht="12">
      <c r="A132" s="14"/>
      <c r="B132" s="246"/>
      <c r="C132" s="247"/>
      <c r="D132" s="231" t="s">
        <v>150</v>
      </c>
      <c r="E132" s="248" t="s">
        <v>77</v>
      </c>
      <c r="F132" s="249" t="s">
        <v>578</v>
      </c>
      <c r="G132" s="247"/>
      <c r="H132" s="248" t="s">
        <v>77</v>
      </c>
      <c r="I132" s="250"/>
      <c r="J132" s="247"/>
      <c r="K132" s="247"/>
      <c r="L132" s="251"/>
      <c r="M132" s="252"/>
      <c r="N132" s="253"/>
      <c r="O132" s="253"/>
      <c r="P132" s="253"/>
      <c r="Q132" s="253"/>
      <c r="R132" s="253"/>
      <c r="S132" s="253"/>
      <c r="T132" s="254"/>
      <c r="U132" s="14"/>
      <c r="V132" s="14"/>
      <c r="W132" s="14"/>
      <c r="X132" s="14"/>
      <c r="Y132" s="14"/>
      <c r="Z132" s="14"/>
      <c r="AA132" s="14"/>
      <c r="AB132" s="14"/>
      <c r="AC132" s="14"/>
      <c r="AD132" s="14"/>
      <c r="AE132" s="14"/>
      <c r="AT132" s="255" t="s">
        <v>150</v>
      </c>
      <c r="AU132" s="255" t="s">
        <v>89</v>
      </c>
      <c r="AV132" s="14" t="s">
        <v>87</v>
      </c>
      <c r="AW132" s="14" t="s">
        <v>37</v>
      </c>
      <c r="AX132" s="14" t="s">
        <v>79</v>
      </c>
      <c r="AY132" s="255" t="s">
        <v>129</v>
      </c>
    </row>
    <row r="133" spans="1:51" s="13" customFormat="1" ht="12">
      <c r="A133" s="13"/>
      <c r="B133" s="235"/>
      <c r="C133" s="236"/>
      <c r="D133" s="231" t="s">
        <v>150</v>
      </c>
      <c r="E133" s="237" t="s">
        <v>77</v>
      </c>
      <c r="F133" s="238" t="s">
        <v>579</v>
      </c>
      <c r="G133" s="236"/>
      <c r="H133" s="239">
        <v>17.52</v>
      </c>
      <c r="I133" s="240"/>
      <c r="J133" s="236"/>
      <c r="K133" s="236"/>
      <c r="L133" s="241"/>
      <c r="M133" s="242"/>
      <c r="N133" s="243"/>
      <c r="O133" s="243"/>
      <c r="P133" s="243"/>
      <c r="Q133" s="243"/>
      <c r="R133" s="243"/>
      <c r="S133" s="243"/>
      <c r="T133" s="244"/>
      <c r="U133" s="13"/>
      <c r="V133" s="13"/>
      <c r="W133" s="13"/>
      <c r="X133" s="13"/>
      <c r="Y133" s="13"/>
      <c r="Z133" s="13"/>
      <c r="AA133" s="13"/>
      <c r="AB133" s="13"/>
      <c r="AC133" s="13"/>
      <c r="AD133" s="13"/>
      <c r="AE133" s="13"/>
      <c r="AT133" s="245" t="s">
        <v>150</v>
      </c>
      <c r="AU133" s="245" t="s">
        <v>89</v>
      </c>
      <c r="AV133" s="13" t="s">
        <v>89</v>
      </c>
      <c r="AW133" s="13" t="s">
        <v>37</v>
      </c>
      <c r="AX133" s="13" t="s">
        <v>79</v>
      </c>
      <c r="AY133" s="245" t="s">
        <v>129</v>
      </c>
    </row>
    <row r="134" spans="1:51" s="14" customFormat="1" ht="12">
      <c r="A134" s="14"/>
      <c r="B134" s="246"/>
      <c r="C134" s="247"/>
      <c r="D134" s="231" t="s">
        <v>150</v>
      </c>
      <c r="E134" s="248" t="s">
        <v>77</v>
      </c>
      <c r="F134" s="249" t="s">
        <v>580</v>
      </c>
      <c r="G134" s="247"/>
      <c r="H134" s="248" t="s">
        <v>77</v>
      </c>
      <c r="I134" s="250"/>
      <c r="J134" s="247"/>
      <c r="K134" s="247"/>
      <c r="L134" s="251"/>
      <c r="M134" s="252"/>
      <c r="N134" s="253"/>
      <c r="O134" s="253"/>
      <c r="P134" s="253"/>
      <c r="Q134" s="253"/>
      <c r="R134" s="253"/>
      <c r="S134" s="253"/>
      <c r="T134" s="254"/>
      <c r="U134" s="14"/>
      <c r="V134" s="14"/>
      <c r="W134" s="14"/>
      <c r="X134" s="14"/>
      <c r="Y134" s="14"/>
      <c r="Z134" s="14"/>
      <c r="AA134" s="14"/>
      <c r="AB134" s="14"/>
      <c r="AC134" s="14"/>
      <c r="AD134" s="14"/>
      <c r="AE134" s="14"/>
      <c r="AT134" s="255" t="s">
        <v>150</v>
      </c>
      <c r="AU134" s="255" t="s">
        <v>89</v>
      </c>
      <c r="AV134" s="14" t="s">
        <v>87</v>
      </c>
      <c r="AW134" s="14" t="s">
        <v>37</v>
      </c>
      <c r="AX134" s="14" t="s">
        <v>79</v>
      </c>
      <c r="AY134" s="255" t="s">
        <v>129</v>
      </c>
    </row>
    <row r="135" spans="1:51" s="13" customFormat="1" ht="12">
      <c r="A135" s="13"/>
      <c r="B135" s="235"/>
      <c r="C135" s="236"/>
      <c r="D135" s="231" t="s">
        <v>150</v>
      </c>
      <c r="E135" s="237" t="s">
        <v>77</v>
      </c>
      <c r="F135" s="238" t="s">
        <v>581</v>
      </c>
      <c r="G135" s="236"/>
      <c r="H135" s="239">
        <v>9.6</v>
      </c>
      <c r="I135" s="240"/>
      <c r="J135" s="236"/>
      <c r="K135" s="236"/>
      <c r="L135" s="241"/>
      <c r="M135" s="242"/>
      <c r="N135" s="243"/>
      <c r="O135" s="243"/>
      <c r="P135" s="243"/>
      <c r="Q135" s="243"/>
      <c r="R135" s="243"/>
      <c r="S135" s="243"/>
      <c r="T135" s="244"/>
      <c r="U135" s="13"/>
      <c r="V135" s="13"/>
      <c r="W135" s="13"/>
      <c r="X135" s="13"/>
      <c r="Y135" s="13"/>
      <c r="Z135" s="13"/>
      <c r="AA135" s="13"/>
      <c r="AB135" s="13"/>
      <c r="AC135" s="13"/>
      <c r="AD135" s="13"/>
      <c r="AE135" s="13"/>
      <c r="AT135" s="245" t="s">
        <v>150</v>
      </c>
      <c r="AU135" s="245" t="s">
        <v>89</v>
      </c>
      <c r="AV135" s="13" t="s">
        <v>89</v>
      </c>
      <c r="AW135" s="13" t="s">
        <v>37</v>
      </c>
      <c r="AX135" s="13" t="s">
        <v>79</v>
      </c>
      <c r="AY135" s="245" t="s">
        <v>129</v>
      </c>
    </row>
    <row r="136" spans="1:51" s="14" customFormat="1" ht="12">
      <c r="A136" s="14"/>
      <c r="B136" s="246"/>
      <c r="C136" s="247"/>
      <c r="D136" s="231" t="s">
        <v>150</v>
      </c>
      <c r="E136" s="248" t="s">
        <v>77</v>
      </c>
      <c r="F136" s="249" t="s">
        <v>582</v>
      </c>
      <c r="G136" s="247"/>
      <c r="H136" s="248" t="s">
        <v>77</v>
      </c>
      <c r="I136" s="250"/>
      <c r="J136" s="247"/>
      <c r="K136" s="247"/>
      <c r="L136" s="251"/>
      <c r="M136" s="252"/>
      <c r="N136" s="253"/>
      <c r="O136" s="253"/>
      <c r="P136" s="253"/>
      <c r="Q136" s="253"/>
      <c r="R136" s="253"/>
      <c r="S136" s="253"/>
      <c r="T136" s="254"/>
      <c r="U136" s="14"/>
      <c r="V136" s="14"/>
      <c r="W136" s="14"/>
      <c r="X136" s="14"/>
      <c r="Y136" s="14"/>
      <c r="Z136" s="14"/>
      <c r="AA136" s="14"/>
      <c r="AB136" s="14"/>
      <c r="AC136" s="14"/>
      <c r="AD136" s="14"/>
      <c r="AE136" s="14"/>
      <c r="AT136" s="255" t="s">
        <v>150</v>
      </c>
      <c r="AU136" s="255" t="s">
        <v>89</v>
      </c>
      <c r="AV136" s="14" t="s">
        <v>87</v>
      </c>
      <c r="AW136" s="14" t="s">
        <v>37</v>
      </c>
      <c r="AX136" s="14" t="s">
        <v>79</v>
      </c>
      <c r="AY136" s="255" t="s">
        <v>129</v>
      </c>
    </row>
    <row r="137" spans="1:51" s="13" customFormat="1" ht="12">
      <c r="A137" s="13"/>
      <c r="B137" s="235"/>
      <c r="C137" s="236"/>
      <c r="D137" s="231" t="s">
        <v>150</v>
      </c>
      <c r="E137" s="237" t="s">
        <v>77</v>
      </c>
      <c r="F137" s="238" t="s">
        <v>583</v>
      </c>
      <c r="G137" s="236"/>
      <c r="H137" s="239">
        <v>5.28</v>
      </c>
      <c r="I137" s="240"/>
      <c r="J137" s="236"/>
      <c r="K137" s="236"/>
      <c r="L137" s="241"/>
      <c r="M137" s="242"/>
      <c r="N137" s="243"/>
      <c r="O137" s="243"/>
      <c r="P137" s="243"/>
      <c r="Q137" s="243"/>
      <c r="R137" s="243"/>
      <c r="S137" s="243"/>
      <c r="T137" s="244"/>
      <c r="U137" s="13"/>
      <c r="V137" s="13"/>
      <c r="W137" s="13"/>
      <c r="X137" s="13"/>
      <c r="Y137" s="13"/>
      <c r="Z137" s="13"/>
      <c r="AA137" s="13"/>
      <c r="AB137" s="13"/>
      <c r="AC137" s="13"/>
      <c r="AD137" s="13"/>
      <c r="AE137" s="13"/>
      <c r="AT137" s="245" t="s">
        <v>150</v>
      </c>
      <c r="AU137" s="245" t="s">
        <v>89</v>
      </c>
      <c r="AV137" s="13" t="s">
        <v>89</v>
      </c>
      <c r="AW137" s="13" t="s">
        <v>37</v>
      </c>
      <c r="AX137" s="13" t="s">
        <v>79</v>
      </c>
      <c r="AY137" s="245" t="s">
        <v>129</v>
      </c>
    </row>
    <row r="138" spans="1:51" s="14" customFormat="1" ht="12">
      <c r="A138" s="14"/>
      <c r="B138" s="246"/>
      <c r="C138" s="247"/>
      <c r="D138" s="231" t="s">
        <v>150</v>
      </c>
      <c r="E138" s="248" t="s">
        <v>77</v>
      </c>
      <c r="F138" s="249" t="s">
        <v>584</v>
      </c>
      <c r="G138" s="247"/>
      <c r="H138" s="248" t="s">
        <v>77</v>
      </c>
      <c r="I138" s="250"/>
      <c r="J138" s="247"/>
      <c r="K138" s="247"/>
      <c r="L138" s="251"/>
      <c r="M138" s="252"/>
      <c r="N138" s="253"/>
      <c r="O138" s="253"/>
      <c r="P138" s="253"/>
      <c r="Q138" s="253"/>
      <c r="R138" s="253"/>
      <c r="S138" s="253"/>
      <c r="T138" s="254"/>
      <c r="U138" s="14"/>
      <c r="V138" s="14"/>
      <c r="W138" s="14"/>
      <c r="X138" s="14"/>
      <c r="Y138" s="14"/>
      <c r="Z138" s="14"/>
      <c r="AA138" s="14"/>
      <c r="AB138" s="14"/>
      <c r="AC138" s="14"/>
      <c r="AD138" s="14"/>
      <c r="AE138" s="14"/>
      <c r="AT138" s="255" t="s">
        <v>150</v>
      </c>
      <c r="AU138" s="255" t="s">
        <v>89</v>
      </c>
      <c r="AV138" s="14" t="s">
        <v>87</v>
      </c>
      <c r="AW138" s="14" t="s">
        <v>37</v>
      </c>
      <c r="AX138" s="14" t="s">
        <v>79</v>
      </c>
      <c r="AY138" s="255" t="s">
        <v>129</v>
      </c>
    </row>
    <row r="139" spans="1:51" s="15" customFormat="1" ht="12">
      <c r="A139" s="15"/>
      <c r="B139" s="256"/>
      <c r="C139" s="257"/>
      <c r="D139" s="231" t="s">
        <v>150</v>
      </c>
      <c r="E139" s="258" t="s">
        <v>77</v>
      </c>
      <c r="F139" s="259" t="s">
        <v>153</v>
      </c>
      <c r="G139" s="257"/>
      <c r="H139" s="260">
        <v>33.68</v>
      </c>
      <c r="I139" s="261"/>
      <c r="J139" s="257"/>
      <c r="K139" s="257"/>
      <c r="L139" s="262"/>
      <c r="M139" s="263"/>
      <c r="N139" s="264"/>
      <c r="O139" s="264"/>
      <c r="P139" s="264"/>
      <c r="Q139" s="264"/>
      <c r="R139" s="264"/>
      <c r="S139" s="264"/>
      <c r="T139" s="265"/>
      <c r="U139" s="15"/>
      <c r="V139" s="15"/>
      <c r="W139" s="15"/>
      <c r="X139" s="15"/>
      <c r="Y139" s="15"/>
      <c r="Z139" s="15"/>
      <c r="AA139" s="15"/>
      <c r="AB139" s="15"/>
      <c r="AC139" s="15"/>
      <c r="AD139" s="15"/>
      <c r="AE139" s="15"/>
      <c r="AT139" s="266" t="s">
        <v>150</v>
      </c>
      <c r="AU139" s="266" t="s">
        <v>89</v>
      </c>
      <c r="AV139" s="15" t="s">
        <v>136</v>
      </c>
      <c r="AW139" s="15" t="s">
        <v>37</v>
      </c>
      <c r="AX139" s="15" t="s">
        <v>87</v>
      </c>
      <c r="AY139" s="266" t="s">
        <v>129</v>
      </c>
    </row>
    <row r="140" spans="1:65" s="2" customFormat="1" ht="21.75" customHeight="1">
      <c r="A140" s="39"/>
      <c r="B140" s="40"/>
      <c r="C140" s="219" t="s">
        <v>180</v>
      </c>
      <c r="D140" s="219" t="s">
        <v>131</v>
      </c>
      <c r="E140" s="220" t="s">
        <v>167</v>
      </c>
      <c r="F140" s="221" t="s">
        <v>168</v>
      </c>
      <c r="G140" s="222" t="s">
        <v>156</v>
      </c>
      <c r="H140" s="223">
        <v>90</v>
      </c>
      <c r="I140" s="224"/>
      <c r="J140" s="223">
        <f>ROUND(I140*H140,2)</f>
        <v>0</v>
      </c>
      <c r="K140" s="221" t="s">
        <v>135</v>
      </c>
      <c r="L140" s="45"/>
      <c r="M140" s="225" t="s">
        <v>77</v>
      </c>
      <c r="N140" s="226" t="s">
        <v>49</v>
      </c>
      <c r="O140" s="85"/>
      <c r="P140" s="227">
        <f>O140*H140</f>
        <v>0</v>
      </c>
      <c r="Q140" s="227">
        <v>0</v>
      </c>
      <c r="R140" s="227">
        <f>Q140*H140</f>
        <v>0</v>
      </c>
      <c r="S140" s="227">
        <v>0</v>
      </c>
      <c r="T140" s="228">
        <f>S140*H140</f>
        <v>0</v>
      </c>
      <c r="U140" s="39"/>
      <c r="V140" s="39"/>
      <c r="W140" s="39"/>
      <c r="X140" s="39"/>
      <c r="Y140" s="39"/>
      <c r="Z140" s="39"/>
      <c r="AA140" s="39"/>
      <c r="AB140" s="39"/>
      <c r="AC140" s="39"/>
      <c r="AD140" s="39"/>
      <c r="AE140" s="39"/>
      <c r="AR140" s="229" t="s">
        <v>136</v>
      </c>
      <c r="AT140" s="229" t="s">
        <v>131</v>
      </c>
      <c r="AU140" s="229" t="s">
        <v>89</v>
      </c>
      <c r="AY140" s="18" t="s">
        <v>129</v>
      </c>
      <c r="BE140" s="230">
        <f>IF(N140="základní",J140,0)</f>
        <v>0</v>
      </c>
      <c r="BF140" s="230">
        <f>IF(N140="snížená",J140,0)</f>
        <v>0</v>
      </c>
      <c r="BG140" s="230">
        <f>IF(N140="zákl. přenesená",J140,0)</f>
        <v>0</v>
      </c>
      <c r="BH140" s="230">
        <f>IF(N140="sníž. přenesená",J140,0)</f>
        <v>0</v>
      </c>
      <c r="BI140" s="230">
        <f>IF(N140="nulová",J140,0)</f>
        <v>0</v>
      </c>
      <c r="BJ140" s="18" t="s">
        <v>87</v>
      </c>
      <c r="BK140" s="230">
        <f>ROUND(I140*H140,2)</f>
        <v>0</v>
      </c>
      <c r="BL140" s="18" t="s">
        <v>136</v>
      </c>
      <c r="BM140" s="229" t="s">
        <v>169</v>
      </c>
    </row>
    <row r="141" spans="1:47" s="2" customFormat="1" ht="12">
      <c r="A141" s="39"/>
      <c r="B141" s="40"/>
      <c r="C141" s="41"/>
      <c r="D141" s="231" t="s">
        <v>138</v>
      </c>
      <c r="E141" s="41"/>
      <c r="F141" s="232" t="s">
        <v>158</v>
      </c>
      <c r="G141" s="41"/>
      <c r="H141" s="41"/>
      <c r="I141" s="137"/>
      <c r="J141" s="41"/>
      <c r="K141" s="41"/>
      <c r="L141" s="45"/>
      <c r="M141" s="233"/>
      <c r="N141" s="234"/>
      <c r="O141" s="85"/>
      <c r="P141" s="85"/>
      <c r="Q141" s="85"/>
      <c r="R141" s="85"/>
      <c r="S141" s="85"/>
      <c r="T141" s="86"/>
      <c r="U141" s="39"/>
      <c r="V141" s="39"/>
      <c r="W141" s="39"/>
      <c r="X141" s="39"/>
      <c r="Y141" s="39"/>
      <c r="Z141" s="39"/>
      <c r="AA141" s="39"/>
      <c r="AB141" s="39"/>
      <c r="AC141" s="39"/>
      <c r="AD141" s="39"/>
      <c r="AE141" s="39"/>
      <c r="AT141" s="18" t="s">
        <v>138</v>
      </c>
      <c r="AU141" s="18" t="s">
        <v>89</v>
      </c>
    </row>
    <row r="142" spans="1:51" s="13" customFormat="1" ht="12">
      <c r="A142" s="13"/>
      <c r="B142" s="235"/>
      <c r="C142" s="236"/>
      <c r="D142" s="231" t="s">
        <v>150</v>
      </c>
      <c r="E142" s="237" t="s">
        <v>77</v>
      </c>
      <c r="F142" s="238" t="s">
        <v>585</v>
      </c>
      <c r="G142" s="236"/>
      <c r="H142" s="239">
        <v>90</v>
      </c>
      <c r="I142" s="240"/>
      <c r="J142" s="236"/>
      <c r="K142" s="236"/>
      <c r="L142" s="241"/>
      <c r="M142" s="242"/>
      <c r="N142" s="243"/>
      <c r="O142" s="243"/>
      <c r="P142" s="243"/>
      <c r="Q142" s="243"/>
      <c r="R142" s="243"/>
      <c r="S142" s="243"/>
      <c r="T142" s="244"/>
      <c r="U142" s="13"/>
      <c r="V142" s="13"/>
      <c r="W142" s="13"/>
      <c r="X142" s="13"/>
      <c r="Y142" s="13"/>
      <c r="Z142" s="13"/>
      <c r="AA142" s="13"/>
      <c r="AB142" s="13"/>
      <c r="AC142" s="13"/>
      <c r="AD142" s="13"/>
      <c r="AE142" s="13"/>
      <c r="AT142" s="245" t="s">
        <v>150</v>
      </c>
      <c r="AU142" s="245" t="s">
        <v>89</v>
      </c>
      <c r="AV142" s="13" t="s">
        <v>89</v>
      </c>
      <c r="AW142" s="13" t="s">
        <v>37</v>
      </c>
      <c r="AX142" s="13" t="s">
        <v>79</v>
      </c>
      <c r="AY142" s="245" t="s">
        <v>129</v>
      </c>
    </row>
    <row r="143" spans="1:51" s="14" customFormat="1" ht="12">
      <c r="A143" s="14"/>
      <c r="B143" s="246"/>
      <c r="C143" s="247"/>
      <c r="D143" s="231" t="s">
        <v>150</v>
      </c>
      <c r="E143" s="248" t="s">
        <v>77</v>
      </c>
      <c r="F143" s="249" t="s">
        <v>171</v>
      </c>
      <c r="G143" s="247"/>
      <c r="H143" s="248" t="s">
        <v>77</v>
      </c>
      <c r="I143" s="250"/>
      <c r="J143" s="247"/>
      <c r="K143" s="247"/>
      <c r="L143" s="251"/>
      <c r="M143" s="252"/>
      <c r="N143" s="253"/>
      <c r="O143" s="253"/>
      <c r="P143" s="253"/>
      <c r="Q143" s="253"/>
      <c r="R143" s="253"/>
      <c r="S143" s="253"/>
      <c r="T143" s="254"/>
      <c r="U143" s="14"/>
      <c r="V143" s="14"/>
      <c r="W143" s="14"/>
      <c r="X143" s="14"/>
      <c r="Y143" s="14"/>
      <c r="Z143" s="14"/>
      <c r="AA143" s="14"/>
      <c r="AB143" s="14"/>
      <c r="AC143" s="14"/>
      <c r="AD143" s="14"/>
      <c r="AE143" s="14"/>
      <c r="AT143" s="255" t="s">
        <v>150</v>
      </c>
      <c r="AU143" s="255" t="s">
        <v>89</v>
      </c>
      <c r="AV143" s="14" t="s">
        <v>87</v>
      </c>
      <c r="AW143" s="14" t="s">
        <v>37</v>
      </c>
      <c r="AX143" s="14" t="s">
        <v>79</v>
      </c>
      <c r="AY143" s="255" t="s">
        <v>129</v>
      </c>
    </row>
    <row r="144" spans="1:51" s="15" customFormat="1" ht="12">
      <c r="A144" s="15"/>
      <c r="B144" s="256"/>
      <c r="C144" s="257"/>
      <c r="D144" s="231" t="s">
        <v>150</v>
      </c>
      <c r="E144" s="258" t="s">
        <v>77</v>
      </c>
      <c r="F144" s="259" t="s">
        <v>153</v>
      </c>
      <c r="G144" s="257"/>
      <c r="H144" s="260">
        <v>90</v>
      </c>
      <c r="I144" s="261"/>
      <c r="J144" s="257"/>
      <c r="K144" s="257"/>
      <c r="L144" s="262"/>
      <c r="M144" s="263"/>
      <c r="N144" s="264"/>
      <c r="O144" s="264"/>
      <c r="P144" s="264"/>
      <c r="Q144" s="264"/>
      <c r="R144" s="264"/>
      <c r="S144" s="264"/>
      <c r="T144" s="265"/>
      <c r="U144" s="15"/>
      <c r="V144" s="15"/>
      <c r="W144" s="15"/>
      <c r="X144" s="15"/>
      <c r="Y144" s="15"/>
      <c r="Z144" s="15"/>
      <c r="AA144" s="15"/>
      <c r="AB144" s="15"/>
      <c r="AC144" s="15"/>
      <c r="AD144" s="15"/>
      <c r="AE144" s="15"/>
      <c r="AT144" s="266" t="s">
        <v>150</v>
      </c>
      <c r="AU144" s="266" t="s">
        <v>89</v>
      </c>
      <c r="AV144" s="15" t="s">
        <v>136</v>
      </c>
      <c r="AW144" s="15" t="s">
        <v>37</v>
      </c>
      <c r="AX144" s="15" t="s">
        <v>87</v>
      </c>
      <c r="AY144" s="266" t="s">
        <v>129</v>
      </c>
    </row>
    <row r="145" spans="1:65" s="2" customFormat="1" ht="21.75" customHeight="1">
      <c r="A145" s="39"/>
      <c r="B145" s="40"/>
      <c r="C145" s="219" t="s">
        <v>184</v>
      </c>
      <c r="D145" s="219" t="s">
        <v>131</v>
      </c>
      <c r="E145" s="220" t="s">
        <v>167</v>
      </c>
      <c r="F145" s="221" t="s">
        <v>168</v>
      </c>
      <c r="G145" s="222" t="s">
        <v>156</v>
      </c>
      <c r="H145" s="223">
        <v>16.84</v>
      </c>
      <c r="I145" s="224"/>
      <c r="J145" s="223">
        <f>ROUND(I145*H145,2)</f>
        <v>0</v>
      </c>
      <c r="K145" s="221" t="s">
        <v>135</v>
      </c>
      <c r="L145" s="45"/>
      <c r="M145" s="225" t="s">
        <v>77</v>
      </c>
      <c r="N145" s="226" t="s">
        <v>49</v>
      </c>
      <c r="O145" s="85"/>
      <c r="P145" s="227">
        <f>O145*H145</f>
        <v>0</v>
      </c>
      <c r="Q145" s="227">
        <v>0</v>
      </c>
      <c r="R145" s="227">
        <f>Q145*H145</f>
        <v>0</v>
      </c>
      <c r="S145" s="227">
        <v>0</v>
      </c>
      <c r="T145" s="228">
        <f>S145*H145</f>
        <v>0</v>
      </c>
      <c r="U145" s="39"/>
      <c r="V145" s="39"/>
      <c r="W145" s="39"/>
      <c r="X145" s="39"/>
      <c r="Y145" s="39"/>
      <c r="Z145" s="39"/>
      <c r="AA145" s="39"/>
      <c r="AB145" s="39"/>
      <c r="AC145" s="39"/>
      <c r="AD145" s="39"/>
      <c r="AE145" s="39"/>
      <c r="AR145" s="229" t="s">
        <v>136</v>
      </c>
      <c r="AT145" s="229" t="s">
        <v>131</v>
      </c>
      <c r="AU145" s="229" t="s">
        <v>89</v>
      </c>
      <c r="AY145" s="18" t="s">
        <v>129</v>
      </c>
      <c r="BE145" s="230">
        <f>IF(N145="základní",J145,0)</f>
        <v>0</v>
      </c>
      <c r="BF145" s="230">
        <f>IF(N145="snížená",J145,0)</f>
        <v>0</v>
      </c>
      <c r="BG145" s="230">
        <f>IF(N145="zákl. přenesená",J145,0)</f>
        <v>0</v>
      </c>
      <c r="BH145" s="230">
        <f>IF(N145="sníž. přenesená",J145,0)</f>
        <v>0</v>
      </c>
      <c r="BI145" s="230">
        <f>IF(N145="nulová",J145,0)</f>
        <v>0</v>
      </c>
      <c r="BJ145" s="18" t="s">
        <v>87</v>
      </c>
      <c r="BK145" s="230">
        <f>ROUND(I145*H145,2)</f>
        <v>0</v>
      </c>
      <c r="BL145" s="18" t="s">
        <v>136</v>
      </c>
      <c r="BM145" s="229" t="s">
        <v>173</v>
      </c>
    </row>
    <row r="146" spans="1:47" s="2" customFormat="1" ht="12">
      <c r="A146" s="39"/>
      <c r="B146" s="40"/>
      <c r="C146" s="41"/>
      <c r="D146" s="231" t="s">
        <v>138</v>
      </c>
      <c r="E146" s="41"/>
      <c r="F146" s="232" t="s">
        <v>158</v>
      </c>
      <c r="G146" s="41"/>
      <c r="H146" s="41"/>
      <c r="I146" s="137"/>
      <c r="J146" s="41"/>
      <c r="K146" s="41"/>
      <c r="L146" s="45"/>
      <c r="M146" s="233"/>
      <c r="N146" s="234"/>
      <c r="O146" s="85"/>
      <c r="P146" s="85"/>
      <c r="Q146" s="85"/>
      <c r="R146" s="85"/>
      <c r="S146" s="85"/>
      <c r="T146" s="86"/>
      <c r="U146" s="39"/>
      <c r="V146" s="39"/>
      <c r="W146" s="39"/>
      <c r="X146" s="39"/>
      <c r="Y146" s="39"/>
      <c r="Z146" s="39"/>
      <c r="AA146" s="39"/>
      <c r="AB146" s="39"/>
      <c r="AC146" s="39"/>
      <c r="AD146" s="39"/>
      <c r="AE146" s="39"/>
      <c r="AT146" s="18" t="s">
        <v>138</v>
      </c>
      <c r="AU146" s="18" t="s">
        <v>89</v>
      </c>
    </row>
    <row r="147" spans="1:51" s="13" customFormat="1" ht="12">
      <c r="A147" s="13"/>
      <c r="B147" s="235"/>
      <c r="C147" s="236"/>
      <c r="D147" s="231" t="s">
        <v>150</v>
      </c>
      <c r="E147" s="237" t="s">
        <v>77</v>
      </c>
      <c r="F147" s="238" t="s">
        <v>586</v>
      </c>
      <c r="G147" s="236"/>
      <c r="H147" s="239">
        <v>16.84</v>
      </c>
      <c r="I147" s="240"/>
      <c r="J147" s="236"/>
      <c r="K147" s="236"/>
      <c r="L147" s="241"/>
      <c r="M147" s="242"/>
      <c r="N147" s="243"/>
      <c r="O147" s="243"/>
      <c r="P147" s="243"/>
      <c r="Q147" s="243"/>
      <c r="R147" s="243"/>
      <c r="S147" s="243"/>
      <c r="T147" s="244"/>
      <c r="U147" s="13"/>
      <c r="V147" s="13"/>
      <c r="W147" s="13"/>
      <c r="X147" s="13"/>
      <c r="Y147" s="13"/>
      <c r="Z147" s="13"/>
      <c r="AA147" s="13"/>
      <c r="AB147" s="13"/>
      <c r="AC147" s="13"/>
      <c r="AD147" s="13"/>
      <c r="AE147" s="13"/>
      <c r="AT147" s="245" t="s">
        <v>150</v>
      </c>
      <c r="AU147" s="245" t="s">
        <v>89</v>
      </c>
      <c r="AV147" s="13" t="s">
        <v>89</v>
      </c>
      <c r="AW147" s="13" t="s">
        <v>37</v>
      </c>
      <c r="AX147" s="13" t="s">
        <v>79</v>
      </c>
      <c r="AY147" s="245" t="s">
        <v>129</v>
      </c>
    </row>
    <row r="148" spans="1:51" s="14" customFormat="1" ht="12">
      <c r="A148" s="14"/>
      <c r="B148" s="246"/>
      <c r="C148" s="247"/>
      <c r="D148" s="231" t="s">
        <v>150</v>
      </c>
      <c r="E148" s="248" t="s">
        <v>77</v>
      </c>
      <c r="F148" s="249" t="s">
        <v>171</v>
      </c>
      <c r="G148" s="247"/>
      <c r="H148" s="248" t="s">
        <v>77</v>
      </c>
      <c r="I148" s="250"/>
      <c r="J148" s="247"/>
      <c r="K148" s="247"/>
      <c r="L148" s="251"/>
      <c r="M148" s="252"/>
      <c r="N148" s="253"/>
      <c r="O148" s="253"/>
      <c r="P148" s="253"/>
      <c r="Q148" s="253"/>
      <c r="R148" s="253"/>
      <c r="S148" s="253"/>
      <c r="T148" s="254"/>
      <c r="U148" s="14"/>
      <c r="V148" s="14"/>
      <c r="W148" s="14"/>
      <c r="X148" s="14"/>
      <c r="Y148" s="14"/>
      <c r="Z148" s="14"/>
      <c r="AA148" s="14"/>
      <c r="AB148" s="14"/>
      <c r="AC148" s="14"/>
      <c r="AD148" s="14"/>
      <c r="AE148" s="14"/>
      <c r="AT148" s="255" t="s">
        <v>150</v>
      </c>
      <c r="AU148" s="255" t="s">
        <v>89</v>
      </c>
      <c r="AV148" s="14" t="s">
        <v>87</v>
      </c>
      <c r="AW148" s="14" t="s">
        <v>37</v>
      </c>
      <c r="AX148" s="14" t="s">
        <v>79</v>
      </c>
      <c r="AY148" s="255" t="s">
        <v>129</v>
      </c>
    </row>
    <row r="149" spans="1:51" s="15" customFormat="1" ht="12">
      <c r="A149" s="15"/>
      <c r="B149" s="256"/>
      <c r="C149" s="257"/>
      <c r="D149" s="231" t="s">
        <v>150</v>
      </c>
      <c r="E149" s="258" t="s">
        <v>77</v>
      </c>
      <c r="F149" s="259" t="s">
        <v>153</v>
      </c>
      <c r="G149" s="257"/>
      <c r="H149" s="260">
        <v>16.84</v>
      </c>
      <c r="I149" s="261"/>
      <c r="J149" s="257"/>
      <c r="K149" s="257"/>
      <c r="L149" s="262"/>
      <c r="M149" s="263"/>
      <c r="N149" s="264"/>
      <c r="O149" s="264"/>
      <c r="P149" s="264"/>
      <c r="Q149" s="264"/>
      <c r="R149" s="264"/>
      <c r="S149" s="264"/>
      <c r="T149" s="265"/>
      <c r="U149" s="15"/>
      <c r="V149" s="15"/>
      <c r="W149" s="15"/>
      <c r="X149" s="15"/>
      <c r="Y149" s="15"/>
      <c r="Z149" s="15"/>
      <c r="AA149" s="15"/>
      <c r="AB149" s="15"/>
      <c r="AC149" s="15"/>
      <c r="AD149" s="15"/>
      <c r="AE149" s="15"/>
      <c r="AT149" s="266" t="s">
        <v>150</v>
      </c>
      <c r="AU149" s="266" t="s">
        <v>89</v>
      </c>
      <c r="AV149" s="15" t="s">
        <v>136</v>
      </c>
      <c r="AW149" s="15" t="s">
        <v>37</v>
      </c>
      <c r="AX149" s="15" t="s">
        <v>87</v>
      </c>
      <c r="AY149" s="266" t="s">
        <v>129</v>
      </c>
    </row>
    <row r="150" spans="1:65" s="2" customFormat="1" ht="16.5" customHeight="1">
      <c r="A150" s="39"/>
      <c r="B150" s="40"/>
      <c r="C150" s="219" t="s">
        <v>188</v>
      </c>
      <c r="D150" s="219" t="s">
        <v>131</v>
      </c>
      <c r="E150" s="220" t="s">
        <v>587</v>
      </c>
      <c r="F150" s="221" t="s">
        <v>588</v>
      </c>
      <c r="G150" s="222" t="s">
        <v>147</v>
      </c>
      <c r="H150" s="223">
        <v>1900.5</v>
      </c>
      <c r="I150" s="224"/>
      <c r="J150" s="223">
        <f>ROUND(I150*H150,2)</f>
        <v>0</v>
      </c>
      <c r="K150" s="221" t="s">
        <v>135</v>
      </c>
      <c r="L150" s="45"/>
      <c r="M150" s="225" t="s">
        <v>77</v>
      </c>
      <c r="N150" s="226" t="s">
        <v>49</v>
      </c>
      <c r="O150" s="85"/>
      <c r="P150" s="227">
        <f>O150*H150</f>
        <v>0</v>
      </c>
      <c r="Q150" s="227">
        <v>0.00199</v>
      </c>
      <c r="R150" s="227">
        <f>Q150*H150</f>
        <v>3.781995</v>
      </c>
      <c r="S150" s="227">
        <v>0</v>
      </c>
      <c r="T150" s="228">
        <f>S150*H150</f>
        <v>0</v>
      </c>
      <c r="U150" s="39"/>
      <c r="V150" s="39"/>
      <c r="W150" s="39"/>
      <c r="X150" s="39"/>
      <c r="Y150" s="39"/>
      <c r="Z150" s="39"/>
      <c r="AA150" s="39"/>
      <c r="AB150" s="39"/>
      <c r="AC150" s="39"/>
      <c r="AD150" s="39"/>
      <c r="AE150" s="39"/>
      <c r="AR150" s="229" t="s">
        <v>136</v>
      </c>
      <c r="AT150" s="229" t="s">
        <v>131</v>
      </c>
      <c r="AU150" s="229" t="s">
        <v>89</v>
      </c>
      <c r="AY150" s="18" t="s">
        <v>129</v>
      </c>
      <c r="BE150" s="230">
        <f>IF(N150="základní",J150,0)</f>
        <v>0</v>
      </c>
      <c r="BF150" s="230">
        <f>IF(N150="snížená",J150,0)</f>
        <v>0</v>
      </c>
      <c r="BG150" s="230">
        <f>IF(N150="zákl. přenesená",J150,0)</f>
        <v>0</v>
      </c>
      <c r="BH150" s="230">
        <f>IF(N150="sníž. přenesená",J150,0)</f>
        <v>0</v>
      </c>
      <c r="BI150" s="230">
        <f>IF(N150="nulová",J150,0)</f>
        <v>0</v>
      </c>
      <c r="BJ150" s="18" t="s">
        <v>87</v>
      </c>
      <c r="BK150" s="230">
        <f>ROUND(I150*H150,2)</f>
        <v>0</v>
      </c>
      <c r="BL150" s="18" t="s">
        <v>136</v>
      </c>
      <c r="BM150" s="229" t="s">
        <v>589</v>
      </c>
    </row>
    <row r="151" spans="1:47" s="2" customFormat="1" ht="12">
      <c r="A151" s="39"/>
      <c r="B151" s="40"/>
      <c r="C151" s="41"/>
      <c r="D151" s="231" t="s">
        <v>138</v>
      </c>
      <c r="E151" s="41"/>
      <c r="F151" s="232" t="s">
        <v>590</v>
      </c>
      <c r="G151" s="41"/>
      <c r="H151" s="41"/>
      <c r="I151" s="137"/>
      <c r="J151" s="41"/>
      <c r="K151" s="41"/>
      <c r="L151" s="45"/>
      <c r="M151" s="233"/>
      <c r="N151" s="234"/>
      <c r="O151" s="85"/>
      <c r="P151" s="85"/>
      <c r="Q151" s="85"/>
      <c r="R151" s="85"/>
      <c r="S151" s="85"/>
      <c r="T151" s="86"/>
      <c r="U151" s="39"/>
      <c r="V151" s="39"/>
      <c r="W151" s="39"/>
      <c r="X151" s="39"/>
      <c r="Y151" s="39"/>
      <c r="Z151" s="39"/>
      <c r="AA151" s="39"/>
      <c r="AB151" s="39"/>
      <c r="AC151" s="39"/>
      <c r="AD151" s="39"/>
      <c r="AE151" s="39"/>
      <c r="AT151" s="18" t="s">
        <v>138</v>
      </c>
      <c r="AU151" s="18" t="s">
        <v>89</v>
      </c>
    </row>
    <row r="152" spans="1:51" s="13" customFormat="1" ht="12">
      <c r="A152" s="13"/>
      <c r="B152" s="235"/>
      <c r="C152" s="236"/>
      <c r="D152" s="231" t="s">
        <v>150</v>
      </c>
      <c r="E152" s="237" t="s">
        <v>77</v>
      </c>
      <c r="F152" s="238" t="s">
        <v>591</v>
      </c>
      <c r="G152" s="236"/>
      <c r="H152" s="239">
        <v>1900.5</v>
      </c>
      <c r="I152" s="240"/>
      <c r="J152" s="236"/>
      <c r="K152" s="236"/>
      <c r="L152" s="241"/>
      <c r="M152" s="242"/>
      <c r="N152" s="243"/>
      <c r="O152" s="243"/>
      <c r="P152" s="243"/>
      <c r="Q152" s="243"/>
      <c r="R152" s="243"/>
      <c r="S152" s="243"/>
      <c r="T152" s="244"/>
      <c r="U152" s="13"/>
      <c r="V152" s="13"/>
      <c r="W152" s="13"/>
      <c r="X152" s="13"/>
      <c r="Y152" s="13"/>
      <c r="Z152" s="13"/>
      <c r="AA152" s="13"/>
      <c r="AB152" s="13"/>
      <c r="AC152" s="13"/>
      <c r="AD152" s="13"/>
      <c r="AE152" s="13"/>
      <c r="AT152" s="245" t="s">
        <v>150</v>
      </c>
      <c r="AU152" s="245" t="s">
        <v>89</v>
      </c>
      <c r="AV152" s="13" t="s">
        <v>89</v>
      </c>
      <c r="AW152" s="13" t="s">
        <v>37</v>
      </c>
      <c r="AX152" s="13" t="s">
        <v>79</v>
      </c>
      <c r="AY152" s="245" t="s">
        <v>129</v>
      </c>
    </row>
    <row r="153" spans="1:51" s="14" customFormat="1" ht="12">
      <c r="A153" s="14"/>
      <c r="B153" s="246"/>
      <c r="C153" s="247"/>
      <c r="D153" s="231" t="s">
        <v>150</v>
      </c>
      <c r="E153" s="248" t="s">
        <v>77</v>
      </c>
      <c r="F153" s="249" t="s">
        <v>152</v>
      </c>
      <c r="G153" s="247"/>
      <c r="H153" s="248" t="s">
        <v>77</v>
      </c>
      <c r="I153" s="250"/>
      <c r="J153" s="247"/>
      <c r="K153" s="247"/>
      <c r="L153" s="251"/>
      <c r="M153" s="252"/>
      <c r="N153" s="253"/>
      <c r="O153" s="253"/>
      <c r="P153" s="253"/>
      <c r="Q153" s="253"/>
      <c r="R153" s="253"/>
      <c r="S153" s="253"/>
      <c r="T153" s="254"/>
      <c r="U153" s="14"/>
      <c r="V153" s="14"/>
      <c r="W153" s="14"/>
      <c r="X153" s="14"/>
      <c r="Y153" s="14"/>
      <c r="Z153" s="14"/>
      <c r="AA153" s="14"/>
      <c r="AB153" s="14"/>
      <c r="AC153" s="14"/>
      <c r="AD153" s="14"/>
      <c r="AE153" s="14"/>
      <c r="AT153" s="255" t="s">
        <v>150</v>
      </c>
      <c r="AU153" s="255" t="s">
        <v>89</v>
      </c>
      <c r="AV153" s="14" t="s">
        <v>87</v>
      </c>
      <c r="AW153" s="14" t="s">
        <v>37</v>
      </c>
      <c r="AX153" s="14" t="s">
        <v>79</v>
      </c>
      <c r="AY153" s="255" t="s">
        <v>129</v>
      </c>
    </row>
    <row r="154" spans="1:51" s="15" customFormat="1" ht="12">
      <c r="A154" s="15"/>
      <c r="B154" s="256"/>
      <c r="C154" s="257"/>
      <c r="D154" s="231" t="s">
        <v>150</v>
      </c>
      <c r="E154" s="258" t="s">
        <v>77</v>
      </c>
      <c r="F154" s="259" t="s">
        <v>153</v>
      </c>
      <c r="G154" s="257"/>
      <c r="H154" s="260">
        <v>1900.5</v>
      </c>
      <c r="I154" s="261"/>
      <c r="J154" s="257"/>
      <c r="K154" s="257"/>
      <c r="L154" s="262"/>
      <c r="M154" s="263"/>
      <c r="N154" s="264"/>
      <c r="O154" s="264"/>
      <c r="P154" s="264"/>
      <c r="Q154" s="264"/>
      <c r="R154" s="264"/>
      <c r="S154" s="264"/>
      <c r="T154" s="265"/>
      <c r="U154" s="15"/>
      <c r="V154" s="15"/>
      <c r="W154" s="15"/>
      <c r="X154" s="15"/>
      <c r="Y154" s="15"/>
      <c r="Z154" s="15"/>
      <c r="AA154" s="15"/>
      <c r="AB154" s="15"/>
      <c r="AC154" s="15"/>
      <c r="AD154" s="15"/>
      <c r="AE154" s="15"/>
      <c r="AT154" s="266" t="s">
        <v>150</v>
      </c>
      <c r="AU154" s="266" t="s">
        <v>89</v>
      </c>
      <c r="AV154" s="15" t="s">
        <v>136</v>
      </c>
      <c r="AW154" s="15" t="s">
        <v>37</v>
      </c>
      <c r="AX154" s="15" t="s">
        <v>87</v>
      </c>
      <c r="AY154" s="266" t="s">
        <v>129</v>
      </c>
    </row>
    <row r="155" spans="1:65" s="2" customFormat="1" ht="21.75" customHeight="1">
      <c r="A155" s="39"/>
      <c r="B155" s="40"/>
      <c r="C155" s="219" t="s">
        <v>193</v>
      </c>
      <c r="D155" s="219" t="s">
        <v>131</v>
      </c>
      <c r="E155" s="220" t="s">
        <v>592</v>
      </c>
      <c r="F155" s="221" t="s">
        <v>593</v>
      </c>
      <c r="G155" s="222" t="s">
        <v>147</v>
      </c>
      <c r="H155" s="223">
        <v>1900.5</v>
      </c>
      <c r="I155" s="224"/>
      <c r="J155" s="223">
        <f>ROUND(I155*H155,2)</f>
        <v>0</v>
      </c>
      <c r="K155" s="221" t="s">
        <v>135</v>
      </c>
      <c r="L155" s="45"/>
      <c r="M155" s="225" t="s">
        <v>77</v>
      </c>
      <c r="N155" s="226" t="s">
        <v>49</v>
      </c>
      <c r="O155" s="85"/>
      <c r="P155" s="227">
        <f>O155*H155</f>
        <v>0</v>
      </c>
      <c r="Q155" s="227">
        <v>0</v>
      </c>
      <c r="R155" s="227">
        <f>Q155*H155</f>
        <v>0</v>
      </c>
      <c r="S155" s="227">
        <v>0</v>
      </c>
      <c r="T155" s="228">
        <f>S155*H155</f>
        <v>0</v>
      </c>
      <c r="U155" s="39"/>
      <c r="V155" s="39"/>
      <c r="W155" s="39"/>
      <c r="X155" s="39"/>
      <c r="Y155" s="39"/>
      <c r="Z155" s="39"/>
      <c r="AA155" s="39"/>
      <c r="AB155" s="39"/>
      <c r="AC155" s="39"/>
      <c r="AD155" s="39"/>
      <c r="AE155" s="39"/>
      <c r="AR155" s="229" t="s">
        <v>136</v>
      </c>
      <c r="AT155" s="229" t="s">
        <v>131</v>
      </c>
      <c r="AU155" s="229" t="s">
        <v>89</v>
      </c>
      <c r="AY155" s="18" t="s">
        <v>129</v>
      </c>
      <c r="BE155" s="230">
        <f>IF(N155="základní",J155,0)</f>
        <v>0</v>
      </c>
      <c r="BF155" s="230">
        <f>IF(N155="snížená",J155,0)</f>
        <v>0</v>
      </c>
      <c r="BG155" s="230">
        <f>IF(N155="zákl. přenesená",J155,0)</f>
        <v>0</v>
      </c>
      <c r="BH155" s="230">
        <f>IF(N155="sníž. přenesená",J155,0)</f>
        <v>0</v>
      </c>
      <c r="BI155" s="230">
        <f>IF(N155="nulová",J155,0)</f>
        <v>0</v>
      </c>
      <c r="BJ155" s="18" t="s">
        <v>87</v>
      </c>
      <c r="BK155" s="230">
        <f>ROUND(I155*H155,2)</f>
        <v>0</v>
      </c>
      <c r="BL155" s="18" t="s">
        <v>136</v>
      </c>
      <c r="BM155" s="229" t="s">
        <v>594</v>
      </c>
    </row>
    <row r="156" spans="1:65" s="2" customFormat="1" ht="21.75" customHeight="1">
      <c r="A156" s="39"/>
      <c r="B156" s="40"/>
      <c r="C156" s="219" t="s">
        <v>197</v>
      </c>
      <c r="D156" s="219" t="s">
        <v>131</v>
      </c>
      <c r="E156" s="220" t="s">
        <v>202</v>
      </c>
      <c r="F156" s="221" t="s">
        <v>203</v>
      </c>
      <c r="G156" s="222" t="s">
        <v>156</v>
      </c>
      <c r="H156" s="223">
        <v>2809.86</v>
      </c>
      <c r="I156" s="224"/>
      <c r="J156" s="223">
        <f>ROUND(I156*H156,2)</f>
        <v>0</v>
      </c>
      <c r="K156" s="221" t="s">
        <v>135</v>
      </c>
      <c r="L156" s="45"/>
      <c r="M156" s="225" t="s">
        <v>77</v>
      </c>
      <c r="N156" s="226" t="s">
        <v>49</v>
      </c>
      <c r="O156" s="85"/>
      <c r="P156" s="227">
        <f>O156*H156</f>
        <v>0</v>
      </c>
      <c r="Q156" s="227">
        <v>0</v>
      </c>
      <c r="R156" s="227">
        <f>Q156*H156</f>
        <v>0</v>
      </c>
      <c r="S156" s="227">
        <v>0</v>
      </c>
      <c r="T156" s="228">
        <f>S156*H156</f>
        <v>0</v>
      </c>
      <c r="U156" s="39"/>
      <c r="V156" s="39"/>
      <c r="W156" s="39"/>
      <c r="X156" s="39"/>
      <c r="Y156" s="39"/>
      <c r="Z156" s="39"/>
      <c r="AA156" s="39"/>
      <c r="AB156" s="39"/>
      <c r="AC156" s="39"/>
      <c r="AD156" s="39"/>
      <c r="AE156" s="39"/>
      <c r="AR156" s="229" t="s">
        <v>136</v>
      </c>
      <c r="AT156" s="229" t="s">
        <v>131</v>
      </c>
      <c r="AU156" s="229" t="s">
        <v>89</v>
      </c>
      <c r="AY156" s="18" t="s">
        <v>129</v>
      </c>
      <c r="BE156" s="230">
        <f>IF(N156="základní",J156,0)</f>
        <v>0</v>
      </c>
      <c r="BF156" s="230">
        <f>IF(N156="snížená",J156,0)</f>
        <v>0</v>
      </c>
      <c r="BG156" s="230">
        <f>IF(N156="zákl. přenesená",J156,0)</f>
        <v>0</v>
      </c>
      <c r="BH156" s="230">
        <f>IF(N156="sníž. přenesená",J156,0)</f>
        <v>0</v>
      </c>
      <c r="BI156" s="230">
        <f>IF(N156="nulová",J156,0)</f>
        <v>0</v>
      </c>
      <c r="BJ156" s="18" t="s">
        <v>87</v>
      </c>
      <c r="BK156" s="230">
        <f>ROUND(I156*H156,2)</f>
        <v>0</v>
      </c>
      <c r="BL156" s="18" t="s">
        <v>136</v>
      </c>
      <c r="BM156" s="229" t="s">
        <v>204</v>
      </c>
    </row>
    <row r="157" spans="1:47" s="2" customFormat="1" ht="12">
      <c r="A157" s="39"/>
      <c r="B157" s="40"/>
      <c r="C157" s="41"/>
      <c r="D157" s="231" t="s">
        <v>138</v>
      </c>
      <c r="E157" s="41"/>
      <c r="F157" s="232" t="s">
        <v>205</v>
      </c>
      <c r="G157" s="41"/>
      <c r="H157" s="41"/>
      <c r="I157" s="137"/>
      <c r="J157" s="41"/>
      <c r="K157" s="41"/>
      <c r="L157" s="45"/>
      <c r="M157" s="233"/>
      <c r="N157" s="234"/>
      <c r="O157" s="85"/>
      <c r="P157" s="85"/>
      <c r="Q157" s="85"/>
      <c r="R157" s="85"/>
      <c r="S157" s="85"/>
      <c r="T157" s="86"/>
      <c r="U157" s="39"/>
      <c r="V157" s="39"/>
      <c r="W157" s="39"/>
      <c r="X157" s="39"/>
      <c r="Y157" s="39"/>
      <c r="Z157" s="39"/>
      <c r="AA157" s="39"/>
      <c r="AB157" s="39"/>
      <c r="AC157" s="39"/>
      <c r="AD157" s="39"/>
      <c r="AE157" s="39"/>
      <c r="AT157" s="18" t="s">
        <v>138</v>
      </c>
      <c r="AU157" s="18" t="s">
        <v>89</v>
      </c>
    </row>
    <row r="158" spans="1:51" s="13" customFormat="1" ht="12">
      <c r="A158" s="13"/>
      <c r="B158" s="235"/>
      <c r="C158" s="236"/>
      <c r="D158" s="231" t="s">
        <v>150</v>
      </c>
      <c r="E158" s="237" t="s">
        <v>77</v>
      </c>
      <c r="F158" s="238" t="s">
        <v>595</v>
      </c>
      <c r="G158" s="236"/>
      <c r="H158" s="239">
        <v>2462.59</v>
      </c>
      <c r="I158" s="240"/>
      <c r="J158" s="236"/>
      <c r="K158" s="236"/>
      <c r="L158" s="241"/>
      <c r="M158" s="242"/>
      <c r="N158" s="243"/>
      <c r="O158" s="243"/>
      <c r="P158" s="243"/>
      <c r="Q158" s="243"/>
      <c r="R158" s="243"/>
      <c r="S158" s="243"/>
      <c r="T158" s="244"/>
      <c r="U158" s="13"/>
      <c r="V158" s="13"/>
      <c r="W158" s="13"/>
      <c r="X158" s="13"/>
      <c r="Y158" s="13"/>
      <c r="Z158" s="13"/>
      <c r="AA158" s="13"/>
      <c r="AB158" s="13"/>
      <c r="AC158" s="13"/>
      <c r="AD158" s="13"/>
      <c r="AE158" s="13"/>
      <c r="AT158" s="245" t="s">
        <v>150</v>
      </c>
      <c r="AU158" s="245" t="s">
        <v>89</v>
      </c>
      <c r="AV158" s="13" t="s">
        <v>89</v>
      </c>
      <c r="AW158" s="13" t="s">
        <v>37</v>
      </c>
      <c r="AX158" s="13" t="s">
        <v>79</v>
      </c>
      <c r="AY158" s="245" t="s">
        <v>129</v>
      </c>
    </row>
    <row r="159" spans="1:51" s="14" customFormat="1" ht="12">
      <c r="A159" s="14"/>
      <c r="B159" s="246"/>
      <c r="C159" s="247"/>
      <c r="D159" s="231" t="s">
        <v>150</v>
      </c>
      <c r="E159" s="248" t="s">
        <v>77</v>
      </c>
      <c r="F159" s="249" t="s">
        <v>596</v>
      </c>
      <c r="G159" s="247"/>
      <c r="H159" s="248" t="s">
        <v>77</v>
      </c>
      <c r="I159" s="250"/>
      <c r="J159" s="247"/>
      <c r="K159" s="247"/>
      <c r="L159" s="251"/>
      <c r="M159" s="252"/>
      <c r="N159" s="253"/>
      <c r="O159" s="253"/>
      <c r="P159" s="253"/>
      <c r="Q159" s="253"/>
      <c r="R159" s="253"/>
      <c r="S159" s="253"/>
      <c r="T159" s="254"/>
      <c r="U159" s="14"/>
      <c r="V159" s="14"/>
      <c r="W159" s="14"/>
      <c r="X159" s="14"/>
      <c r="Y159" s="14"/>
      <c r="Z159" s="14"/>
      <c r="AA159" s="14"/>
      <c r="AB159" s="14"/>
      <c r="AC159" s="14"/>
      <c r="AD159" s="14"/>
      <c r="AE159" s="14"/>
      <c r="AT159" s="255" t="s">
        <v>150</v>
      </c>
      <c r="AU159" s="255" t="s">
        <v>89</v>
      </c>
      <c r="AV159" s="14" t="s">
        <v>87</v>
      </c>
      <c r="AW159" s="14" t="s">
        <v>37</v>
      </c>
      <c r="AX159" s="14" t="s">
        <v>79</v>
      </c>
      <c r="AY159" s="255" t="s">
        <v>129</v>
      </c>
    </row>
    <row r="160" spans="1:51" s="13" customFormat="1" ht="12">
      <c r="A160" s="13"/>
      <c r="B160" s="235"/>
      <c r="C160" s="236"/>
      <c r="D160" s="231" t="s">
        <v>150</v>
      </c>
      <c r="E160" s="237" t="s">
        <v>77</v>
      </c>
      <c r="F160" s="238" t="s">
        <v>597</v>
      </c>
      <c r="G160" s="236"/>
      <c r="H160" s="239">
        <v>258.8</v>
      </c>
      <c r="I160" s="240"/>
      <c r="J160" s="236"/>
      <c r="K160" s="236"/>
      <c r="L160" s="241"/>
      <c r="M160" s="242"/>
      <c r="N160" s="243"/>
      <c r="O160" s="243"/>
      <c r="P160" s="243"/>
      <c r="Q160" s="243"/>
      <c r="R160" s="243"/>
      <c r="S160" s="243"/>
      <c r="T160" s="244"/>
      <c r="U160" s="13"/>
      <c r="V160" s="13"/>
      <c r="W160" s="13"/>
      <c r="X160" s="13"/>
      <c r="Y160" s="13"/>
      <c r="Z160" s="13"/>
      <c r="AA160" s="13"/>
      <c r="AB160" s="13"/>
      <c r="AC160" s="13"/>
      <c r="AD160" s="13"/>
      <c r="AE160" s="13"/>
      <c r="AT160" s="245" t="s">
        <v>150</v>
      </c>
      <c r="AU160" s="245" t="s">
        <v>89</v>
      </c>
      <c r="AV160" s="13" t="s">
        <v>89</v>
      </c>
      <c r="AW160" s="13" t="s">
        <v>37</v>
      </c>
      <c r="AX160" s="13" t="s">
        <v>79</v>
      </c>
      <c r="AY160" s="245" t="s">
        <v>129</v>
      </c>
    </row>
    <row r="161" spans="1:51" s="14" customFormat="1" ht="12">
      <c r="A161" s="14"/>
      <c r="B161" s="246"/>
      <c r="C161" s="247"/>
      <c r="D161" s="231" t="s">
        <v>150</v>
      </c>
      <c r="E161" s="248" t="s">
        <v>77</v>
      </c>
      <c r="F161" s="249" t="s">
        <v>209</v>
      </c>
      <c r="G161" s="247"/>
      <c r="H161" s="248" t="s">
        <v>77</v>
      </c>
      <c r="I161" s="250"/>
      <c r="J161" s="247"/>
      <c r="K161" s="247"/>
      <c r="L161" s="251"/>
      <c r="M161" s="252"/>
      <c r="N161" s="253"/>
      <c r="O161" s="253"/>
      <c r="P161" s="253"/>
      <c r="Q161" s="253"/>
      <c r="R161" s="253"/>
      <c r="S161" s="253"/>
      <c r="T161" s="254"/>
      <c r="U161" s="14"/>
      <c r="V161" s="14"/>
      <c r="W161" s="14"/>
      <c r="X161" s="14"/>
      <c r="Y161" s="14"/>
      <c r="Z161" s="14"/>
      <c r="AA161" s="14"/>
      <c r="AB161" s="14"/>
      <c r="AC161" s="14"/>
      <c r="AD161" s="14"/>
      <c r="AE161" s="14"/>
      <c r="AT161" s="255" t="s">
        <v>150</v>
      </c>
      <c r="AU161" s="255" t="s">
        <v>89</v>
      </c>
      <c r="AV161" s="14" t="s">
        <v>87</v>
      </c>
      <c r="AW161" s="14" t="s">
        <v>37</v>
      </c>
      <c r="AX161" s="14" t="s">
        <v>79</v>
      </c>
      <c r="AY161" s="255" t="s">
        <v>129</v>
      </c>
    </row>
    <row r="162" spans="1:51" s="13" customFormat="1" ht="12">
      <c r="A162" s="13"/>
      <c r="B162" s="235"/>
      <c r="C162" s="236"/>
      <c r="D162" s="231" t="s">
        <v>150</v>
      </c>
      <c r="E162" s="237" t="s">
        <v>77</v>
      </c>
      <c r="F162" s="238" t="s">
        <v>598</v>
      </c>
      <c r="G162" s="236"/>
      <c r="H162" s="239">
        <v>8.43</v>
      </c>
      <c r="I162" s="240"/>
      <c r="J162" s="236"/>
      <c r="K162" s="236"/>
      <c r="L162" s="241"/>
      <c r="M162" s="242"/>
      <c r="N162" s="243"/>
      <c r="O162" s="243"/>
      <c r="P162" s="243"/>
      <c r="Q162" s="243"/>
      <c r="R162" s="243"/>
      <c r="S162" s="243"/>
      <c r="T162" s="244"/>
      <c r="U162" s="13"/>
      <c r="V162" s="13"/>
      <c r="W162" s="13"/>
      <c r="X162" s="13"/>
      <c r="Y162" s="13"/>
      <c r="Z162" s="13"/>
      <c r="AA162" s="13"/>
      <c r="AB162" s="13"/>
      <c r="AC162" s="13"/>
      <c r="AD162" s="13"/>
      <c r="AE162" s="13"/>
      <c r="AT162" s="245" t="s">
        <v>150</v>
      </c>
      <c r="AU162" s="245" t="s">
        <v>89</v>
      </c>
      <c r="AV162" s="13" t="s">
        <v>89</v>
      </c>
      <c r="AW162" s="13" t="s">
        <v>37</v>
      </c>
      <c r="AX162" s="13" t="s">
        <v>79</v>
      </c>
      <c r="AY162" s="245" t="s">
        <v>129</v>
      </c>
    </row>
    <row r="163" spans="1:51" s="14" customFormat="1" ht="12">
      <c r="A163" s="14"/>
      <c r="B163" s="246"/>
      <c r="C163" s="247"/>
      <c r="D163" s="231" t="s">
        <v>150</v>
      </c>
      <c r="E163" s="248" t="s">
        <v>77</v>
      </c>
      <c r="F163" s="249" t="s">
        <v>599</v>
      </c>
      <c r="G163" s="247"/>
      <c r="H163" s="248" t="s">
        <v>77</v>
      </c>
      <c r="I163" s="250"/>
      <c r="J163" s="247"/>
      <c r="K163" s="247"/>
      <c r="L163" s="251"/>
      <c r="M163" s="252"/>
      <c r="N163" s="253"/>
      <c r="O163" s="253"/>
      <c r="P163" s="253"/>
      <c r="Q163" s="253"/>
      <c r="R163" s="253"/>
      <c r="S163" s="253"/>
      <c r="T163" s="254"/>
      <c r="U163" s="14"/>
      <c r="V163" s="14"/>
      <c r="W163" s="14"/>
      <c r="X163" s="14"/>
      <c r="Y163" s="14"/>
      <c r="Z163" s="14"/>
      <c r="AA163" s="14"/>
      <c r="AB163" s="14"/>
      <c r="AC163" s="14"/>
      <c r="AD163" s="14"/>
      <c r="AE163" s="14"/>
      <c r="AT163" s="255" t="s">
        <v>150</v>
      </c>
      <c r="AU163" s="255" t="s">
        <v>89</v>
      </c>
      <c r="AV163" s="14" t="s">
        <v>87</v>
      </c>
      <c r="AW163" s="14" t="s">
        <v>37</v>
      </c>
      <c r="AX163" s="14" t="s">
        <v>79</v>
      </c>
      <c r="AY163" s="255" t="s">
        <v>129</v>
      </c>
    </row>
    <row r="164" spans="1:51" s="13" customFormat="1" ht="12">
      <c r="A164" s="13"/>
      <c r="B164" s="235"/>
      <c r="C164" s="236"/>
      <c r="D164" s="231" t="s">
        <v>150</v>
      </c>
      <c r="E164" s="237" t="s">
        <v>77</v>
      </c>
      <c r="F164" s="238" t="s">
        <v>600</v>
      </c>
      <c r="G164" s="236"/>
      <c r="H164" s="239">
        <v>80.04</v>
      </c>
      <c r="I164" s="240"/>
      <c r="J164" s="236"/>
      <c r="K164" s="236"/>
      <c r="L164" s="241"/>
      <c r="M164" s="242"/>
      <c r="N164" s="243"/>
      <c r="O164" s="243"/>
      <c r="P164" s="243"/>
      <c r="Q164" s="243"/>
      <c r="R164" s="243"/>
      <c r="S164" s="243"/>
      <c r="T164" s="244"/>
      <c r="U164" s="13"/>
      <c r="V164" s="13"/>
      <c r="W164" s="13"/>
      <c r="X164" s="13"/>
      <c r="Y164" s="13"/>
      <c r="Z164" s="13"/>
      <c r="AA164" s="13"/>
      <c r="AB164" s="13"/>
      <c r="AC164" s="13"/>
      <c r="AD164" s="13"/>
      <c r="AE164" s="13"/>
      <c r="AT164" s="245" t="s">
        <v>150</v>
      </c>
      <c r="AU164" s="245" t="s">
        <v>89</v>
      </c>
      <c r="AV164" s="13" t="s">
        <v>89</v>
      </c>
      <c r="AW164" s="13" t="s">
        <v>37</v>
      </c>
      <c r="AX164" s="13" t="s">
        <v>79</v>
      </c>
      <c r="AY164" s="245" t="s">
        <v>129</v>
      </c>
    </row>
    <row r="165" spans="1:51" s="14" customFormat="1" ht="12">
      <c r="A165" s="14"/>
      <c r="B165" s="246"/>
      <c r="C165" s="247"/>
      <c r="D165" s="231" t="s">
        <v>150</v>
      </c>
      <c r="E165" s="248" t="s">
        <v>77</v>
      </c>
      <c r="F165" s="249" t="s">
        <v>213</v>
      </c>
      <c r="G165" s="247"/>
      <c r="H165" s="248" t="s">
        <v>77</v>
      </c>
      <c r="I165" s="250"/>
      <c r="J165" s="247"/>
      <c r="K165" s="247"/>
      <c r="L165" s="251"/>
      <c r="M165" s="252"/>
      <c r="N165" s="253"/>
      <c r="O165" s="253"/>
      <c r="P165" s="253"/>
      <c r="Q165" s="253"/>
      <c r="R165" s="253"/>
      <c r="S165" s="253"/>
      <c r="T165" s="254"/>
      <c r="U165" s="14"/>
      <c r="V165" s="14"/>
      <c r="W165" s="14"/>
      <c r="X165" s="14"/>
      <c r="Y165" s="14"/>
      <c r="Z165" s="14"/>
      <c r="AA165" s="14"/>
      <c r="AB165" s="14"/>
      <c r="AC165" s="14"/>
      <c r="AD165" s="14"/>
      <c r="AE165" s="14"/>
      <c r="AT165" s="255" t="s">
        <v>150</v>
      </c>
      <c r="AU165" s="255" t="s">
        <v>89</v>
      </c>
      <c r="AV165" s="14" t="s">
        <v>87</v>
      </c>
      <c r="AW165" s="14" t="s">
        <v>37</v>
      </c>
      <c r="AX165" s="14" t="s">
        <v>79</v>
      </c>
      <c r="AY165" s="255" t="s">
        <v>129</v>
      </c>
    </row>
    <row r="166" spans="1:51" s="14" customFormat="1" ht="12">
      <c r="A166" s="14"/>
      <c r="B166" s="246"/>
      <c r="C166" s="247"/>
      <c r="D166" s="231" t="s">
        <v>150</v>
      </c>
      <c r="E166" s="248" t="s">
        <v>77</v>
      </c>
      <c r="F166" s="249" t="s">
        <v>152</v>
      </c>
      <c r="G166" s="247"/>
      <c r="H166" s="248" t="s">
        <v>77</v>
      </c>
      <c r="I166" s="250"/>
      <c r="J166" s="247"/>
      <c r="K166" s="247"/>
      <c r="L166" s="251"/>
      <c r="M166" s="252"/>
      <c r="N166" s="253"/>
      <c r="O166" s="253"/>
      <c r="P166" s="253"/>
      <c r="Q166" s="253"/>
      <c r="R166" s="253"/>
      <c r="S166" s="253"/>
      <c r="T166" s="254"/>
      <c r="U166" s="14"/>
      <c r="V166" s="14"/>
      <c r="W166" s="14"/>
      <c r="X166" s="14"/>
      <c r="Y166" s="14"/>
      <c r="Z166" s="14"/>
      <c r="AA166" s="14"/>
      <c r="AB166" s="14"/>
      <c r="AC166" s="14"/>
      <c r="AD166" s="14"/>
      <c r="AE166" s="14"/>
      <c r="AT166" s="255" t="s">
        <v>150</v>
      </c>
      <c r="AU166" s="255" t="s">
        <v>89</v>
      </c>
      <c r="AV166" s="14" t="s">
        <v>87</v>
      </c>
      <c r="AW166" s="14" t="s">
        <v>37</v>
      </c>
      <c r="AX166" s="14" t="s">
        <v>79</v>
      </c>
      <c r="AY166" s="255" t="s">
        <v>129</v>
      </c>
    </row>
    <row r="167" spans="1:51" s="15" customFormat="1" ht="12">
      <c r="A167" s="15"/>
      <c r="B167" s="256"/>
      <c r="C167" s="257"/>
      <c r="D167" s="231" t="s">
        <v>150</v>
      </c>
      <c r="E167" s="258" t="s">
        <v>77</v>
      </c>
      <c r="F167" s="259" t="s">
        <v>153</v>
      </c>
      <c r="G167" s="257"/>
      <c r="H167" s="260">
        <v>2809.86</v>
      </c>
      <c r="I167" s="261"/>
      <c r="J167" s="257"/>
      <c r="K167" s="257"/>
      <c r="L167" s="262"/>
      <c r="M167" s="263"/>
      <c r="N167" s="264"/>
      <c r="O167" s="264"/>
      <c r="P167" s="264"/>
      <c r="Q167" s="264"/>
      <c r="R167" s="264"/>
      <c r="S167" s="264"/>
      <c r="T167" s="265"/>
      <c r="U167" s="15"/>
      <c r="V167" s="15"/>
      <c r="W167" s="15"/>
      <c r="X167" s="15"/>
      <c r="Y167" s="15"/>
      <c r="Z167" s="15"/>
      <c r="AA167" s="15"/>
      <c r="AB167" s="15"/>
      <c r="AC167" s="15"/>
      <c r="AD167" s="15"/>
      <c r="AE167" s="15"/>
      <c r="AT167" s="266" t="s">
        <v>150</v>
      </c>
      <c r="AU167" s="266" t="s">
        <v>89</v>
      </c>
      <c r="AV167" s="15" t="s">
        <v>136</v>
      </c>
      <c r="AW167" s="15" t="s">
        <v>37</v>
      </c>
      <c r="AX167" s="15" t="s">
        <v>87</v>
      </c>
      <c r="AY167" s="266" t="s">
        <v>129</v>
      </c>
    </row>
    <row r="168" spans="1:65" s="2" customFormat="1" ht="33" customHeight="1">
      <c r="A168" s="39"/>
      <c r="B168" s="40"/>
      <c r="C168" s="219" t="s">
        <v>201</v>
      </c>
      <c r="D168" s="219" t="s">
        <v>131</v>
      </c>
      <c r="E168" s="220" t="s">
        <v>214</v>
      </c>
      <c r="F168" s="221" t="s">
        <v>215</v>
      </c>
      <c r="G168" s="222" t="s">
        <v>156</v>
      </c>
      <c r="H168" s="223">
        <v>14049.3</v>
      </c>
      <c r="I168" s="224"/>
      <c r="J168" s="223">
        <f>ROUND(I168*H168,2)</f>
        <v>0</v>
      </c>
      <c r="K168" s="221" t="s">
        <v>135</v>
      </c>
      <c r="L168" s="45"/>
      <c r="M168" s="225" t="s">
        <v>77</v>
      </c>
      <c r="N168" s="226" t="s">
        <v>49</v>
      </c>
      <c r="O168" s="85"/>
      <c r="P168" s="227">
        <f>O168*H168</f>
        <v>0</v>
      </c>
      <c r="Q168" s="227">
        <v>0</v>
      </c>
      <c r="R168" s="227">
        <f>Q168*H168</f>
        <v>0</v>
      </c>
      <c r="S168" s="227">
        <v>0</v>
      </c>
      <c r="T168" s="228">
        <f>S168*H168</f>
        <v>0</v>
      </c>
      <c r="U168" s="39"/>
      <c r="V168" s="39"/>
      <c r="W168" s="39"/>
      <c r="X168" s="39"/>
      <c r="Y168" s="39"/>
      <c r="Z168" s="39"/>
      <c r="AA168" s="39"/>
      <c r="AB168" s="39"/>
      <c r="AC168" s="39"/>
      <c r="AD168" s="39"/>
      <c r="AE168" s="39"/>
      <c r="AR168" s="229" t="s">
        <v>136</v>
      </c>
      <c r="AT168" s="229" t="s">
        <v>131</v>
      </c>
      <c r="AU168" s="229" t="s">
        <v>89</v>
      </c>
      <c r="AY168" s="18" t="s">
        <v>129</v>
      </c>
      <c r="BE168" s="230">
        <f>IF(N168="základní",J168,0)</f>
        <v>0</v>
      </c>
      <c r="BF168" s="230">
        <f>IF(N168="snížená",J168,0)</f>
        <v>0</v>
      </c>
      <c r="BG168" s="230">
        <f>IF(N168="zákl. přenesená",J168,0)</f>
        <v>0</v>
      </c>
      <c r="BH168" s="230">
        <f>IF(N168="sníž. přenesená",J168,0)</f>
        <v>0</v>
      </c>
      <c r="BI168" s="230">
        <f>IF(N168="nulová",J168,0)</f>
        <v>0</v>
      </c>
      <c r="BJ168" s="18" t="s">
        <v>87</v>
      </c>
      <c r="BK168" s="230">
        <f>ROUND(I168*H168,2)</f>
        <v>0</v>
      </c>
      <c r="BL168" s="18" t="s">
        <v>136</v>
      </c>
      <c r="BM168" s="229" t="s">
        <v>216</v>
      </c>
    </row>
    <row r="169" spans="1:47" s="2" customFormat="1" ht="12">
      <c r="A169" s="39"/>
      <c r="B169" s="40"/>
      <c r="C169" s="41"/>
      <c r="D169" s="231" t="s">
        <v>138</v>
      </c>
      <c r="E169" s="41"/>
      <c r="F169" s="232" t="s">
        <v>205</v>
      </c>
      <c r="G169" s="41"/>
      <c r="H169" s="41"/>
      <c r="I169" s="137"/>
      <c r="J169" s="41"/>
      <c r="K169" s="41"/>
      <c r="L169" s="45"/>
      <c r="M169" s="233"/>
      <c r="N169" s="234"/>
      <c r="O169" s="85"/>
      <c r="P169" s="85"/>
      <c r="Q169" s="85"/>
      <c r="R169" s="85"/>
      <c r="S169" s="85"/>
      <c r="T169" s="86"/>
      <c r="U169" s="39"/>
      <c r="V169" s="39"/>
      <c r="W169" s="39"/>
      <c r="X169" s="39"/>
      <c r="Y169" s="39"/>
      <c r="Z169" s="39"/>
      <c r="AA169" s="39"/>
      <c r="AB169" s="39"/>
      <c r="AC169" s="39"/>
      <c r="AD169" s="39"/>
      <c r="AE169" s="39"/>
      <c r="AT169" s="18" t="s">
        <v>138</v>
      </c>
      <c r="AU169" s="18" t="s">
        <v>89</v>
      </c>
    </row>
    <row r="170" spans="1:51" s="13" customFormat="1" ht="12">
      <c r="A170" s="13"/>
      <c r="B170" s="235"/>
      <c r="C170" s="236"/>
      <c r="D170" s="231" t="s">
        <v>150</v>
      </c>
      <c r="E170" s="237" t="s">
        <v>77</v>
      </c>
      <c r="F170" s="238" t="s">
        <v>601</v>
      </c>
      <c r="G170" s="236"/>
      <c r="H170" s="239">
        <v>14049.3</v>
      </c>
      <c r="I170" s="240"/>
      <c r="J170" s="236"/>
      <c r="K170" s="236"/>
      <c r="L170" s="241"/>
      <c r="M170" s="242"/>
      <c r="N170" s="243"/>
      <c r="O170" s="243"/>
      <c r="P170" s="243"/>
      <c r="Q170" s="243"/>
      <c r="R170" s="243"/>
      <c r="S170" s="243"/>
      <c r="T170" s="244"/>
      <c r="U170" s="13"/>
      <c r="V170" s="13"/>
      <c r="W170" s="13"/>
      <c r="X170" s="13"/>
      <c r="Y170" s="13"/>
      <c r="Z170" s="13"/>
      <c r="AA170" s="13"/>
      <c r="AB170" s="13"/>
      <c r="AC170" s="13"/>
      <c r="AD170" s="13"/>
      <c r="AE170" s="13"/>
      <c r="AT170" s="245" t="s">
        <v>150</v>
      </c>
      <c r="AU170" s="245" t="s">
        <v>89</v>
      </c>
      <c r="AV170" s="13" t="s">
        <v>89</v>
      </c>
      <c r="AW170" s="13" t="s">
        <v>37</v>
      </c>
      <c r="AX170" s="13" t="s">
        <v>79</v>
      </c>
      <c r="AY170" s="245" t="s">
        <v>129</v>
      </c>
    </row>
    <row r="171" spans="1:51" s="15" customFormat="1" ht="12">
      <c r="A171" s="15"/>
      <c r="B171" s="256"/>
      <c r="C171" s="257"/>
      <c r="D171" s="231" t="s">
        <v>150</v>
      </c>
      <c r="E171" s="258" t="s">
        <v>77</v>
      </c>
      <c r="F171" s="259" t="s">
        <v>153</v>
      </c>
      <c r="G171" s="257"/>
      <c r="H171" s="260">
        <v>14049.3</v>
      </c>
      <c r="I171" s="261"/>
      <c r="J171" s="257"/>
      <c r="K171" s="257"/>
      <c r="L171" s="262"/>
      <c r="M171" s="263"/>
      <c r="N171" s="264"/>
      <c r="O171" s="264"/>
      <c r="P171" s="264"/>
      <c r="Q171" s="264"/>
      <c r="R171" s="264"/>
      <c r="S171" s="264"/>
      <c r="T171" s="265"/>
      <c r="U171" s="15"/>
      <c r="V171" s="15"/>
      <c r="W171" s="15"/>
      <c r="X171" s="15"/>
      <c r="Y171" s="15"/>
      <c r="Z171" s="15"/>
      <c r="AA171" s="15"/>
      <c r="AB171" s="15"/>
      <c r="AC171" s="15"/>
      <c r="AD171" s="15"/>
      <c r="AE171" s="15"/>
      <c r="AT171" s="266" t="s">
        <v>150</v>
      </c>
      <c r="AU171" s="266" t="s">
        <v>89</v>
      </c>
      <c r="AV171" s="15" t="s">
        <v>136</v>
      </c>
      <c r="AW171" s="15" t="s">
        <v>37</v>
      </c>
      <c r="AX171" s="15" t="s">
        <v>87</v>
      </c>
      <c r="AY171" s="266" t="s">
        <v>129</v>
      </c>
    </row>
    <row r="172" spans="1:65" s="2" customFormat="1" ht="33" customHeight="1">
      <c r="A172" s="39"/>
      <c r="B172" s="40"/>
      <c r="C172" s="219" t="s">
        <v>8</v>
      </c>
      <c r="D172" s="219" t="s">
        <v>131</v>
      </c>
      <c r="E172" s="220" t="s">
        <v>602</v>
      </c>
      <c r="F172" s="221" t="s">
        <v>603</v>
      </c>
      <c r="G172" s="222" t="s">
        <v>156</v>
      </c>
      <c r="H172" s="223">
        <v>494.13</v>
      </c>
      <c r="I172" s="224"/>
      <c r="J172" s="223">
        <f>ROUND(I172*H172,2)</f>
        <v>0</v>
      </c>
      <c r="K172" s="221" t="s">
        <v>77</v>
      </c>
      <c r="L172" s="45"/>
      <c r="M172" s="225" t="s">
        <v>77</v>
      </c>
      <c r="N172" s="226" t="s">
        <v>49</v>
      </c>
      <c r="O172" s="85"/>
      <c r="P172" s="227">
        <f>O172*H172</f>
        <v>0</v>
      </c>
      <c r="Q172" s="227">
        <v>0</v>
      </c>
      <c r="R172" s="227">
        <f>Q172*H172</f>
        <v>0</v>
      </c>
      <c r="S172" s="227">
        <v>0</v>
      </c>
      <c r="T172" s="228">
        <f>S172*H172</f>
        <v>0</v>
      </c>
      <c r="U172" s="39"/>
      <c r="V172" s="39"/>
      <c r="W172" s="39"/>
      <c r="X172" s="39"/>
      <c r="Y172" s="39"/>
      <c r="Z172" s="39"/>
      <c r="AA172" s="39"/>
      <c r="AB172" s="39"/>
      <c r="AC172" s="39"/>
      <c r="AD172" s="39"/>
      <c r="AE172" s="39"/>
      <c r="AR172" s="229" t="s">
        <v>136</v>
      </c>
      <c r="AT172" s="229" t="s">
        <v>131</v>
      </c>
      <c r="AU172" s="229" t="s">
        <v>89</v>
      </c>
      <c r="AY172" s="18" t="s">
        <v>129</v>
      </c>
      <c r="BE172" s="230">
        <f>IF(N172="základní",J172,0)</f>
        <v>0</v>
      </c>
      <c r="BF172" s="230">
        <f>IF(N172="snížená",J172,0)</f>
        <v>0</v>
      </c>
      <c r="BG172" s="230">
        <f>IF(N172="zákl. přenesená",J172,0)</f>
        <v>0</v>
      </c>
      <c r="BH172" s="230">
        <f>IF(N172="sníž. přenesená",J172,0)</f>
        <v>0</v>
      </c>
      <c r="BI172" s="230">
        <f>IF(N172="nulová",J172,0)</f>
        <v>0</v>
      </c>
      <c r="BJ172" s="18" t="s">
        <v>87</v>
      </c>
      <c r="BK172" s="230">
        <f>ROUND(I172*H172,2)</f>
        <v>0</v>
      </c>
      <c r="BL172" s="18" t="s">
        <v>136</v>
      </c>
      <c r="BM172" s="229" t="s">
        <v>604</v>
      </c>
    </row>
    <row r="173" spans="1:47" s="2" customFormat="1" ht="12">
      <c r="A173" s="39"/>
      <c r="B173" s="40"/>
      <c r="C173" s="41"/>
      <c r="D173" s="231" t="s">
        <v>138</v>
      </c>
      <c r="E173" s="41"/>
      <c r="F173" s="232" t="s">
        <v>605</v>
      </c>
      <c r="G173" s="41"/>
      <c r="H173" s="41"/>
      <c r="I173" s="137"/>
      <c r="J173" s="41"/>
      <c r="K173" s="41"/>
      <c r="L173" s="45"/>
      <c r="M173" s="233"/>
      <c r="N173" s="234"/>
      <c r="O173" s="85"/>
      <c r="P173" s="85"/>
      <c r="Q173" s="85"/>
      <c r="R173" s="85"/>
      <c r="S173" s="85"/>
      <c r="T173" s="86"/>
      <c r="U173" s="39"/>
      <c r="V173" s="39"/>
      <c r="W173" s="39"/>
      <c r="X173" s="39"/>
      <c r="Y173" s="39"/>
      <c r="Z173" s="39"/>
      <c r="AA173" s="39"/>
      <c r="AB173" s="39"/>
      <c r="AC173" s="39"/>
      <c r="AD173" s="39"/>
      <c r="AE173" s="39"/>
      <c r="AT173" s="18" t="s">
        <v>138</v>
      </c>
      <c r="AU173" s="18" t="s">
        <v>89</v>
      </c>
    </row>
    <row r="174" spans="1:51" s="13" customFormat="1" ht="12">
      <c r="A174" s="13"/>
      <c r="B174" s="235"/>
      <c r="C174" s="236"/>
      <c r="D174" s="231" t="s">
        <v>150</v>
      </c>
      <c r="E174" s="237" t="s">
        <v>77</v>
      </c>
      <c r="F174" s="238" t="s">
        <v>606</v>
      </c>
      <c r="G174" s="236"/>
      <c r="H174" s="239">
        <v>494.13</v>
      </c>
      <c r="I174" s="240"/>
      <c r="J174" s="236"/>
      <c r="K174" s="236"/>
      <c r="L174" s="241"/>
      <c r="M174" s="242"/>
      <c r="N174" s="243"/>
      <c r="O174" s="243"/>
      <c r="P174" s="243"/>
      <c r="Q174" s="243"/>
      <c r="R174" s="243"/>
      <c r="S174" s="243"/>
      <c r="T174" s="244"/>
      <c r="U174" s="13"/>
      <c r="V174" s="13"/>
      <c r="W174" s="13"/>
      <c r="X174" s="13"/>
      <c r="Y174" s="13"/>
      <c r="Z174" s="13"/>
      <c r="AA174" s="13"/>
      <c r="AB174" s="13"/>
      <c r="AC174" s="13"/>
      <c r="AD174" s="13"/>
      <c r="AE174" s="13"/>
      <c r="AT174" s="245" t="s">
        <v>150</v>
      </c>
      <c r="AU174" s="245" t="s">
        <v>89</v>
      </c>
      <c r="AV174" s="13" t="s">
        <v>89</v>
      </c>
      <c r="AW174" s="13" t="s">
        <v>37</v>
      </c>
      <c r="AX174" s="13" t="s">
        <v>79</v>
      </c>
      <c r="AY174" s="245" t="s">
        <v>129</v>
      </c>
    </row>
    <row r="175" spans="1:51" s="15" customFormat="1" ht="12">
      <c r="A175" s="15"/>
      <c r="B175" s="256"/>
      <c r="C175" s="257"/>
      <c r="D175" s="231" t="s">
        <v>150</v>
      </c>
      <c r="E175" s="258" t="s">
        <v>77</v>
      </c>
      <c r="F175" s="259" t="s">
        <v>153</v>
      </c>
      <c r="G175" s="257"/>
      <c r="H175" s="260">
        <v>494.13</v>
      </c>
      <c r="I175" s="261"/>
      <c r="J175" s="257"/>
      <c r="K175" s="257"/>
      <c r="L175" s="262"/>
      <c r="M175" s="263"/>
      <c r="N175" s="264"/>
      <c r="O175" s="264"/>
      <c r="P175" s="264"/>
      <c r="Q175" s="264"/>
      <c r="R175" s="264"/>
      <c r="S175" s="264"/>
      <c r="T175" s="265"/>
      <c r="U175" s="15"/>
      <c r="V175" s="15"/>
      <c r="W175" s="15"/>
      <c r="X175" s="15"/>
      <c r="Y175" s="15"/>
      <c r="Z175" s="15"/>
      <c r="AA175" s="15"/>
      <c r="AB175" s="15"/>
      <c r="AC175" s="15"/>
      <c r="AD175" s="15"/>
      <c r="AE175" s="15"/>
      <c r="AT175" s="266" t="s">
        <v>150</v>
      </c>
      <c r="AU175" s="266" t="s">
        <v>89</v>
      </c>
      <c r="AV175" s="15" t="s">
        <v>136</v>
      </c>
      <c r="AW175" s="15" t="s">
        <v>37</v>
      </c>
      <c r="AX175" s="15" t="s">
        <v>87</v>
      </c>
      <c r="AY175" s="266" t="s">
        <v>129</v>
      </c>
    </row>
    <row r="176" spans="1:65" s="2" customFormat="1" ht="16.5" customHeight="1">
      <c r="A176" s="39"/>
      <c r="B176" s="40"/>
      <c r="C176" s="267" t="s">
        <v>218</v>
      </c>
      <c r="D176" s="267" t="s">
        <v>240</v>
      </c>
      <c r="E176" s="268" t="s">
        <v>241</v>
      </c>
      <c r="F176" s="269" t="s">
        <v>242</v>
      </c>
      <c r="G176" s="270" t="s">
        <v>227</v>
      </c>
      <c r="H176" s="271">
        <v>988.26</v>
      </c>
      <c r="I176" s="272"/>
      <c r="J176" s="271">
        <f>ROUND(I176*H176,2)</f>
        <v>0</v>
      </c>
      <c r="K176" s="269" t="s">
        <v>135</v>
      </c>
      <c r="L176" s="273"/>
      <c r="M176" s="274" t="s">
        <v>77</v>
      </c>
      <c r="N176" s="275" t="s">
        <v>49</v>
      </c>
      <c r="O176" s="85"/>
      <c r="P176" s="227">
        <f>O176*H176</f>
        <v>0</v>
      </c>
      <c r="Q176" s="227">
        <v>1</v>
      </c>
      <c r="R176" s="227">
        <f>Q176*H176</f>
        <v>988.26</v>
      </c>
      <c r="S176" s="227">
        <v>0</v>
      </c>
      <c r="T176" s="228">
        <f>S176*H176</f>
        <v>0</v>
      </c>
      <c r="U176" s="39"/>
      <c r="V176" s="39"/>
      <c r="W176" s="39"/>
      <c r="X176" s="39"/>
      <c r="Y176" s="39"/>
      <c r="Z176" s="39"/>
      <c r="AA176" s="39"/>
      <c r="AB176" s="39"/>
      <c r="AC176" s="39"/>
      <c r="AD176" s="39"/>
      <c r="AE176" s="39"/>
      <c r="AR176" s="229" t="s">
        <v>175</v>
      </c>
      <c r="AT176" s="229" t="s">
        <v>240</v>
      </c>
      <c r="AU176" s="229" t="s">
        <v>89</v>
      </c>
      <c r="AY176" s="18" t="s">
        <v>129</v>
      </c>
      <c r="BE176" s="230">
        <f>IF(N176="základní",J176,0)</f>
        <v>0</v>
      </c>
      <c r="BF176" s="230">
        <f>IF(N176="snížená",J176,0)</f>
        <v>0</v>
      </c>
      <c r="BG176" s="230">
        <f>IF(N176="zákl. přenesená",J176,0)</f>
        <v>0</v>
      </c>
      <c r="BH176" s="230">
        <f>IF(N176="sníž. přenesená",J176,0)</f>
        <v>0</v>
      </c>
      <c r="BI176" s="230">
        <f>IF(N176="nulová",J176,0)</f>
        <v>0</v>
      </c>
      <c r="BJ176" s="18" t="s">
        <v>87</v>
      </c>
      <c r="BK176" s="230">
        <f>ROUND(I176*H176,2)</f>
        <v>0</v>
      </c>
      <c r="BL176" s="18" t="s">
        <v>136</v>
      </c>
      <c r="BM176" s="229" t="s">
        <v>607</v>
      </c>
    </row>
    <row r="177" spans="1:51" s="13" customFormat="1" ht="12">
      <c r="A177" s="13"/>
      <c r="B177" s="235"/>
      <c r="C177" s="236"/>
      <c r="D177" s="231" t="s">
        <v>150</v>
      </c>
      <c r="E177" s="236"/>
      <c r="F177" s="238" t="s">
        <v>608</v>
      </c>
      <c r="G177" s="236"/>
      <c r="H177" s="239">
        <v>988.26</v>
      </c>
      <c r="I177" s="240"/>
      <c r="J177" s="236"/>
      <c r="K177" s="236"/>
      <c r="L177" s="241"/>
      <c r="M177" s="242"/>
      <c r="N177" s="243"/>
      <c r="O177" s="243"/>
      <c r="P177" s="243"/>
      <c r="Q177" s="243"/>
      <c r="R177" s="243"/>
      <c r="S177" s="243"/>
      <c r="T177" s="244"/>
      <c r="U177" s="13"/>
      <c r="V177" s="13"/>
      <c r="W177" s="13"/>
      <c r="X177" s="13"/>
      <c r="Y177" s="13"/>
      <c r="Z177" s="13"/>
      <c r="AA177" s="13"/>
      <c r="AB177" s="13"/>
      <c r="AC177" s="13"/>
      <c r="AD177" s="13"/>
      <c r="AE177" s="13"/>
      <c r="AT177" s="245" t="s">
        <v>150</v>
      </c>
      <c r="AU177" s="245" t="s">
        <v>89</v>
      </c>
      <c r="AV177" s="13" t="s">
        <v>89</v>
      </c>
      <c r="AW177" s="13" t="s">
        <v>4</v>
      </c>
      <c r="AX177" s="13" t="s">
        <v>87</v>
      </c>
      <c r="AY177" s="245" t="s">
        <v>129</v>
      </c>
    </row>
    <row r="178" spans="1:65" s="2" customFormat="1" ht="16.5" customHeight="1">
      <c r="A178" s="39"/>
      <c r="B178" s="40"/>
      <c r="C178" s="219" t="s">
        <v>224</v>
      </c>
      <c r="D178" s="219" t="s">
        <v>131</v>
      </c>
      <c r="E178" s="220" t="s">
        <v>219</v>
      </c>
      <c r="F178" s="221" t="s">
        <v>220</v>
      </c>
      <c r="G178" s="222" t="s">
        <v>156</v>
      </c>
      <c r="H178" s="223">
        <v>2809.86</v>
      </c>
      <c r="I178" s="224"/>
      <c r="J178" s="223">
        <f>ROUND(I178*H178,2)</f>
        <v>0</v>
      </c>
      <c r="K178" s="221" t="s">
        <v>135</v>
      </c>
      <c r="L178" s="45"/>
      <c r="M178" s="225" t="s">
        <v>77</v>
      </c>
      <c r="N178" s="226" t="s">
        <v>49</v>
      </c>
      <c r="O178" s="85"/>
      <c r="P178" s="227">
        <f>O178*H178</f>
        <v>0</v>
      </c>
      <c r="Q178" s="227">
        <v>0</v>
      </c>
      <c r="R178" s="227">
        <f>Q178*H178</f>
        <v>0</v>
      </c>
      <c r="S178" s="227">
        <v>0</v>
      </c>
      <c r="T178" s="228">
        <f>S178*H178</f>
        <v>0</v>
      </c>
      <c r="U178" s="39"/>
      <c r="V178" s="39"/>
      <c r="W178" s="39"/>
      <c r="X178" s="39"/>
      <c r="Y178" s="39"/>
      <c r="Z178" s="39"/>
      <c r="AA178" s="39"/>
      <c r="AB178" s="39"/>
      <c r="AC178" s="39"/>
      <c r="AD178" s="39"/>
      <c r="AE178" s="39"/>
      <c r="AR178" s="229" t="s">
        <v>136</v>
      </c>
      <c r="AT178" s="229" t="s">
        <v>131</v>
      </c>
      <c r="AU178" s="229" t="s">
        <v>89</v>
      </c>
      <c r="AY178" s="18" t="s">
        <v>129</v>
      </c>
      <c r="BE178" s="230">
        <f>IF(N178="základní",J178,0)</f>
        <v>0</v>
      </c>
      <c r="BF178" s="230">
        <f>IF(N178="snížená",J178,0)</f>
        <v>0</v>
      </c>
      <c r="BG178" s="230">
        <f>IF(N178="zákl. přenesená",J178,0)</f>
        <v>0</v>
      </c>
      <c r="BH178" s="230">
        <f>IF(N178="sníž. přenesená",J178,0)</f>
        <v>0</v>
      </c>
      <c r="BI178" s="230">
        <f>IF(N178="nulová",J178,0)</f>
        <v>0</v>
      </c>
      <c r="BJ178" s="18" t="s">
        <v>87</v>
      </c>
      <c r="BK178" s="230">
        <f>ROUND(I178*H178,2)</f>
        <v>0</v>
      </c>
      <c r="BL178" s="18" t="s">
        <v>136</v>
      </c>
      <c r="BM178" s="229" t="s">
        <v>221</v>
      </c>
    </row>
    <row r="179" spans="1:47" s="2" customFormat="1" ht="12">
      <c r="A179" s="39"/>
      <c r="B179" s="40"/>
      <c r="C179" s="41"/>
      <c r="D179" s="231" t="s">
        <v>138</v>
      </c>
      <c r="E179" s="41"/>
      <c r="F179" s="232" t="s">
        <v>222</v>
      </c>
      <c r="G179" s="41"/>
      <c r="H179" s="41"/>
      <c r="I179" s="137"/>
      <c r="J179" s="41"/>
      <c r="K179" s="41"/>
      <c r="L179" s="45"/>
      <c r="M179" s="233"/>
      <c r="N179" s="234"/>
      <c r="O179" s="85"/>
      <c r="P179" s="85"/>
      <c r="Q179" s="85"/>
      <c r="R179" s="85"/>
      <c r="S179" s="85"/>
      <c r="T179" s="86"/>
      <c r="U179" s="39"/>
      <c r="V179" s="39"/>
      <c r="W179" s="39"/>
      <c r="X179" s="39"/>
      <c r="Y179" s="39"/>
      <c r="Z179" s="39"/>
      <c r="AA179" s="39"/>
      <c r="AB179" s="39"/>
      <c r="AC179" s="39"/>
      <c r="AD179" s="39"/>
      <c r="AE179" s="39"/>
      <c r="AT179" s="18" t="s">
        <v>138</v>
      </c>
      <c r="AU179" s="18" t="s">
        <v>89</v>
      </c>
    </row>
    <row r="180" spans="1:51" s="13" customFormat="1" ht="12">
      <c r="A180" s="13"/>
      <c r="B180" s="235"/>
      <c r="C180" s="236"/>
      <c r="D180" s="231" t="s">
        <v>150</v>
      </c>
      <c r="E180" s="237" t="s">
        <v>77</v>
      </c>
      <c r="F180" s="238" t="s">
        <v>609</v>
      </c>
      <c r="G180" s="236"/>
      <c r="H180" s="239">
        <v>2809.86</v>
      </c>
      <c r="I180" s="240"/>
      <c r="J180" s="236"/>
      <c r="K180" s="236"/>
      <c r="L180" s="241"/>
      <c r="M180" s="242"/>
      <c r="N180" s="243"/>
      <c r="O180" s="243"/>
      <c r="P180" s="243"/>
      <c r="Q180" s="243"/>
      <c r="R180" s="243"/>
      <c r="S180" s="243"/>
      <c r="T180" s="244"/>
      <c r="U180" s="13"/>
      <c r="V180" s="13"/>
      <c r="W180" s="13"/>
      <c r="X180" s="13"/>
      <c r="Y180" s="13"/>
      <c r="Z180" s="13"/>
      <c r="AA180" s="13"/>
      <c r="AB180" s="13"/>
      <c r="AC180" s="13"/>
      <c r="AD180" s="13"/>
      <c r="AE180" s="13"/>
      <c r="AT180" s="245" t="s">
        <v>150</v>
      </c>
      <c r="AU180" s="245" t="s">
        <v>89</v>
      </c>
      <c r="AV180" s="13" t="s">
        <v>89</v>
      </c>
      <c r="AW180" s="13" t="s">
        <v>37</v>
      </c>
      <c r="AX180" s="13" t="s">
        <v>79</v>
      </c>
      <c r="AY180" s="245" t="s">
        <v>129</v>
      </c>
    </row>
    <row r="181" spans="1:51" s="15" customFormat="1" ht="12">
      <c r="A181" s="15"/>
      <c r="B181" s="256"/>
      <c r="C181" s="257"/>
      <c r="D181" s="231" t="s">
        <v>150</v>
      </c>
      <c r="E181" s="258" t="s">
        <v>77</v>
      </c>
      <c r="F181" s="259" t="s">
        <v>153</v>
      </c>
      <c r="G181" s="257"/>
      <c r="H181" s="260">
        <v>2809.86</v>
      </c>
      <c r="I181" s="261"/>
      <c r="J181" s="257"/>
      <c r="K181" s="257"/>
      <c r="L181" s="262"/>
      <c r="M181" s="263"/>
      <c r="N181" s="264"/>
      <c r="O181" s="264"/>
      <c r="P181" s="264"/>
      <c r="Q181" s="264"/>
      <c r="R181" s="264"/>
      <c r="S181" s="264"/>
      <c r="T181" s="265"/>
      <c r="U181" s="15"/>
      <c r="V181" s="15"/>
      <c r="W181" s="15"/>
      <c r="X181" s="15"/>
      <c r="Y181" s="15"/>
      <c r="Z181" s="15"/>
      <c r="AA181" s="15"/>
      <c r="AB181" s="15"/>
      <c r="AC181" s="15"/>
      <c r="AD181" s="15"/>
      <c r="AE181" s="15"/>
      <c r="AT181" s="266" t="s">
        <v>150</v>
      </c>
      <c r="AU181" s="266" t="s">
        <v>89</v>
      </c>
      <c r="AV181" s="15" t="s">
        <v>136</v>
      </c>
      <c r="AW181" s="15" t="s">
        <v>37</v>
      </c>
      <c r="AX181" s="15" t="s">
        <v>87</v>
      </c>
      <c r="AY181" s="266" t="s">
        <v>129</v>
      </c>
    </row>
    <row r="182" spans="1:65" s="2" customFormat="1" ht="21.75" customHeight="1">
      <c r="A182" s="39"/>
      <c r="B182" s="40"/>
      <c r="C182" s="219" t="s">
        <v>231</v>
      </c>
      <c r="D182" s="219" t="s">
        <v>131</v>
      </c>
      <c r="E182" s="220" t="s">
        <v>225</v>
      </c>
      <c r="F182" s="221" t="s">
        <v>226</v>
      </c>
      <c r="G182" s="222" t="s">
        <v>227</v>
      </c>
      <c r="H182" s="223">
        <v>5057.75</v>
      </c>
      <c r="I182" s="224"/>
      <c r="J182" s="223">
        <f>ROUND(I182*H182,2)</f>
        <v>0</v>
      </c>
      <c r="K182" s="221" t="s">
        <v>135</v>
      </c>
      <c r="L182" s="45"/>
      <c r="M182" s="225" t="s">
        <v>77</v>
      </c>
      <c r="N182" s="226" t="s">
        <v>49</v>
      </c>
      <c r="O182" s="85"/>
      <c r="P182" s="227">
        <f>O182*H182</f>
        <v>0</v>
      </c>
      <c r="Q182" s="227">
        <v>0</v>
      </c>
      <c r="R182" s="227">
        <f>Q182*H182</f>
        <v>0</v>
      </c>
      <c r="S182" s="227">
        <v>0</v>
      </c>
      <c r="T182" s="228">
        <f>S182*H182</f>
        <v>0</v>
      </c>
      <c r="U182" s="39"/>
      <c r="V182" s="39"/>
      <c r="W182" s="39"/>
      <c r="X182" s="39"/>
      <c r="Y182" s="39"/>
      <c r="Z182" s="39"/>
      <c r="AA182" s="39"/>
      <c r="AB182" s="39"/>
      <c r="AC182" s="39"/>
      <c r="AD182" s="39"/>
      <c r="AE182" s="39"/>
      <c r="AR182" s="229" t="s">
        <v>136</v>
      </c>
      <c r="AT182" s="229" t="s">
        <v>131</v>
      </c>
      <c r="AU182" s="229" t="s">
        <v>89</v>
      </c>
      <c r="AY182" s="18" t="s">
        <v>129</v>
      </c>
      <c r="BE182" s="230">
        <f>IF(N182="základní",J182,0)</f>
        <v>0</v>
      </c>
      <c r="BF182" s="230">
        <f>IF(N182="snížená",J182,0)</f>
        <v>0</v>
      </c>
      <c r="BG182" s="230">
        <f>IF(N182="zákl. přenesená",J182,0)</f>
        <v>0</v>
      </c>
      <c r="BH182" s="230">
        <f>IF(N182="sníž. přenesená",J182,0)</f>
        <v>0</v>
      </c>
      <c r="BI182" s="230">
        <f>IF(N182="nulová",J182,0)</f>
        <v>0</v>
      </c>
      <c r="BJ182" s="18" t="s">
        <v>87</v>
      </c>
      <c r="BK182" s="230">
        <f>ROUND(I182*H182,2)</f>
        <v>0</v>
      </c>
      <c r="BL182" s="18" t="s">
        <v>136</v>
      </c>
      <c r="BM182" s="229" t="s">
        <v>228</v>
      </c>
    </row>
    <row r="183" spans="1:47" s="2" customFormat="1" ht="12">
      <c r="A183" s="39"/>
      <c r="B183" s="40"/>
      <c r="C183" s="41"/>
      <c r="D183" s="231" t="s">
        <v>138</v>
      </c>
      <c r="E183" s="41"/>
      <c r="F183" s="232" t="s">
        <v>229</v>
      </c>
      <c r="G183" s="41"/>
      <c r="H183" s="41"/>
      <c r="I183" s="137"/>
      <c r="J183" s="41"/>
      <c r="K183" s="41"/>
      <c r="L183" s="45"/>
      <c r="M183" s="233"/>
      <c r="N183" s="234"/>
      <c r="O183" s="85"/>
      <c r="P183" s="85"/>
      <c r="Q183" s="85"/>
      <c r="R183" s="85"/>
      <c r="S183" s="85"/>
      <c r="T183" s="86"/>
      <c r="U183" s="39"/>
      <c r="V183" s="39"/>
      <c r="W183" s="39"/>
      <c r="X183" s="39"/>
      <c r="Y183" s="39"/>
      <c r="Z183" s="39"/>
      <c r="AA183" s="39"/>
      <c r="AB183" s="39"/>
      <c r="AC183" s="39"/>
      <c r="AD183" s="39"/>
      <c r="AE183" s="39"/>
      <c r="AT183" s="18" t="s">
        <v>138</v>
      </c>
      <c r="AU183" s="18" t="s">
        <v>89</v>
      </c>
    </row>
    <row r="184" spans="1:51" s="13" customFormat="1" ht="12">
      <c r="A184" s="13"/>
      <c r="B184" s="235"/>
      <c r="C184" s="236"/>
      <c r="D184" s="231" t="s">
        <v>150</v>
      </c>
      <c r="E184" s="237" t="s">
        <v>77</v>
      </c>
      <c r="F184" s="238" t="s">
        <v>610</v>
      </c>
      <c r="G184" s="236"/>
      <c r="H184" s="239">
        <v>5057.75</v>
      </c>
      <c r="I184" s="240"/>
      <c r="J184" s="236"/>
      <c r="K184" s="236"/>
      <c r="L184" s="241"/>
      <c r="M184" s="242"/>
      <c r="N184" s="243"/>
      <c r="O184" s="243"/>
      <c r="P184" s="243"/>
      <c r="Q184" s="243"/>
      <c r="R184" s="243"/>
      <c r="S184" s="243"/>
      <c r="T184" s="244"/>
      <c r="U184" s="13"/>
      <c r="V184" s="13"/>
      <c r="W184" s="13"/>
      <c r="X184" s="13"/>
      <c r="Y184" s="13"/>
      <c r="Z184" s="13"/>
      <c r="AA184" s="13"/>
      <c r="AB184" s="13"/>
      <c r="AC184" s="13"/>
      <c r="AD184" s="13"/>
      <c r="AE184" s="13"/>
      <c r="AT184" s="245" t="s">
        <v>150</v>
      </c>
      <c r="AU184" s="245" t="s">
        <v>89</v>
      </c>
      <c r="AV184" s="13" t="s">
        <v>89</v>
      </c>
      <c r="AW184" s="13" t="s">
        <v>37</v>
      </c>
      <c r="AX184" s="13" t="s">
        <v>79</v>
      </c>
      <c r="AY184" s="245" t="s">
        <v>129</v>
      </c>
    </row>
    <row r="185" spans="1:51" s="15" customFormat="1" ht="12">
      <c r="A185" s="15"/>
      <c r="B185" s="256"/>
      <c r="C185" s="257"/>
      <c r="D185" s="231" t="s">
        <v>150</v>
      </c>
      <c r="E185" s="258" t="s">
        <v>77</v>
      </c>
      <c r="F185" s="259" t="s">
        <v>153</v>
      </c>
      <c r="G185" s="257"/>
      <c r="H185" s="260">
        <v>5057.75</v>
      </c>
      <c r="I185" s="261"/>
      <c r="J185" s="257"/>
      <c r="K185" s="257"/>
      <c r="L185" s="262"/>
      <c r="M185" s="263"/>
      <c r="N185" s="264"/>
      <c r="O185" s="264"/>
      <c r="P185" s="264"/>
      <c r="Q185" s="264"/>
      <c r="R185" s="264"/>
      <c r="S185" s="264"/>
      <c r="T185" s="265"/>
      <c r="U185" s="15"/>
      <c r="V185" s="15"/>
      <c r="W185" s="15"/>
      <c r="X185" s="15"/>
      <c r="Y185" s="15"/>
      <c r="Z185" s="15"/>
      <c r="AA185" s="15"/>
      <c r="AB185" s="15"/>
      <c r="AC185" s="15"/>
      <c r="AD185" s="15"/>
      <c r="AE185" s="15"/>
      <c r="AT185" s="266" t="s">
        <v>150</v>
      </c>
      <c r="AU185" s="266" t="s">
        <v>89</v>
      </c>
      <c r="AV185" s="15" t="s">
        <v>136</v>
      </c>
      <c r="AW185" s="15" t="s">
        <v>37</v>
      </c>
      <c r="AX185" s="15" t="s">
        <v>87</v>
      </c>
      <c r="AY185" s="266" t="s">
        <v>129</v>
      </c>
    </row>
    <row r="186" spans="1:65" s="2" customFormat="1" ht="21.75" customHeight="1">
      <c r="A186" s="39"/>
      <c r="B186" s="40"/>
      <c r="C186" s="219" t="s">
        <v>239</v>
      </c>
      <c r="D186" s="219" t="s">
        <v>131</v>
      </c>
      <c r="E186" s="220" t="s">
        <v>232</v>
      </c>
      <c r="F186" s="221" t="s">
        <v>233</v>
      </c>
      <c r="G186" s="222" t="s">
        <v>156</v>
      </c>
      <c r="H186" s="223">
        <v>24.96</v>
      </c>
      <c r="I186" s="224"/>
      <c r="J186" s="223">
        <f>ROUND(I186*H186,2)</f>
        <v>0</v>
      </c>
      <c r="K186" s="221" t="s">
        <v>77</v>
      </c>
      <c r="L186" s="45"/>
      <c r="M186" s="225" t="s">
        <v>77</v>
      </c>
      <c r="N186" s="226" t="s">
        <v>49</v>
      </c>
      <c r="O186" s="85"/>
      <c r="P186" s="227">
        <f>O186*H186</f>
        <v>0</v>
      </c>
      <c r="Q186" s="227">
        <v>0</v>
      </c>
      <c r="R186" s="227">
        <f>Q186*H186</f>
        <v>0</v>
      </c>
      <c r="S186" s="227">
        <v>0</v>
      </c>
      <c r="T186" s="228">
        <f>S186*H186</f>
        <v>0</v>
      </c>
      <c r="U186" s="39"/>
      <c r="V186" s="39"/>
      <c r="W186" s="39"/>
      <c r="X186" s="39"/>
      <c r="Y186" s="39"/>
      <c r="Z186" s="39"/>
      <c r="AA186" s="39"/>
      <c r="AB186" s="39"/>
      <c r="AC186" s="39"/>
      <c r="AD186" s="39"/>
      <c r="AE186" s="39"/>
      <c r="AR186" s="229" t="s">
        <v>136</v>
      </c>
      <c r="AT186" s="229" t="s">
        <v>131</v>
      </c>
      <c r="AU186" s="229" t="s">
        <v>89</v>
      </c>
      <c r="AY186" s="18" t="s">
        <v>129</v>
      </c>
      <c r="BE186" s="230">
        <f>IF(N186="základní",J186,0)</f>
        <v>0</v>
      </c>
      <c r="BF186" s="230">
        <f>IF(N186="snížená",J186,0)</f>
        <v>0</v>
      </c>
      <c r="BG186" s="230">
        <f>IF(N186="zákl. přenesená",J186,0)</f>
        <v>0</v>
      </c>
      <c r="BH186" s="230">
        <f>IF(N186="sníž. přenesená",J186,0)</f>
        <v>0</v>
      </c>
      <c r="BI186" s="230">
        <f>IF(N186="nulová",J186,0)</f>
        <v>0</v>
      </c>
      <c r="BJ186" s="18" t="s">
        <v>87</v>
      </c>
      <c r="BK186" s="230">
        <f>ROUND(I186*H186,2)</f>
        <v>0</v>
      </c>
      <c r="BL186" s="18" t="s">
        <v>136</v>
      </c>
      <c r="BM186" s="229" t="s">
        <v>234</v>
      </c>
    </row>
    <row r="187" spans="1:47" s="2" customFormat="1" ht="12">
      <c r="A187" s="39"/>
      <c r="B187" s="40"/>
      <c r="C187" s="41"/>
      <c r="D187" s="231" t="s">
        <v>138</v>
      </c>
      <c r="E187" s="41"/>
      <c r="F187" s="232" t="s">
        <v>235</v>
      </c>
      <c r="G187" s="41"/>
      <c r="H187" s="41"/>
      <c r="I187" s="137"/>
      <c r="J187" s="41"/>
      <c r="K187" s="41"/>
      <c r="L187" s="45"/>
      <c r="M187" s="233"/>
      <c r="N187" s="234"/>
      <c r="O187" s="85"/>
      <c r="P187" s="85"/>
      <c r="Q187" s="85"/>
      <c r="R187" s="85"/>
      <c r="S187" s="85"/>
      <c r="T187" s="86"/>
      <c r="U187" s="39"/>
      <c r="V187" s="39"/>
      <c r="W187" s="39"/>
      <c r="X187" s="39"/>
      <c r="Y187" s="39"/>
      <c r="Z187" s="39"/>
      <c r="AA187" s="39"/>
      <c r="AB187" s="39"/>
      <c r="AC187" s="39"/>
      <c r="AD187" s="39"/>
      <c r="AE187" s="39"/>
      <c r="AT187" s="18" t="s">
        <v>138</v>
      </c>
      <c r="AU187" s="18" t="s">
        <v>89</v>
      </c>
    </row>
    <row r="188" spans="1:51" s="13" customFormat="1" ht="12">
      <c r="A188" s="13"/>
      <c r="B188" s="235"/>
      <c r="C188" s="236"/>
      <c r="D188" s="231" t="s">
        <v>150</v>
      </c>
      <c r="E188" s="237" t="s">
        <v>77</v>
      </c>
      <c r="F188" s="238" t="s">
        <v>611</v>
      </c>
      <c r="G188" s="236"/>
      <c r="H188" s="239">
        <v>20.46</v>
      </c>
      <c r="I188" s="240"/>
      <c r="J188" s="236"/>
      <c r="K188" s="236"/>
      <c r="L188" s="241"/>
      <c r="M188" s="242"/>
      <c r="N188" s="243"/>
      <c r="O188" s="243"/>
      <c r="P188" s="243"/>
      <c r="Q188" s="243"/>
      <c r="R188" s="243"/>
      <c r="S188" s="243"/>
      <c r="T188" s="244"/>
      <c r="U188" s="13"/>
      <c r="V188" s="13"/>
      <c r="W188" s="13"/>
      <c r="X188" s="13"/>
      <c r="Y188" s="13"/>
      <c r="Z188" s="13"/>
      <c r="AA188" s="13"/>
      <c r="AB188" s="13"/>
      <c r="AC188" s="13"/>
      <c r="AD188" s="13"/>
      <c r="AE188" s="13"/>
      <c r="AT188" s="245" t="s">
        <v>150</v>
      </c>
      <c r="AU188" s="245" t="s">
        <v>89</v>
      </c>
      <c r="AV188" s="13" t="s">
        <v>89</v>
      </c>
      <c r="AW188" s="13" t="s">
        <v>37</v>
      </c>
      <c r="AX188" s="13" t="s">
        <v>79</v>
      </c>
      <c r="AY188" s="245" t="s">
        <v>129</v>
      </c>
    </row>
    <row r="189" spans="1:51" s="13" customFormat="1" ht="12">
      <c r="A189" s="13"/>
      <c r="B189" s="235"/>
      <c r="C189" s="236"/>
      <c r="D189" s="231" t="s">
        <v>150</v>
      </c>
      <c r="E189" s="237" t="s">
        <v>77</v>
      </c>
      <c r="F189" s="238" t="s">
        <v>612</v>
      </c>
      <c r="G189" s="236"/>
      <c r="H189" s="239">
        <v>4.5</v>
      </c>
      <c r="I189" s="240"/>
      <c r="J189" s="236"/>
      <c r="K189" s="236"/>
      <c r="L189" s="241"/>
      <c r="M189" s="242"/>
      <c r="N189" s="243"/>
      <c r="O189" s="243"/>
      <c r="P189" s="243"/>
      <c r="Q189" s="243"/>
      <c r="R189" s="243"/>
      <c r="S189" s="243"/>
      <c r="T189" s="244"/>
      <c r="U189" s="13"/>
      <c r="V189" s="13"/>
      <c r="W189" s="13"/>
      <c r="X189" s="13"/>
      <c r="Y189" s="13"/>
      <c r="Z189" s="13"/>
      <c r="AA189" s="13"/>
      <c r="AB189" s="13"/>
      <c r="AC189" s="13"/>
      <c r="AD189" s="13"/>
      <c r="AE189" s="13"/>
      <c r="AT189" s="245" t="s">
        <v>150</v>
      </c>
      <c r="AU189" s="245" t="s">
        <v>89</v>
      </c>
      <c r="AV189" s="13" t="s">
        <v>89</v>
      </c>
      <c r="AW189" s="13" t="s">
        <v>37</v>
      </c>
      <c r="AX189" s="13" t="s">
        <v>79</v>
      </c>
      <c r="AY189" s="245" t="s">
        <v>129</v>
      </c>
    </row>
    <row r="190" spans="1:51" s="14" customFormat="1" ht="12">
      <c r="A190" s="14"/>
      <c r="B190" s="246"/>
      <c r="C190" s="247"/>
      <c r="D190" s="231" t="s">
        <v>150</v>
      </c>
      <c r="E190" s="248" t="s">
        <v>77</v>
      </c>
      <c r="F190" s="249" t="s">
        <v>238</v>
      </c>
      <c r="G190" s="247"/>
      <c r="H190" s="248" t="s">
        <v>77</v>
      </c>
      <c r="I190" s="250"/>
      <c r="J190" s="247"/>
      <c r="K190" s="247"/>
      <c r="L190" s="251"/>
      <c r="M190" s="252"/>
      <c r="N190" s="253"/>
      <c r="O190" s="253"/>
      <c r="P190" s="253"/>
      <c r="Q190" s="253"/>
      <c r="R190" s="253"/>
      <c r="S190" s="253"/>
      <c r="T190" s="254"/>
      <c r="U190" s="14"/>
      <c r="V190" s="14"/>
      <c r="W190" s="14"/>
      <c r="X190" s="14"/>
      <c r="Y190" s="14"/>
      <c r="Z190" s="14"/>
      <c r="AA190" s="14"/>
      <c r="AB190" s="14"/>
      <c r="AC190" s="14"/>
      <c r="AD190" s="14"/>
      <c r="AE190" s="14"/>
      <c r="AT190" s="255" t="s">
        <v>150</v>
      </c>
      <c r="AU190" s="255" t="s">
        <v>89</v>
      </c>
      <c r="AV190" s="14" t="s">
        <v>87</v>
      </c>
      <c r="AW190" s="14" t="s">
        <v>37</v>
      </c>
      <c r="AX190" s="14" t="s">
        <v>79</v>
      </c>
      <c r="AY190" s="255" t="s">
        <v>129</v>
      </c>
    </row>
    <row r="191" spans="1:51" s="15" customFormat="1" ht="12">
      <c r="A191" s="15"/>
      <c r="B191" s="256"/>
      <c r="C191" s="257"/>
      <c r="D191" s="231" t="s">
        <v>150</v>
      </c>
      <c r="E191" s="258" t="s">
        <v>77</v>
      </c>
      <c r="F191" s="259" t="s">
        <v>153</v>
      </c>
      <c r="G191" s="257"/>
      <c r="H191" s="260">
        <v>24.96</v>
      </c>
      <c r="I191" s="261"/>
      <c r="J191" s="257"/>
      <c r="K191" s="257"/>
      <c r="L191" s="262"/>
      <c r="M191" s="263"/>
      <c r="N191" s="264"/>
      <c r="O191" s="264"/>
      <c r="P191" s="264"/>
      <c r="Q191" s="264"/>
      <c r="R191" s="264"/>
      <c r="S191" s="264"/>
      <c r="T191" s="265"/>
      <c r="U191" s="15"/>
      <c r="V191" s="15"/>
      <c r="W191" s="15"/>
      <c r="X191" s="15"/>
      <c r="Y191" s="15"/>
      <c r="Z191" s="15"/>
      <c r="AA191" s="15"/>
      <c r="AB191" s="15"/>
      <c r="AC191" s="15"/>
      <c r="AD191" s="15"/>
      <c r="AE191" s="15"/>
      <c r="AT191" s="266" t="s">
        <v>150</v>
      </c>
      <c r="AU191" s="266" t="s">
        <v>89</v>
      </c>
      <c r="AV191" s="15" t="s">
        <v>136</v>
      </c>
      <c r="AW191" s="15" t="s">
        <v>37</v>
      </c>
      <c r="AX191" s="15" t="s">
        <v>87</v>
      </c>
      <c r="AY191" s="266" t="s">
        <v>129</v>
      </c>
    </row>
    <row r="192" spans="1:65" s="2" customFormat="1" ht="16.5" customHeight="1">
      <c r="A192" s="39"/>
      <c r="B192" s="40"/>
      <c r="C192" s="267" t="s">
        <v>245</v>
      </c>
      <c r="D192" s="267" t="s">
        <v>240</v>
      </c>
      <c r="E192" s="268" t="s">
        <v>241</v>
      </c>
      <c r="F192" s="269" t="s">
        <v>242</v>
      </c>
      <c r="G192" s="270" t="s">
        <v>227</v>
      </c>
      <c r="H192" s="271">
        <v>49.92</v>
      </c>
      <c r="I192" s="272"/>
      <c r="J192" s="271">
        <f>ROUND(I192*H192,2)</f>
        <v>0</v>
      </c>
      <c r="K192" s="269" t="s">
        <v>135</v>
      </c>
      <c r="L192" s="273"/>
      <c r="M192" s="274" t="s">
        <v>77</v>
      </c>
      <c r="N192" s="275" t="s">
        <v>49</v>
      </c>
      <c r="O192" s="85"/>
      <c r="P192" s="227">
        <f>O192*H192</f>
        <v>0</v>
      </c>
      <c r="Q192" s="227">
        <v>1</v>
      </c>
      <c r="R192" s="227">
        <f>Q192*H192</f>
        <v>49.92</v>
      </c>
      <c r="S192" s="227">
        <v>0</v>
      </c>
      <c r="T192" s="228">
        <f>S192*H192</f>
        <v>0</v>
      </c>
      <c r="U192" s="39"/>
      <c r="V192" s="39"/>
      <c r="W192" s="39"/>
      <c r="X192" s="39"/>
      <c r="Y192" s="39"/>
      <c r="Z192" s="39"/>
      <c r="AA192" s="39"/>
      <c r="AB192" s="39"/>
      <c r="AC192" s="39"/>
      <c r="AD192" s="39"/>
      <c r="AE192" s="39"/>
      <c r="AR192" s="229" t="s">
        <v>175</v>
      </c>
      <c r="AT192" s="229" t="s">
        <v>240</v>
      </c>
      <c r="AU192" s="229" t="s">
        <v>89</v>
      </c>
      <c r="AY192" s="18" t="s">
        <v>129</v>
      </c>
      <c r="BE192" s="230">
        <f>IF(N192="základní",J192,0)</f>
        <v>0</v>
      </c>
      <c r="BF192" s="230">
        <f>IF(N192="snížená",J192,0)</f>
        <v>0</v>
      </c>
      <c r="BG192" s="230">
        <f>IF(N192="zákl. přenesená",J192,0)</f>
        <v>0</v>
      </c>
      <c r="BH192" s="230">
        <f>IF(N192="sníž. přenesená",J192,0)</f>
        <v>0</v>
      </c>
      <c r="BI192" s="230">
        <f>IF(N192="nulová",J192,0)</f>
        <v>0</v>
      </c>
      <c r="BJ192" s="18" t="s">
        <v>87</v>
      </c>
      <c r="BK192" s="230">
        <f>ROUND(I192*H192,2)</f>
        <v>0</v>
      </c>
      <c r="BL192" s="18" t="s">
        <v>136</v>
      </c>
      <c r="BM192" s="229" t="s">
        <v>243</v>
      </c>
    </row>
    <row r="193" spans="1:51" s="13" customFormat="1" ht="12">
      <c r="A193" s="13"/>
      <c r="B193" s="235"/>
      <c r="C193" s="236"/>
      <c r="D193" s="231" t="s">
        <v>150</v>
      </c>
      <c r="E193" s="236"/>
      <c r="F193" s="238" t="s">
        <v>613</v>
      </c>
      <c r="G193" s="236"/>
      <c r="H193" s="239">
        <v>49.92</v>
      </c>
      <c r="I193" s="240"/>
      <c r="J193" s="236"/>
      <c r="K193" s="236"/>
      <c r="L193" s="241"/>
      <c r="M193" s="242"/>
      <c r="N193" s="243"/>
      <c r="O193" s="243"/>
      <c r="P193" s="243"/>
      <c r="Q193" s="243"/>
      <c r="R193" s="243"/>
      <c r="S193" s="243"/>
      <c r="T193" s="244"/>
      <c r="U193" s="13"/>
      <c r="V193" s="13"/>
      <c r="W193" s="13"/>
      <c r="X193" s="13"/>
      <c r="Y193" s="13"/>
      <c r="Z193" s="13"/>
      <c r="AA193" s="13"/>
      <c r="AB193" s="13"/>
      <c r="AC193" s="13"/>
      <c r="AD193" s="13"/>
      <c r="AE193" s="13"/>
      <c r="AT193" s="245" t="s">
        <v>150</v>
      </c>
      <c r="AU193" s="245" t="s">
        <v>89</v>
      </c>
      <c r="AV193" s="13" t="s">
        <v>89</v>
      </c>
      <c r="AW193" s="13" t="s">
        <v>4</v>
      </c>
      <c r="AX193" s="13" t="s">
        <v>87</v>
      </c>
      <c r="AY193" s="245" t="s">
        <v>129</v>
      </c>
    </row>
    <row r="194" spans="1:65" s="2" customFormat="1" ht="21.75" customHeight="1">
      <c r="A194" s="39"/>
      <c r="B194" s="40"/>
      <c r="C194" s="219" t="s">
        <v>7</v>
      </c>
      <c r="D194" s="219" t="s">
        <v>131</v>
      </c>
      <c r="E194" s="220" t="s">
        <v>614</v>
      </c>
      <c r="F194" s="221" t="s">
        <v>615</v>
      </c>
      <c r="G194" s="222" t="s">
        <v>147</v>
      </c>
      <c r="H194" s="223">
        <v>1140.3</v>
      </c>
      <c r="I194" s="224"/>
      <c r="J194" s="223">
        <f>ROUND(I194*H194,2)</f>
        <v>0</v>
      </c>
      <c r="K194" s="221" t="s">
        <v>135</v>
      </c>
      <c r="L194" s="45"/>
      <c r="M194" s="225" t="s">
        <v>77</v>
      </c>
      <c r="N194" s="226" t="s">
        <v>49</v>
      </c>
      <c r="O194" s="85"/>
      <c r="P194" s="227">
        <f>O194*H194</f>
        <v>0</v>
      </c>
      <c r="Q194" s="227">
        <v>0</v>
      </c>
      <c r="R194" s="227">
        <f>Q194*H194</f>
        <v>0</v>
      </c>
      <c r="S194" s="227">
        <v>0</v>
      </c>
      <c r="T194" s="228">
        <f>S194*H194</f>
        <v>0</v>
      </c>
      <c r="U194" s="39"/>
      <c r="V194" s="39"/>
      <c r="W194" s="39"/>
      <c r="X194" s="39"/>
      <c r="Y194" s="39"/>
      <c r="Z194" s="39"/>
      <c r="AA194" s="39"/>
      <c r="AB194" s="39"/>
      <c r="AC194" s="39"/>
      <c r="AD194" s="39"/>
      <c r="AE194" s="39"/>
      <c r="AR194" s="229" t="s">
        <v>136</v>
      </c>
      <c r="AT194" s="229" t="s">
        <v>131</v>
      </c>
      <c r="AU194" s="229" t="s">
        <v>89</v>
      </c>
      <c r="AY194" s="18" t="s">
        <v>129</v>
      </c>
      <c r="BE194" s="230">
        <f>IF(N194="základní",J194,0)</f>
        <v>0</v>
      </c>
      <c r="BF194" s="230">
        <f>IF(N194="snížená",J194,0)</f>
        <v>0</v>
      </c>
      <c r="BG194" s="230">
        <f>IF(N194="zákl. přenesená",J194,0)</f>
        <v>0</v>
      </c>
      <c r="BH194" s="230">
        <f>IF(N194="sníž. přenesená",J194,0)</f>
        <v>0</v>
      </c>
      <c r="BI194" s="230">
        <f>IF(N194="nulová",J194,0)</f>
        <v>0</v>
      </c>
      <c r="BJ194" s="18" t="s">
        <v>87</v>
      </c>
      <c r="BK194" s="230">
        <f>ROUND(I194*H194,2)</f>
        <v>0</v>
      </c>
      <c r="BL194" s="18" t="s">
        <v>136</v>
      </c>
      <c r="BM194" s="229" t="s">
        <v>616</v>
      </c>
    </row>
    <row r="195" spans="1:47" s="2" customFormat="1" ht="12">
      <c r="A195" s="39"/>
      <c r="B195" s="40"/>
      <c r="C195" s="41"/>
      <c r="D195" s="231" t="s">
        <v>138</v>
      </c>
      <c r="E195" s="41"/>
      <c r="F195" s="232" t="s">
        <v>617</v>
      </c>
      <c r="G195" s="41"/>
      <c r="H195" s="41"/>
      <c r="I195" s="137"/>
      <c r="J195" s="41"/>
      <c r="K195" s="41"/>
      <c r="L195" s="45"/>
      <c r="M195" s="233"/>
      <c r="N195" s="234"/>
      <c r="O195" s="85"/>
      <c r="P195" s="85"/>
      <c r="Q195" s="85"/>
      <c r="R195" s="85"/>
      <c r="S195" s="85"/>
      <c r="T195" s="86"/>
      <c r="U195" s="39"/>
      <c r="V195" s="39"/>
      <c r="W195" s="39"/>
      <c r="X195" s="39"/>
      <c r="Y195" s="39"/>
      <c r="Z195" s="39"/>
      <c r="AA195" s="39"/>
      <c r="AB195" s="39"/>
      <c r="AC195" s="39"/>
      <c r="AD195" s="39"/>
      <c r="AE195" s="39"/>
      <c r="AT195" s="18" t="s">
        <v>138</v>
      </c>
      <c r="AU195" s="18" t="s">
        <v>89</v>
      </c>
    </row>
    <row r="196" spans="1:51" s="13" customFormat="1" ht="12">
      <c r="A196" s="13"/>
      <c r="B196" s="235"/>
      <c r="C196" s="236"/>
      <c r="D196" s="231" t="s">
        <v>150</v>
      </c>
      <c r="E196" s="237" t="s">
        <v>77</v>
      </c>
      <c r="F196" s="238" t="s">
        <v>618</v>
      </c>
      <c r="G196" s="236"/>
      <c r="H196" s="239">
        <v>1140.3</v>
      </c>
      <c r="I196" s="240"/>
      <c r="J196" s="236"/>
      <c r="K196" s="236"/>
      <c r="L196" s="241"/>
      <c r="M196" s="242"/>
      <c r="N196" s="243"/>
      <c r="O196" s="243"/>
      <c r="P196" s="243"/>
      <c r="Q196" s="243"/>
      <c r="R196" s="243"/>
      <c r="S196" s="243"/>
      <c r="T196" s="244"/>
      <c r="U196" s="13"/>
      <c r="V196" s="13"/>
      <c r="W196" s="13"/>
      <c r="X196" s="13"/>
      <c r="Y196" s="13"/>
      <c r="Z196" s="13"/>
      <c r="AA196" s="13"/>
      <c r="AB196" s="13"/>
      <c r="AC196" s="13"/>
      <c r="AD196" s="13"/>
      <c r="AE196" s="13"/>
      <c r="AT196" s="245" t="s">
        <v>150</v>
      </c>
      <c r="AU196" s="245" t="s">
        <v>89</v>
      </c>
      <c r="AV196" s="13" t="s">
        <v>89</v>
      </c>
      <c r="AW196" s="13" t="s">
        <v>37</v>
      </c>
      <c r="AX196" s="13" t="s">
        <v>79</v>
      </c>
      <c r="AY196" s="245" t="s">
        <v>129</v>
      </c>
    </row>
    <row r="197" spans="1:51" s="15" customFormat="1" ht="12">
      <c r="A197" s="15"/>
      <c r="B197" s="256"/>
      <c r="C197" s="257"/>
      <c r="D197" s="231" t="s">
        <v>150</v>
      </c>
      <c r="E197" s="258" t="s">
        <v>77</v>
      </c>
      <c r="F197" s="259" t="s">
        <v>153</v>
      </c>
      <c r="G197" s="257"/>
      <c r="H197" s="260">
        <v>1140.3</v>
      </c>
      <c r="I197" s="261"/>
      <c r="J197" s="257"/>
      <c r="K197" s="257"/>
      <c r="L197" s="262"/>
      <c r="M197" s="263"/>
      <c r="N197" s="264"/>
      <c r="O197" s="264"/>
      <c r="P197" s="264"/>
      <c r="Q197" s="264"/>
      <c r="R197" s="264"/>
      <c r="S197" s="264"/>
      <c r="T197" s="265"/>
      <c r="U197" s="15"/>
      <c r="V197" s="15"/>
      <c r="W197" s="15"/>
      <c r="X197" s="15"/>
      <c r="Y197" s="15"/>
      <c r="Z197" s="15"/>
      <c r="AA197" s="15"/>
      <c r="AB197" s="15"/>
      <c r="AC197" s="15"/>
      <c r="AD197" s="15"/>
      <c r="AE197" s="15"/>
      <c r="AT197" s="266" t="s">
        <v>150</v>
      </c>
      <c r="AU197" s="266" t="s">
        <v>89</v>
      </c>
      <c r="AV197" s="15" t="s">
        <v>136</v>
      </c>
      <c r="AW197" s="15" t="s">
        <v>37</v>
      </c>
      <c r="AX197" s="15" t="s">
        <v>87</v>
      </c>
      <c r="AY197" s="266" t="s">
        <v>129</v>
      </c>
    </row>
    <row r="198" spans="1:63" s="12" customFormat="1" ht="22.8" customHeight="1">
      <c r="A198" s="12"/>
      <c r="B198" s="203"/>
      <c r="C198" s="204"/>
      <c r="D198" s="205" t="s">
        <v>78</v>
      </c>
      <c r="E198" s="217" t="s">
        <v>89</v>
      </c>
      <c r="F198" s="217" t="s">
        <v>251</v>
      </c>
      <c r="G198" s="204"/>
      <c r="H198" s="204"/>
      <c r="I198" s="207"/>
      <c r="J198" s="218">
        <f>BK198</f>
        <v>0</v>
      </c>
      <c r="K198" s="204"/>
      <c r="L198" s="209"/>
      <c r="M198" s="210"/>
      <c r="N198" s="211"/>
      <c r="O198" s="211"/>
      <c r="P198" s="212">
        <f>SUM(P199:P230)</f>
        <v>0</v>
      </c>
      <c r="Q198" s="211"/>
      <c r="R198" s="212">
        <f>SUM(R199:R230)</f>
        <v>797.9002342</v>
      </c>
      <c r="S198" s="211"/>
      <c r="T198" s="213">
        <f>SUM(T199:T230)</f>
        <v>0</v>
      </c>
      <c r="U198" s="12"/>
      <c r="V198" s="12"/>
      <c r="W198" s="12"/>
      <c r="X198" s="12"/>
      <c r="Y198" s="12"/>
      <c r="Z198" s="12"/>
      <c r="AA198" s="12"/>
      <c r="AB198" s="12"/>
      <c r="AC198" s="12"/>
      <c r="AD198" s="12"/>
      <c r="AE198" s="12"/>
      <c r="AR198" s="214" t="s">
        <v>87</v>
      </c>
      <c r="AT198" s="215" t="s">
        <v>78</v>
      </c>
      <c r="AU198" s="215" t="s">
        <v>87</v>
      </c>
      <c r="AY198" s="214" t="s">
        <v>129</v>
      </c>
      <c r="BK198" s="216">
        <f>SUM(BK199:BK230)</f>
        <v>0</v>
      </c>
    </row>
    <row r="199" spans="1:65" s="2" customFormat="1" ht="21.75" customHeight="1">
      <c r="A199" s="39"/>
      <c r="B199" s="40"/>
      <c r="C199" s="219" t="s">
        <v>258</v>
      </c>
      <c r="D199" s="219" t="s">
        <v>131</v>
      </c>
      <c r="E199" s="220" t="s">
        <v>619</v>
      </c>
      <c r="F199" s="221" t="s">
        <v>620</v>
      </c>
      <c r="G199" s="222" t="s">
        <v>374</v>
      </c>
      <c r="H199" s="223">
        <v>1267</v>
      </c>
      <c r="I199" s="224"/>
      <c r="J199" s="223">
        <f>ROUND(I199*H199,2)</f>
        <v>0</v>
      </c>
      <c r="K199" s="221" t="s">
        <v>135</v>
      </c>
      <c r="L199" s="45"/>
      <c r="M199" s="225" t="s">
        <v>77</v>
      </c>
      <c r="N199" s="226" t="s">
        <v>49</v>
      </c>
      <c r="O199" s="85"/>
      <c r="P199" s="227">
        <f>O199*H199</f>
        <v>0</v>
      </c>
      <c r="Q199" s="227">
        <v>0.22657</v>
      </c>
      <c r="R199" s="227">
        <f>Q199*H199</f>
        <v>287.06419</v>
      </c>
      <c r="S199" s="227">
        <v>0</v>
      </c>
      <c r="T199" s="228">
        <f>S199*H199</f>
        <v>0</v>
      </c>
      <c r="U199" s="39"/>
      <c r="V199" s="39"/>
      <c r="W199" s="39"/>
      <c r="X199" s="39"/>
      <c r="Y199" s="39"/>
      <c r="Z199" s="39"/>
      <c r="AA199" s="39"/>
      <c r="AB199" s="39"/>
      <c r="AC199" s="39"/>
      <c r="AD199" s="39"/>
      <c r="AE199" s="39"/>
      <c r="AR199" s="229" t="s">
        <v>136</v>
      </c>
      <c r="AT199" s="229" t="s">
        <v>131</v>
      </c>
      <c r="AU199" s="229" t="s">
        <v>89</v>
      </c>
      <c r="AY199" s="18" t="s">
        <v>129</v>
      </c>
      <c r="BE199" s="230">
        <f>IF(N199="základní",J199,0)</f>
        <v>0</v>
      </c>
      <c r="BF199" s="230">
        <f>IF(N199="snížená",J199,0)</f>
        <v>0</v>
      </c>
      <c r="BG199" s="230">
        <f>IF(N199="zákl. přenesená",J199,0)</f>
        <v>0</v>
      </c>
      <c r="BH199" s="230">
        <f>IF(N199="sníž. přenesená",J199,0)</f>
        <v>0</v>
      </c>
      <c r="BI199" s="230">
        <f>IF(N199="nulová",J199,0)</f>
        <v>0</v>
      </c>
      <c r="BJ199" s="18" t="s">
        <v>87</v>
      </c>
      <c r="BK199" s="230">
        <f>ROUND(I199*H199,2)</f>
        <v>0</v>
      </c>
      <c r="BL199" s="18" t="s">
        <v>136</v>
      </c>
      <c r="BM199" s="229" t="s">
        <v>621</v>
      </c>
    </row>
    <row r="200" spans="1:51" s="13" customFormat="1" ht="12">
      <c r="A200" s="13"/>
      <c r="B200" s="235"/>
      <c r="C200" s="236"/>
      <c r="D200" s="231" t="s">
        <v>150</v>
      </c>
      <c r="E200" s="237" t="s">
        <v>77</v>
      </c>
      <c r="F200" s="238" t="s">
        <v>622</v>
      </c>
      <c r="G200" s="236"/>
      <c r="H200" s="239">
        <v>1267</v>
      </c>
      <c r="I200" s="240"/>
      <c r="J200" s="236"/>
      <c r="K200" s="236"/>
      <c r="L200" s="241"/>
      <c r="M200" s="242"/>
      <c r="N200" s="243"/>
      <c r="O200" s="243"/>
      <c r="P200" s="243"/>
      <c r="Q200" s="243"/>
      <c r="R200" s="243"/>
      <c r="S200" s="243"/>
      <c r="T200" s="244"/>
      <c r="U200" s="13"/>
      <c r="V200" s="13"/>
      <c r="W200" s="13"/>
      <c r="X200" s="13"/>
      <c r="Y200" s="13"/>
      <c r="Z200" s="13"/>
      <c r="AA200" s="13"/>
      <c r="AB200" s="13"/>
      <c r="AC200" s="13"/>
      <c r="AD200" s="13"/>
      <c r="AE200" s="13"/>
      <c r="AT200" s="245" t="s">
        <v>150</v>
      </c>
      <c r="AU200" s="245" t="s">
        <v>89</v>
      </c>
      <c r="AV200" s="13" t="s">
        <v>89</v>
      </c>
      <c r="AW200" s="13" t="s">
        <v>37</v>
      </c>
      <c r="AX200" s="13" t="s">
        <v>79</v>
      </c>
      <c r="AY200" s="245" t="s">
        <v>129</v>
      </c>
    </row>
    <row r="201" spans="1:51" s="14" customFormat="1" ht="12">
      <c r="A201" s="14"/>
      <c r="B201" s="246"/>
      <c r="C201" s="247"/>
      <c r="D201" s="231" t="s">
        <v>150</v>
      </c>
      <c r="E201" s="248" t="s">
        <v>77</v>
      </c>
      <c r="F201" s="249" t="s">
        <v>152</v>
      </c>
      <c r="G201" s="247"/>
      <c r="H201" s="248" t="s">
        <v>77</v>
      </c>
      <c r="I201" s="250"/>
      <c r="J201" s="247"/>
      <c r="K201" s="247"/>
      <c r="L201" s="251"/>
      <c r="M201" s="252"/>
      <c r="N201" s="253"/>
      <c r="O201" s="253"/>
      <c r="P201" s="253"/>
      <c r="Q201" s="253"/>
      <c r="R201" s="253"/>
      <c r="S201" s="253"/>
      <c r="T201" s="254"/>
      <c r="U201" s="14"/>
      <c r="V201" s="14"/>
      <c r="W201" s="14"/>
      <c r="X201" s="14"/>
      <c r="Y201" s="14"/>
      <c r="Z201" s="14"/>
      <c r="AA201" s="14"/>
      <c r="AB201" s="14"/>
      <c r="AC201" s="14"/>
      <c r="AD201" s="14"/>
      <c r="AE201" s="14"/>
      <c r="AT201" s="255" t="s">
        <v>150</v>
      </c>
      <c r="AU201" s="255" t="s">
        <v>89</v>
      </c>
      <c r="AV201" s="14" t="s">
        <v>87</v>
      </c>
      <c r="AW201" s="14" t="s">
        <v>37</v>
      </c>
      <c r="AX201" s="14" t="s">
        <v>79</v>
      </c>
      <c r="AY201" s="255" t="s">
        <v>129</v>
      </c>
    </row>
    <row r="202" spans="1:51" s="15" customFormat="1" ht="12">
      <c r="A202" s="15"/>
      <c r="B202" s="256"/>
      <c r="C202" s="257"/>
      <c r="D202" s="231" t="s">
        <v>150</v>
      </c>
      <c r="E202" s="258" t="s">
        <v>77</v>
      </c>
      <c r="F202" s="259" t="s">
        <v>153</v>
      </c>
      <c r="G202" s="257"/>
      <c r="H202" s="260">
        <v>1267</v>
      </c>
      <c r="I202" s="261"/>
      <c r="J202" s="257"/>
      <c r="K202" s="257"/>
      <c r="L202" s="262"/>
      <c r="M202" s="263"/>
      <c r="N202" s="264"/>
      <c r="O202" s="264"/>
      <c r="P202" s="264"/>
      <c r="Q202" s="264"/>
      <c r="R202" s="264"/>
      <c r="S202" s="264"/>
      <c r="T202" s="265"/>
      <c r="U202" s="15"/>
      <c r="V202" s="15"/>
      <c r="W202" s="15"/>
      <c r="X202" s="15"/>
      <c r="Y202" s="15"/>
      <c r="Z202" s="15"/>
      <c r="AA202" s="15"/>
      <c r="AB202" s="15"/>
      <c r="AC202" s="15"/>
      <c r="AD202" s="15"/>
      <c r="AE202" s="15"/>
      <c r="AT202" s="266" t="s">
        <v>150</v>
      </c>
      <c r="AU202" s="266" t="s">
        <v>89</v>
      </c>
      <c r="AV202" s="15" t="s">
        <v>136</v>
      </c>
      <c r="AW202" s="15" t="s">
        <v>37</v>
      </c>
      <c r="AX202" s="15" t="s">
        <v>87</v>
      </c>
      <c r="AY202" s="266" t="s">
        <v>129</v>
      </c>
    </row>
    <row r="203" spans="1:65" s="2" customFormat="1" ht="21.75" customHeight="1">
      <c r="A203" s="39"/>
      <c r="B203" s="40"/>
      <c r="C203" s="219" t="s">
        <v>264</v>
      </c>
      <c r="D203" s="219" t="s">
        <v>131</v>
      </c>
      <c r="E203" s="220" t="s">
        <v>623</v>
      </c>
      <c r="F203" s="221" t="s">
        <v>624</v>
      </c>
      <c r="G203" s="222" t="s">
        <v>374</v>
      </c>
      <c r="H203" s="223">
        <v>5</v>
      </c>
      <c r="I203" s="224"/>
      <c r="J203" s="223">
        <f>ROUND(I203*H203,2)</f>
        <v>0</v>
      </c>
      <c r="K203" s="221" t="s">
        <v>135</v>
      </c>
      <c r="L203" s="45"/>
      <c r="M203" s="225" t="s">
        <v>77</v>
      </c>
      <c r="N203" s="226" t="s">
        <v>49</v>
      </c>
      <c r="O203" s="85"/>
      <c r="P203" s="227">
        <f>O203*H203</f>
        <v>0</v>
      </c>
      <c r="Q203" s="227">
        <v>0.24184</v>
      </c>
      <c r="R203" s="227">
        <f>Q203*H203</f>
        <v>1.2092</v>
      </c>
      <c r="S203" s="227">
        <v>0</v>
      </c>
      <c r="T203" s="228">
        <f>S203*H203</f>
        <v>0</v>
      </c>
      <c r="U203" s="39"/>
      <c r="V203" s="39"/>
      <c r="W203" s="39"/>
      <c r="X203" s="39"/>
      <c r="Y203" s="39"/>
      <c r="Z203" s="39"/>
      <c r="AA203" s="39"/>
      <c r="AB203" s="39"/>
      <c r="AC203" s="39"/>
      <c r="AD203" s="39"/>
      <c r="AE203" s="39"/>
      <c r="AR203" s="229" t="s">
        <v>136</v>
      </c>
      <c r="AT203" s="229" t="s">
        <v>131</v>
      </c>
      <c r="AU203" s="229" t="s">
        <v>89</v>
      </c>
      <c r="AY203" s="18" t="s">
        <v>129</v>
      </c>
      <c r="BE203" s="230">
        <f>IF(N203="základní",J203,0)</f>
        <v>0</v>
      </c>
      <c r="BF203" s="230">
        <f>IF(N203="snížená",J203,0)</f>
        <v>0</v>
      </c>
      <c r="BG203" s="230">
        <f>IF(N203="zákl. přenesená",J203,0)</f>
        <v>0</v>
      </c>
      <c r="BH203" s="230">
        <f>IF(N203="sníž. přenesená",J203,0)</f>
        <v>0</v>
      </c>
      <c r="BI203" s="230">
        <f>IF(N203="nulová",J203,0)</f>
        <v>0</v>
      </c>
      <c r="BJ203" s="18" t="s">
        <v>87</v>
      </c>
      <c r="BK203" s="230">
        <f>ROUND(I203*H203,2)</f>
        <v>0</v>
      </c>
      <c r="BL203" s="18" t="s">
        <v>136</v>
      </c>
      <c r="BM203" s="229" t="s">
        <v>625</v>
      </c>
    </row>
    <row r="204" spans="1:51" s="13" customFormat="1" ht="12">
      <c r="A204" s="13"/>
      <c r="B204" s="235"/>
      <c r="C204" s="236"/>
      <c r="D204" s="231" t="s">
        <v>150</v>
      </c>
      <c r="E204" s="237" t="s">
        <v>77</v>
      </c>
      <c r="F204" s="238" t="s">
        <v>161</v>
      </c>
      <c r="G204" s="236"/>
      <c r="H204" s="239">
        <v>5</v>
      </c>
      <c r="I204" s="240"/>
      <c r="J204" s="236"/>
      <c r="K204" s="236"/>
      <c r="L204" s="241"/>
      <c r="M204" s="242"/>
      <c r="N204" s="243"/>
      <c r="O204" s="243"/>
      <c r="P204" s="243"/>
      <c r="Q204" s="243"/>
      <c r="R204" s="243"/>
      <c r="S204" s="243"/>
      <c r="T204" s="244"/>
      <c r="U204" s="13"/>
      <c r="V204" s="13"/>
      <c r="W204" s="13"/>
      <c r="X204" s="13"/>
      <c r="Y204" s="13"/>
      <c r="Z204" s="13"/>
      <c r="AA204" s="13"/>
      <c r="AB204" s="13"/>
      <c r="AC204" s="13"/>
      <c r="AD204" s="13"/>
      <c r="AE204" s="13"/>
      <c r="AT204" s="245" t="s">
        <v>150</v>
      </c>
      <c r="AU204" s="245" t="s">
        <v>89</v>
      </c>
      <c r="AV204" s="13" t="s">
        <v>89</v>
      </c>
      <c r="AW204" s="13" t="s">
        <v>37</v>
      </c>
      <c r="AX204" s="13" t="s">
        <v>79</v>
      </c>
      <c r="AY204" s="245" t="s">
        <v>129</v>
      </c>
    </row>
    <row r="205" spans="1:51" s="14" customFormat="1" ht="12">
      <c r="A205" s="14"/>
      <c r="B205" s="246"/>
      <c r="C205" s="247"/>
      <c r="D205" s="231" t="s">
        <v>150</v>
      </c>
      <c r="E205" s="248" t="s">
        <v>77</v>
      </c>
      <c r="F205" s="249" t="s">
        <v>626</v>
      </c>
      <c r="G205" s="247"/>
      <c r="H205" s="248" t="s">
        <v>77</v>
      </c>
      <c r="I205" s="250"/>
      <c r="J205" s="247"/>
      <c r="K205" s="247"/>
      <c r="L205" s="251"/>
      <c r="M205" s="252"/>
      <c r="N205" s="253"/>
      <c r="O205" s="253"/>
      <c r="P205" s="253"/>
      <c r="Q205" s="253"/>
      <c r="R205" s="253"/>
      <c r="S205" s="253"/>
      <c r="T205" s="254"/>
      <c r="U205" s="14"/>
      <c r="V205" s="14"/>
      <c r="W205" s="14"/>
      <c r="X205" s="14"/>
      <c r="Y205" s="14"/>
      <c r="Z205" s="14"/>
      <c r="AA205" s="14"/>
      <c r="AB205" s="14"/>
      <c r="AC205" s="14"/>
      <c r="AD205" s="14"/>
      <c r="AE205" s="14"/>
      <c r="AT205" s="255" t="s">
        <v>150</v>
      </c>
      <c r="AU205" s="255" t="s">
        <v>89</v>
      </c>
      <c r="AV205" s="14" t="s">
        <v>87</v>
      </c>
      <c r="AW205" s="14" t="s">
        <v>37</v>
      </c>
      <c r="AX205" s="14" t="s">
        <v>79</v>
      </c>
      <c r="AY205" s="255" t="s">
        <v>129</v>
      </c>
    </row>
    <row r="206" spans="1:51" s="15" customFormat="1" ht="12">
      <c r="A206" s="15"/>
      <c r="B206" s="256"/>
      <c r="C206" s="257"/>
      <c r="D206" s="231" t="s">
        <v>150</v>
      </c>
      <c r="E206" s="258" t="s">
        <v>77</v>
      </c>
      <c r="F206" s="259" t="s">
        <v>153</v>
      </c>
      <c r="G206" s="257"/>
      <c r="H206" s="260">
        <v>5</v>
      </c>
      <c r="I206" s="261"/>
      <c r="J206" s="257"/>
      <c r="K206" s="257"/>
      <c r="L206" s="262"/>
      <c r="M206" s="263"/>
      <c r="N206" s="264"/>
      <c r="O206" s="264"/>
      <c r="P206" s="264"/>
      <c r="Q206" s="264"/>
      <c r="R206" s="264"/>
      <c r="S206" s="264"/>
      <c r="T206" s="265"/>
      <c r="U206" s="15"/>
      <c r="V206" s="15"/>
      <c r="W206" s="15"/>
      <c r="X206" s="15"/>
      <c r="Y206" s="15"/>
      <c r="Z206" s="15"/>
      <c r="AA206" s="15"/>
      <c r="AB206" s="15"/>
      <c r="AC206" s="15"/>
      <c r="AD206" s="15"/>
      <c r="AE206" s="15"/>
      <c r="AT206" s="266" t="s">
        <v>150</v>
      </c>
      <c r="AU206" s="266" t="s">
        <v>89</v>
      </c>
      <c r="AV206" s="15" t="s">
        <v>136</v>
      </c>
      <c r="AW206" s="15" t="s">
        <v>37</v>
      </c>
      <c r="AX206" s="15" t="s">
        <v>87</v>
      </c>
      <c r="AY206" s="266" t="s">
        <v>129</v>
      </c>
    </row>
    <row r="207" spans="1:65" s="2" customFormat="1" ht="16.5" customHeight="1">
      <c r="A207" s="39"/>
      <c r="B207" s="40"/>
      <c r="C207" s="219" t="s">
        <v>269</v>
      </c>
      <c r="D207" s="219" t="s">
        <v>131</v>
      </c>
      <c r="E207" s="220" t="s">
        <v>627</v>
      </c>
      <c r="F207" s="221" t="s">
        <v>628</v>
      </c>
      <c r="G207" s="222" t="s">
        <v>374</v>
      </c>
      <c r="H207" s="223">
        <v>1267</v>
      </c>
      <c r="I207" s="224"/>
      <c r="J207" s="223">
        <f>ROUND(I207*H207,2)</f>
        <v>0</v>
      </c>
      <c r="K207" s="221" t="s">
        <v>135</v>
      </c>
      <c r="L207" s="45"/>
      <c r="M207" s="225" t="s">
        <v>77</v>
      </c>
      <c r="N207" s="226" t="s">
        <v>49</v>
      </c>
      <c r="O207" s="85"/>
      <c r="P207" s="227">
        <f>O207*H207</f>
        <v>0</v>
      </c>
      <c r="Q207" s="227">
        <v>0.0001</v>
      </c>
      <c r="R207" s="227">
        <f>Q207*H207</f>
        <v>0.1267</v>
      </c>
      <c r="S207" s="227">
        <v>0</v>
      </c>
      <c r="T207" s="228">
        <f>S207*H207</f>
        <v>0</v>
      </c>
      <c r="U207" s="39"/>
      <c r="V207" s="39"/>
      <c r="W207" s="39"/>
      <c r="X207" s="39"/>
      <c r="Y207" s="39"/>
      <c r="Z207" s="39"/>
      <c r="AA207" s="39"/>
      <c r="AB207" s="39"/>
      <c r="AC207" s="39"/>
      <c r="AD207" s="39"/>
      <c r="AE207" s="39"/>
      <c r="AR207" s="229" t="s">
        <v>136</v>
      </c>
      <c r="AT207" s="229" t="s">
        <v>131</v>
      </c>
      <c r="AU207" s="229" t="s">
        <v>89</v>
      </c>
      <c r="AY207" s="18" t="s">
        <v>129</v>
      </c>
      <c r="BE207" s="230">
        <f>IF(N207="základní",J207,0)</f>
        <v>0</v>
      </c>
      <c r="BF207" s="230">
        <f>IF(N207="snížená",J207,0)</f>
        <v>0</v>
      </c>
      <c r="BG207" s="230">
        <f>IF(N207="zákl. přenesená",J207,0)</f>
        <v>0</v>
      </c>
      <c r="BH207" s="230">
        <f>IF(N207="sníž. přenesená",J207,0)</f>
        <v>0</v>
      </c>
      <c r="BI207" s="230">
        <f>IF(N207="nulová",J207,0)</f>
        <v>0</v>
      </c>
      <c r="BJ207" s="18" t="s">
        <v>87</v>
      </c>
      <c r="BK207" s="230">
        <f>ROUND(I207*H207,2)</f>
        <v>0</v>
      </c>
      <c r="BL207" s="18" t="s">
        <v>136</v>
      </c>
      <c r="BM207" s="229" t="s">
        <v>629</v>
      </c>
    </row>
    <row r="208" spans="1:47" s="2" customFormat="1" ht="12">
      <c r="A208" s="39"/>
      <c r="B208" s="40"/>
      <c r="C208" s="41"/>
      <c r="D208" s="231" t="s">
        <v>138</v>
      </c>
      <c r="E208" s="41"/>
      <c r="F208" s="232" t="s">
        <v>630</v>
      </c>
      <c r="G208" s="41"/>
      <c r="H208" s="41"/>
      <c r="I208" s="137"/>
      <c r="J208" s="41"/>
      <c r="K208" s="41"/>
      <c r="L208" s="45"/>
      <c r="M208" s="233"/>
      <c r="N208" s="234"/>
      <c r="O208" s="85"/>
      <c r="P208" s="85"/>
      <c r="Q208" s="85"/>
      <c r="R208" s="85"/>
      <c r="S208" s="85"/>
      <c r="T208" s="86"/>
      <c r="U208" s="39"/>
      <c r="V208" s="39"/>
      <c r="W208" s="39"/>
      <c r="X208" s="39"/>
      <c r="Y208" s="39"/>
      <c r="Z208" s="39"/>
      <c r="AA208" s="39"/>
      <c r="AB208" s="39"/>
      <c r="AC208" s="39"/>
      <c r="AD208" s="39"/>
      <c r="AE208" s="39"/>
      <c r="AT208" s="18" t="s">
        <v>138</v>
      </c>
      <c r="AU208" s="18" t="s">
        <v>89</v>
      </c>
    </row>
    <row r="209" spans="1:51" s="13" customFormat="1" ht="12">
      <c r="A209" s="13"/>
      <c r="B209" s="235"/>
      <c r="C209" s="236"/>
      <c r="D209" s="231" t="s">
        <v>150</v>
      </c>
      <c r="E209" s="237" t="s">
        <v>77</v>
      </c>
      <c r="F209" s="238" t="s">
        <v>622</v>
      </c>
      <c r="G209" s="236"/>
      <c r="H209" s="239">
        <v>1267</v>
      </c>
      <c r="I209" s="240"/>
      <c r="J209" s="236"/>
      <c r="K209" s="236"/>
      <c r="L209" s="241"/>
      <c r="M209" s="242"/>
      <c r="N209" s="243"/>
      <c r="O209" s="243"/>
      <c r="P209" s="243"/>
      <c r="Q209" s="243"/>
      <c r="R209" s="243"/>
      <c r="S209" s="243"/>
      <c r="T209" s="244"/>
      <c r="U209" s="13"/>
      <c r="V209" s="13"/>
      <c r="W209" s="13"/>
      <c r="X209" s="13"/>
      <c r="Y209" s="13"/>
      <c r="Z209" s="13"/>
      <c r="AA209" s="13"/>
      <c r="AB209" s="13"/>
      <c r="AC209" s="13"/>
      <c r="AD209" s="13"/>
      <c r="AE209" s="13"/>
      <c r="AT209" s="245" t="s">
        <v>150</v>
      </c>
      <c r="AU209" s="245" t="s">
        <v>89</v>
      </c>
      <c r="AV209" s="13" t="s">
        <v>89</v>
      </c>
      <c r="AW209" s="13" t="s">
        <v>37</v>
      </c>
      <c r="AX209" s="13" t="s">
        <v>79</v>
      </c>
      <c r="AY209" s="245" t="s">
        <v>129</v>
      </c>
    </row>
    <row r="210" spans="1:51" s="14" customFormat="1" ht="12">
      <c r="A210" s="14"/>
      <c r="B210" s="246"/>
      <c r="C210" s="247"/>
      <c r="D210" s="231" t="s">
        <v>150</v>
      </c>
      <c r="E210" s="248" t="s">
        <v>77</v>
      </c>
      <c r="F210" s="249" t="s">
        <v>152</v>
      </c>
      <c r="G210" s="247"/>
      <c r="H210" s="248" t="s">
        <v>77</v>
      </c>
      <c r="I210" s="250"/>
      <c r="J210" s="247"/>
      <c r="K210" s="247"/>
      <c r="L210" s="251"/>
      <c r="M210" s="252"/>
      <c r="N210" s="253"/>
      <c r="O210" s="253"/>
      <c r="P210" s="253"/>
      <c r="Q210" s="253"/>
      <c r="R210" s="253"/>
      <c r="S210" s="253"/>
      <c r="T210" s="254"/>
      <c r="U210" s="14"/>
      <c r="V210" s="14"/>
      <c r="W210" s="14"/>
      <c r="X210" s="14"/>
      <c r="Y210" s="14"/>
      <c r="Z210" s="14"/>
      <c r="AA210" s="14"/>
      <c r="AB210" s="14"/>
      <c r="AC210" s="14"/>
      <c r="AD210" s="14"/>
      <c r="AE210" s="14"/>
      <c r="AT210" s="255" t="s">
        <v>150</v>
      </c>
      <c r="AU210" s="255" t="s">
        <v>89</v>
      </c>
      <c r="AV210" s="14" t="s">
        <v>87</v>
      </c>
      <c r="AW210" s="14" t="s">
        <v>37</v>
      </c>
      <c r="AX210" s="14" t="s">
        <v>79</v>
      </c>
      <c r="AY210" s="255" t="s">
        <v>129</v>
      </c>
    </row>
    <row r="211" spans="1:51" s="15" customFormat="1" ht="12">
      <c r="A211" s="15"/>
      <c r="B211" s="256"/>
      <c r="C211" s="257"/>
      <c r="D211" s="231" t="s">
        <v>150</v>
      </c>
      <c r="E211" s="258" t="s">
        <v>77</v>
      </c>
      <c r="F211" s="259" t="s">
        <v>153</v>
      </c>
      <c r="G211" s="257"/>
      <c r="H211" s="260">
        <v>1267</v>
      </c>
      <c r="I211" s="261"/>
      <c r="J211" s="257"/>
      <c r="K211" s="257"/>
      <c r="L211" s="262"/>
      <c r="M211" s="263"/>
      <c r="N211" s="264"/>
      <c r="O211" s="264"/>
      <c r="P211" s="264"/>
      <c r="Q211" s="264"/>
      <c r="R211" s="264"/>
      <c r="S211" s="264"/>
      <c r="T211" s="265"/>
      <c r="U211" s="15"/>
      <c r="V211" s="15"/>
      <c r="W211" s="15"/>
      <c r="X211" s="15"/>
      <c r="Y211" s="15"/>
      <c r="Z211" s="15"/>
      <c r="AA211" s="15"/>
      <c r="AB211" s="15"/>
      <c r="AC211" s="15"/>
      <c r="AD211" s="15"/>
      <c r="AE211" s="15"/>
      <c r="AT211" s="266" t="s">
        <v>150</v>
      </c>
      <c r="AU211" s="266" t="s">
        <v>89</v>
      </c>
      <c r="AV211" s="15" t="s">
        <v>136</v>
      </c>
      <c r="AW211" s="15" t="s">
        <v>37</v>
      </c>
      <c r="AX211" s="15" t="s">
        <v>87</v>
      </c>
      <c r="AY211" s="266" t="s">
        <v>129</v>
      </c>
    </row>
    <row r="212" spans="1:65" s="2" customFormat="1" ht="21.75" customHeight="1">
      <c r="A212" s="39"/>
      <c r="B212" s="40"/>
      <c r="C212" s="219" t="s">
        <v>273</v>
      </c>
      <c r="D212" s="219" t="s">
        <v>131</v>
      </c>
      <c r="E212" s="220" t="s">
        <v>631</v>
      </c>
      <c r="F212" s="221" t="s">
        <v>632</v>
      </c>
      <c r="G212" s="222" t="s">
        <v>147</v>
      </c>
      <c r="H212" s="223">
        <v>2280.6</v>
      </c>
      <c r="I212" s="224"/>
      <c r="J212" s="223">
        <f>ROUND(I212*H212,2)</f>
        <v>0</v>
      </c>
      <c r="K212" s="221" t="s">
        <v>135</v>
      </c>
      <c r="L212" s="45"/>
      <c r="M212" s="225" t="s">
        <v>77</v>
      </c>
      <c r="N212" s="226" t="s">
        <v>49</v>
      </c>
      <c r="O212" s="85"/>
      <c r="P212" s="227">
        <f>O212*H212</f>
        <v>0</v>
      </c>
      <c r="Q212" s="227">
        <v>0.0001</v>
      </c>
      <c r="R212" s="227">
        <f>Q212*H212</f>
        <v>0.22806</v>
      </c>
      <c r="S212" s="227">
        <v>0</v>
      </c>
      <c r="T212" s="228">
        <f>S212*H212</f>
        <v>0</v>
      </c>
      <c r="U212" s="39"/>
      <c r="V212" s="39"/>
      <c r="W212" s="39"/>
      <c r="X212" s="39"/>
      <c r="Y212" s="39"/>
      <c r="Z212" s="39"/>
      <c r="AA212" s="39"/>
      <c r="AB212" s="39"/>
      <c r="AC212" s="39"/>
      <c r="AD212" s="39"/>
      <c r="AE212" s="39"/>
      <c r="AR212" s="229" t="s">
        <v>136</v>
      </c>
      <c r="AT212" s="229" t="s">
        <v>131</v>
      </c>
      <c r="AU212" s="229" t="s">
        <v>89</v>
      </c>
      <c r="AY212" s="18" t="s">
        <v>129</v>
      </c>
      <c r="BE212" s="230">
        <f>IF(N212="základní",J212,0)</f>
        <v>0</v>
      </c>
      <c r="BF212" s="230">
        <f>IF(N212="snížená",J212,0)</f>
        <v>0</v>
      </c>
      <c r="BG212" s="230">
        <f>IF(N212="zákl. přenesená",J212,0)</f>
        <v>0</v>
      </c>
      <c r="BH212" s="230">
        <f>IF(N212="sníž. přenesená",J212,0)</f>
        <v>0</v>
      </c>
      <c r="BI212" s="230">
        <f>IF(N212="nulová",J212,0)</f>
        <v>0</v>
      </c>
      <c r="BJ212" s="18" t="s">
        <v>87</v>
      </c>
      <c r="BK212" s="230">
        <f>ROUND(I212*H212,2)</f>
        <v>0</v>
      </c>
      <c r="BL212" s="18" t="s">
        <v>136</v>
      </c>
      <c r="BM212" s="229" t="s">
        <v>633</v>
      </c>
    </row>
    <row r="213" spans="1:47" s="2" customFormat="1" ht="12">
      <c r="A213" s="39"/>
      <c r="B213" s="40"/>
      <c r="C213" s="41"/>
      <c r="D213" s="231" t="s">
        <v>138</v>
      </c>
      <c r="E213" s="41"/>
      <c r="F213" s="232" t="s">
        <v>634</v>
      </c>
      <c r="G213" s="41"/>
      <c r="H213" s="41"/>
      <c r="I213" s="137"/>
      <c r="J213" s="41"/>
      <c r="K213" s="41"/>
      <c r="L213" s="45"/>
      <c r="M213" s="233"/>
      <c r="N213" s="234"/>
      <c r="O213" s="85"/>
      <c r="P213" s="85"/>
      <c r="Q213" s="85"/>
      <c r="R213" s="85"/>
      <c r="S213" s="85"/>
      <c r="T213" s="86"/>
      <c r="U213" s="39"/>
      <c r="V213" s="39"/>
      <c r="W213" s="39"/>
      <c r="X213" s="39"/>
      <c r="Y213" s="39"/>
      <c r="Z213" s="39"/>
      <c r="AA213" s="39"/>
      <c r="AB213" s="39"/>
      <c r="AC213" s="39"/>
      <c r="AD213" s="39"/>
      <c r="AE213" s="39"/>
      <c r="AT213" s="18" t="s">
        <v>138</v>
      </c>
      <c r="AU213" s="18" t="s">
        <v>89</v>
      </c>
    </row>
    <row r="214" spans="1:51" s="13" customFormat="1" ht="12">
      <c r="A214" s="13"/>
      <c r="B214" s="235"/>
      <c r="C214" s="236"/>
      <c r="D214" s="231" t="s">
        <v>150</v>
      </c>
      <c r="E214" s="237" t="s">
        <v>77</v>
      </c>
      <c r="F214" s="238" t="s">
        <v>635</v>
      </c>
      <c r="G214" s="236"/>
      <c r="H214" s="239">
        <v>2280.6</v>
      </c>
      <c r="I214" s="240"/>
      <c r="J214" s="236"/>
      <c r="K214" s="236"/>
      <c r="L214" s="241"/>
      <c r="M214" s="242"/>
      <c r="N214" s="243"/>
      <c r="O214" s="243"/>
      <c r="P214" s="243"/>
      <c r="Q214" s="243"/>
      <c r="R214" s="243"/>
      <c r="S214" s="243"/>
      <c r="T214" s="244"/>
      <c r="U214" s="13"/>
      <c r="V214" s="13"/>
      <c r="W214" s="13"/>
      <c r="X214" s="13"/>
      <c r="Y214" s="13"/>
      <c r="Z214" s="13"/>
      <c r="AA214" s="13"/>
      <c r="AB214" s="13"/>
      <c r="AC214" s="13"/>
      <c r="AD214" s="13"/>
      <c r="AE214" s="13"/>
      <c r="AT214" s="245" t="s">
        <v>150</v>
      </c>
      <c r="AU214" s="245" t="s">
        <v>89</v>
      </c>
      <c r="AV214" s="13" t="s">
        <v>89</v>
      </c>
      <c r="AW214" s="13" t="s">
        <v>37</v>
      </c>
      <c r="AX214" s="13" t="s">
        <v>79</v>
      </c>
      <c r="AY214" s="245" t="s">
        <v>129</v>
      </c>
    </row>
    <row r="215" spans="1:51" s="15" customFormat="1" ht="12">
      <c r="A215" s="15"/>
      <c r="B215" s="256"/>
      <c r="C215" s="257"/>
      <c r="D215" s="231" t="s">
        <v>150</v>
      </c>
      <c r="E215" s="258" t="s">
        <v>77</v>
      </c>
      <c r="F215" s="259" t="s">
        <v>153</v>
      </c>
      <c r="G215" s="257"/>
      <c r="H215" s="260">
        <v>2280.6</v>
      </c>
      <c r="I215" s="261"/>
      <c r="J215" s="257"/>
      <c r="K215" s="257"/>
      <c r="L215" s="262"/>
      <c r="M215" s="263"/>
      <c r="N215" s="264"/>
      <c r="O215" s="264"/>
      <c r="P215" s="264"/>
      <c r="Q215" s="264"/>
      <c r="R215" s="264"/>
      <c r="S215" s="264"/>
      <c r="T215" s="265"/>
      <c r="U215" s="15"/>
      <c r="V215" s="15"/>
      <c r="W215" s="15"/>
      <c r="X215" s="15"/>
      <c r="Y215" s="15"/>
      <c r="Z215" s="15"/>
      <c r="AA215" s="15"/>
      <c r="AB215" s="15"/>
      <c r="AC215" s="15"/>
      <c r="AD215" s="15"/>
      <c r="AE215" s="15"/>
      <c r="AT215" s="266" t="s">
        <v>150</v>
      </c>
      <c r="AU215" s="266" t="s">
        <v>89</v>
      </c>
      <c r="AV215" s="15" t="s">
        <v>136</v>
      </c>
      <c r="AW215" s="15" t="s">
        <v>37</v>
      </c>
      <c r="AX215" s="15" t="s">
        <v>87</v>
      </c>
      <c r="AY215" s="266" t="s">
        <v>129</v>
      </c>
    </row>
    <row r="216" spans="1:65" s="2" customFormat="1" ht="16.5" customHeight="1">
      <c r="A216" s="39"/>
      <c r="B216" s="40"/>
      <c r="C216" s="267" t="s">
        <v>278</v>
      </c>
      <c r="D216" s="267" t="s">
        <v>240</v>
      </c>
      <c r="E216" s="268" t="s">
        <v>636</v>
      </c>
      <c r="F216" s="269" t="s">
        <v>637</v>
      </c>
      <c r="G216" s="270" t="s">
        <v>147</v>
      </c>
      <c r="H216" s="271">
        <v>2622.69</v>
      </c>
      <c r="I216" s="272"/>
      <c r="J216" s="271">
        <f>ROUND(I216*H216,2)</f>
        <v>0</v>
      </c>
      <c r="K216" s="269" t="s">
        <v>135</v>
      </c>
      <c r="L216" s="273"/>
      <c r="M216" s="274" t="s">
        <v>77</v>
      </c>
      <c r="N216" s="275" t="s">
        <v>49</v>
      </c>
      <c r="O216" s="85"/>
      <c r="P216" s="227">
        <f>O216*H216</f>
        <v>0</v>
      </c>
      <c r="Q216" s="227">
        <v>0.00018</v>
      </c>
      <c r="R216" s="227">
        <f>Q216*H216</f>
        <v>0.47208420000000006</v>
      </c>
      <c r="S216" s="227">
        <v>0</v>
      </c>
      <c r="T216" s="228">
        <f>S216*H216</f>
        <v>0</v>
      </c>
      <c r="U216" s="39"/>
      <c r="V216" s="39"/>
      <c r="W216" s="39"/>
      <c r="X216" s="39"/>
      <c r="Y216" s="39"/>
      <c r="Z216" s="39"/>
      <c r="AA216" s="39"/>
      <c r="AB216" s="39"/>
      <c r="AC216" s="39"/>
      <c r="AD216" s="39"/>
      <c r="AE216" s="39"/>
      <c r="AR216" s="229" t="s">
        <v>175</v>
      </c>
      <c r="AT216" s="229" t="s">
        <v>240</v>
      </c>
      <c r="AU216" s="229" t="s">
        <v>89</v>
      </c>
      <c r="AY216" s="18" t="s">
        <v>129</v>
      </c>
      <c r="BE216" s="230">
        <f>IF(N216="základní",J216,0)</f>
        <v>0</v>
      </c>
      <c r="BF216" s="230">
        <f>IF(N216="snížená",J216,0)</f>
        <v>0</v>
      </c>
      <c r="BG216" s="230">
        <f>IF(N216="zákl. přenesená",J216,0)</f>
        <v>0</v>
      </c>
      <c r="BH216" s="230">
        <f>IF(N216="sníž. přenesená",J216,0)</f>
        <v>0</v>
      </c>
      <c r="BI216" s="230">
        <f>IF(N216="nulová",J216,0)</f>
        <v>0</v>
      </c>
      <c r="BJ216" s="18" t="s">
        <v>87</v>
      </c>
      <c r="BK216" s="230">
        <f>ROUND(I216*H216,2)</f>
        <v>0</v>
      </c>
      <c r="BL216" s="18" t="s">
        <v>136</v>
      </c>
      <c r="BM216" s="229" t="s">
        <v>638</v>
      </c>
    </row>
    <row r="217" spans="1:51" s="13" customFormat="1" ht="12">
      <c r="A217" s="13"/>
      <c r="B217" s="235"/>
      <c r="C217" s="236"/>
      <c r="D217" s="231" t="s">
        <v>150</v>
      </c>
      <c r="E217" s="236"/>
      <c r="F217" s="238" t="s">
        <v>639</v>
      </c>
      <c r="G217" s="236"/>
      <c r="H217" s="239">
        <v>2622.69</v>
      </c>
      <c r="I217" s="240"/>
      <c r="J217" s="236"/>
      <c r="K217" s="236"/>
      <c r="L217" s="241"/>
      <c r="M217" s="242"/>
      <c r="N217" s="243"/>
      <c r="O217" s="243"/>
      <c r="P217" s="243"/>
      <c r="Q217" s="243"/>
      <c r="R217" s="243"/>
      <c r="S217" s="243"/>
      <c r="T217" s="244"/>
      <c r="U217" s="13"/>
      <c r="V217" s="13"/>
      <c r="W217" s="13"/>
      <c r="X217" s="13"/>
      <c r="Y217" s="13"/>
      <c r="Z217" s="13"/>
      <c r="AA217" s="13"/>
      <c r="AB217" s="13"/>
      <c r="AC217" s="13"/>
      <c r="AD217" s="13"/>
      <c r="AE217" s="13"/>
      <c r="AT217" s="245" t="s">
        <v>150</v>
      </c>
      <c r="AU217" s="245" t="s">
        <v>89</v>
      </c>
      <c r="AV217" s="13" t="s">
        <v>89</v>
      </c>
      <c r="AW217" s="13" t="s">
        <v>4</v>
      </c>
      <c r="AX217" s="13" t="s">
        <v>87</v>
      </c>
      <c r="AY217" s="245" t="s">
        <v>129</v>
      </c>
    </row>
    <row r="218" spans="1:65" s="2" customFormat="1" ht="21.75" customHeight="1">
      <c r="A218" s="39"/>
      <c r="B218" s="40"/>
      <c r="C218" s="219" t="s">
        <v>284</v>
      </c>
      <c r="D218" s="219" t="s">
        <v>131</v>
      </c>
      <c r="E218" s="220" t="s">
        <v>640</v>
      </c>
      <c r="F218" s="221" t="s">
        <v>641</v>
      </c>
      <c r="G218" s="222" t="s">
        <v>374</v>
      </c>
      <c r="H218" s="223">
        <v>1272</v>
      </c>
      <c r="I218" s="224"/>
      <c r="J218" s="223">
        <f>ROUND(I218*H218,2)</f>
        <v>0</v>
      </c>
      <c r="K218" s="221" t="s">
        <v>135</v>
      </c>
      <c r="L218" s="45"/>
      <c r="M218" s="225" t="s">
        <v>77</v>
      </c>
      <c r="N218" s="226" t="s">
        <v>49</v>
      </c>
      <c r="O218" s="85"/>
      <c r="P218" s="227">
        <f>O218*H218</f>
        <v>0</v>
      </c>
      <c r="Q218" s="227">
        <v>0</v>
      </c>
      <c r="R218" s="227">
        <f>Q218*H218</f>
        <v>0</v>
      </c>
      <c r="S218" s="227">
        <v>0</v>
      </c>
      <c r="T218" s="228">
        <f>S218*H218</f>
        <v>0</v>
      </c>
      <c r="U218" s="39"/>
      <c r="V218" s="39"/>
      <c r="W218" s="39"/>
      <c r="X218" s="39"/>
      <c r="Y218" s="39"/>
      <c r="Z218" s="39"/>
      <c r="AA218" s="39"/>
      <c r="AB218" s="39"/>
      <c r="AC218" s="39"/>
      <c r="AD218" s="39"/>
      <c r="AE218" s="39"/>
      <c r="AR218" s="229" t="s">
        <v>136</v>
      </c>
      <c r="AT218" s="229" t="s">
        <v>131</v>
      </c>
      <c r="AU218" s="229" t="s">
        <v>89</v>
      </c>
      <c r="AY218" s="18" t="s">
        <v>129</v>
      </c>
      <c r="BE218" s="230">
        <f>IF(N218="základní",J218,0)</f>
        <v>0</v>
      </c>
      <c r="BF218" s="230">
        <f>IF(N218="snížená",J218,0)</f>
        <v>0</v>
      </c>
      <c r="BG218" s="230">
        <f>IF(N218="zákl. přenesená",J218,0)</f>
        <v>0</v>
      </c>
      <c r="BH218" s="230">
        <f>IF(N218="sníž. přenesená",J218,0)</f>
        <v>0</v>
      </c>
      <c r="BI218" s="230">
        <f>IF(N218="nulová",J218,0)</f>
        <v>0</v>
      </c>
      <c r="BJ218" s="18" t="s">
        <v>87</v>
      </c>
      <c r="BK218" s="230">
        <f>ROUND(I218*H218,2)</f>
        <v>0</v>
      </c>
      <c r="BL218" s="18" t="s">
        <v>136</v>
      </c>
      <c r="BM218" s="229" t="s">
        <v>642</v>
      </c>
    </row>
    <row r="219" spans="1:47" s="2" customFormat="1" ht="12">
      <c r="A219" s="39"/>
      <c r="B219" s="40"/>
      <c r="C219" s="41"/>
      <c r="D219" s="231" t="s">
        <v>138</v>
      </c>
      <c r="E219" s="41"/>
      <c r="F219" s="232" t="s">
        <v>643</v>
      </c>
      <c r="G219" s="41"/>
      <c r="H219" s="41"/>
      <c r="I219" s="137"/>
      <c r="J219" s="41"/>
      <c r="K219" s="41"/>
      <c r="L219" s="45"/>
      <c r="M219" s="233"/>
      <c r="N219" s="234"/>
      <c r="O219" s="85"/>
      <c r="P219" s="85"/>
      <c r="Q219" s="85"/>
      <c r="R219" s="85"/>
      <c r="S219" s="85"/>
      <c r="T219" s="86"/>
      <c r="U219" s="39"/>
      <c r="V219" s="39"/>
      <c r="W219" s="39"/>
      <c r="X219" s="39"/>
      <c r="Y219" s="39"/>
      <c r="Z219" s="39"/>
      <c r="AA219" s="39"/>
      <c r="AB219" s="39"/>
      <c r="AC219" s="39"/>
      <c r="AD219" s="39"/>
      <c r="AE219" s="39"/>
      <c r="AT219" s="18" t="s">
        <v>138</v>
      </c>
      <c r="AU219" s="18" t="s">
        <v>89</v>
      </c>
    </row>
    <row r="220" spans="1:51" s="13" customFormat="1" ht="12">
      <c r="A220" s="13"/>
      <c r="B220" s="235"/>
      <c r="C220" s="236"/>
      <c r="D220" s="231" t="s">
        <v>150</v>
      </c>
      <c r="E220" s="237" t="s">
        <v>77</v>
      </c>
      <c r="F220" s="238" t="s">
        <v>644</v>
      </c>
      <c r="G220" s="236"/>
      <c r="H220" s="239">
        <v>1272</v>
      </c>
      <c r="I220" s="240"/>
      <c r="J220" s="236"/>
      <c r="K220" s="236"/>
      <c r="L220" s="241"/>
      <c r="M220" s="242"/>
      <c r="N220" s="243"/>
      <c r="O220" s="243"/>
      <c r="P220" s="243"/>
      <c r="Q220" s="243"/>
      <c r="R220" s="243"/>
      <c r="S220" s="243"/>
      <c r="T220" s="244"/>
      <c r="U220" s="13"/>
      <c r="V220" s="13"/>
      <c r="W220" s="13"/>
      <c r="X220" s="13"/>
      <c r="Y220" s="13"/>
      <c r="Z220" s="13"/>
      <c r="AA220" s="13"/>
      <c r="AB220" s="13"/>
      <c r="AC220" s="13"/>
      <c r="AD220" s="13"/>
      <c r="AE220" s="13"/>
      <c r="AT220" s="245" t="s">
        <v>150</v>
      </c>
      <c r="AU220" s="245" t="s">
        <v>89</v>
      </c>
      <c r="AV220" s="13" t="s">
        <v>89</v>
      </c>
      <c r="AW220" s="13" t="s">
        <v>37</v>
      </c>
      <c r="AX220" s="13" t="s">
        <v>79</v>
      </c>
      <c r="AY220" s="245" t="s">
        <v>129</v>
      </c>
    </row>
    <row r="221" spans="1:51" s="14" customFormat="1" ht="12">
      <c r="A221" s="14"/>
      <c r="B221" s="246"/>
      <c r="C221" s="247"/>
      <c r="D221" s="231" t="s">
        <v>150</v>
      </c>
      <c r="E221" s="248" t="s">
        <v>77</v>
      </c>
      <c r="F221" s="249" t="s">
        <v>152</v>
      </c>
      <c r="G221" s="247"/>
      <c r="H221" s="248" t="s">
        <v>77</v>
      </c>
      <c r="I221" s="250"/>
      <c r="J221" s="247"/>
      <c r="K221" s="247"/>
      <c r="L221" s="251"/>
      <c r="M221" s="252"/>
      <c r="N221" s="253"/>
      <c r="O221" s="253"/>
      <c r="P221" s="253"/>
      <c r="Q221" s="253"/>
      <c r="R221" s="253"/>
      <c r="S221" s="253"/>
      <c r="T221" s="254"/>
      <c r="U221" s="14"/>
      <c r="V221" s="14"/>
      <c r="W221" s="14"/>
      <c r="X221" s="14"/>
      <c r="Y221" s="14"/>
      <c r="Z221" s="14"/>
      <c r="AA221" s="14"/>
      <c r="AB221" s="14"/>
      <c r="AC221" s="14"/>
      <c r="AD221" s="14"/>
      <c r="AE221" s="14"/>
      <c r="AT221" s="255" t="s">
        <v>150</v>
      </c>
      <c r="AU221" s="255" t="s">
        <v>89</v>
      </c>
      <c r="AV221" s="14" t="s">
        <v>87</v>
      </c>
      <c r="AW221" s="14" t="s">
        <v>37</v>
      </c>
      <c r="AX221" s="14" t="s">
        <v>79</v>
      </c>
      <c r="AY221" s="255" t="s">
        <v>129</v>
      </c>
    </row>
    <row r="222" spans="1:51" s="15" customFormat="1" ht="12">
      <c r="A222" s="15"/>
      <c r="B222" s="256"/>
      <c r="C222" s="257"/>
      <c r="D222" s="231" t="s">
        <v>150</v>
      </c>
      <c r="E222" s="258" t="s">
        <v>77</v>
      </c>
      <c r="F222" s="259" t="s">
        <v>153</v>
      </c>
      <c r="G222" s="257"/>
      <c r="H222" s="260">
        <v>1272</v>
      </c>
      <c r="I222" s="261"/>
      <c r="J222" s="257"/>
      <c r="K222" s="257"/>
      <c r="L222" s="262"/>
      <c r="M222" s="263"/>
      <c r="N222" s="264"/>
      <c r="O222" s="264"/>
      <c r="P222" s="264"/>
      <c r="Q222" s="264"/>
      <c r="R222" s="264"/>
      <c r="S222" s="264"/>
      <c r="T222" s="265"/>
      <c r="U222" s="15"/>
      <c r="V222" s="15"/>
      <c r="W222" s="15"/>
      <c r="X222" s="15"/>
      <c r="Y222" s="15"/>
      <c r="Z222" s="15"/>
      <c r="AA222" s="15"/>
      <c r="AB222" s="15"/>
      <c r="AC222" s="15"/>
      <c r="AD222" s="15"/>
      <c r="AE222" s="15"/>
      <c r="AT222" s="266" t="s">
        <v>150</v>
      </c>
      <c r="AU222" s="266" t="s">
        <v>89</v>
      </c>
      <c r="AV222" s="15" t="s">
        <v>136</v>
      </c>
      <c r="AW222" s="15" t="s">
        <v>37</v>
      </c>
      <c r="AX222" s="15" t="s">
        <v>87</v>
      </c>
      <c r="AY222" s="266" t="s">
        <v>129</v>
      </c>
    </row>
    <row r="223" spans="1:65" s="2" customFormat="1" ht="16.5" customHeight="1">
      <c r="A223" s="39"/>
      <c r="B223" s="40"/>
      <c r="C223" s="267" t="s">
        <v>290</v>
      </c>
      <c r="D223" s="267" t="s">
        <v>240</v>
      </c>
      <c r="E223" s="268" t="s">
        <v>645</v>
      </c>
      <c r="F223" s="269" t="s">
        <v>646</v>
      </c>
      <c r="G223" s="270" t="s">
        <v>227</v>
      </c>
      <c r="H223" s="271">
        <v>508.8</v>
      </c>
      <c r="I223" s="272"/>
      <c r="J223" s="271">
        <f>ROUND(I223*H223,2)</f>
        <v>0</v>
      </c>
      <c r="K223" s="269" t="s">
        <v>77</v>
      </c>
      <c r="L223" s="273"/>
      <c r="M223" s="274" t="s">
        <v>77</v>
      </c>
      <c r="N223" s="275" t="s">
        <v>49</v>
      </c>
      <c r="O223" s="85"/>
      <c r="P223" s="227">
        <f>O223*H223</f>
        <v>0</v>
      </c>
      <c r="Q223" s="227">
        <v>1</v>
      </c>
      <c r="R223" s="227">
        <f>Q223*H223</f>
        <v>508.8</v>
      </c>
      <c r="S223" s="227">
        <v>0</v>
      </c>
      <c r="T223" s="228">
        <f>S223*H223</f>
        <v>0</v>
      </c>
      <c r="U223" s="39"/>
      <c r="V223" s="39"/>
      <c r="W223" s="39"/>
      <c r="X223" s="39"/>
      <c r="Y223" s="39"/>
      <c r="Z223" s="39"/>
      <c r="AA223" s="39"/>
      <c r="AB223" s="39"/>
      <c r="AC223" s="39"/>
      <c r="AD223" s="39"/>
      <c r="AE223" s="39"/>
      <c r="AR223" s="229" t="s">
        <v>175</v>
      </c>
      <c r="AT223" s="229" t="s">
        <v>240</v>
      </c>
      <c r="AU223" s="229" t="s">
        <v>89</v>
      </c>
      <c r="AY223" s="18" t="s">
        <v>129</v>
      </c>
      <c r="BE223" s="230">
        <f>IF(N223="základní",J223,0)</f>
        <v>0</v>
      </c>
      <c r="BF223" s="230">
        <f>IF(N223="snížená",J223,0)</f>
        <v>0</v>
      </c>
      <c r="BG223" s="230">
        <f>IF(N223="zákl. přenesená",J223,0)</f>
        <v>0</v>
      </c>
      <c r="BH223" s="230">
        <f>IF(N223="sníž. přenesená",J223,0)</f>
        <v>0</v>
      </c>
      <c r="BI223" s="230">
        <f>IF(N223="nulová",J223,0)</f>
        <v>0</v>
      </c>
      <c r="BJ223" s="18" t="s">
        <v>87</v>
      </c>
      <c r="BK223" s="230">
        <f>ROUND(I223*H223,2)</f>
        <v>0</v>
      </c>
      <c r="BL223" s="18" t="s">
        <v>136</v>
      </c>
      <c r="BM223" s="229" t="s">
        <v>647</v>
      </c>
    </row>
    <row r="224" spans="1:51" s="13" customFormat="1" ht="12">
      <c r="A224" s="13"/>
      <c r="B224" s="235"/>
      <c r="C224" s="236"/>
      <c r="D224" s="231" t="s">
        <v>150</v>
      </c>
      <c r="E224" s="237" t="s">
        <v>77</v>
      </c>
      <c r="F224" s="238" t="s">
        <v>648</v>
      </c>
      <c r="G224" s="236"/>
      <c r="H224" s="239">
        <v>508.8</v>
      </c>
      <c r="I224" s="240"/>
      <c r="J224" s="236"/>
      <c r="K224" s="236"/>
      <c r="L224" s="241"/>
      <c r="M224" s="242"/>
      <c r="N224" s="243"/>
      <c r="O224" s="243"/>
      <c r="P224" s="243"/>
      <c r="Q224" s="243"/>
      <c r="R224" s="243"/>
      <c r="S224" s="243"/>
      <c r="T224" s="244"/>
      <c r="U224" s="13"/>
      <c r="V224" s="13"/>
      <c r="W224" s="13"/>
      <c r="X224" s="13"/>
      <c r="Y224" s="13"/>
      <c r="Z224" s="13"/>
      <c r="AA224" s="13"/>
      <c r="AB224" s="13"/>
      <c r="AC224" s="13"/>
      <c r="AD224" s="13"/>
      <c r="AE224" s="13"/>
      <c r="AT224" s="245" t="s">
        <v>150</v>
      </c>
      <c r="AU224" s="245" t="s">
        <v>89</v>
      </c>
      <c r="AV224" s="13" t="s">
        <v>89</v>
      </c>
      <c r="AW224" s="13" t="s">
        <v>37</v>
      </c>
      <c r="AX224" s="13" t="s">
        <v>79</v>
      </c>
      <c r="AY224" s="245" t="s">
        <v>129</v>
      </c>
    </row>
    <row r="225" spans="1:51" s="15" customFormat="1" ht="12">
      <c r="A225" s="15"/>
      <c r="B225" s="256"/>
      <c r="C225" s="257"/>
      <c r="D225" s="231" t="s">
        <v>150</v>
      </c>
      <c r="E225" s="258" t="s">
        <v>77</v>
      </c>
      <c r="F225" s="259" t="s">
        <v>153</v>
      </c>
      <c r="G225" s="257"/>
      <c r="H225" s="260">
        <v>508.8</v>
      </c>
      <c r="I225" s="261"/>
      <c r="J225" s="257"/>
      <c r="K225" s="257"/>
      <c r="L225" s="262"/>
      <c r="M225" s="263"/>
      <c r="N225" s="264"/>
      <c r="O225" s="264"/>
      <c r="P225" s="264"/>
      <c r="Q225" s="264"/>
      <c r="R225" s="264"/>
      <c r="S225" s="264"/>
      <c r="T225" s="265"/>
      <c r="U225" s="15"/>
      <c r="V225" s="15"/>
      <c r="W225" s="15"/>
      <c r="X225" s="15"/>
      <c r="Y225" s="15"/>
      <c r="Z225" s="15"/>
      <c r="AA225" s="15"/>
      <c r="AB225" s="15"/>
      <c r="AC225" s="15"/>
      <c r="AD225" s="15"/>
      <c r="AE225" s="15"/>
      <c r="AT225" s="266" t="s">
        <v>150</v>
      </c>
      <c r="AU225" s="266" t="s">
        <v>89</v>
      </c>
      <c r="AV225" s="15" t="s">
        <v>136</v>
      </c>
      <c r="AW225" s="15" t="s">
        <v>37</v>
      </c>
      <c r="AX225" s="15" t="s">
        <v>87</v>
      </c>
      <c r="AY225" s="266" t="s">
        <v>129</v>
      </c>
    </row>
    <row r="226" spans="1:65" s="2" customFormat="1" ht="16.5" customHeight="1">
      <c r="A226" s="39"/>
      <c r="B226" s="40"/>
      <c r="C226" s="219" t="s">
        <v>296</v>
      </c>
      <c r="D226" s="219" t="s">
        <v>131</v>
      </c>
      <c r="E226" s="220" t="s">
        <v>252</v>
      </c>
      <c r="F226" s="221" t="s">
        <v>649</v>
      </c>
      <c r="G226" s="222" t="s">
        <v>156</v>
      </c>
      <c r="H226" s="223">
        <v>1.28</v>
      </c>
      <c r="I226" s="224"/>
      <c r="J226" s="223">
        <f>ROUND(I226*H226,2)</f>
        <v>0</v>
      </c>
      <c r="K226" s="221" t="s">
        <v>135</v>
      </c>
      <c r="L226" s="45"/>
      <c r="M226" s="225" t="s">
        <v>77</v>
      </c>
      <c r="N226" s="226" t="s">
        <v>49</v>
      </c>
      <c r="O226" s="85"/>
      <c r="P226" s="227">
        <f>O226*H226</f>
        <v>0</v>
      </c>
      <c r="Q226" s="227">
        <v>0</v>
      </c>
      <c r="R226" s="227">
        <f>Q226*H226</f>
        <v>0</v>
      </c>
      <c r="S226" s="227">
        <v>0</v>
      </c>
      <c r="T226" s="228">
        <f>S226*H226</f>
        <v>0</v>
      </c>
      <c r="U226" s="39"/>
      <c r="V226" s="39"/>
      <c r="W226" s="39"/>
      <c r="X226" s="39"/>
      <c r="Y226" s="39"/>
      <c r="Z226" s="39"/>
      <c r="AA226" s="39"/>
      <c r="AB226" s="39"/>
      <c r="AC226" s="39"/>
      <c r="AD226" s="39"/>
      <c r="AE226" s="39"/>
      <c r="AR226" s="229" t="s">
        <v>136</v>
      </c>
      <c r="AT226" s="229" t="s">
        <v>131</v>
      </c>
      <c r="AU226" s="229" t="s">
        <v>89</v>
      </c>
      <c r="AY226" s="18" t="s">
        <v>129</v>
      </c>
      <c r="BE226" s="230">
        <f>IF(N226="základní",J226,0)</f>
        <v>0</v>
      </c>
      <c r="BF226" s="230">
        <f>IF(N226="snížená",J226,0)</f>
        <v>0</v>
      </c>
      <c r="BG226" s="230">
        <f>IF(N226="zákl. přenesená",J226,0)</f>
        <v>0</v>
      </c>
      <c r="BH226" s="230">
        <f>IF(N226="sníž. přenesená",J226,0)</f>
        <v>0</v>
      </c>
      <c r="BI226" s="230">
        <f>IF(N226="nulová",J226,0)</f>
        <v>0</v>
      </c>
      <c r="BJ226" s="18" t="s">
        <v>87</v>
      </c>
      <c r="BK226" s="230">
        <f>ROUND(I226*H226,2)</f>
        <v>0</v>
      </c>
      <c r="BL226" s="18" t="s">
        <v>136</v>
      </c>
      <c r="BM226" s="229" t="s">
        <v>650</v>
      </c>
    </row>
    <row r="227" spans="1:47" s="2" customFormat="1" ht="12">
      <c r="A227" s="39"/>
      <c r="B227" s="40"/>
      <c r="C227" s="41"/>
      <c r="D227" s="231" t="s">
        <v>138</v>
      </c>
      <c r="E227" s="41"/>
      <c r="F227" s="232" t="s">
        <v>255</v>
      </c>
      <c r="G227" s="41"/>
      <c r="H227" s="41"/>
      <c r="I227" s="137"/>
      <c r="J227" s="41"/>
      <c r="K227" s="41"/>
      <c r="L227" s="45"/>
      <c r="M227" s="233"/>
      <c r="N227" s="234"/>
      <c r="O227" s="85"/>
      <c r="P227" s="85"/>
      <c r="Q227" s="85"/>
      <c r="R227" s="85"/>
      <c r="S227" s="85"/>
      <c r="T227" s="86"/>
      <c r="U227" s="39"/>
      <c r="V227" s="39"/>
      <c r="W227" s="39"/>
      <c r="X227" s="39"/>
      <c r="Y227" s="39"/>
      <c r="Z227" s="39"/>
      <c r="AA227" s="39"/>
      <c r="AB227" s="39"/>
      <c r="AC227" s="39"/>
      <c r="AD227" s="39"/>
      <c r="AE227" s="39"/>
      <c r="AT227" s="18" t="s">
        <v>138</v>
      </c>
      <c r="AU227" s="18" t="s">
        <v>89</v>
      </c>
    </row>
    <row r="228" spans="1:51" s="13" customFormat="1" ht="12">
      <c r="A228" s="13"/>
      <c r="B228" s="235"/>
      <c r="C228" s="236"/>
      <c r="D228" s="231" t="s">
        <v>150</v>
      </c>
      <c r="E228" s="237" t="s">
        <v>77</v>
      </c>
      <c r="F228" s="238" t="s">
        <v>651</v>
      </c>
      <c r="G228" s="236"/>
      <c r="H228" s="239">
        <v>0.64</v>
      </c>
      <c r="I228" s="240"/>
      <c r="J228" s="236"/>
      <c r="K228" s="236"/>
      <c r="L228" s="241"/>
      <c r="M228" s="242"/>
      <c r="N228" s="243"/>
      <c r="O228" s="243"/>
      <c r="P228" s="243"/>
      <c r="Q228" s="243"/>
      <c r="R228" s="243"/>
      <c r="S228" s="243"/>
      <c r="T228" s="244"/>
      <c r="U228" s="13"/>
      <c r="V228" s="13"/>
      <c r="W228" s="13"/>
      <c r="X228" s="13"/>
      <c r="Y228" s="13"/>
      <c r="Z228" s="13"/>
      <c r="AA228" s="13"/>
      <c r="AB228" s="13"/>
      <c r="AC228" s="13"/>
      <c r="AD228" s="13"/>
      <c r="AE228" s="13"/>
      <c r="AT228" s="245" t="s">
        <v>150</v>
      </c>
      <c r="AU228" s="245" t="s">
        <v>89</v>
      </c>
      <c r="AV228" s="13" t="s">
        <v>89</v>
      </c>
      <c r="AW228" s="13" t="s">
        <v>37</v>
      </c>
      <c r="AX228" s="13" t="s">
        <v>79</v>
      </c>
      <c r="AY228" s="245" t="s">
        <v>129</v>
      </c>
    </row>
    <row r="229" spans="1:51" s="13" customFormat="1" ht="12">
      <c r="A229" s="13"/>
      <c r="B229" s="235"/>
      <c r="C229" s="236"/>
      <c r="D229" s="231" t="s">
        <v>150</v>
      </c>
      <c r="E229" s="237" t="s">
        <v>77</v>
      </c>
      <c r="F229" s="238" t="s">
        <v>651</v>
      </c>
      <c r="G229" s="236"/>
      <c r="H229" s="239">
        <v>0.64</v>
      </c>
      <c r="I229" s="240"/>
      <c r="J229" s="236"/>
      <c r="K229" s="236"/>
      <c r="L229" s="241"/>
      <c r="M229" s="242"/>
      <c r="N229" s="243"/>
      <c r="O229" s="243"/>
      <c r="P229" s="243"/>
      <c r="Q229" s="243"/>
      <c r="R229" s="243"/>
      <c r="S229" s="243"/>
      <c r="T229" s="244"/>
      <c r="U229" s="13"/>
      <c r="V229" s="13"/>
      <c r="W229" s="13"/>
      <c r="X229" s="13"/>
      <c r="Y229" s="13"/>
      <c r="Z229" s="13"/>
      <c r="AA229" s="13"/>
      <c r="AB229" s="13"/>
      <c r="AC229" s="13"/>
      <c r="AD229" s="13"/>
      <c r="AE229" s="13"/>
      <c r="AT229" s="245" t="s">
        <v>150</v>
      </c>
      <c r="AU229" s="245" t="s">
        <v>89</v>
      </c>
      <c r="AV229" s="13" t="s">
        <v>89</v>
      </c>
      <c r="AW229" s="13" t="s">
        <v>37</v>
      </c>
      <c r="AX229" s="13" t="s">
        <v>79</v>
      </c>
      <c r="AY229" s="245" t="s">
        <v>129</v>
      </c>
    </row>
    <row r="230" spans="1:51" s="15" customFormat="1" ht="12">
      <c r="A230" s="15"/>
      <c r="B230" s="256"/>
      <c r="C230" s="257"/>
      <c r="D230" s="231" t="s">
        <v>150</v>
      </c>
      <c r="E230" s="258" t="s">
        <v>77</v>
      </c>
      <c r="F230" s="259" t="s">
        <v>153</v>
      </c>
      <c r="G230" s="257"/>
      <c r="H230" s="260">
        <v>1.28</v>
      </c>
      <c r="I230" s="261"/>
      <c r="J230" s="257"/>
      <c r="K230" s="257"/>
      <c r="L230" s="262"/>
      <c r="M230" s="263"/>
      <c r="N230" s="264"/>
      <c r="O230" s="264"/>
      <c r="P230" s="264"/>
      <c r="Q230" s="264"/>
      <c r="R230" s="264"/>
      <c r="S230" s="264"/>
      <c r="T230" s="265"/>
      <c r="U230" s="15"/>
      <c r="V230" s="15"/>
      <c r="W230" s="15"/>
      <c r="X230" s="15"/>
      <c r="Y230" s="15"/>
      <c r="Z230" s="15"/>
      <c r="AA230" s="15"/>
      <c r="AB230" s="15"/>
      <c r="AC230" s="15"/>
      <c r="AD230" s="15"/>
      <c r="AE230" s="15"/>
      <c r="AT230" s="266" t="s">
        <v>150</v>
      </c>
      <c r="AU230" s="266" t="s">
        <v>89</v>
      </c>
      <c r="AV230" s="15" t="s">
        <v>136</v>
      </c>
      <c r="AW230" s="15" t="s">
        <v>37</v>
      </c>
      <c r="AX230" s="15" t="s">
        <v>87</v>
      </c>
      <c r="AY230" s="266" t="s">
        <v>129</v>
      </c>
    </row>
    <row r="231" spans="1:63" s="12" customFormat="1" ht="22.8" customHeight="1">
      <c r="A231" s="12"/>
      <c r="B231" s="203"/>
      <c r="C231" s="204"/>
      <c r="D231" s="205" t="s">
        <v>78</v>
      </c>
      <c r="E231" s="217" t="s">
        <v>144</v>
      </c>
      <c r="F231" s="217" t="s">
        <v>652</v>
      </c>
      <c r="G231" s="204"/>
      <c r="H231" s="204"/>
      <c r="I231" s="207"/>
      <c r="J231" s="218">
        <f>BK231</f>
        <v>0</v>
      </c>
      <c r="K231" s="204"/>
      <c r="L231" s="209"/>
      <c r="M231" s="210"/>
      <c r="N231" s="211"/>
      <c r="O231" s="211"/>
      <c r="P231" s="212">
        <f>SUM(P232:P248)</f>
        <v>0</v>
      </c>
      <c r="Q231" s="211"/>
      <c r="R231" s="212">
        <f>SUM(R232:R248)</f>
        <v>2784.0882170000004</v>
      </c>
      <c r="S231" s="211"/>
      <c r="T231" s="213">
        <f>SUM(T232:T248)</f>
        <v>0</v>
      </c>
      <c r="U231" s="12"/>
      <c r="V231" s="12"/>
      <c r="W231" s="12"/>
      <c r="X231" s="12"/>
      <c r="Y231" s="12"/>
      <c r="Z231" s="12"/>
      <c r="AA231" s="12"/>
      <c r="AB231" s="12"/>
      <c r="AC231" s="12"/>
      <c r="AD231" s="12"/>
      <c r="AE231" s="12"/>
      <c r="AR231" s="214" t="s">
        <v>87</v>
      </c>
      <c r="AT231" s="215" t="s">
        <v>78</v>
      </c>
      <c r="AU231" s="215" t="s">
        <v>87</v>
      </c>
      <c r="AY231" s="214" t="s">
        <v>129</v>
      </c>
      <c r="BK231" s="216">
        <f>SUM(BK232:BK248)</f>
        <v>0</v>
      </c>
    </row>
    <row r="232" spans="1:65" s="2" customFormat="1" ht="21.75" customHeight="1">
      <c r="A232" s="39"/>
      <c r="B232" s="40"/>
      <c r="C232" s="219" t="s">
        <v>300</v>
      </c>
      <c r="D232" s="219" t="s">
        <v>131</v>
      </c>
      <c r="E232" s="220" t="s">
        <v>653</v>
      </c>
      <c r="F232" s="221" t="s">
        <v>654</v>
      </c>
      <c r="G232" s="222" t="s">
        <v>156</v>
      </c>
      <c r="H232" s="223">
        <v>1203.65</v>
      </c>
      <c r="I232" s="224"/>
      <c r="J232" s="223">
        <f>ROUND(I232*H232,2)</f>
        <v>0</v>
      </c>
      <c r="K232" s="221" t="s">
        <v>135</v>
      </c>
      <c r="L232" s="45"/>
      <c r="M232" s="225" t="s">
        <v>77</v>
      </c>
      <c r="N232" s="226" t="s">
        <v>49</v>
      </c>
      <c r="O232" s="85"/>
      <c r="P232" s="227">
        <f>O232*H232</f>
        <v>0</v>
      </c>
      <c r="Q232" s="227">
        <v>2.31154</v>
      </c>
      <c r="R232" s="227">
        <f>Q232*H232</f>
        <v>2782.2851210000003</v>
      </c>
      <c r="S232" s="227">
        <v>0</v>
      </c>
      <c r="T232" s="228">
        <f>S232*H232</f>
        <v>0</v>
      </c>
      <c r="U232" s="39"/>
      <c r="V232" s="39"/>
      <c r="W232" s="39"/>
      <c r="X232" s="39"/>
      <c r="Y232" s="39"/>
      <c r="Z232" s="39"/>
      <c r="AA232" s="39"/>
      <c r="AB232" s="39"/>
      <c r="AC232" s="39"/>
      <c r="AD232" s="39"/>
      <c r="AE232" s="39"/>
      <c r="AR232" s="229" t="s">
        <v>136</v>
      </c>
      <c r="AT232" s="229" t="s">
        <v>131</v>
      </c>
      <c r="AU232" s="229" t="s">
        <v>89</v>
      </c>
      <c r="AY232" s="18" t="s">
        <v>129</v>
      </c>
      <c r="BE232" s="230">
        <f>IF(N232="základní",J232,0)</f>
        <v>0</v>
      </c>
      <c r="BF232" s="230">
        <f>IF(N232="snížená",J232,0)</f>
        <v>0</v>
      </c>
      <c r="BG232" s="230">
        <f>IF(N232="zákl. přenesená",J232,0)</f>
        <v>0</v>
      </c>
      <c r="BH232" s="230">
        <f>IF(N232="sníž. přenesená",J232,0)</f>
        <v>0</v>
      </c>
      <c r="BI232" s="230">
        <f>IF(N232="nulová",J232,0)</f>
        <v>0</v>
      </c>
      <c r="BJ232" s="18" t="s">
        <v>87</v>
      </c>
      <c r="BK232" s="230">
        <f>ROUND(I232*H232,2)</f>
        <v>0</v>
      </c>
      <c r="BL232" s="18" t="s">
        <v>136</v>
      </c>
      <c r="BM232" s="229" t="s">
        <v>655</v>
      </c>
    </row>
    <row r="233" spans="1:47" s="2" customFormat="1" ht="12">
      <c r="A233" s="39"/>
      <c r="B233" s="40"/>
      <c r="C233" s="41"/>
      <c r="D233" s="231" t="s">
        <v>138</v>
      </c>
      <c r="E233" s="41"/>
      <c r="F233" s="232" t="s">
        <v>656</v>
      </c>
      <c r="G233" s="41"/>
      <c r="H233" s="41"/>
      <c r="I233" s="137"/>
      <c r="J233" s="41"/>
      <c r="K233" s="41"/>
      <c r="L233" s="45"/>
      <c r="M233" s="233"/>
      <c r="N233" s="234"/>
      <c r="O233" s="85"/>
      <c r="P233" s="85"/>
      <c r="Q233" s="85"/>
      <c r="R233" s="85"/>
      <c r="S233" s="85"/>
      <c r="T233" s="86"/>
      <c r="U233" s="39"/>
      <c r="V233" s="39"/>
      <c r="W233" s="39"/>
      <c r="X233" s="39"/>
      <c r="Y233" s="39"/>
      <c r="Z233" s="39"/>
      <c r="AA233" s="39"/>
      <c r="AB233" s="39"/>
      <c r="AC233" s="39"/>
      <c r="AD233" s="39"/>
      <c r="AE233" s="39"/>
      <c r="AT233" s="18" t="s">
        <v>138</v>
      </c>
      <c r="AU233" s="18" t="s">
        <v>89</v>
      </c>
    </row>
    <row r="234" spans="1:51" s="13" customFormat="1" ht="12">
      <c r="A234" s="13"/>
      <c r="B234" s="235"/>
      <c r="C234" s="236"/>
      <c r="D234" s="231" t="s">
        <v>150</v>
      </c>
      <c r="E234" s="237" t="s">
        <v>77</v>
      </c>
      <c r="F234" s="238" t="s">
        <v>657</v>
      </c>
      <c r="G234" s="236"/>
      <c r="H234" s="239">
        <v>570.15</v>
      </c>
      <c r="I234" s="240"/>
      <c r="J234" s="236"/>
      <c r="K234" s="236"/>
      <c r="L234" s="241"/>
      <c r="M234" s="242"/>
      <c r="N234" s="243"/>
      <c r="O234" s="243"/>
      <c r="P234" s="243"/>
      <c r="Q234" s="243"/>
      <c r="R234" s="243"/>
      <c r="S234" s="243"/>
      <c r="T234" s="244"/>
      <c r="U234" s="13"/>
      <c r="V234" s="13"/>
      <c r="W234" s="13"/>
      <c r="X234" s="13"/>
      <c r="Y234" s="13"/>
      <c r="Z234" s="13"/>
      <c r="AA234" s="13"/>
      <c r="AB234" s="13"/>
      <c r="AC234" s="13"/>
      <c r="AD234" s="13"/>
      <c r="AE234" s="13"/>
      <c r="AT234" s="245" t="s">
        <v>150</v>
      </c>
      <c r="AU234" s="245" t="s">
        <v>89</v>
      </c>
      <c r="AV234" s="13" t="s">
        <v>89</v>
      </c>
      <c r="AW234" s="13" t="s">
        <v>37</v>
      </c>
      <c r="AX234" s="13" t="s">
        <v>79</v>
      </c>
      <c r="AY234" s="245" t="s">
        <v>129</v>
      </c>
    </row>
    <row r="235" spans="1:51" s="13" customFormat="1" ht="12">
      <c r="A235" s="13"/>
      <c r="B235" s="235"/>
      <c r="C235" s="236"/>
      <c r="D235" s="231" t="s">
        <v>150</v>
      </c>
      <c r="E235" s="237" t="s">
        <v>77</v>
      </c>
      <c r="F235" s="238" t="s">
        <v>658</v>
      </c>
      <c r="G235" s="236"/>
      <c r="H235" s="239">
        <v>633.5</v>
      </c>
      <c r="I235" s="240"/>
      <c r="J235" s="236"/>
      <c r="K235" s="236"/>
      <c r="L235" s="241"/>
      <c r="M235" s="242"/>
      <c r="N235" s="243"/>
      <c r="O235" s="243"/>
      <c r="P235" s="243"/>
      <c r="Q235" s="243"/>
      <c r="R235" s="243"/>
      <c r="S235" s="243"/>
      <c r="T235" s="244"/>
      <c r="U235" s="13"/>
      <c r="V235" s="13"/>
      <c r="W235" s="13"/>
      <c r="X235" s="13"/>
      <c r="Y235" s="13"/>
      <c r="Z235" s="13"/>
      <c r="AA235" s="13"/>
      <c r="AB235" s="13"/>
      <c r="AC235" s="13"/>
      <c r="AD235" s="13"/>
      <c r="AE235" s="13"/>
      <c r="AT235" s="245" t="s">
        <v>150</v>
      </c>
      <c r="AU235" s="245" t="s">
        <v>89</v>
      </c>
      <c r="AV235" s="13" t="s">
        <v>89</v>
      </c>
      <c r="AW235" s="13" t="s">
        <v>37</v>
      </c>
      <c r="AX235" s="13" t="s">
        <v>79</v>
      </c>
      <c r="AY235" s="245" t="s">
        <v>129</v>
      </c>
    </row>
    <row r="236" spans="1:51" s="14" customFormat="1" ht="12">
      <c r="A236" s="14"/>
      <c r="B236" s="246"/>
      <c r="C236" s="247"/>
      <c r="D236" s="231" t="s">
        <v>150</v>
      </c>
      <c r="E236" s="248" t="s">
        <v>77</v>
      </c>
      <c r="F236" s="249" t="s">
        <v>152</v>
      </c>
      <c r="G236" s="247"/>
      <c r="H236" s="248" t="s">
        <v>77</v>
      </c>
      <c r="I236" s="250"/>
      <c r="J236" s="247"/>
      <c r="K236" s="247"/>
      <c r="L236" s="251"/>
      <c r="M236" s="252"/>
      <c r="N236" s="253"/>
      <c r="O236" s="253"/>
      <c r="P236" s="253"/>
      <c r="Q236" s="253"/>
      <c r="R236" s="253"/>
      <c r="S236" s="253"/>
      <c r="T236" s="254"/>
      <c r="U236" s="14"/>
      <c r="V236" s="14"/>
      <c r="W236" s="14"/>
      <c r="X236" s="14"/>
      <c r="Y236" s="14"/>
      <c r="Z236" s="14"/>
      <c r="AA236" s="14"/>
      <c r="AB236" s="14"/>
      <c r="AC236" s="14"/>
      <c r="AD236" s="14"/>
      <c r="AE236" s="14"/>
      <c r="AT236" s="255" t="s">
        <v>150</v>
      </c>
      <c r="AU236" s="255" t="s">
        <v>89</v>
      </c>
      <c r="AV236" s="14" t="s">
        <v>87</v>
      </c>
      <c r="AW236" s="14" t="s">
        <v>37</v>
      </c>
      <c r="AX236" s="14" t="s">
        <v>79</v>
      </c>
      <c r="AY236" s="255" t="s">
        <v>129</v>
      </c>
    </row>
    <row r="237" spans="1:51" s="15" customFormat="1" ht="12">
      <c r="A237" s="15"/>
      <c r="B237" s="256"/>
      <c r="C237" s="257"/>
      <c r="D237" s="231" t="s">
        <v>150</v>
      </c>
      <c r="E237" s="258" t="s">
        <v>77</v>
      </c>
      <c r="F237" s="259" t="s">
        <v>153</v>
      </c>
      <c r="G237" s="257"/>
      <c r="H237" s="260">
        <v>1203.65</v>
      </c>
      <c r="I237" s="261"/>
      <c r="J237" s="257"/>
      <c r="K237" s="257"/>
      <c r="L237" s="262"/>
      <c r="M237" s="263"/>
      <c r="N237" s="264"/>
      <c r="O237" s="264"/>
      <c r="P237" s="264"/>
      <c r="Q237" s="264"/>
      <c r="R237" s="264"/>
      <c r="S237" s="264"/>
      <c r="T237" s="265"/>
      <c r="U237" s="15"/>
      <c r="V237" s="15"/>
      <c r="W237" s="15"/>
      <c r="X237" s="15"/>
      <c r="Y237" s="15"/>
      <c r="Z237" s="15"/>
      <c r="AA237" s="15"/>
      <c r="AB237" s="15"/>
      <c r="AC237" s="15"/>
      <c r="AD237" s="15"/>
      <c r="AE237" s="15"/>
      <c r="AT237" s="266" t="s">
        <v>150</v>
      </c>
      <c r="AU237" s="266" t="s">
        <v>89</v>
      </c>
      <c r="AV237" s="15" t="s">
        <v>136</v>
      </c>
      <c r="AW237" s="15" t="s">
        <v>37</v>
      </c>
      <c r="AX237" s="15" t="s">
        <v>87</v>
      </c>
      <c r="AY237" s="266" t="s">
        <v>129</v>
      </c>
    </row>
    <row r="238" spans="1:65" s="2" customFormat="1" ht="16.5" customHeight="1">
      <c r="A238" s="39"/>
      <c r="B238" s="40"/>
      <c r="C238" s="219" t="s">
        <v>305</v>
      </c>
      <c r="D238" s="219" t="s">
        <v>131</v>
      </c>
      <c r="E238" s="220" t="s">
        <v>659</v>
      </c>
      <c r="F238" s="221" t="s">
        <v>660</v>
      </c>
      <c r="G238" s="222" t="s">
        <v>156</v>
      </c>
      <c r="H238" s="223">
        <v>380.1</v>
      </c>
      <c r="I238" s="224"/>
      <c r="J238" s="223">
        <f>ROUND(I238*H238,2)</f>
        <v>0</v>
      </c>
      <c r="K238" s="221" t="s">
        <v>135</v>
      </c>
      <c r="L238" s="45"/>
      <c r="M238" s="225" t="s">
        <v>77</v>
      </c>
      <c r="N238" s="226" t="s">
        <v>49</v>
      </c>
      <c r="O238" s="85"/>
      <c r="P238" s="227">
        <f>O238*H238</f>
        <v>0</v>
      </c>
      <c r="Q238" s="227">
        <v>0</v>
      </c>
      <c r="R238" s="227">
        <f>Q238*H238</f>
        <v>0</v>
      </c>
      <c r="S238" s="227">
        <v>0</v>
      </c>
      <c r="T238" s="228">
        <f>S238*H238</f>
        <v>0</v>
      </c>
      <c r="U238" s="39"/>
      <c r="V238" s="39"/>
      <c r="W238" s="39"/>
      <c r="X238" s="39"/>
      <c r="Y238" s="39"/>
      <c r="Z238" s="39"/>
      <c r="AA238" s="39"/>
      <c r="AB238" s="39"/>
      <c r="AC238" s="39"/>
      <c r="AD238" s="39"/>
      <c r="AE238" s="39"/>
      <c r="AR238" s="229" t="s">
        <v>136</v>
      </c>
      <c r="AT238" s="229" t="s">
        <v>131</v>
      </c>
      <c r="AU238" s="229" t="s">
        <v>89</v>
      </c>
      <c r="AY238" s="18" t="s">
        <v>129</v>
      </c>
      <c r="BE238" s="230">
        <f>IF(N238="základní",J238,0)</f>
        <v>0</v>
      </c>
      <c r="BF238" s="230">
        <f>IF(N238="snížená",J238,0)</f>
        <v>0</v>
      </c>
      <c r="BG238" s="230">
        <f>IF(N238="zákl. přenesená",J238,0)</f>
        <v>0</v>
      </c>
      <c r="BH238" s="230">
        <f>IF(N238="sníž. přenesená",J238,0)</f>
        <v>0</v>
      </c>
      <c r="BI238" s="230">
        <f>IF(N238="nulová",J238,0)</f>
        <v>0</v>
      </c>
      <c r="BJ238" s="18" t="s">
        <v>87</v>
      </c>
      <c r="BK238" s="230">
        <f>ROUND(I238*H238,2)</f>
        <v>0</v>
      </c>
      <c r="BL238" s="18" t="s">
        <v>136</v>
      </c>
      <c r="BM238" s="229" t="s">
        <v>661</v>
      </c>
    </row>
    <row r="239" spans="1:51" s="13" customFormat="1" ht="12">
      <c r="A239" s="13"/>
      <c r="B239" s="235"/>
      <c r="C239" s="236"/>
      <c r="D239" s="231" t="s">
        <v>150</v>
      </c>
      <c r="E239" s="237" t="s">
        <v>77</v>
      </c>
      <c r="F239" s="238" t="s">
        <v>662</v>
      </c>
      <c r="G239" s="236"/>
      <c r="H239" s="239">
        <v>380.1</v>
      </c>
      <c r="I239" s="240"/>
      <c r="J239" s="236"/>
      <c r="K239" s="236"/>
      <c r="L239" s="241"/>
      <c r="M239" s="242"/>
      <c r="N239" s="243"/>
      <c r="O239" s="243"/>
      <c r="P239" s="243"/>
      <c r="Q239" s="243"/>
      <c r="R239" s="243"/>
      <c r="S239" s="243"/>
      <c r="T239" s="244"/>
      <c r="U239" s="13"/>
      <c r="V239" s="13"/>
      <c r="W239" s="13"/>
      <c r="X239" s="13"/>
      <c r="Y239" s="13"/>
      <c r="Z239" s="13"/>
      <c r="AA239" s="13"/>
      <c r="AB239" s="13"/>
      <c r="AC239" s="13"/>
      <c r="AD239" s="13"/>
      <c r="AE239" s="13"/>
      <c r="AT239" s="245" t="s">
        <v>150</v>
      </c>
      <c r="AU239" s="245" t="s">
        <v>89</v>
      </c>
      <c r="AV239" s="13" t="s">
        <v>89</v>
      </c>
      <c r="AW239" s="13" t="s">
        <v>37</v>
      </c>
      <c r="AX239" s="13" t="s">
        <v>79</v>
      </c>
      <c r="AY239" s="245" t="s">
        <v>129</v>
      </c>
    </row>
    <row r="240" spans="1:51" s="14" customFormat="1" ht="12">
      <c r="A240" s="14"/>
      <c r="B240" s="246"/>
      <c r="C240" s="247"/>
      <c r="D240" s="231" t="s">
        <v>150</v>
      </c>
      <c r="E240" s="248" t="s">
        <v>77</v>
      </c>
      <c r="F240" s="249" t="s">
        <v>663</v>
      </c>
      <c r="G240" s="247"/>
      <c r="H240" s="248" t="s">
        <v>77</v>
      </c>
      <c r="I240" s="250"/>
      <c r="J240" s="247"/>
      <c r="K240" s="247"/>
      <c r="L240" s="251"/>
      <c r="M240" s="252"/>
      <c r="N240" s="253"/>
      <c r="O240" s="253"/>
      <c r="P240" s="253"/>
      <c r="Q240" s="253"/>
      <c r="R240" s="253"/>
      <c r="S240" s="253"/>
      <c r="T240" s="254"/>
      <c r="U240" s="14"/>
      <c r="V240" s="14"/>
      <c r="W240" s="14"/>
      <c r="X240" s="14"/>
      <c r="Y240" s="14"/>
      <c r="Z240" s="14"/>
      <c r="AA240" s="14"/>
      <c r="AB240" s="14"/>
      <c r="AC240" s="14"/>
      <c r="AD240" s="14"/>
      <c r="AE240" s="14"/>
      <c r="AT240" s="255" t="s">
        <v>150</v>
      </c>
      <c r="AU240" s="255" t="s">
        <v>89</v>
      </c>
      <c r="AV240" s="14" t="s">
        <v>87</v>
      </c>
      <c r="AW240" s="14" t="s">
        <v>37</v>
      </c>
      <c r="AX240" s="14" t="s">
        <v>79</v>
      </c>
      <c r="AY240" s="255" t="s">
        <v>129</v>
      </c>
    </row>
    <row r="241" spans="1:51" s="15" customFormat="1" ht="12">
      <c r="A241" s="15"/>
      <c r="B241" s="256"/>
      <c r="C241" s="257"/>
      <c r="D241" s="231" t="s">
        <v>150</v>
      </c>
      <c r="E241" s="258" t="s">
        <v>77</v>
      </c>
      <c r="F241" s="259" t="s">
        <v>153</v>
      </c>
      <c r="G241" s="257"/>
      <c r="H241" s="260">
        <v>380.1</v>
      </c>
      <c r="I241" s="261"/>
      <c r="J241" s="257"/>
      <c r="K241" s="257"/>
      <c r="L241" s="262"/>
      <c r="M241" s="263"/>
      <c r="N241" s="264"/>
      <c r="O241" s="264"/>
      <c r="P241" s="264"/>
      <c r="Q241" s="264"/>
      <c r="R241" s="264"/>
      <c r="S241" s="264"/>
      <c r="T241" s="265"/>
      <c r="U241" s="15"/>
      <c r="V241" s="15"/>
      <c r="W241" s="15"/>
      <c r="X241" s="15"/>
      <c r="Y241" s="15"/>
      <c r="Z241" s="15"/>
      <c r="AA241" s="15"/>
      <c r="AB241" s="15"/>
      <c r="AC241" s="15"/>
      <c r="AD241" s="15"/>
      <c r="AE241" s="15"/>
      <c r="AT241" s="266" t="s">
        <v>150</v>
      </c>
      <c r="AU241" s="266" t="s">
        <v>89</v>
      </c>
      <c r="AV241" s="15" t="s">
        <v>136</v>
      </c>
      <c r="AW241" s="15" t="s">
        <v>37</v>
      </c>
      <c r="AX241" s="15" t="s">
        <v>87</v>
      </c>
      <c r="AY241" s="266" t="s">
        <v>129</v>
      </c>
    </row>
    <row r="242" spans="1:65" s="2" customFormat="1" ht="16.5" customHeight="1">
      <c r="A242" s="39"/>
      <c r="B242" s="40"/>
      <c r="C242" s="219" t="s">
        <v>311</v>
      </c>
      <c r="D242" s="219" t="s">
        <v>131</v>
      </c>
      <c r="E242" s="220" t="s">
        <v>664</v>
      </c>
      <c r="F242" s="221" t="s">
        <v>665</v>
      </c>
      <c r="G242" s="222" t="s">
        <v>147</v>
      </c>
      <c r="H242" s="223">
        <v>760.8</v>
      </c>
      <c r="I242" s="224"/>
      <c r="J242" s="223">
        <f>ROUND(I242*H242,2)</f>
        <v>0</v>
      </c>
      <c r="K242" s="221" t="s">
        <v>135</v>
      </c>
      <c r="L242" s="45"/>
      <c r="M242" s="225" t="s">
        <v>77</v>
      </c>
      <c r="N242" s="226" t="s">
        <v>49</v>
      </c>
      <c r="O242" s="85"/>
      <c r="P242" s="227">
        <f>O242*H242</f>
        <v>0</v>
      </c>
      <c r="Q242" s="227">
        <v>0.00237</v>
      </c>
      <c r="R242" s="227">
        <f>Q242*H242</f>
        <v>1.803096</v>
      </c>
      <c r="S242" s="227">
        <v>0</v>
      </c>
      <c r="T242" s="228">
        <f>S242*H242</f>
        <v>0</v>
      </c>
      <c r="U242" s="39"/>
      <c r="V242" s="39"/>
      <c r="W242" s="39"/>
      <c r="X242" s="39"/>
      <c r="Y242" s="39"/>
      <c r="Z242" s="39"/>
      <c r="AA242" s="39"/>
      <c r="AB242" s="39"/>
      <c r="AC242" s="39"/>
      <c r="AD242" s="39"/>
      <c r="AE242" s="39"/>
      <c r="AR242" s="229" t="s">
        <v>136</v>
      </c>
      <c r="AT242" s="229" t="s">
        <v>131</v>
      </c>
      <c r="AU242" s="229" t="s">
        <v>89</v>
      </c>
      <c r="AY242" s="18" t="s">
        <v>129</v>
      </c>
      <c r="BE242" s="230">
        <f>IF(N242="základní",J242,0)</f>
        <v>0</v>
      </c>
      <c r="BF242" s="230">
        <f>IF(N242="snížená",J242,0)</f>
        <v>0</v>
      </c>
      <c r="BG242" s="230">
        <f>IF(N242="zákl. přenesená",J242,0)</f>
        <v>0</v>
      </c>
      <c r="BH242" s="230">
        <f>IF(N242="sníž. přenesená",J242,0)</f>
        <v>0</v>
      </c>
      <c r="BI242" s="230">
        <f>IF(N242="nulová",J242,0)</f>
        <v>0</v>
      </c>
      <c r="BJ242" s="18" t="s">
        <v>87</v>
      </c>
      <c r="BK242" s="230">
        <f>ROUND(I242*H242,2)</f>
        <v>0</v>
      </c>
      <c r="BL242" s="18" t="s">
        <v>136</v>
      </c>
      <c r="BM242" s="229" t="s">
        <v>666</v>
      </c>
    </row>
    <row r="243" spans="1:47" s="2" customFormat="1" ht="12">
      <c r="A243" s="39"/>
      <c r="B243" s="40"/>
      <c r="C243" s="41"/>
      <c r="D243" s="231" t="s">
        <v>138</v>
      </c>
      <c r="E243" s="41"/>
      <c r="F243" s="232" t="s">
        <v>667</v>
      </c>
      <c r="G243" s="41"/>
      <c r="H243" s="41"/>
      <c r="I243" s="137"/>
      <c r="J243" s="41"/>
      <c r="K243" s="41"/>
      <c r="L243" s="45"/>
      <c r="M243" s="233"/>
      <c r="N243" s="234"/>
      <c r="O243" s="85"/>
      <c r="P243" s="85"/>
      <c r="Q243" s="85"/>
      <c r="R243" s="85"/>
      <c r="S243" s="85"/>
      <c r="T243" s="86"/>
      <c r="U243" s="39"/>
      <c r="V243" s="39"/>
      <c r="W243" s="39"/>
      <c r="X243" s="39"/>
      <c r="Y243" s="39"/>
      <c r="Z243" s="39"/>
      <c r="AA243" s="39"/>
      <c r="AB243" s="39"/>
      <c r="AC243" s="39"/>
      <c r="AD243" s="39"/>
      <c r="AE243" s="39"/>
      <c r="AT243" s="18" t="s">
        <v>138</v>
      </c>
      <c r="AU243" s="18" t="s">
        <v>89</v>
      </c>
    </row>
    <row r="244" spans="1:51" s="13" customFormat="1" ht="12">
      <c r="A244" s="13"/>
      <c r="B244" s="235"/>
      <c r="C244" s="236"/>
      <c r="D244" s="231" t="s">
        <v>150</v>
      </c>
      <c r="E244" s="237" t="s">
        <v>77</v>
      </c>
      <c r="F244" s="238" t="s">
        <v>668</v>
      </c>
      <c r="G244" s="236"/>
      <c r="H244" s="239">
        <v>760.2</v>
      </c>
      <c r="I244" s="240"/>
      <c r="J244" s="236"/>
      <c r="K244" s="236"/>
      <c r="L244" s="241"/>
      <c r="M244" s="242"/>
      <c r="N244" s="243"/>
      <c r="O244" s="243"/>
      <c r="P244" s="243"/>
      <c r="Q244" s="243"/>
      <c r="R244" s="243"/>
      <c r="S244" s="243"/>
      <c r="T244" s="244"/>
      <c r="U244" s="13"/>
      <c r="V244" s="13"/>
      <c r="W244" s="13"/>
      <c r="X244" s="13"/>
      <c r="Y244" s="13"/>
      <c r="Z244" s="13"/>
      <c r="AA244" s="13"/>
      <c r="AB244" s="13"/>
      <c r="AC244" s="13"/>
      <c r="AD244" s="13"/>
      <c r="AE244" s="13"/>
      <c r="AT244" s="245" t="s">
        <v>150</v>
      </c>
      <c r="AU244" s="245" t="s">
        <v>89</v>
      </c>
      <c r="AV244" s="13" t="s">
        <v>89</v>
      </c>
      <c r="AW244" s="13" t="s">
        <v>37</v>
      </c>
      <c r="AX244" s="13" t="s">
        <v>79</v>
      </c>
      <c r="AY244" s="245" t="s">
        <v>129</v>
      </c>
    </row>
    <row r="245" spans="1:51" s="13" customFormat="1" ht="12">
      <c r="A245" s="13"/>
      <c r="B245" s="235"/>
      <c r="C245" s="236"/>
      <c r="D245" s="231" t="s">
        <v>150</v>
      </c>
      <c r="E245" s="237" t="s">
        <v>77</v>
      </c>
      <c r="F245" s="238" t="s">
        <v>669</v>
      </c>
      <c r="G245" s="236"/>
      <c r="H245" s="239">
        <v>0.6</v>
      </c>
      <c r="I245" s="240"/>
      <c r="J245" s="236"/>
      <c r="K245" s="236"/>
      <c r="L245" s="241"/>
      <c r="M245" s="242"/>
      <c r="N245" s="243"/>
      <c r="O245" s="243"/>
      <c r="P245" s="243"/>
      <c r="Q245" s="243"/>
      <c r="R245" s="243"/>
      <c r="S245" s="243"/>
      <c r="T245" s="244"/>
      <c r="U245" s="13"/>
      <c r="V245" s="13"/>
      <c r="W245" s="13"/>
      <c r="X245" s="13"/>
      <c r="Y245" s="13"/>
      <c r="Z245" s="13"/>
      <c r="AA245" s="13"/>
      <c r="AB245" s="13"/>
      <c r="AC245" s="13"/>
      <c r="AD245" s="13"/>
      <c r="AE245" s="13"/>
      <c r="AT245" s="245" t="s">
        <v>150</v>
      </c>
      <c r="AU245" s="245" t="s">
        <v>89</v>
      </c>
      <c r="AV245" s="13" t="s">
        <v>89</v>
      </c>
      <c r="AW245" s="13" t="s">
        <v>37</v>
      </c>
      <c r="AX245" s="13" t="s">
        <v>79</v>
      </c>
      <c r="AY245" s="245" t="s">
        <v>129</v>
      </c>
    </row>
    <row r="246" spans="1:51" s="15" customFormat="1" ht="12">
      <c r="A246" s="15"/>
      <c r="B246" s="256"/>
      <c r="C246" s="257"/>
      <c r="D246" s="231" t="s">
        <v>150</v>
      </c>
      <c r="E246" s="258" t="s">
        <v>77</v>
      </c>
      <c r="F246" s="259" t="s">
        <v>153</v>
      </c>
      <c r="G246" s="257"/>
      <c r="H246" s="260">
        <v>760.8000000000001</v>
      </c>
      <c r="I246" s="261"/>
      <c r="J246" s="257"/>
      <c r="K246" s="257"/>
      <c r="L246" s="262"/>
      <c r="M246" s="263"/>
      <c r="N246" s="264"/>
      <c r="O246" s="264"/>
      <c r="P246" s="264"/>
      <c r="Q246" s="264"/>
      <c r="R246" s="264"/>
      <c r="S246" s="264"/>
      <c r="T246" s="265"/>
      <c r="U246" s="15"/>
      <c r="V246" s="15"/>
      <c r="W246" s="15"/>
      <c r="X246" s="15"/>
      <c r="Y246" s="15"/>
      <c r="Z246" s="15"/>
      <c r="AA246" s="15"/>
      <c r="AB246" s="15"/>
      <c r="AC246" s="15"/>
      <c r="AD246" s="15"/>
      <c r="AE246" s="15"/>
      <c r="AT246" s="266" t="s">
        <v>150</v>
      </c>
      <c r="AU246" s="266" t="s">
        <v>89</v>
      </c>
      <c r="AV246" s="15" t="s">
        <v>136</v>
      </c>
      <c r="AW246" s="15" t="s">
        <v>37</v>
      </c>
      <c r="AX246" s="15" t="s">
        <v>87</v>
      </c>
      <c r="AY246" s="266" t="s">
        <v>129</v>
      </c>
    </row>
    <row r="247" spans="1:65" s="2" customFormat="1" ht="16.5" customHeight="1">
      <c r="A247" s="39"/>
      <c r="B247" s="40"/>
      <c r="C247" s="219" t="s">
        <v>315</v>
      </c>
      <c r="D247" s="219" t="s">
        <v>131</v>
      </c>
      <c r="E247" s="220" t="s">
        <v>670</v>
      </c>
      <c r="F247" s="221" t="s">
        <v>671</v>
      </c>
      <c r="G247" s="222" t="s">
        <v>147</v>
      </c>
      <c r="H247" s="223">
        <v>760.8</v>
      </c>
      <c r="I247" s="224"/>
      <c r="J247" s="223">
        <f>ROUND(I247*H247,2)</f>
        <v>0</v>
      </c>
      <c r="K247" s="221" t="s">
        <v>135</v>
      </c>
      <c r="L247" s="45"/>
      <c r="M247" s="225" t="s">
        <v>77</v>
      </c>
      <c r="N247" s="226" t="s">
        <v>49</v>
      </c>
      <c r="O247" s="85"/>
      <c r="P247" s="227">
        <f>O247*H247</f>
        <v>0</v>
      </c>
      <c r="Q247" s="227">
        <v>0</v>
      </c>
      <c r="R247" s="227">
        <f>Q247*H247</f>
        <v>0</v>
      </c>
      <c r="S247" s="227">
        <v>0</v>
      </c>
      <c r="T247" s="228">
        <f>S247*H247</f>
        <v>0</v>
      </c>
      <c r="U247" s="39"/>
      <c r="V247" s="39"/>
      <c r="W247" s="39"/>
      <c r="X247" s="39"/>
      <c r="Y247" s="39"/>
      <c r="Z247" s="39"/>
      <c r="AA247" s="39"/>
      <c r="AB247" s="39"/>
      <c r="AC247" s="39"/>
      <c r="AD247" s="39"/>
      <c r="AE247" s="39"/>
      <c r="AR247" s="229" t="s">
        <v>136</v>
      </c>
      <c r="AT247" s="229" t="s">
        <v>131</v>
      </c>
      <c r="AU247" s="229" t="s">
        <v>89</v>
      </c>
      <c r="AY247" s="18" t="s">
        <v>129</v>
      </c>
      <c r="BE247" s="230">
        <f>IF(N247="základní",J247,0)</f>
        <v>0</v>
      </c>
      <c r="BF247" s="230">
        <f>IF(N247="snížená",J247,0)</f>
        <v>0</v>
      </c>
      <c r="BG247" s="230">
        <f>IF(N247="zákl. přenesená",J247,0)</f>
        <v>0</v>
      </c>
      <c r="BH247" s="230">
        <f>IF(N247="sníž. přenesená",J247,0)</f>
        <v>0</v>
      </c>
      <c r="BI247" s="230">
        <f>IF(N247="nulová",J247,0)</f>
        <v>0</v>
      </c>
      <c r="BJ247" s="18" t="s">
        <v>87</v>
      </c>
      <c r="BK247" s="230">
        <f>ROUND(I247*H247,2)</f>
        <v>0</v>
      </c>
      <c r="BL247" s="18" t="s">
        <v>136</v>
      </c>
      <c r="BM247" s="229" t="s">
        <v>672</v>
      </c>
    </row>
    <row r="248" spans="1:47" s="2" customFormat="1" ht="12">
      <c r="A248" s="39"/>
      <c r="B248" s="40"/>
      <c r="C248" s="41"/>
      <c r="D248" s="231" t="s">
        <v>138</v>
      </c>
      <c r="E248" s="41"/>
      <c r="F248" s="232" t="s">
        <v>667</v>
      </c>
      <c r="G248" s="41"/>
      <c r="H248" s="41"/>
      <c r="I248" s="137"/>
      <c r="J248" s="41"/>
      <c r="K248" s="41"/>
      <c r="L248" s="45"/>
      <c r="M248" s="233"/>
      <c r="N248" s="234"/>
      <c r="O248" s="85"/>
      <c r="P248" s="85"/>
      <c r="Q248" s="85"/>
      <c r="R248" s="85"/>
      <c r="S248" s="85"/>
      <c r="T248" s="86"/>
      <c r="U248" s="39"/>
      <c r="V248" s="39"/>
      <c r="W248" s="39"/>
      <c r="X248" s="39"/>
      <c r="Y248" s="39"/>
      <c r="Z248" s="39"/>
      <c r="AA248" s="39"/>
      <c r="AB248" s="39"/>
      <c r="AC248" s="39"/>
      <c r="AD248" s="39"/>
      <c r="AE248" s="39"/>
      <c r="AT248" s="18" t="s">
        <v>138</v>
      </c>
      <c r="AU248" s="18" t="s">
        <v>89</v>
      </c>
    </row>
    <row r="249" spans="1:63" s="12" customFormat="1" ht="22.8" customHeight="1">
      <c r="A249" s="12"/>
      <c r="B249" s="203"/>
      <c r="C249" s="204"/>
      <c r="D249" s="205" t="s">
        <v>78</v>
      </c>
      <c r="E249" s="217" t="s">
        <v>136</v>
      </c>
      <c r="F249" s="217" t="s">
        <v>257</v>
      </c>
      <c r="G249" s="204"/>
      <c r="H249" s="204"/>
      <c r="I249" s="207"/>
      <c r="J249" s="218">
        <f>BK249</f>
        <v>0</v>
      </c>
      <c r="K249" s="204"/>
      <c r="L249" s="209"/>
      <c r="M249" s="210"/>
      <c r="N249" s="211"/>
      <c r="O249" s="211"/>
      <c r="P249" s="212">
        <f>SUM(P250:P259)</f>
        <v>0</v>
      </c>
      <c r="Q249" s="211"/>
      <c r="R249" s="212">
        <f>SUM(R250:R259)</f>
        <v>0</v>
      </c>
      <c r="S249" s="211"/>
      <c r="T249" s="213">
        <f>SUM(T250:T259)</f>
        <v>0</v>
      </c>
      <c r="U249" s="12"/>
      <c r="V249" s="12"/>
      <c r="W249" s="12"/>
      <c r="X249" s="12"/>
      <c r="Y249" s="12"/>
      <c r="Z249" s="12"/>
      <c r="AA249" s="12"/>
      <c r="AB249" s="12"/>
      <c r="AC249" s="12"/>
      <c r="AD249" s="12"/>
      <c r="AE249" s="12"/>
      <c r="AR249" s="214" t="s">
        <v>87</v>
      </c>
      <c r="AT249" s="215" t="s">
        <v>78</v>
      </c>
      <c r="AU249" s="215" t="s">
        <v>87</v>
      </c>
      <c r="AY249" s="214" t="s">
        <v>129</v>
      </c>
      <c r="BK249" s="216">
        <f>SUM(BK250:BK259)</f>
        <v>0</v>
      </c>
    </row>
    <row r="250" spans="1:65" s="2" customFormat="1" ht="21.75" customHeight="1">
      <c r="A250" s="39"/>
      <c r="B250" s="40"/>
      <c r="C250" s="219" t="s">
        <v>321</v>
      </c>
      <c r="D250" s="219" t="s">
        <v>131</v>
      </c>
      <c r="E250" s="220" t="s">
        <v>259</v>
      </c>
      <c r="F250" s="221" t="s">
        <v>260</v>
      </c>
      <c r="G250" s="222" t="s">
        <v>147</v>
      </c>
      <c r="H250" s="223">
        <v>48</v>
      </c>
      <c r="I250" s="224"/>
      <c r="J250" s="223">
        <f>ROUND(I250*H250,2)</f>
        <v>0</v>
      </c>
      <c r="K250" s="221" t="s">
        <v>135</v>
      </c>
      <c r="L250" s="45"/>
      <c r="M250" s="225" t="s">
        <v>77</v>
      </c>
      <c r="N250" s="226" t="s">
        <v>49</v>
      </c>
      <c r="O250" s="85"/>
      <c r="P250" s="227">
        <f>O250*H250</f>
        <v>0</v>
      </c>
      <c r="Q250" s="227">
        <v>0</v>
      </c>
      <c r="R250" s="227">
        <f>Q250*H250</f>
        <v>0</v>
      </c>
      <c r="S250" s="227">
        <v>0</v>
      </c>
      <c r="T250" s="228">
        <f>S250*H250</f>
        <v>0</v>
      </c>
      <c r="U250" s="39"/>
      <c r="V250" s="39"/>
      <c r="W250" s="39"/>
      <c r="X250" s="39"/>
      <c r="Y250" s="39"/>
      <c r="Z250" s="39"/>
      <c r="AA250" s="39"/>
      <c r="AB250" s="39"/>
      <c r="AC250" s="39"/>
      <c r="AD250" s="39"/>
      <c r="AE250" s="39"/>
      <c r="AR250" s="229" t="s">
        <v>136</v>
      </c>
      <c r="AT250" s="229" t="s">
        <v>131</v>
      </c>
      <c r="AU250" s="229" t="s">
        <v>89</v>
      </c>
      <c r="AY250" s="18" t="s">
        <v>129</v>
      </c>
      <c r="BE250" s="230">
        <f>IF(N250="základní",J250,0)</f>
        <v>0</v>
      </c>
      <c r="BF250" s="230">
        <f>IF(N250="snížená",J250,0)</f>
        <v>0</v>
      </c>
      <c r="BG250" s="230">
        <f>IF(N250="zákl. přenesená",J250,0)</f>
        <v>0</v>
      </c>
      <c r="BH250" s="230">
        <f>IF(N250="sníž. přenesená",J250,0)</f>
        <v>0</v>
      </c>
      <c r="BI250" s="230">
        <f>IF(N250="nulová",J250,0)</f>
        <v>0</v>
      </c>
      <c r="BJ250" s="18" t="s">
        <v>87</v>
      </c>
      <c r="BK250" s="230">
        <f>ROUND(I250*H250,2)</f>
        <v>0</v>
      </c>
      <c r="BL250" s="18" t="s">
        <v>136</v>
      </c>
      <c r="BM250" s="229" t="s">
        <v>261</v>
      </c>
    </row>
    <row r="251" spans="1:47" s="2" customFormat="1" ht="12">
      <c r="A251" s="39"/>
      <c r="B251" s="40"/>
      <c r="C251" s="41"/>
      <c r="D251" s="231" t="s">
        <v>138</v>
      </c>
      <c r="E251" s="41"/>
      <c r="F251" s="232" t="s">
        <v>262</v>
      </c>
      <c r="G251" s="41"/>
      <c r="H251" s="41"/>
      <c r="I251" s="137"/>
      <c r="J251" s="41"/>
      <c r="K251" s="41"/>
      <c r="L251" s="45"/>
      <c r="M251" s="233"/>
      <c r="N251" s="234"/>
      <c r="O251" s="85"/>
      <c r="P251" s="85"/>
      <c r="Q251" s="85"/>
      <c r="R251" s="85"/>
      <c r="S251" s="85"/>
      <c r="T251" s="86"/>
      <c r="U251" s="39"/>
      <c r="V251" s="39"/>
      <c r="W251" s="39"/>
      <c r="X251" s="39"/>
      <c r="Y251" s="39"/>
      <c r="Z251" s="39"/>
      <c r="AA251" s="39"/>
      <c r="AB251" s="39"/>
      <c r="AC251" s="39"/>
      <c r="AD251" s="39"/>
      <c r="AE251" s="39"/>
      <c r="AT251" s="18" t="s">
        <v>138</v>
      </c>
      <c r="AU251" s="18" t="s">
        <v>89</v>
      </c>
    </row>
    <row r="252" spans="1:51" s="13" customFormat="1" ht="12">
      <c r="A252" s="13"/>
      <c r="B252" s="235"/>
      <c r="C252" s="236"/>
      <c r="D252" s="231" t="s">
        <v>150</v>
      </c>
      <c r="E252" s="237" t="s">
        <v>77</v>
      </c>
      <c r="F252" s="238" t="s">
        <v>673</v>
      </c>
      <c r="G252" s="236"/>
      <c r="H252" s="239">
        <v>48</v>
      </c>
      <c r="I252" s="240"/>
      <c r="J252" s="236"/>
      <c r="K252" s="236"/>
      <c r="L252" s="241"/>
      <c r="M252" s="242"/>
      <c r="N252" s="243"/>
      <c r="O252" s="243"/>
      <c r="P252" s="243"/>
      <c r="Q252" s="243"/>
      <c r="R252" s="243"/>
      <c r="S252" s="243"/>
      <c r="T252" s="244"/>
      <c r="U252" s="13"/>
      <c r="V252" s="13"/>
      <c r="W252" s="13"/>
      <c r="X252" s="13"/>
      <c r="Y252" s="13"/>
      <c r="Z252" s="13"/>
      <c r="AA252" s="13"/>
      <c r="AB252" s="13"/>
      <c r="AC252" s="13"/>
      <c r="AD252" s="13"/>
      <c r="AE252" s="13"/>
      <c r="AT252" s="245" t="s">
        <v>150</v>
      </c>
      <c r="AU252" s="245" t="s">
        <v>89</v>
      </c>
      <c r="AV252" s="13" t="s">
        <v>89</v>
      </c>
      <c r="AW252" s="13" t="s">
        <v>37</v>
      </c>
      <c r="AX252" s="13" t="s">
        <v>79</v>
      </c>
      <c r="AY252" s="245" t="s">
        <v>129</v>
      </c>
    </row>
    <row r="253" spans="1:51" s="14" customFormat="1" ht="12">
      <c r="A253" s="14"/>
      <c r="B253" s="246"/>
      <c r="C253" s="247"/>
      <c r="D253" s="231" t="s">
        <v>150</v>
      </c>
      <c r="E253" s="248" t="s">
        <v>77</v>
      </c>
      <c r="F253" s="249" t="s">
        <v>152</v>
      </c>
      <c r="G253" s="247"/>
      <c r="H253" s="248" t="s">
        <v>77</v>
      </c>
      <c r="I253" s="250"/>
      <c r="J253" s="247"/>
      <c r="K253" s="247"/>
      <c r="L253" s="251"/>
      <c r="M253" s="252"/>
      <c r="N253" s="253"/>
      <c r="O253" s="253"/>
      <c r="P253" s="253"/>
      <c r="Q253" s="253"/>
      <c r="R253" s="253"/>
      <c r="S253" s="253"/>
      <c r="T253" s="254"/>
      <c r="U253" s="14"/>
      <c r="V253" s="14"/>
      <c r="W253" s="14"/>
      <c r="X253" s="14"/>
      <c r="Y253" s="14"/>
      <c r="Z253" s="14"/>
      <c r="AA253" s="14"/>
      <c r="AB253" s="14"/>
      <c r="AC253" s="14"/>
      <c r="AD253" s="14"/>
      <c r="AE253" s="14"/>
      <c r="AT253" s="255" t="s">
        <v>150</v>
      </c>
      <c r="AU253" s="255" t="s">
        <v>89</v>
      </c>
      <c r="AV253" s="14" t="s">
        <v>87</v>
      </c>
      <c r="AW253" s="14" t="s">
        <v>37</v>
      </c>
      <c r="AX253" s="14" t="s">
        <v>79</v>
      </c>
      <c r="AY253" s="255" t="s">
        <v>129</v>
      </c>
    </row>
    <row r="254" spans="1:51" s="15" customFormat="1" ht="12">
      <c r="A254" s="15"/>
      <c r="B254" s="256"/>
      <c r="C254" s="257"/>
      <c r="D254" s="231" t="s">
        <v>150</v>
      </c>
      <c r="E254" s="258" t="s">
        <v>77</v>
      </c>
      <c r="F254" s="259" t="s">
        <v>153</v>
      </c>
      <c r="G254" s="257"/>
      <c r="H254" s="260">
        <v>48</v>
      </c>
      <c r="I254" s="261"/>
      <c r="J254" s="257"/>
      <c r="K254" s="257"/>
      <c r="L254" s="262"/>
      <c r="M254" s="263"/>
      <c r="N254" s="264"/>
      <c r="O254" s="264"/>
      <c r="P254" s="264"/>
      <c r="Q254" s="264"/>
      <c r="R254" s="264"/>
      <c r="S254" s="264"/>
      <c r="T254" s="265"/>
      <c r="U254" s="15"/>
      <c r="V254" s="15"/>
      <c r="W254" s="15"/>
      <c r="X254" s="15"/>
      <c r="Y254" s="15"/>
      <c r="Z254" s="15"/>
      <c r="AA254" s="15"/>
      <c r="AB254" s="15"/>
      <c r="AC254" s="15"/>
      <c r="AD254" s="15"/>
      <c r="AE254" s="15"/>
      <c r="AT254" s="266" t="s">
        <v>150</v>
      </c>
      <c r="AU254" s="266" t="s">
        <v>89</v>
      </c>
      <c r="AV254" s="15" t="s">
        <v>136</v>
      </c>
      <c r="AW254" s="15" t="s">
        <v>37</v>
      </c>
      <c r="AX254" s="15" t="s">
        <v>87</v>
      </c>
      <c r="AY254" s="266" t="s">
        <v>129</v>
      </c>
    </row>
    <row r="255" spans="1:65" s="2" customFormat="1" ht="21.75" customHeight="1">
      <c r="A255" s="39"/>
      <c r="B255" s="40"/>
      <c r="C255" s="219" t="s">
        <v>326</v>
      </c>
      <c r="D255" s="219" t="s">
        <v>131</v>
      </c>
      <c r="E255" s="220" t="s">
        <v>265</v>
      </c>
      <c r="F255" s="221" t="s">
        <v>266</v>
      </c>
      <c r="G255" s="222" t="s">
        <v>147</v>
      </c>
      <c r="H255" s="223">
        <v>144</v>
      </c>
      <c r="I255" s="224"/>
      <c r="J255" s="223">
        <f>ROUND(I255*H255,2)</f>
        <v>0</v>
      </c>
      <c r="K255" s="221" t="s">
        <v>135</v>
      </c>
      <c r="L255" s="45"/>
      <c r="M255" s="225" t="s">
        <v>77</v>
      </c>
      <c r="N255" s="226" t="s">
        <v>49</v>
      </c>
      <c r="O255" s="85"/>
      <c r="P255" s="227">
        <f>O255*H255</f>
        <v>0</v>
      </c>
      <c r="Q255" s="227">
        <v>0</v>
      </c>
      <c r="R255" s="227">
        <f>Q255*H255</f>
        <v>0</v>
      </c>
      <c r="S255" s="227">
        <v>0</v>
      </c>
      <c r="T255" s="228">
        <f>S255*H255</f>
        <v>0</v>
      </c>
      <c r="U255" s="39"/>
      <c r="V255" s="39"/>
      <c r="W255" s="39"/>
      <c r="X255" s="39"/>
      <c r="Y255" s="39"/>
      <c r="Z255" s="39"/>
      <c r="AA255" s="39"/>
      <c r="AB255" s="39"/>
      <c r="AC255" s="39"/>
      <c r="AD255" s="39"/>
      <c r="AE255" s="39"/>
      <c r="AR255" s="229" t="s">
        <v>136</v>
      </c>
      <c r="AT255" s="229" t="s">
        <v>131</v>
      </c>
      <c r="AU255" s="229" t="s">
        <v>89</v>
      </c>
      <c r="AY255" s="18" t="s">
        <v>129</v>
      </c>
      <c r="BE255" s="230">
        <f>IF(N255="základní",J255,0)</f>
        <v>0</v>
      </c>
      <c r="BF255" s="230">
        <f>IF(N255="snížená",J255,0)</f>
        <v>0</v>
      </c>
      <c r="BG255" s="230">
        <f>IF(N255="zákl. přenesená",J255,0)</f>
        <v>0</v>
      </c>
      <c r="BH255" s="230">
        <f>IF(N255="sníž. přenesená",J255,0)</f>
        <v>0</v>
      </c>
      <c r="BI255" s="230">
        <f>IF(N255="nulová",J255,0)</f>
        <v>0</v>
      </c>
      <c r="BJ255" s="18" t="s">
        <v>87</v>
      </c>
      <c r="BK255" s="230">
        <f>ROUND(I255*H255,2)</f>
        <v>0</v>
      </c>
      <c r="BL255" s="18" t="s">
        <v>136</v>
      </c>
      <c r="BM255" s="229" t="s">
        <v>267</v>
      </c>
    </row>
    <row r="256" spans="1:47" s="2" customFormat="1" ht="12">
      <c r="A256" s="39"/>
      <c r="B256" s="40"/>
      <c r="C256" s="41"/>
      <c r="D256" s="231" t="s">
        <v>138</v>
      </c>
      <c r="E256" s="41"/>
      <c r="F256" s="232" t="s">
        <v>262</v>
      </c>
      <c r="G256" s="41"/>
      <c r="H256" s="41"/>
      <c r="I256" s="137"/>
      <c r="J256" s="41"/>
      <c r="K256" s="41"/>
      <c r="L256" s="45"/>
      <c r="M256" s="233"/>
      <c r="N256" s="234"/>
      <c r="O256" s="85"/>
      <c r="P256" s="85"/>
      <c r="Q256" s="85"/>
      <c r="R256" s="85"/>
      <c r="S256" s="85"/>
      <c r="T256" s="86"/>
      <c r="U256" s="39"/>
      <c r="V256" s="39"/>
      <c r="W256" s="39"/>
      <c r="X256" s="39"/>
      <c r="Y256" s="39"/>
      <c r="Z256" s="39"/>
      <c r="AA256" s="39"/>
      <c r="AB256" s="39"/>
      <c r="AC256" s="39"/>
      <c r="AD256" s="39"/>
      <c r="AE256" s="39"/>
      <c r="AT256" s="18" t="s">
        <v>138</v>
      </c>
      <c r="AU256" s="18" t="s">
        <v>89</v>
      </c>
    </row>
    <row r="257" spans="1:51" s="13" customFormat="1" ht="12">
      <c r="A257" s="13"/>
      <c r="B257" s="235"/>
      <c r="C257" s="236"/>
      <c r="D257" s="231" t="s">
        <v>150</v>
      </c>
      <c r="E257" s="237" t="s">
        <v>77</v>
      </c>
      <c r="F257" s="238" t="s">
        <v>674</v>
      </c>
      <c r="G257" s="236"/>
      <c r="H257" s="239">
        <v>144</v>
      </c>
      <c r="I257" s="240"/>
      <c r="J257" s="236"/>
      <c r="K257" s="236"/>
      <c r="L257" s="241"/>
      <c r="M257" s="242"/>
      <c r="N257" s="243"/>
      <c r="O257" s="243"/>
      <c r="P257" s="243"/>
      <c r="Q257" s="243"/>
      <c r="R257" s="243"/>
      <c r="S257" s="243"/>
      <c r="T257" s="244"/>
      <c r="U257" s="13"/>
      <c r="V257" s="13"/>
      <c r="W257" s="13"/>
      <c r="X257" s="13"/>
      <c r="Y257" s="13"/>
      <c r="Z257" s="13"/>
      <c r="AA257" s="13"/>
      <c r="AB257" s="13"/>
      <c r="AC257" s="13"/>
      <c r="AD257" s="13"/>
      <c r="AE257" s="13"/>
      <c r="AT257" s="245" t="s">
        <v>150</v>
      </c>
      <c r="AU257" s="245" t="s">
        <v>89</v>
      </c>
      <c r="AV257" s="13" t="s">
        <v>89</v>
      </c>
      <c r="AW257" s="13" t="s">
        <v>37</v>
      </c>
      <c r="AX257" s="13" t="s">
        <v>79</v>
      </c>
      <c r="AY257" s="245" t="s">
        <v>129</v>
      </c>
    </row>
    <row r="258" spans="1:51" s="14" customFormat="1" ht="12">
      <c r="A258" s="14"/>
      <c r="B258" s="246"/>
      <c r="C258" s="247"/>
      <c r="D258" s="231" t="s">
        <v>150</v>
      </c>
      <c r="E258" s="248" t="s">
        <v>77</v>
      </c>
      <c r="F258" s="249" t="s">
        <v>152</v>
      </c>
      <c r="G258" s="247"/>
      <c r="H258" s="248" t="s">
        <v>77</v>
      </c>
      <c r="I258" s="250"/>
      <c r="J258" s="247"/>
      <c r="K258" s="247"/>
      <c r="L258" s="251"/>
      <c r="M258" s="252"/>
      <c r="N258" s="253"/>
      <c r="O258" s="253"/>
      <c r="P258" s="253"/>
      <c r="Q258" s="253"/>
      <c r="R258" s="253"/>
      <c r="S258" s="253"/>
      <c r="T258" s="254"/>
      <c r="U258" s="14"/>
      <c r="V258" s="14"/>
      <c r="W258" s="14"/>
      <c r="X258" s="14"/>
      <c r="Y258" s="14"/>
      <c r="Z258" s="14"/>
      <c r="AA258" s="14"/>
      <c r="AB258" s="14"/>
      <c r="AC258" s="14"/>
      <c r="AD258" s="14"/>
      <c r="AE258" s="14"/>
      <c r="AT258" s="255" t="s">
        <v>150</v>
      </c>
      <c r="AU258" s="255" t="s">
        <v>89</v>
      </c>
      <c r="AV258" s="14" t="s">
        <v>87</v>
      </c>
      <c r="AW258" s="14" t="s">
        <v>37</v>
      </c>
      <c r="AX258" s="14" t="s">
        <v>79</v>
      </c>
      <c r="AY258" s="255" t="s">
        <v>129</v>
      </c>
    </row>
    <row r="259" spans="1:51" s="15" customFormat="1" ht="12">
      <c r="A259" s="15"/>
      <c r="B259" s="256"/>
      <c r="C259" s="257"/>
      <c r="D259" s="231" t="s">
        <v>150</v>
      </c>
      <c r="E259" s="258" t="s">
        <v>77</v>
      </c>
      <c r="F259" s="259" t="s">
        <v>153</v>
      </c>
      <c r="G259" s="257"/>
      <c r="H259" s="260">
        <v>144</v>
      </c>
      <c r="I259" s="261"/>
      <c r="J259" s="257"/>
      <c r="K259" s="257"/>
      <c r="L259" s="262"/>
      <c r="M259" s="263"/>
      <c r="N259" s="264"/>
      <c r="O259" s="264"/>
      <c r="P259" s="264"/>
      <c r="Q259" s="264"/>
      <c r="R259" s="264"/>
      <c r="S259" s="264"/>
      <c r="T259" s="265"/>
      <c r="U259" s="15"/>
      <c r="V259" s="15"/>
      <c r="W259" s="15"/>
      <c r="X259" s="15"/>
      <c r="Y259" s="15"/>
      <c r="Z259" s="15"/>
      <c r="AA259" s="15"/>
      <c r="AB259" s="15"/>
      <c r="AC259" s="15"/>
      <c r="AD259" s="15"/>
      <c r="AE259" s="15"/>
      <c r="AT259" s="266" t="s">
        <v>150</v>
      </c>
      <c r="AU259" s="266" t="s">
        <v>89</v>
      </c>
      <c r="AV259" s="15" t="s">
        <v>136</v>
      </c>
      <c r="AW259" s="15" t="s">
        <v>37</v>
      </c>
      <c r="AX259" s="15" t="s">
        <v>87</v>
      </c>
      <c r="AY259" s="266" t="s">
        <v>129</v>
      </c>
    </row>
    <row r="260" spans="1:63" s="12" customFormat="1" ht="22.8" customHeight="1">
      <c r="A260" s="12"/>
      <c r="B260" s="203"/>
      <c r="C260" s="204"/>
      <c r="D260" s="205" t="s">
        <v>78</v>
      </c>
      <c r="E260" s="217" t="s">
        <v>161</v>
      </c>
      <c r="F260" s="217" t="s">
        <v>272</v>
      </c>
      <c r="G260" s="204"/>
      <c r="H260" s="204"/>
      <c r="I260" s="207"/>
      <c r="J260" s="218">
        <f>BK260</f>
        <v>0</v>
      </c>
      <c r="K260" s="204"/>
      <c r="L260" s="209"/>
      <c r="M260" s="210"/>
      <c r="N260" s="211"/>
      <c r="O260" s="211"/>
      <c r="P260" s="212">
        <f>SUM(P261:P329)</f>
        <v>0</v>
      </c>
      <c r="Q260" s="211"/>
      <c r="R260" s="212">
        <f>SUM(R261:R329)</f>
        <v>1277.21758</v>
      </c>
      <c r="S260" s="211"/>
      <c r="T260" s="213">
        <f>SUM(T261:T329)</f>
        <v>0</v>
      </c>
      <c r="U260" s="12"/>
      <c r="V260" s="12"/>
      <c r="W260" s="12"/>
      <c r="X260" s="12"/>
      <c r="Y260" s="12"/>
      <c r="Z260" s="12"/>
      <c r="AA260" s="12"/>
      <c r="AB260" s="12"/>
      <c r="AC260" s="12"/>
      <c r="AD260" s="12"/>
      <c r="AE260" s="12"/>
      <c r="AR260" s="214" t="s">
        <v>87</v>
      </c>
      <c r="AT260" s="215" t="s">
        <v>78</v>
      </c>
      <c r="AU260" s="215" t="s">
        <v>87</v>
      </c>
      <c r="AY260" s="214" t="s">
        <v>129</v>
      </c>
      <c r="BK260" s="216">
        <f>SUM(BK261:BK329)</f>
        <v>0</v>
      </c>
    </row>
    <row r="261" spans="1:65" s="2" customFormat="1" ht="16.5" customHeight="1">
      <c r="A261" s="39"/>
      <c r="B261" s="40"/>
      <c r="C261" s="219" t="s">
        <v>330</v>
      </c>
      <c r="D261" s="219" t="s">
        <v>131</v>
      </c>
      <c r="E261" s="220" t="s">
        <v>274</v>
      </c>
      <c r="F261" s="221" t="s">
        <v>275</v>
      </c>
      <c r="G261" s="222" t="s">
        <v>147</v>
      </c>
      <c r="H261" s="223">
        <v>300</v>
      </c>
      <c r="I261" s="224"/>
      <c r="J261" s="223">
        <f>ROUND(I261*H261,2)</f>
        <v>0</v>
      </c>
      <c r="K261" s="221" t="s">
        <v>77</v>
      </c>
      <c r="L261" s="45"/>
      <c r="M261" s="225" t="s">
        <v>77</v>
      </c>
      <c r="N261" s="226" t="s">
        <v>49</v>
      </c>
      <c r="O261" s="85"/>
      <c r="P261" s="227">
        <f>O261*H261</f>
        <v>0</v>
      </c>
      <c r="Q261" s="227">
        <v>0</v>
      </c>
      <c r="R261" s="227">
        <f>Q261*H261</f>
        <v>0</v>
      </c>
      <c r="S261" s="227">
        <v>0</v>
      </c>
      <c r="T261" s="228">
        <f>S261*H261</f>
        <v>0</v>
      </c>
      <c r="U261" s="39"/>
      <c r="V261" s="39"/>
      <c r="W261" s="39"/>
      <c r="X261" s="39"/>
      <c r="Y261" s="39"/>
      <c r="Z261" s="39"/>
      <c r="AA261" s="39"/>
      <c r="AB261" s="39"/>
      <c r="AC261" s="39"/>
      <c r="AD261" s="39"/>
      <c r="AE261" s="39"/>
      <c r="AR261" s="229" t="s">
        <v>136</v>
      </c>
      <c r="AT261" s="229" t="s">
        <v>131</v>
      </c>
      <c r="AU261" s="229" t="s">
        <v>89</v>
      </c>
      <c r="AY261" s="18" t="s">
        <v>129</v>
      </c>
      <c r="BE261" s="230">
        <f>IF(N261="základní",J261,0)</f>
        <v>0</v>
      </c>
      <c r="BF261" s="230">
        <f>IF(N261="snížená",J261,0)</f>
        <v>0</v>
      </c>
      <c r="BG261" s="230">
        <f>IF(N261="zákl. přenesená",J261,0)</f>
        <v>0</v>
      </c>
      <c r="BH261" s="230">
        <f>IF(N261="sníž. přenesená",J261,0)</f>
        <v>0</v>
      </c>
      <c r="BI261" s="230">
        <f>IF(N261="nulová",J261,0)</f>
        <v>0</v>
      </c>
      <c r="BJ261" s="18" t="s">
        <v>87</v>
      </c>
      <c r="BK261" s="230">
        <f>ROUND(I261*H261,2)</f>
        <v>0</v>
      </c>
      <c r="BL261" s="18" t="s">
        <v>136</v>
      </c>
      <c r="BM261" s="229" t="s">
        <v>276</v>
      </c>
    </row>
    <row r="262" spans="1:51" s="13" customFormat="1" ht="12">
      <c r="A262" s="13"/>
      <c r="B262" s="235"/>
      <c r="C262" s="236"/>
      <c r="D262" s="231" t="s">
        <v>150</v>
      </c>
      <c r="E262" s="237" t="s">
        <v>77</v>
      </c>
      <c r="F262" s="238" t="s">
        <v>675</v>
      </c>
      <c r="G262" s="236"/>
      <c r="H262" s="239">
        <v>300</v>
      </c>
      <c r="I262" s="240"/>
      <c r="J262" s="236"/>
      <c r="K262" s="236"/>
      <c r="L262" s="241"/>
      <c r="M262" s="242"/>
      <c r="N262" s="243"/>
      <c r="O262" s="243"/>
      <c r="P262" s="243"/>
      <c r="Q262" s="243"/>
      <c r="R262" s="243"/>
      <c r="S262" s="243"/>
      <c r="T262" s="244"/>
      <c r="U262" s="13"/>
      <c r="V262" s="13"/>
      <c r="W262" s="13"/>
      <c r="X262" s="13"/>
      <c r="Y262" s="13"/>
      <c r="Z262" s="13"/>
      <c r="AA262" s="13"/>
      <c r="AB262" s="13"/>
      <c r="AC262" s="13"/>
      <c r="AD262" s="13"/>
      <c r="AE262" s="13"/>
      <c r="AT262" s="245" t="s">
        <v>150</v>
      </c>
      <c r="AU262" s="245" t="s">
        <v>89</v>
      </c>
      <c r="AV262" s="13" t="s">
        <v>89</v>
      </c>
      <c r="AW262" s="13" t="s">
        <v>37</v>
      </c>
      <c r="AX262" s="13" t="s">
        <v>79</v>
      </c>
      <c r="AY262" s="245" t="s">
        <v>129</v>
      </c>
    </row>
    <row r="263" spans="1:51" s="14" customFormat="1" ht="12">
      <c r="A263" s="14"/>
      <c r="B263" s="246"/>
      <c r="C263" s="247"/>
      <c r="D263" s="231" t="s">
        <v>150</v>
      </c>
      <c r="E263" s="248" t="s">
        <v>77</v>
      </c>
      <c r="F263" s="249" t="s">
        <v>152</v>
      </c>
      <c r="G263" s="247"/>
      <c r="H263" s="248" t="s">
        <v>77</v>
      </c>
      <c r="I263" s="250"/>
      <c r="J263" s="247"/>
      <c r="K263" s="247"/>
      <c r="L263" s="251"/>
      <c r="M263" s="252"/>
      <c r="N263" s="253"/>
      <c r="O263" s="253"/>
      <c r="P263" s="253"/>
      <c r="Q263" s="253"/>
      <c r="R263" s="253"/>
      <c r="S263" s="253"/>
      <c r="T263" s="254"/>
      <c r="U263" s="14"/>
      <c r="V263" s="14"/>
      <c r="W263" s="14"/>
      <c r="X263" s="14"/>
      <c r="Y263" s="14"/>
      <c r="Z263" s="14"/>
      <c r="AA263" s="14"/>
      <c r="AB263" s="14"/>
      <c r="AC263" s="14"/>
      <c r="AD263" s="14"/>
      <c r="AE263" s="14"/>
      <c r="AT263" s="255" t="s">
        <v>150</v>
      </c>
      <c r="AU263" s="255" t="s">
        <v>89</v>
      </c>
      <c r="AV263" s="14" t="s">
        <v>87</v>
      </c>
      <c r="AW263" s="14" t="s">
        <v>37</v>
      </c>
      <c r="AX263" s="14" t="s">
        <v>79</v>
      </c>
      <c r="AY263" s="255" t="s">
        <v>129</v>
      </c>
    </row>
    <row r="264" spans="1:51" s="15" customFormat="1" ht="12">
      <c r="A264" s="15"/>
      <c r="B264" s="256"/>
      <c r="C264" s="257"/>
      <c r="D264" s="231" t="s">
        <v>150</v>
      </c>
      <c r="E264" s="258" t="s">
        <v>77</v>
      </c>
      <c r="F264" s="259" t="s">
        <v>153</v>
      </c>
      <c r="G264" s="257"/>
      <c r="H264" s="260">
        <v>300</v>
      </c>
      <c r="I264" s="261"/>
      <c r="J264" s="257"/>
      <c r="K264" s="257"/>
      <c r="L264" s="262"/>
      <c r="M264" s="263"/>
      <c r="N264" s="264"/>
      <c r="O264" s="264"/>
      <c r="P264" s="264"/>
      <c r="Q264" s="264"/>
      <c r="R264" s="264"/>
      <c r="S264" s="264"/>
      <c r="T264" s="265"/>
      <c r="U264" s="15"/>
      <c r="V264" s="15"/>
      <c r="W264" s="15"/>
      <c r="X264" s="15"/>
      <c r="Y264" s="15"/>
      <c r="Z264" s="15"/>
      <c r="AA264" s="15"/>
      <c r="AB264" s="15"/>
      <c r="AC264" s="15"/>
      <c r="AD264" s="15"/>
      <c r="AE264" s="15"/>
      <c r="AT264" s="266" t="s">
        <v>150</v>
      </c>
      <c r="AU264" s="266" t="s">
        <v>89</v>
      </c>
      <c r="AV264" s="15" t="s">
        <v>136</v>
      </c>
      <c r="AW264" s="15" t="s">
        <v>37</v>
      </c>
      <c r="AX264" s="15" t="s">
        <v>87</v>
      </c>
      <c r="AY264" s="266" t="s">
        <v>129</v>
      </c>
    </row>
    <row r="265" spans="1:65" s="2" customFormat="1" ht="16.5" customHeight="1">
      <c r="A265" s="39"/>
      <c r="B265" s="40"/>
      <c r="C265" s="219" t="s">
        <v>335</v>
      </c>
      <c r="D265" s="219" t="s">
        <v>131</v>
      </c>
      <c r="E265" s="220" t="s">
        <v>676</v>
      </c>
      <c r="F265" s="221" t="s">
        <v>677</v>
      </c>
      <c r="G265" s="222" t="s">
        <v>147</v>
      </c>
      <c r="H265" s="223">
        <v>3908.1</v>
      </c>
      <c r="I265" s="224"/>
      <c r="J265" s="223">
        <f>ROUND(I265*H265,2)</f>
        <v>0</v>
      </c>
      <c r="K265" s="221" t="s">
        <v>135</v>
      </c>
      <c r="L265" s="45"/>
      <c r="M265" s="225" t="s">
        <v>77</v>
      </c>
      <c r="N265" s="226" t="s">
        <v>49</v>
      </c>
      <c r="O265" s="85"/>
      <c r="P265" s="227">
        <f>O265*H265</f>
        <v>0</v>
      </c>
      <c r="Q265" s="227">
        <v>0</v>
      </c>
      <c r="R265" s="227">
        <f>Q265*H265</f>
        <v>0</v>
      </c>
      <c r="S265" s="227">
        <v>0</v>
      </c>
      <c r="T265" s="228">
        <f>S265*H265</f>
        <v>0</v>
      </c>
      <c r="U265" s="39"/>
      <c r="V265" s="39"/>
      <c r="W265" s="39"/>
      <c r="X265" s="39"/>
      <c r="Y265" s="39"/>
      <c r="Z265" s="39"/>
      <c r="AA265" s="39"/>
      <c r="AB265" s="39"/>
      <c r="AC265" s="39"/>
      <c r="AD265" s="39"/>
      <c r="AE265" s="39"/>
      <c r="AR265" s="229" t="s">
        <v>136</v>
      </c>
      <c r="AT265" s="229" t="s">
        <v>131</v>
      </c>
      <c r="AU265" s="229" t="s">
        <v>89</v>
      </c>
      <c r="AY265" s="18" t="s">
        <v>129</v>
      </c>
      <c r="BE265" s="230">
        <f>IF(N265="základní",J265,0)</f>
        <v>0</v>
      </c>
      <c r="BF265" s="230">
        <f>IF(N265="snížená",J265,0)</f>
        <v>0</v>
      </c>
      <c r="BG265" s="230">
        <f>IF(N265="zákl. přenesená",J265,0)</f>
        <v>0</v>
      </c>
      <c r="BH265" s="230">
        <f>IF(N265="sníž. přenesená",J265,0)</f>
        <v>0</v>
      </c>
      <c r="BI265" s="230">
        <f>IF(N265="nulová",J265,0)</f>
        <v>0</v>
      </c>
      <c r="BJ265" s="18" t="s">
        <v>87</v>
      </c>
      <c r="BK265" s="230">
        <f>ROUND(I265*H265,2)</f>
        <v>0</v>
      </c>
      <c r="BL265" s="18" t="s">
        <v>136</v>
      </c>
      <c r="BM265" s="229" t="s">
        <v>678</v>
      </c>
    </row>
    <row r="266" spans="1:51" s="13" customFormat="1" ht="12">
      <c r="A266" s="13"/>
      <c r="B266" s="235"/>
      <c r="C266" s="236"/>
      <c r="D266" s="231" t="s">
        <v>150</v>
      </c>
      <c r="E266" s="237" t="s">
        <v>77</v>
      </c>
      <c r="F266" s="238" t="s">
        <v>679</v>
      </c>
      <c r="G266" s="236"/>
      <c r="H266" s="239">
        <v>3908.1</v>
      </c>
      <c r="I266" s="240"/>
      <c r="J266" s="236"/>
      <c r="K266" s="236"/>
      <c r="L266" s="241"/>
      <c r="M266" s="242"/>
      <c r="N266" s="243"/>
      <c r="O266" s="243"/>
      <c r="P266" s="243"/>
      <c r="Q266" s="243"/>
      <c r="R266" s="243"/>
      <c r="S266" s="243"/>
      <c r="T266" s="244"/>
      <c r="U266" s="13"/>
      <c r="V266" s="13"/>
      <c r="W266" s="13"/>
      <c r="X266" s="13"/>
      <c r="Y266" s="13"/>
      <c r="Z266" s="13"/>
      <c r="AA266" s="13"/>
      <c r="AB266" s="13"/>
      <c r="AC266" s="13"/>
      <c r="AD266" s="13"/>
      <c r="AE266" s="13"/>
      <c r="AT266" s="245" t="s">
        <v>150</v>
      </c>
      <c r="AU266" s="245" t="s">
        <v>89</v>
      </c>
      <c r="AV266" s="13" t="s">
        <v>89</v>
      </c>
      <c r="AW266" s="13" t="s">
        <v>37</v>
      </c>
      <c r="AX266" s="13" t="s">
        <v>79</v>
      </c>
      <c r="AY266" s="245" t="s">
        <v>129</v>
      </c>
    </row>
    <row r="267" spans="1:51" s="14" customFormat="1" ht="12">
      <c r="A267" s="14"/>
      <c r="B267" s="246"/>
      <c r="C267" s="247"/>
      <c r="D267" s="231" t="s">
        <v>150</v>
      </c>
      <c r="E267" s="248" t="s">
        <v>77</v>
      </c>
      <c r="F267" s="249" t="s">
        <v>680</v>
      </c>
      <c r="G267" s="247"/>
      <c r="H267" s="248" t="s">
        <v>77</v>
      </c>
      <c r="I267" s="250"/>
      <c r="J267" s="247"/>
      <c r="K267" s="247"/>
      <c r="L267" s="251"/>
      <c r="M267" s="252"/>
      <c r="N267" s="253"/>
      <c r="O267" s="253"/>
      <c r="P267" s="253"/>
      <c r="Q267" s="253"/>
      <c r="R267" s="253"/>
      <c r="S267" s="253"/>
      <c r="T267" s="254"/>
      <c r="U267" s="14"/>
      <c r="V267" s="14"/>
      <c r="W267" s="14"/>
      <c r="X267" s="14"/>
      <c r="Y267" s="14"/>
      <c r="Z267" s="14"/>
      <c r="AA267" s="14"/>
      <c r="AB267" s="14"/>
      <c r="AC267" s="14"/>
      <c r="AD267" s="14"/>
      <c r="AE267" s="14"/>
      <c r="AT267" s="255" t="s">
        <v>150</v>
      </c>
      <c r="AU267" s="255" t="s">
        <v>89</v>
      </c>
      <c r="AV267" s="14" t="s">
        <v>87</v>
      </c>
      <c r="AW267" s="14" t="s">
        <v>37</v>
      </c>
      <c r="AX267" s="14" t="s">
        <v>79</v>
      </c>
      <c r="AY267" s="255" t="s">
        <v>129</v>
      </c>
    </row>
    <row r="268" spans="1:51" s="15" customFormat="1" ht="12">
      <c r="A268" s="15"/>
      <c r="B268" s="256"/>
      <c r="C268" s="257"/>
      <c r="D268" s="231" t="s">
        <v>150</v>
      </c>
      <c r="E268" s="258" t="s">
        <v>77</v>
      </c>
      <c r="F268" s="259" t="s">
        <v>153</v>
      </c>
      <c r="G268" s="257"/>
      <c r="H268" s="260">
        <v>3908.1</v>
      </c>
      <c r="I268" s="261"/>
      <c r="J268" s="257"/>
      <c r="K268" s="257"/>
      <c r="L268" s="262"/>
      <c r="M268" s="263"/>
      <c r="N268" s="264"/>
      <c r="O268" s="264"/>
      <c r="P268" s="264"/>
      <c r="Q268" s="264"/>
      <c r="R268" s="264"/>
      <c r="S268" s="264"/>
      <c r="T268" s="265"/>
      <c r="U268" s="15"/>
      <c r="V268" s="15"/>
      <c r="W268" s="15"/>
      <c r="X268" s="15"/>
      <c r="Y268" s="15"/>
      <c r="Z268" s="15"/>
      <c r="AA268" s="15"/>
      <c r="AB268" s="15"/>
      <c r="AC268" s="15"/>
      <c r="AD268" s="15"/>
      <c r="AE268" s="15"/>
      <c r="AT268" s="266" t="s">
        <v>150</v>
      </c>
      <c r="AU268" s="266" t="s">
        <v>89</v>
      </c>
      <c r="AV268" s="15" t="s">
        <v>136</v>
      </c>
      <c r="AW268" s="15" t="s">
        <v>37</v>
      </c>
      <c r="AX268" s="15" t="s">
        <v>87</v>
      </c>
      <c r="AY268" s="266" t="s">
        <v>129</v>
      </c>
    </row>
    <row r="269" spans="1:65" s="2" customFormat="1" ht="16.5" customHeight="1">
      <c r="A269" s="39"/>
      <c r="B269" s="40"/>
      <c r="C269" s="219" t="s">
        <v>271</v>
      </c>
      <c r="D269" s="219" t="s">
        <v>131</v>
      </c>
      <c r="E269" s="220" t="s">
        <v>279</v>
      </c>
      <c r="F269" s="221" t="s">
        <v>280</v>
      </c>
      <c r="G269" s="222" t="s">
        <v>147</v>
      </c>
      <c r="H269" s="223">
        <v>72</v>
      </c>
      <c r="I269" s="224"/>
      <c r="J269" s="223">
        <f>ROUND(I269*H269,2)</f>
        <v>0</v>
      </c>
      <c r="K269" s="221" t="s">
        <v>135</v>
      </c>
      <c r="L269" s="45"/>
      <c r="M269" s="225" t="s">
        <v>77</v>
      </c>
      <c r="N269" s="226" t="s">
        <v>49</v>
      </c>
      <c r="O269" s="85"/>
      <c r="P269" s="227">
        <f>O269*H269</f>
        <v>0</v>
      </c>
      <c r="Q269" s="227">
        <v>0</v>
      </c>
      <c r="R269" s="227">
        <f>Q269*H269</f>
        <v>0</v>
      </c>
      <c r="S269" s="227">
        <v>0</v>
      </c>
      <c r="T269" s="228">
        <f>S269*H269</f>
        <v>0</v>
      </c>
      <c r="U269" s="39"/>
      <c r="V269" s="39"/>
      <c r="W269" s="39"/>
      <c r="X269" s="39"/>
      <c r="Y269" s="39"/>
      <c r="Z269" s="39"/>
      <c r="AA269" s="39"/>
      <c r="AB269" s="39"/>
      <c r="AC269" s="39"/>
      <c r="AD269" s="39"/>
      <c r="AE269" s="39"/>
      <c r="AR269" s="229" t="s">
        <v>136</v>
      </c>
      <c r="AT269" s="229" t="s">
        <v>131</v>
      </c>
      <c r="AU269" s="229" t="s">
        <v>89</v>
      </c>
      <c r="AY269" s="18" t="s">
        <v>129</v>
      </c>
      <c r="BE269" s="230">
        <f>IF(N269="základní",J269,0)</f>
        <v>0</v>
      </c>
      <c r="BF269" s="230">
        <f>IF(N269="snížená",J269,0)</f>
        <v>0</v>
      </c>
      <c r="BG269" s="230">
        <f>IF(N269="zákl. přenesená",J269,0)</f>
        <v>0</v>
      </c>
      <c r="BH269" s="230">
        <f>IF(N269="sníž. přenesená",J269,0)</f>
        <v>0</v>
      </c>
      <c r="BI269" s="230">
        <f>IF(N269="nulová",J269,0)</f>
        <v>0</v>
      </c>
      <c r="BJ269" s="18" t="s">
        <v>87</v>
      </c>
      <c r="BK269" s="230">
        <f>ROUND(I269*H269,2)</f>
        <v>0</v>
      </c>
      <c r="BL269" s="18" t="s">
        <v>136</v>
      </c>
      <c r="BM269" s="229" t="s">
        <v>281</v>
      </c>
    </row>
    <row r="270" spans="1:51" s="13" customFormat="1" ht="12">
      <c r="A270" s="13"/>
      <c r="B270" s="235"/>
      <c r="C270" s="236"/>
      <c r="D270" s="231" t="s">
        <v>150</v>
      </c>
      <c r="E270" s="237" t="s">
        <v>77</v>
      </c>
      <c r="F270" s="238" t="s">
        <v>681</v>
      </c>
      <c r="G270" s="236"/>
      <c r="H270" s="239">
        <v>72</v>
      </c>
      <c r="I270" s="240"/>
      <c r="J270" s="236"/>
      <c r="K270" s="236"/>
      <c r="L270" s="241"/>
      <c r="M270" s="242"/>
      <c r="N270" s="243"/>
      <c r="O270" s="243"/>
      <c r="P270" s="243"/>
      <c r="Q270" s="243"/>
      <c r="R270" s="243"/>
      <c r="S270" s="243"/>
      <c r="T270" s="244"/>
      <c r="U270" s="13"/>
      <c r="V270" s="13"/>
      <c r="W270" s="13"/>
      <c r="X270" s="13"/>
      <c r="Y270" s="13"/>
      <c r="Z270" s="13"/>
      <c r="AA270" s="13"/>
      <c r="AB270" s="13"/>
      <c r="AC270" s="13"/>
      <c r="AD270" s="13"/>
      <c r="AE270" s="13"/>
      <c r="AT270" s="245" t="s">
        <v>150</v>
      </c>
      <c r="AU270" s="245" t="s">
        <v>89</v>
      </c>
      <c r="AV270" s="13" t="s">
        <v>89</v>
      </c>
      <c r="AW270" s="13" t="s">
        <v>37</v>
      </c>
      <c r="AX270" s="13" t="s">
        <v>79</v>
      </c>
      <c r="AY270" s="245" t="s">
        <v>129</v>
      </c>
    </row>
    <row r="271" spans="1:51" s="14" customFormat="1" ht="12">
      <c r="A271" s="14"/>
      <c r="B271" s="246"/>
      <c r="C271" s="247"/>
      <c r="D271" s="231" t="s">
        <v>150</v>
      </c>
      <c r="E271" s="248" t="s">
        <v>77</v>
      </c>
      <c r="F271" s="249" t="s">
        <v>283</v>
      </c>
      <c r="G271" s="247"/>
      <c r="H271" s="248" t="s">
        <v>77</v>
      </c>
      <c r="I271" s="250"/>
      <c r="J271" s="247"/>
      <c r="K271" s="247"/>
      <c r="L271" s="251"/>
      <c r="M271" s="252"/>
      <c r="N271" s="253"/>
      <c r="O271" s="253"/>
      <c r="P271" s="253"/>
      <c r="Q271" s="253"/>
      <c r="R271" s="253"/>
      <c r="S271" s="253"/>
      <c r="T271" s="254"/>
      <c r="U271" s="14"/>
      <c r="V271" s="14"/>
      <c r="W271" s="14"/>
      <c r="X271" s="14"/>
      <c r="Y271" s="14"/>
      <c r="Z271" s="14"/>
      <c r="AA271" s="14"/>
      <c r="AB271" s="14"/>
      <c r="AC271" s="14"/>
      <c r="AD271" s="14"/>
      <c r="AE271" s="14"/>
      <c r="AT271" s="255" t="s">
        <v>150</v>
      </c>
      <c r="AU271" s="255" t="s">
        <v>89</v>
      </c>
      <c r="AV271" s="14" t="s">
        <v>87</v>
      </c>
      <c r="AW271" s="14" t="s">
        <v>37</v>
      </c>
      <c r="AX271" s="14" t="s">
        <v>79</v>
      </c>
      <c r="AY271" s="255" t="s">
        <v>129</v>
      </c>
    </row>
    <row r="272" spans="1:51" s="15" customFormat="1" ht="12">
      <c r="A272" s="15"/>
      <c r="B272" s="256"/>
      <c r="C272" s="257"/>
      <c r="D272" s="231" t="s">
        <v>150</v>
      </c>
      <c r="E272" s="258" t="s">
        <v>77</v>
      </c>
      <c r="F272" s="259" t="s">
        <v>153</v>
      </c>
      <c r="G272" s="257"/>
      <c r="H272" s="260">
        <v>72</v>
      </c>
      <c r="I272" s="261"/>
      <c r="J272" s="257"/>
      <c r="K272" s="257"/>
      <c r="L272" s="262"/>
      <c r="M272" s="263"/>
      <c r="N272" s="264"/>
      <c r="O272" s="264"/>
      <c r="P272" s="264"/>
      <c r="Q272" s="264"/>
      <c r="R272" s="264"/>
      <c r="S272" s="264"/>
      <c r="T272" s="265"/>
      <c r="U272" s="15"/>
      <c r="V272" s="15"/>
      <c r="W272" s="15"/>
      <c r="X272" s="15"/>
      <c r="Y272" s="15"/>
      <c r="Z272" s="15"/>
      <c r="AA272" s="15"/>
      <c r="AB272" s="15"/>
      <c r="AC272" s="15"/>
      <c r="AD272" s="15"/>
      <c r="AE272" s="15"/>
      <c r="AT272" s="266" t="s">
        <v>150</v>
      </c>
      <c r="AU272" s="266" t="s">
        <v>89</v>
      </c>
      <c r="AV272" s="15" t="s">
        <v>136</v>
      </c>
      <c r="AW272" s="15" t="s">
        <v>37</v>
      </c>
      <c r="AX272" s="15" t="s">
        <v>87</v>
      </c>
      <c r="AY272" s="266" t="s">
        <v>129</v>
      </c>
    </row>
    <row r="273" spans="1:65" s="2" customFormat="1" ht="16.5" customHeight="1">
      <c r="A273" s="39"/>
      <c r="B273" s="40"/>
      <c r="C273" s="219" t="s">
        <v>344</v>
      </c>
      <c r="D273" s="219" t="s">
        <v>131</v>
      </c>
      <c r="E273" s="220" t="s">
        <v>285</v>
      </c>
      <c r="F273" s="221" t="s">
        <v>286</v>
      </c>
      <c r="G273" s="222" t="s">
        <v>147</v>
      </c>
      <c r="H273" s="223">
        <v>70</v>
      </c>
      <c r="I273" s="224"/>
      <c r="J273" s="223">
        <f>ROUND(I273*H273,2)</f>
        <v>0</v>
      </c>
      <c r="K273" s="221" t="s">
        <v>135</v>
      </c>
      <c r="L273" s="45"/>
      <c r="M273" s="225" t="s">
        <v>77</v>
      </c>
      <c r="N273" s="226" t="s">
        <v>49</v>
      </c>
      <c r="O273" s="85"/>
      <c r="P273" s="227">
        <f>O273*H273</f>
        <v>0</v>
      </c>
      <c r="Q273" s="227">
        <v>0</v>
      </c>
      <c r="R273" s="227">
        <f>Q273*H273</f>
        <v>0</v>
      </c>
      <c r="S273" s="227">
        <v>0</v>
      </c>
      <c r="T273" s="228">
        <f>S273*H273</f>
        <v>0</v>
      </c>
      <c r="U273" s="39"/>
      <c r="V273" s="39"/>
      <c r="W273" s="39"/>
      <c r="X273" s="39"/>
      <c r="Y273" s="39"/>
      <c r="Z273" s="39"/>
      <c r="AA273" s="39"/>
      <c r="AB273" s="39"/>
      <c r="AC273" s="39"/>
      <c r="AD273" s="39"/>
      <c r="AE273" s="39"/>
      <c r="AR273" s="229" t="s">
        <v>136</v>
      </c>
      <c r="AT273" s="229" t="s">
        <v>131</v>
      </c>
      <c r="AU273" s="229" t="s">
        <v>89</v>
      </c>
      <c r="AY273" s="18" t="s">
        <v>129</v>
      </c>
      <c r="BE273" s="230">
        <f>IF(N273="základní",J273,0)</f>
        <v>0</v>
      </c>
      <c r="BF273" s="230">
        <f>IF(N273="snížená",J273,0)</f>
        <v>0</v>
      </c>
      <c r="BG273" s="230">
        <f>IF(N273="zákl. přenesená",J273,0)</f>
        <v>0</v>
      </c>
      <c r="BH273" s="230">
        <f>IF(N273="sníž. přenesená",J273,0)</f>
        <v>0</v>
      </c>
      <c r="BI273" s="230">
        <f>IF(N273="nulová",J273,0)</f>
        <v>0</v>
      </c>
      <c r="BJ273" s="18" t="s">
        <v>87</v>
      </c>
      <c r="BK273" s="230">
        <f>ROUND(I273*H273,2)</f>
        <v>0</v>
      </c>
      <c r="BL273" s="18" t="s">
        <v>136</v>
      </c>
      <c r="BM273" s="229" t="s">
        <v>287</v>
      </c>
    </row>
    <row r="274" spans="1:51" s="13" customFormat="1" ht="12">
      <c r="A274" s="13"/>
      <c r="B274" s="235"/>
      <c r="C274" s="236"/>
      <c r="D274" s="231" t="s">
        <v>150</v>
      </c>
      <c r="E274" s="237" t="s">
        <v>77</v>
      </c>
      <c r="F274" s="238" t="s">
        <v>682</v>
      </c>
      <c r="G274" s="236"/>
      <c r="H274" s="239">
        <v>70</v>
      </c>
      <c r="I274" s="240"/>
      <c r="J274" s="236"/>
      <c r="K274" s="236"/>
      <c r="L274" s="241"/>
      <c r="M274" s="242"/>
      <c r="N274" s="243"/>
      <c r="O274" s="243"/>
      <c r="P274" s="243"/>
      <c r="Q274" s="243"/>
      <c r="R274" s="243"/>
      <c r="S274" s="243"/>
      <c r="T274" s="244"/>
      <c r="U274" s="13"/>
      <c r="V274" s="13"/>
      <c r="W274" s="13"/>
      <c r="X274" s="13"/>
      <c r="Y274" s="13"/>
      <c r="Z274" s="13"/>
      <c r="AA274" s="13"/>
      <c r="AB274" s="13"/>
      <c r="AC274" s="13"/>
      <c r="AD274" s="13"/>
      <c r="AE274" s="13"/>
      <c r="AT274" s="245" t="s">
        <v>150</v>
      </c>
      <c r="AU274" s="245" t="s">
        <v>89</v>
      </c>
      <c r="AV274" s="13" t="s">
        <v>89</v>
      </c>
      <c r="AW274" s="13" t="s">
        <v>37</v>
      </c>
      <c r="AX274" s="13" t="s">
        <v>79</v>
      </c>
      <c r="AY274" s="245" t="s">
        <v>129</v>
      </c>
    </row>
    <row r="275" spans="1:51" s="14" customFormat="1" ht="12">
      <c r="A275" s="14"/>
      <c r="B275" s="246"/>
      <c r="C275" s="247"/>
      <c r="D275" s="231" t="s">
        <v>150</v>
      </c>
      <c r="E275" s="248" t="s">
        <v>77</v>
      </c>
      <c r="F275" s="249" t="s">
        <v>289</v>
      </c>
      <c r="G275" s="247"/>
      <c r="H275" s="248" t="s">
        <v>77</v>
      </c>
      <c r="I275" s="250"/>
      <c r="J275" s="247"/>
      <c r="K275" s="247"/>
      <c r="L275" s="251"/>
      <c r="M275" s="252"/>
      <c r="N275" s="253"/>
      <c r="O275" s="253"/>
      <c r="P275" s="253"/>
      <c r="Q275" s="253"/>
      <c r="R275" s="253"/>
      <c r="S275" s="253"/>
      <c r="T275" s="254"/>
      <c r="U275" s="14"/>
      <c r="V275" s="14"/>
      <c r="W275" s="14"/>
      <c r="X275" s="14"/>
      <c r="Y275" s="14"/>
      <c r="Z275" s="14"/>
      <c r="AA275" s="14"/>
      <c r="AB275" s="14"/>
      <c r="AC275" s="14"/>
      <c r="AD275" s="14"/>
      <c r="AE275" s="14"/>
      <c r="AT275" s="255" t="s">
        <v>150</v>
      </c>
      <c r="AU275" s="255" t="s">
        <v>89</v>
      </c>
      <c r="AV275" s="14" t="s">
        <v>87</v>
      </c>
      <c r="AW275" s="14" t="s">
        <v>37</v>
      </c>
      <c r="AX275" s="14" t="s">
        <v>79</v>
      </c>
      <c r="AY275" s="255" t="s">
        <v>129</v>
      </c>
    </row>
    <row r="276" spans="1:51" s="15" customFormat="1" ht="12">
      <c r="A276" s="15"/>
      <c r="B276" s="256"/>
      <c r="C276" s="257"/>
      <c r="D276" s="231" t="s">
        <v>150</v>
      </c>
      <c r="E276" s="258" t="s">
        <v>77</v>
      </c>
      <c r="F276" s="259" t="s">
        <v>153</v>
      </c>
      <c r="G276" s="257"/>
      <c r="H276" s="260">
        <v>70</v>
      </c>
      <c r="I276" s="261"/>
      <c r="J276" s="257"/>
      <c r="K276" s="257"/>
      <c r="L276" s="262"/>
      <c r="M276" s="263"/>
      <c r="N276" s="264"/>
      <c r="O276" s="264"/>
      <c r="P276" s="264"/>
      <c r="Q276" s="264"/>
      <c r="R276" s="264"/>
      <c r="S276" s="264"/>
      <c r="T276" s="265"/>
      <c r="U276" s="15"/>
      <c r="V276" s="15"/>
      <c r="W276" s="15"/>
      <c r="X276" s="15"/>
      <c r="Y276" s="15"/>
      <c r="Z276" s="15"/>
      <c r="AA276" s="15"/>
      <c r="AB276" s="15"/>
      <c r="AC276" s="15"/>
      <c r="AD276" s="15"/>
      <c r="AE276" s="15"/>
      <c r="AT276" s="266" t="s">
        <v>150</v>
      </c>
      <c r="AU276" s="266" t="s">
        <v>89</v>
      </c>
      <c r="AV276" s="15" t="s">
        <v>136</v>
      </c>
      <c r="AW276" s="15" t="s">
        <v>37</v>
      </c>
      <c r="AX276" s="15" t="s">
        <v>87</v>
      </c>
      <c r="AY276" s="266" t="s">
        <v>129</v>
      </c>
    </row>
    <row r="277" spans="1:65" s="2" customFormat="1" ht="21.75" customHeight="1">
      <c r="A277" s="39"/>
      <c r="B277" s="40"/>
      <c r="C277" s="219" t="s">
        <v>350</v>
      </c>
      <c r="D277" s="219" t="s">
        <v>131</v>
      </c>
      <c r="E277" s="220" t="s">
        <v>683</v>
      </c>
      <c r="F277" s="221" t="s">
        <v>684</v>
      </c>
      <c r="G277" s="222" t="s">
        <v>147</v>
      </c>
      <c r="H277" s="223">
        <v>7274.48</v>
      </c>
      <c r="I277" s="224"/>
      <c r="J277" s="223">
        <f>ROUND(I277*H277,2)</f>
        <v>0</v>
      </c>
      <c r="K277" s="221" t="s">
        <v>135</v>
      </c>
      <c r="L277" s="45"/>
      <c r="M277" s="225" t="s">
        <v>77</v>
      </c>
      <c r="N277" s="226" t="s">
        <v>49</v>
      </c>
      <c r="O277" s="85"/>
      <c r="P277" s="227">
        <f>O277*H277</f>
        <v>0</v>
      </c>
      <c r="Q277" s="227">
        <v>0</v>
      </c>
      <c r="R277" s="227">
        <f>Q277*H277</f>
        <v>0</v>
      </c>
      <c r="S277" s="227">
        <v>0</v>
      </c>
      <c r="T277" s="228">
        <f>S277*H277</f>
        <v>0</v>
      </c>
      <c r="U277" s="39"/>
      <c r="V277" s="39"/>
      <c r="W277" s="39"/>
      <c r="X277" s="39"/>
      <c r="Y277" s="39"/>
      <c r="Z277" s="39"/>
      <c r="AA277" s="39"/>
      <c r="AB277" s="39"/>
      <c r="AC277" s="39"/>
      <c r="AD277" s="39"/>
      <c r="AE277" s="39"/>
      <c r="AR277" s="229" t="s">
        <v>136</v>
      </c>
      <c r="AT277" s="229" t="s">
        <v>131</v>
      </c>
      <c r="AU277" s="229" t="s">
        <v>89</v>
      </c>
      <c r="AY277" s="18" t="s">
        <v>129</v>
      </c>
      <c r="BE277" s="230">
        <f>IF(N277="základní",J277,0)</f>
        <v>0</v>
      </c>
      <c r="BF277" s="230">
        <f>IF(N277="snížená",J277,0)</f>
        <v>0</v>
      </c>
      <c r="BG277" s="230">
        <f>IF(N277="zákl. přenesená",J277,0)</f>
        <v>0</v>
      </c>
      <c r="BH277" s="230">
        <f>IF(N277="sníž. přenesená",J277,0)</f>
        <v>0</v>
      </c>
      <c r="BI277" s="230">
        <f>IF(N277="nulová",J277,0)</f>
        <v>0</v>
      </c>
      <c r="BJ277" s="18" t="s">
        <v>87</v>
      </c>
      <c r="BK277" s="230">
        <f>ROUND(I277*H277,2)</f>
        <v>0</v>
      </c>
      <c r="BL277" s="18" t="s">
        <v>136</v>
      </c>
      <c r="BM277" s="229" t="s">
        <v>685</v>
      </c>
    </row>
    <row r="278" spans="1:47" s="2" customFormat="1" ht="12">
      <c r="A278" s="39"/>
      <c r="B278" s="40"/>
      <c r="C278" s="41"/>
      <c r="D278" s="231" t="s">
        <v>138</v>
      </c>
      <c r="E278" s="41"/>
      <c r="F278" s="232" t="s">
        <v>294</v>
      </c>
      <c r="G278" s="41"/>
      <c r="H278" s="41"/>
      <c r="I278" s="137"/>
      <c r="J278" s="41"/>
      <c r="K278" s="41"/>
      <c r="L278" s="45"/>
      <c r="M278" s="233"/>
      <c r="N278" s="234"/>
      <c r="O278" s="85"/>
      <c r="P278" s="85"/>
      <c r="Q278" s="85"/>
      <c r="R278" s="85"/>
      <c r="S278" s="85"/>
      <c r="T278" s="86"/>
      <c r="U278" s="39"/>
      <c r="V278" s="39"/>
      <c r="W278" s="39"/>
      <c r="X278" s="39"/>
      <c r="Y278" s="39"/>
      <c r="Z278" s="39"/>
      <c r="AA278" s="39"/>
      <c r="AB278" s="39"/>
      <c r="AC278" s="39"/>
      <c r="AD278" s="39"/>
      <c r="AE278" s="39"/>
      <c r="AT278" s="18" t="s">
        <v>138</v>
      </c>
      <c r="AU278" s="18" t="s">
        <v>89</v>
      </c>
    </row>
    <row r="279" spans="1:51" s="13" customFormat="1" ht="12">
      <c r="A279" s="13"/>
      <c r="B279" s="235"/>
      <c r="C279" s="236"/>
      <c r="D279" s="231" t="s">
        <v>150</v>
      </c>
      <c r="E279" s="237" t="s">
        <v>77</v>
      </c>
      <c r="F279" s="238" t="s">
        <v>554</v>
      </c>
      <c r="G279" s="236"/>
      <c r="H279" s="239">
        <v>7274.48</v>
      </c>
      <c r="I279" s="240"/>
      <c r="J279" s="236"/>
      <c r="K279" s="236"/>
      <c r="L279" s="241"/>
      <c r="M279" s="242"/>
      <c r="N279" s="243"/>
      <c r="O279" s="243"/>
      <c r="P279" s="243"/>
      <c r="Q279" s="243"/>
      <c r="R279" s="243"/>
      <c r="S279" s="243"/>
      <c r="T279" s="244"/>
      <c r="U279" s="13"/>
      <c r="V279" s="13"/>
      <c r="W279" s="13"/>
      <c r="X279" s="13"/>
      <c r="Y279" s="13"/>
      <c r="Z279" s="13"/>
      <c r="AA279" s="13"/>
      <c r="AB279" s="13"/>
      <c r="AC279" s="13"/>
      <c r="AD279" s="13"/>
      <c r="AE279" s="13"/>
      <c r="AT279" s="245" t="s">
        <v>150</v>
      </c>
      <c r="AU279" s="245" t="s">
        <v>89</v>
      </c>
      <c r="AV279" s="13" t="s">
        <v>89</v>
      </c>
      <c r="AW279" s="13" t="s">
        <v>37</v>
      </c>
      <c r="AX279" s="13" t="s">
        <v>79</v>
      </c>
      <c r="AY279" s="245" t="s">
        <v>129</v>
      </c>
    </row>
    <row r="280" spans="1:51" s="14" customFormat="1" ht="12">
      <c r="A280" s="14"/>
      <c r="B280" s="246"/>
      <c r="C280" s="247"/>
      <c r="D280" s="231" t="s">
        <v>150</v>
      </c>
      <c r="E280" s="248" t="s">
        <v>77</v>
      </c>
      <c r="F280" s="249" t="s">
        <v>152</v>
      </c>
      <c r="G280" s="247"/>
      <c r="H280" s="248" t="s">
        <v>77</v>
      </c>
      <c r="I280" s="250"/>
      <c r="J280" s="247"/>
      <c r="K280" s="247"/>
      <c r="L280" s="251"/>
      <c r="M280" s="252"/>
      <c r="N280" s="253"/>
      <c r="O280" s="253"/>
      <c r="P280" s="253"/>
      <c r="Q280" s="253"/>
      <c r="R280" s="253"/>
      <c r="S280" s="253"/>
      <c r="T280" s="254"/>
      <c r="U280" s="14"/>
      <c r="V280" s="14"/>
      <c r="W280" s="14"/>
      <c r="X280" s="14"/>
      <c r="Y280" s="14"/>
      <c r="Z280" s="14"/>
      <c r="AA280" s="14"/>
      <c r="AB280" s="14"/>
      <c r="AC280" s="14"/>
      <c r="AD280" s="14"/>
      <c r="AE280" s="14"/>
      <c r="AT280" s="255" t="s">
        <v>150</v>
      </c>
      <c r="AU280" s="255" t="s">
        <v>89</v>
      </c>
      <c r="AV280" s="14" t="s">
        <v>87</v>
      </c>
      <c r="AW280" s="14" t="s">
        <v>37</v>
      </c>
      <c r="AX280" s="14" t="s">
        <v>79</v>
      </c>
      <c r="AY280" s="255" t="s">
        <v>129</v>
      </c>
    </row>
    <row r="281" spans="1:51" s="15" customFormat="1" ht="12">
      <c r="A281" s="15"/>
      <c r="B281" s="256"/>
      <c r="C281" s="257"/>
      <c r="D281" s="231" t="s">
        <v>150</v>
      </c>
      <c r="E281" s="258" t="s">
        <v>77</v>
      </c>
      <c r="F281" s="259" t="s">
        <v>153</v>
      </c>
      <c r="G281" s="257"/>
      <c r="H281" s="260">
        <v>7274.48</v>
      </c>
      <c r="I281" s="261"/>
      <c r="J281" s="257"/>
      <c r="K281" s="257"/>
      <c r="L281" s="262"/>
      <c r="M281" s="263"/>
      <c r="N281" s="264"/>
      <c r="O281" s="264"/>
      <c r="P281" s="264"/>
      <c r="Q281" s="264"/>
      <c r="R281" s="264"/>
      <c r="S281" s="264"/>
      <c r="T281" s="265"/>
      <c r="U281" s="15"/>
      <c r="V281" s="15"/>
      <c r="W281" s="15"/>
      <c r="X281" s="15"/>
      <c r="Y281" s="15"/>
      <c r="Z281" s="15"/>
      <c r="AA281" s="15"/>
      <c r="AB281" s="15"/>
      <c r="AC281" s="15"/>
      <c r="AD281" s="15"/>
      <c r="AE281" s="15"/>
      <c r="AT281" s="266" t="s">
        <v>150</v>
      </c>
      <c r="AU281" s="266" t="s">
        <v>89</v>
      </c>
      <c r="AV281" s="15" t="s">
        <v>136</v>
      </c>
      <c r="AW281" s="15" t="s">
        <v>37</v>
      </c>
      <c r="AX281" s="15" t="s">
        <v>87</v>
      </c>
      <c r="AY281" s="266" t="s">
        <v>129</v>
      </c>
    </row>
    <row r="282" spans="1:65" s="2" customFormat="1" ht="33" customHeight="1">
      <c r="A282" s="39"/>
      <c r="B282" s="40"/>
      <c r="C282" s="219" t="s">
        <v>356</v>
      </c>
      <c r="D282" s="219" t="s">
        <v>131</v>
      </c>
      <c r="E282" s="220" t="s">
        <v>686</v>
      </c>
      <c r="F282" s="221" t="s">
        <v>687</v>
      </c>
      <c r="G282" s="222" t="s">
        <v>147</v>
      </c>
      <c r="H282" s="223">
        <v>7274.48</v>
      </c>
      <c r="I282" s="224"/>
      <c r="J282" s="223">
        <f>ROUND(I282*H282,2)</f>
        <v>0</v>
      </c>
      <c r="K282" s="221" t="s">
        <v>135</v>
      </c>
      <c r="L282" s="45"/>
      <c r="M282" s="225" t="s">
        <v>77</v>
      </c>
      <c r="N282" s="226" t="s">
        <v>49</v>
      </c>
      <c r="O282" s="85"/>
      <c r="P282" s="227">
        <f>O282*H282</f>
        <v>0</v>
      </c>
      <c r="Q282" s="227">
        <v>0</v>
      </c>
      <c r="R282" s="227">
        <f>Q282*H282</f>
        <v>0</v>
      </c>
      <c r="S282" s="227">
        <v>0</v>
      </c>
      <c r="T282" s="228">
        <f>S282*H282</f>
        <v>0</v>
      </c>
      <c r="U282" s="39"/>
      <c r="V282" s="39"/>
      <c r="W282" s="39"/>
      <c r="X282" s="39"/>
      <c r="Y282" s="39"/>
      <c r="Z282" s="39"/>
      <c r="AA282" s="39"/>
      <c r="AB282" s="39"/>
      <c r="AC282" s="39"/>
      <c r="AD282" s="39"/>
      <c r="AE282" s="39"/>
      <c r="AR282" s="229" t="s">
        <v>136</v>
      </c>
      <c r="AT282" s="229" t="s">
        <v>131</v>
      </c>
      <c r="AU282" s="229" t="s">
        <v>89</v>
      </c>
      <c r="AY282" s="18" t="s">
        <v>129</v>
      </c>
      <c r="BE282" s="230">
        <f>IF(N282="základní",J282,0)</f>
        <v>0</v>
      </c>
      <c r="BF282" s="230">
        <f>IF(N282="snížená",J282,0)</f>
        <v>0</v>
      </c>
      <c r="BG282" s="230">
        <f>IF(N282="zákl. přenesená",J282,0)</f>
        <v>0</v>
      </c>
      <c r="BH282" s="230">
        <f>IF(N282="sníž. přenesená",J282,0)</f>
        <v>0</v>
      </c>
      <c r="BI282" s="230">
        <f>IF(N282="nulová",J282,0)</f>
        <v>0</v>
      </c>
      <c r="BJ282" s="18" t="s">
        <v>87</v>
      </c>
      <c r="BK282" s="230">
        <f>ROUND(I282*H282,2)</f>
        <v>0</v>
      </c>
      <c r="BL282" s="18" t="s">
        <v>136</v>
      </c>
      <c r="BM282" s="229" t="s">
        <v>688</v>
      </c>
    </row>
    <row r="283" spans="1:47" s="2" customFormat="1" ht="12">
      <c r="A283" s="39"/>
      <c r="B283" s="40"/>
      <c r="C283" s="41"/>
      <c r="D283" s="231" t="s">
        <v>138</v>
      </c>
      <c r="E283" s="41"/>
      <c r="F283" s="232" t="s">
        <v>294</v>
      </c>
      <c r="G283" s="41"/>
      <c r="H283" s="41"/>
      <c r="I283" s="137"/>
      <c r="J283" s="41"/>
      <c r="K283" s="41"/>
      <c r="L283" s="45"/>
      <c r="M283" s="233"/>
      <c r="N283" s="234"/>
      <c r="O283" s="85"/>
      <c r="P283" s="85"/>
      <c r="Q283" s="85"/>
      <c r="R283" s="85"/>
      <c r="S283" s="85"/>
      <c r="T283" s="86"/>
      <c r="U283" s="39"/>
      <c r="V283" s="39"/>
      <c r="W283" s="39"/>
      <c r="X283" s="39"/>
      <c r="Y283" s="39"/>
      <c r="Z283" s="39"/>
      <c r="AA283" s="39"/>
      <c r="AB283" s="39"/>
      <c r="AC283" s="39"/>
      <c r="AD283" s="39"/>
      <c r="AE283" s="39"/>
      <c r="AT283" s="18" t="s">
        <v>138</v>
      </c>
      <c r="AU283" s="18" t="s">
        <v>89</v>
      </c>
    </row>
    <row r="284" spans="1:51" s="13" customFormat="1" ht="12">
      <c r="A284" s="13"/>
      <c r="B284" s="235"/>
      <c r="C284" s="236"/>
      <c r="D284" s="231" t="s">
        <v>150</v>
      </c>
      <c r="E284" s="237" t="s">
        <v>77</v>
      </c>
      <c r="F284" s="238" t="s">
        <v>554</v>
      </c>
      <c r="G284" s="236"/>
      <c r="H284" s="239">
        <v>7274.48</v>
      </c>
      <c r="I284" s="240"/>
      <c r="J284" s="236"/>
      <c r="K284" s="236"/>
      <c r="L284" s="241"/>
      <c r="M284" s="242"/>
      <c r="N284" s="243"/>
      <c r="O284" s="243"/>
      <c r="P284" s="243"/>
      <c r="Q284" s="243"/>
      <c r="R284" s="243"/>
      <c r="S284" s="243"/>
      <c r="T284" s="244"/>
      <c r="U284" s="13"/>
      <c r="V284" s="13"/>
      <c r="W284" s="13"/>
      <c r="X284" s="13"/>
      <c r="Y284" s="13"/>
      <c r="Z284" s="13"/>
      <c r="AA284" s="13"/>
      <c r="AB284" s="13"/>
      <c r="AC284" s="13"/>
      <c r="AD284" s="13"/>
      <c r="AE284" s="13"/>
      <c r="AT284" s="245" t="s">
        <v>150</v>
      </c>
      <c r="AU284" s="245" t="s">
        <v>89</v>
      </c>
      <c r="AV284" s="13" t="s">
        <v>89</v>
      </c>
      <c r="AW284" s="13" t="s">
        <v>37</v>
      </c>
      <c r="AX284" s="13" t="s">
        <v>79</v>
      </c>
      <c r="AY284" s="245" t="s">
        <v>129</v>
      </c>
    </row>
    <row r="285" spans="1:51" s="14" customFormat="1" ht="12">
      <c r="A285" s="14"/>
      <c r="B285" s="246"/>
      <c r="C285" s="247"/>
      <c r="D285" s="231" t="s">
        <v>150</v>
      </c>
      <c r="E285" s="248" t="s">
        <v>77</v>
      </c>
      <c r="F285" s="249" t="s">
        <v>152</v>
      </c>
      <c r="G285" s="247"/>
      <c r="H285" s="248" t="s">
        <v>77</v>
      </c>
      <c r="I285" s="250"/>
      <c r="J285" s="247"/>
      <c r="K285" s="247"/>
      <c r="L285" s="251"/>
      <c r="M285" s="252"/>
      <c r="N285" s="253"/>
      <c r="O285" s="253"/>
      <c r="P285" s="253"/>
      <c r="Q285" s="253"/>
      <c r="R285" s="253"/>
      <c r="S285" s="253"/>
      <c r="T285" s="254"/>
      <c r="U285" s="14"/>
      <c r="V285" s="14"/>
      <c r="W285" s="14"/>
      <c r="X285" s="14"/>
      <c r="Y285" s="14"/>
      <c r="Z285" s="14"/>
      <c r="AA285" s="14"/>
      <c r="AB285" s="14"/>
      <c r="AC285" s="14"/>
      <c r="AD285" s="14"/>
      <c r="AE285" s="14"/>
      <c r="AT285" s="255" t="s">
        <v>150</v>
      </c>
      <c r="AU285" s="255" t="s">
        <v>89</v>
      </c>
      <c r="AV285" s="14" t="s">
        <v>87</v>
      </c>
      <c r="AW285" s="14" t="s">
        <v>37</v>
      </c>
      <c r="AX285" s="14" t="s">
        <v>79</v>
      </c>
      <c r="AY285" s="255" t="s">
        <v>129</v>
      </c>
    </row>
    <row r="286" spans="1:51" s="15" customFormat="1" ht="12">
      <c r="A286" s="15"/>
      <c r="B286" s="256"/>
      <c r="C286" s="257"/>
      <c r="D286" s="231" t="s">
        <v>150</v>
      </c>
      <c r="E286" s="258" t="s">
        <v>77</v>
      </c>
      <c r="F286" s="259" t="s">
        <v>153</v>
      </c>
      <c r="G286" s="257"/>
      <c r="H286" s="260">
        <v>7274.48</v>
      </c>
      <c r="I286" s="261"/>
      <c r="J286" s="257"/>
      <c r="K286" s="257"/>
      <c r="L286" s="262"/>
      <c r="M286" s="263"/>
      <c r="N286" s="264"/>
      <c r="O286" s="264"/>
      <c r="P286" s="264"/>
      <c r="Q286" s="264"/>
      <c r="R286" s="264"/>
      <c r="S286" s="264"/>
      <c r="T286" s="265"/>
      <c r="U286" s="15"/>
      <c r="V286" s="15"/>
      <c r="W286" s="15"/>
      <c r="X286" s="15"/>
      <c r="Y286" s="15"/>
      <c r="Z286" s="15"/>
      <c r="AA286" s="15"/>
      <c r="AB286" s="15"/>
      <c r="AC286" s="15"/>
      <c r="AD286" s="15"/>
      <c r="AE286" s="15"/>
      <c r="AT286" s="266" t="s">
        <v>150</v>
      </c>
      <c r="AU286" s="266" t="s">
        <v>89</v>
      </c>
      <c r="AV286" s="15" t="s">
        <v>136</v>
      </c>
      <c r="AW286" s="15" t="s">
        <v>37</v>
      </c>
      <c r="AX286" s="15" t="s">
        <v>87</v>
      </c>
      <c r="AY286" s="266" t="s">
        <v>129</v>
      </c>
    </row>
    <row r="287" spans="1:65" s="2" customFormat="1" ht="16.5" customHeight="1">
      <c r="A287" s="39"/>
      <c r="B287" s="40"/>
      <c r="C287" s="267" t="s">
        <v>361</v>
      </c>
      <c r="D287" s="267" t="s">
        <v>240</v>
      </c>
      <c r="E287" s="268" t="s">
        <v>301</v>
      </c>
      <c r="F287" s="269" t="s">
        <v>302</v>
      </c>
      <c r="G287" s="270" t="s">
        <v>227</v>
      </c>
      <c r="H287" s="271">
        <v>101.84</v>
      </c>
      <c r="I287" s="272"/>
      <c r="J287" s="271">
        <f>ROUND(I287*H287,2)</f>
        <v>0</v>
      </c>
      <c r="K287" s="269" t="s">
        <v>135</v>
      </c>
      <c r="L287" s="273"/>
      <c r="M287" s="274" t="s">
        <v>77</v>
      </c>
      <c r="N287" s="275" t="s">
        <v>49</v>
      </c>
      <c r="O287" s="85"/>
      <c r="P287" s="227">
        <f>O287*H287</f>
        <v>0</v>
      </c>
      <c r="Q287" s="227">
        <v>1</v>
      </c>
      <c r="R287" s="227">
        <f>Q287*H287</f>
        <v>101.84</v>
      </c>
      <c r="S287" s="227">
        <v>0</v>
      </c>
      <c r="T287" s="228">
        <f>S287*H287</f>
        <v>0</v>
      </c>
      <c r="U287" s="39"/>
      <c r="V287" s="39"/>
      <c r="W287" s="39"/>
      <c r="X287" s="39"/>
      <c r="Y287" s="39"/>
      <c r="Z287" s="39"/>
      <c r="AA287" s="39"/>
      <c r="AB287" s="39"/>
      <c r="AC287" s="39"/>
      <c r="AD287" s="39"/>
      <c r="AE287" s="39"/>
      <c r="AR287" s="229" t="s">
        <v>175</v>
      </c>
      <c r="AT287" s="229" t="s">
        <v>240</v>
      </c>
      <c r="AU287" s="229" t="s">
        <v>89</v>
      </c>
      <c r="AY287" s="18" t="s">
        <v>129</v>
      </c>
      <c r="BE287" s="230">
        <f>IF(N287="základní",J287,0)</f>
        <v>0</v>
      </c>
      <c r="BF287" s="230">
        <f>IF(N287="snížená",J287,0)</f>
        <v>0</v>
      </c>
      <c r="BG287" s="230">
        <f>IF(N287="zákl. přenesená",J287,0)</f>
        <v>0</v>
      </c>
      <c r="BH287" s="230">
        <f>IF(N287="sníž. přenesená",J287,0)</f>
        <v>0</v>
      </c>
      <c r="BI287" s="230">
        <f>IF(N287="nulová",J287,0)</f>
        <v>0</v>
      </c>
      <c r="BJ287" s="18" t="s">
        <v>87</v>
      </c>
      <c r="BK287" s="230">
        <f>ROUND(I287*H287,2)</f>
        <v>0</v>
      </c>
      <c r="BL287" s="18" t="s">
        <v>136</v>
      </c>
      <c r="BM287" s="229" t="s">
        <v>689</v>
      </c>
    </row>
    <row r="288" spans="1:51" s="13" customFormat="1" ht="12">
      <c r="A288" s="13"/>
      <c r="B288" s="235"/>
      <c r="C288" s="236"/>
      <c r="D288" s="231" t="s">
        <v>150</v>
      </c>
      <c r="E288" s="236"/>
      <c r="F288" s="238" t="s">
        <v>690</v>
      </c>
      <c r="G288" s="236"/>
      <c r="H288" s="239">
        <v>101.84</v>
      </c>
      <c r="I288" s="240"/>
      <c r="J288" s="236"/>
      <c r="K288" s="236"/>
      <c r="L288" s="241"/>
      <c r="M288" s="242"/>
      <c r="N288" s="243"/>
      <c r="O288" s="243"/>
      <c r="P288" s="243"/>
      <c r="Q288" s="243"/>
      <c r="R288" s="243"/>
      <c r="S288" s="243"/>
      <c r="T288" s="244"/>
      <c r="U288" s="13"/>
      <c r="V288" s="13"/>
      <c r="W288" s="13"/>
      <c r="X288" s="13"/>
      <c r="Y288" s="13"/>
      <c r="Z288" s="13"/>
      <c r="AA288" s="13"/>
      <c r="AB288" s="13"/>
      <c r="AC288" s="13"/>
      <c r="AD288" s="13"/>
      <c r="AE288" s="13"/>
      <c r="AT288" s="245" t="s">
        <v>150</v>
      </c>
      <c r="AU288" s="245" t="s">
        <v>89</v>
      </c>
      <c r="AV288" s="13" t="s">
        <v>89</v>
      </c>
      <c r="AW288" s="13" t="s">
        <v>4</v>
      </c>
      <c r="AX288" s="13" t="s">
        <v>87</v>
      </c>
      <c r="AY288" s="245" t="s">
        <v>129</v>
      </c>
    </row>
    <row r="289" spans="1:65" s="2" customFormat="1" ht="16.5" customHeight="1">
      <c r="A289" s="39"/>
      <c r="B289" s="40"/>
      <c r="C289" s="267" t="s">
        <v>365</v>
      </c>
      <c r="D289" s="267" t="s">
        <v>240</v>
      </c>
      <c r="E289" s="268" t="s">
        <v>306</v>
      </c>
      <c r="F289" s="269" t="s">
        <v>307</v>
      </c>
      <c r="G289" s="270" t="s">
        <v>308</v>
      </c>
      <c r="H289" s="271">
        <v>78564.38</v>
      </c>
      <c r="I289" s="272"/>
      <c r="J289" s="271">
        <f>ROUND(I289*H289,2)</f>
        <v>0</v>
      </c>
      <c r="K289" s="269" t="s">
        <v>135</v>
      </c>
      <c r="L289" s="273"/>
      <c r="M289" s="274" t="s">
        <v>77</v>
      </c>
      <c r="N289" s="275" t="s">
        <v>49</v>
      </c>
      <c r="O289" s="85"/>
      <c r="P289" s="227">
        <f>O289*H289</f>
        <v>0</v>
      </c>
      <c r="Q289" s="227">
        <v>0.001</v>
      </c>
      <c r="R289" s="227">
        <f>Q289*H289</f>
        <v>78.56438</v>
      </c>
      <c r="S289" s="227">
        <v>0</v>
      </c>
      <c r="T289" s="228">
        <f>S289*H289</f>
        <v>0</v>
      </c>
      <c r="U289" s="39"/>
      <c r="V289" s="39"/>
      <c r="W289" s="39"/>
      <c r="X289" s="39"/>
      <c r="Y289" s="39"/>
      <c r="Z289" s="39"/>
      <c r="AA289" s="39"/>
      <c r="AB289" s="39"/>
      <c r="AC289" s="39"/>
      <c r="AD289" s="39"/>
      <c r="AE289" s="39"/>
      <c r="AR289" s="229" t="s">
        <v>175</v>
      </c>
      <c r="AT289" s="229" t="s">
        <v>240</v>
      </c>
      <c r="AU289" s="229" t="s">
        <v>89</v>
      </c>
      <c r="AY289" s="18" t="s">
        <v>129</v>
      </c>
      <c r="BE289" s="230">
        <f>IF(N289="základní",J289,0)</f>
        <v>0</v>
      </c>
      <c r="BF289" s="230">
        <f>IF(N289="snížená",J289,0)</f>
        <v>0</v>
      </c>
      <c r="BG289" s="230">
        <f>IF(N289="zákl. přenesená",J289,0)</f>
        <v>0</v>
      </c>
      <c r="BH289" s="230">
        <f>IF(N289="sníž. přenesená",J289,0)</f>
        <v>0</v>
      </c>
      <c r="BI289" s="230">
        <f>IF(N289="nulová",J289,0)</f>
        <v>0</v>
      </c>
      <c r="BJ289" s="18" t="s">
        <v>87</v>
      </c>
      <c r="BK289" s="230">
        <f>ROUND(I289*H289,2)</f>
        <v>0</v>
      </c>
      <c r="BL289" s="18" t="s">
        <v>136</v>
      </c>
      <c r="BM289" s="229" t="s">
        <v>691</v>
      </c>
    </row>
    <row r="290" spans="1:51" s="13" customFormat="1" ht="12">
      <c r="A290" s="13"/>
      <c r="B290" s="235"/>
      <c r="C290" s="236"/>
      <c r="D290" s="231" t="s">
        <v>150</v>
      </c>
      <c r="E290" s="236"/>
      <c r="F290" s="238" t="s">
        <v>692</v>
      </c>
      <c r="G290" s="236"/>
      <c r="H290" s="239">
        <v>78564.38</v>
      </c>
      <c r="I290" s="240"/>
      <c r="J290" s="236"/>
      <c r="K290" s="236"/>
      <c r="L290" s="241"/>
      <c r="M290" s="242"/>
      <c r="N290" s="243"/>
      <c r="O290" s="243"/>
      <c r="P290" s="243"/>
      <c r="Q290" s="243"/>
      <c r="R290" s="243"/>
      <c r="S290" s="243"/>
      <c r="T290" s="244"/>
      <c r="U290" s="13"/>
      <c r="V290" s="13"/>
      <c r="W290" s="13"/>
      <c r="X290" s="13"/>
      <c r="Y290" s="13"/>
      <c r="Z290" s="13"/>
      <c r="AA290" s="13"/>
      <c r="AB290" s="13"/>
      <c r="AC290" s="13"/>
      <c r="AD290" s="13"/>
      <c r="AE290" s="13"/>
      <c r="AT290" s="245" t="s">
        <v>150</v>
      </c>
      <c r="AU290" s="245" t="s">
        <v>89</v>
      </c>
      <c r="AV290" s="13" t="s">
        <v>89</v>
      </c>
      <c r="AW290" s="13" t="s">
        <v>4</v>
      </c>
      <c r="AX290" s="13" t="s">
        <v>87</v>
      </c>
      <c r="AY290" s="245" t="s">
        <v>129</v>
      </c>
    </row>
    <row r="291" spans="1:65" s="2" customFormat="1" ht="16.5" customHeight="1">
      <c r="A291" s="39"/>
      <c r="B291" s="40"/>
      <c r="C291" s="267" t="s">
        <v>367</v>
      </c>
      <c r="D291" s="267" t="s">
        <v>240</v>
      </c>
      <c r="E291" s="268" t="s">
        <v>312</v>
      </c>
      <c r="F291" s="269" t="s">
        <v>313</v>
      </c>
      <c r="G291" s="270" t="s">
        <v>227</v>
      </c>
      <c r="H291" s="271">
        <v>663.9</v>
      </c>
      <c r="I291" s="272"/>
      <c r="J291" s="271">
        <f>ROUND(I291*H291,2)</f>
        <v>0</v>
      </c>
      <c r="K291" s="269" t="s">
        <v>135</v>
      </c>
      <c r="L291" s="273"/>
      <c r="M291" s="274" t="s">
        <v>77</v>
      </c>
      <c r="N291" s="275" t="s">
        <v>49</v>
      </c>
      <c r="O291" s="85"/>
      <c r="P291" s="227">
        <f>O291*H291</f>
        <v>0</v>
      </c>
      <c r="Q291" s="227">
        <v>1</v>
      </c>
      <c r="R291" s="227">
        <f>Q291*H291</f>
        <v>663.9</v>
      </c>
      <c r="S291" s="227">
        <v>0</v>
      </c>
      <c r="T291" s="228">
        <f>S291*H291</f>
        <v>0</v>
      </c>
      <c r="U291" s="39"/>
      <c r="V291" s="39"/>
      <c r="W291" s="39"/>
      <c r="X291" s="39"/>
      <c r="Y291" s="39"/>
      <c r="Z291" s="39"/>
      <c r="AA291" s="39"/>
      <c r="AB291" s="39"/>
      <c r="AC291" s="39"/>
      <c r="AD291" s="39"/>
      <c r="AE291" s="39"/>
      <c r="AR291" s="229" t="s">
        <v>175</v>
      </c>
      <c r="AT291" s="229" t="s">
        <v>240</v>
      </c>
      <c r="AU291" s="229" t="s">
        <v>89</v>
      </c>
      <c r="AY291" s="18" t="s">
        <v>129</v>
      </c>
      <c r="BE291" s="230">
        <f>IF(N291="základní",J291,0)</f>
        <v>0</v>
      </c>
      <c r="BF291" s="230">
        <f>IF(N291="snížená",J291,0)</f>
        <v>0</v>
      </c>
      <c r="BG291" s="230">
        <f>IF(N291="zákl. přenesená",J291,0)</f>
        <v>0</v>
      </c>
      <c r="BH291" s="230">
        <f>IF(N291="sníž. přenesená",J291,0)</f>
        <v>0</v>
      </c>
      <c r="BI291" s="230">
        <f>IF(N291="nulová",J291,0)</f>
        <v>0</v>
      </c>
      <c r="BJ291" s="18" t="s">
        <v>87</v>
      </c>
      <c r="BK291" s="230">
        <f>ROUND(I291*H291,2)</f>
        <v>0</v>
      </c>
      <c r="BL291" s="18" t="s">
        <v>136</v>
      </c>
      <c r="BM291" s="229" t="s">
        <v>693</v>
      </c>
    </row>
    <row r="292" spans="1:65" s="2" customFormat="1" ht="21.75" customHeight="1">
      <c r="A292" s="39"/>
      <c r="B292" s="40"/>
      <c r="C292" s="219" t="s">
        <v>371</v>
      </c>
      <c r="D292" s="219" t="s">
        <v>131</v>
      </c>
      <c r="E292" s="220" t="s">
        <v>694</v>
      </c>
      <c r="F292" s="221" t="s">
        <v>695</v>
      </c>
      <c r="G292" s="222" t="s">
        <v>147</v>
      </c>
      <c r="H292" s="223">
        <v>633.5</v>
      </c>
      <c r="I292" s="224"/>
      <c r="J292" s="223">
        <f>ROUND(I292*H292,2)</f>
        <v>0</v>
      </c>
      <c r="K292" s="221" t="s">
        <v>135</v>
      </c>
      <c r="L292" s="45"/>
      <c r="M292" s="225" t="s">
        <v>77</v>
      </c>
      <c r="N292" s="226" t="s">
        <v>49</v>
      </c>
      <c r="O292" s="85"/>
      <c r="P292" s="227">
        <f>O292*H292</f>
        <v>0</v>
      </c>
      <c r="Q292" s="227">
        <v>0.216</v>
      </c>
      <c r="R292" s="227">
        <f>Q292*H292</f>
        <v>136.83599999999998</v>
      </c>
      <c r="S292" s="227">
        <v>0</v>
      </c>
      <c r="T292" s="228">
        <f>S292*H292</f>
        <v>0</v>
      </c>
      <c r="U292" s="39"/>
      <c r="V292" s="39"/>
      <c r="W292" s="39"/>
      <c r="X292" s="39"/>
      <c r="Y292" s="39"/>
      <c r="Z292" s="39"/>
      <c r="AA292" s="39"/>
      <c r="AB292" s="39"/>
      <c r="AC292" s="39"/>
      <c r="AD292" s="39"/>
      <c r="AE292" s="39"/>
      <c r="AR292" s="229" t="s">
        <v>136</v>
      </c>
      <c r="AT292" s="229" t="s">
        <v>131</v>
      </c>
      <c r="AU292" s="229" t="s">
        <v>89</v>
      </c>
      <c r="AY292" s="18" t="s">
        <v>129</v>
      </c>
      <c r="BE292" s="230">
        <f>IF(N292="základní",J292,0)</f>
        <v>0</v>
      </c>
      <c r="BF292" s="230">
        <f>IF(N292="snížená",J292,0)</f>
        <v>0</v>
      </c>
      <c r="BG292" s="230">
        <f>IF(N292="zákl. přenesená",J292,0)</f>
        <v>0</v>
      </c>
      <c r="BH292" s="230">
        <f>IF(N292="sníž. přenesená",J292,0)</f>
        <v>0</v>
      </c>
      <c r="BI292" s="230">
        <f>IF(N292="nulová",J292,0)</f>
        <v>0</v>
      </c>
      <c r="BJ292" s="18" t="s">
        <v>87</v>
      </c>
      <c r="BK292" s="230">
        <f>ROUND(I292*H292,2)</f>
        <v>0</v>
      </c>
      <c r="BL292" s="18" t="s">
        <v>136</v>
      </c>
      <c r="BM292" s="229" t="s">
        <v>696</v>
      </c>
    </row>
    <row r="293" spans="1:47" s="2" customFormat="1" ht="12">
      <c r="A293" s="39"/>
      <c r="B293" s="40"/>
      <c r="C293" s="41"/>
      <c r="D293" s="231" t="s">
        <v>138</v>
      </c>
      <c r="E293" s="41"/>
      <c r="F293" s="232" t="s">
        <v>319</v>
      </c>
      <c r="G293" s="41"/>
      <c r="H293" s="41"/>
      <c r="I293" s="137"/>
      <c r="J293" s="41"/>
      <c r="K293" s="41"/>
      <c r="L293" s="45"/>
      <c r="M293" s="233"/>
      <c r="N293" s="234"/>
      <c r="O293" s="85"/>
      <c r="P293" s="85"/>
      <c r="Q293" s="85"/>
      <c r="R293" s="85"/>
      <c r="S293" s="85"/>
      <c r="T293" s="86"/>
      <c r="U293" s="39"/>
      <c r="V293" s="39"/>
      <c r="W293" s="39"/>
      <c r="X293" s="39"/>
      <c r="Y293" s="39"/>
      <c r="Z293" s="39"/>
      <c r="AA293" s="39"/>
      <c r="AB293" s="39"/>
      <c r="AC293" s="39"/>
      <c r="AD293" s="39"/>
      <c r="AE293" s="39"/>
      <c r="AT293" s="18" t="s">
        <v>138</v>
      </c>
      <c r="AU293" s="18" t="s">
        <v>89</v>
      </c>
    </row>
    <row r="294" spans="1:51" s="13" customFormat="1" ht="12">
      <c r="A294" s="13"/>
      <c r="B294" s="235"/>
      <c r="C294" s="236"/>
      <c r="D294" s="231" t="s">
        <v>150</v>
      </c>
      <c r="E294" s="237" t="s">
        <v>77</v>
      </c>
      <c r="F294" s="238" t="s">
        <v>697</v>
      </c>
      <c r="G294" s="236"/>
      <c r="H294" s="239">
        <v>633.5</v>
      </c>
      <c r="I294" s="240"/>
      <c r="J294" s="236"/>
      <c r="K294" s="236"/>
      <c r="L294" s="241"/>
      <c r="M294" s="242"/>
      <c r="N294" s="243"/>
      <c r="O294" s="243"/>
      <c r="P294" s="243"/>
      <c r="Q294" s="243"/>
      <c r="R294" s="243"/>
      <c r="S294" s="243"/>
      <c r="T294" s="244"/>
      <c r="U294" s="13"/>
      <c r="V294" s="13"/>
      <c r="W294" s="13"/>
      <c r="X294" s="13"/>
      <c r="Y294" s="13"/>
      <c r="Z294" s="13"/>
      <c r="AA294" s="13"/>
      <c r="AB294" s="13"/>
      <c r="AC294" s="13"/>
      <c r="AD294" s="13"/>
      <c r="AE294" s="13"/>
      <c r="AT294" s="245" t="s">
        <v>150</v>
      </c>
      <c r="AU294" s="245" t="s">
        <v>89</v>
      </c>
      <c r="AV294" s="13" t="s">
        <v>89</v>
      </c>
      <c r="AW294" s="13" t="s">
        <v>37</v>
      </c>
      <c r="AX294" s="13" t="s">
        <v>79</v>
      </c>
      <c r="AY294" s="245" t="s">
        <v>129</v>
      </c>
    </row>
    <row r="295" spans="1:51" s="14" customFormat="1" ht="12">
      <c r="A295" s="14"/>
      <c r="B295" s="246"/>
      <c r="C295" s="247"/>
      <c r="D295" s="231" t="s">
        <v>150</v>
      </c>
      <c r="E295" s="248" t="s">
        <v>77</v>
      </c>
      <c r="F295" s="249" t="s">
        <v>698</v>
      </c>
      <c r="G295" s="247"/>
      <c r="H295" s="248" t="s">
        <v>77</v>
      </c>
      <c r="I295" s="250"/>
      <c r="J295" s="247"/>
      <c r="K295" s="247"/>
      <c r="L295" s="251"/>
      <c r="M295" s="252"/>
      <c r="N295" s="253"/>
      <c r="O295" s="253"/>
      <c r="P295" s="253"/>
      <c r="Q295" s="253"/>
      <c r="R295" s="253"/>
      <c r="S295" s="253"/>
      <c r="T295" s="254"/>
      <c r="U295" s="14"/>
      <c r="V295" s="14"/>
      <c r="W295" s="14"/>
      <c r="X295" s="14"/>
      <c r="Y295" s="14"/>
      <c r="Z295" s="14"/>
      <c r="AA295" s="14"/>
      <c r="AB295" s="14"/>
      <c r="AC295" s="14"/>
      <c r="AD295" s="14"/>
      <c r="AE295" s="14"/>
      <c r="AT295" s="255" t="s">
        <v>150</v>
      </c>
      <c r="AU295" s="255" t="s">
        <v>89</v>
      </c>
      <c r="AV295" s="14" t="s">
        <v>87</v>
      </c>
      <c r="AW295" s="14" t="s">
        <v>37</v>
      </c>
      <c r="AX295" s="14" t="s">
        <v>79</v>
      </c>
      <c r="AY295" s="255" t="s">
        <v>129</v>
      </c>
    </row>
    <row r="296" spans="1:51" s="15" customFormat="1" ht="12">
      <c r="A296" s="15"/>
      <c r="B296" s="256"/>
      <c r="C296" s="257"/>
      <c r="D296" s="231" t="s">
        <v>150</v>
      </c>
      <c r="E296" s="258" t="s">
        <v>77</v>
      </c>
      <c r="F296" s="259" t="s">
        <v>153</v>
      </c>
      <c r="G296" s="257"/>
      <c r="H296" s="260">
        <v>633.5</v>
      </c>
      <c r="I296" s="261"/>
      <c r="J296" s="257"/>
      <c r="K296" s="257"/>
      <c r="L296" s="262"/>
      <c r="M296" s="263"/>
      <c r="N296" s="264"/>
      <c r="O296" s="264"/>
      <c r="P296" s="264"/>
      <c r="Q296" s="264"/>
      <c r="R296" s="264"/>
      <c r="S296" s="264"/>
      <c r="T296" s="265"/>
      <c r="U296" s="15"/>
      <c r="V296" s="15"/>
      <c r="W296" s="15"/>
      <c r="X296" s="15"/>
      <c r="Y296" s="15"/>
      <c r="Z296" s="15"/>
      <c r="AA296" s="15"/>
      <c r="AB296" s="15"/>
      <c r="AC296" s="15"/>
      <c r="AD296" s="15"/>
      <c r="AE296" s="15"/>
      <c r="AT296" s="266" t="s">
        <v>150</v>
      </c>
      <c r="AU296" s="266" t="s">
        <v>89</v>
      </c>
      <c r="AV296" s="15" t="s">
        <v>136</v>
      </c>
      <c r="AW296" s="15" t="s">
        <v>37</v>
      </c>
      <c r="AX296" s="15" t="s">
        <v>87</v>
      </c>
      <c r="AY296" s="266" t="s">
        <v>129</v>
      </c>
    </row>
    <row r="297" spans="1:65" s="2" customFormat="1" ht="21.75" customHeight="1">
      <c r="A297" s="39"/>
      <c r="B297" s="40"/>
      <c r="C297" s="219" t="s">
        <v>378</v>
      </c>
      <c r="D297" s="219" t="s">
        <v>131</v>
      </c>
      <c r="E297" s="220" t="s">
        <v>316</v>
      </c>
      <c r="F297" s="221" t="s">
        <v>317</v>
      </c>
      <c r="G297" s="222" t="s">
        <v>147</v>
      </c>
      <c r="H297" s="223">
        <v>800.42</v>
      </c>
      <c r="I297" s="224"/>
      <c r="J297" s="223">
        <f>ROUND(I297*H297,2)</f>
        <v>0</v>
      </c>
      <c r="K297" s="221" t="s">
        <v>135</v>
      </c>
      <c r="L297" s="45"/>
      <c r="M297" s="225" t="s">
        <v>77</v>
      </c>
      <c r="N297" s="226" t="s">
        <v>49</v>
      </c>
      <c r="O297" s="85"/>
      <c r="P297" s="227">
        <f>O297*H297</f>
        <v>0</v>
      </c>
      <c r="Q297" s="227">
        <v>0.324</v>
      </c>
      <c r="R297" s="227">
        <f>Q297*H297</f>
        <v>259.33608</v>
      </c>
      <c r="S297" s="227">
        <v>0</v>
      </c>
      <c r="T297" s="228">
        <f>S297*H297</f>
        <v>0</v>
      </c>
      <c r="U297" s="39"/>
      <c r="V297" s="39"/>
      <c r="W297" s="39"/>
      <c r="X297" s="39"/>
      <c r="Y297" s="39"/>
      <c r="Z297" s="39"/>
      <c r="AA297" s="39"/>
      <c r="AB297" s="39"/>
      <c r="AC297" s="39"/>
      <c r="AD297" s="39"/>
      <c r="AE297" s="39"/>
      <c r="AR297" s="229" t="s">
        <v>136</v>
      </c>
      <c r="AT297" s="229" t="s">
        <v>131</v>
      </c>
      <c r="AU297" s="229" t="s">
        <v>89</v>
      </c>
      <c r="AY297" s="18" t="s">
        <v>129</v>
      </c>
      <c r="BE297" s="230">
        <f>IF(N297="základní",J297,0)</f>
        <v>0</v>
      </c>
      <c r="BF297" s="230">
        <f>IF(N297="snížená",J297,0)</f>
        <v>0</v>
      </c>
      <c r="BG297" s="230">
        <f>IF(N297="zákl. přenesená",J297,0)</f>
        <v>0</v>
      </c>
      <c r="BH297" s="230">
        <f>IF(N297="sníž. přenesená",J297,0)</f>
        <v>0</v>
      </c>
      <c r="BI297" s="230">
        <f>IF(N297="nulová",J297,0)</f>
        <v>0</v>
      </c>
      <c r="BJ297" s="18" t="s">
        <v>87</v>
      </c>
      <c r="BK297" s="230">
        <f>ROUND(I297*H297,2)</f>
        <v>0</v>
      </c>
      <c r="BL297" s="18" t="s">
        <v>136</v>
      </c>
      <c r="BM297" s="229" t="s">
        <v>318</v>
      </c>
    </row>
    <row r="298" spans="1:47" s="2" customFormat="1" ht="12">
      <c r="A298" s="39"/>
      <c r="B298" s="40"/>
      <c r="C298" s="41"/>
      <c r="D298" s="231" t="s">
        <v>138</v>
      </c>
      <c r="E298" s="41"/>
      <c r="F298" s="232" t="s">
        <v>319</v>
      </c>
      <c r="G298" s="41"/>
      <c r="H298" s="41"/>
      <c r="I298" s="137"/>
      <c r="J298" s="41"/>
      <c r="K298" s="41"/>
      <c r="L298" s="45"/>
      <c r="M298" s="233"/>
      <c r="N298" s="234"/>
      <c r="O298" s="85"/>
      <c r="P298" s="85"/>
      <c r="Q298" s="85"/>
      <c r="R298" s="85"/>
      <c r="S298" s="85"/>
      <c r="T298" s="86"/>
      <c r="U298" s="39"/>
      <c r="V298" s="39"/>
      <c r="W298" s="39"/>
      <c r="X298" s="39"/>
      <c r="Y298" s="39"/>
      <c r="Z298" s="39"/>
      <c r="AA298" s="39"/>
      <c r="AB298" s="39"/>
      <c r="AC298" s="39"/>
      <c r="AD298" s="39"/>
      <c r="AE298" s="39"/>
      <c r="AT298" s="18" t="s">
        <v>138</v>
      </c>
      <c r="AU298" s="18" t="s">
        <v>89</v>
      </c>
    </row>
    <row r="299" spans="1:51" s="13" customFormat="1" ht="12">
      <c r="A299" s="13"/>
      <c r="B299" s="235"/>
      <c r="C299" s="236"/>
      <c r="D299" s="231" t="s">
        <v>150</v>
      </c>
      <c r="E299" s="237" t="s">
        <v>77</v>
      </c>
      <c r="F299" s="238" t="s">
        <v>699</v>
      </c>
      <c r="G299" s="236"/>
      <c r="H299" s="239">
        <v>800.42</v>
      </c>
      <c r="I299" s="240"/>
      <c r="J299" s="236"/>
      <c r="K299" s="236"/>
      <c r="L299" s="241"/>
      <c r="M299" s="242"/>
      <c r="N299" s="243"/>
      <c r="O299" s="243"/>
      <c r="P299" s="243"/>
      <c r="Q299" s="243"/>
      <c r="R299" s="243"/>
      <c r="S299" s="243"/>
      <c r="T299" s="244"/>
      <c r="U299" s="13"/>
      <c r="V299" s="13"/>
      <c r="W299" s="13"/>
      <c r="X299" s="13"/>
      <c r="Y299" s="13"/>
      <c r="Z299" s="13"/>
      <c r="AA299" s="13"/>
      <c r="AB299" s="13"/>
      <c r="AC299" s="13"/>
      <c r="AD299" s="13"/>
      <c r="AE299" s="13"/>
      <c r="AT299" s="245" t="s">
        <v>150</v>
      </c>
      <c r="AU299" s="245" t="s">
        <v>89</v>
      </c>
      <c r="AV299" s="13" t="s">
        <v>89</v>
      </c>
      <c r="AW299" s="13" t="s">
        <v>37</v>
      </c>
      <c r="AX299" s="13" t="s">
        <v>79</v>
      </c>
      <c r="AY299" s="245" t="s">
        <v>129</v>
      </c>
    </row>
    <row r="300" spans="1:51" s="14" customFormat="1" ht="12">
      <c r="A300" s="14"/>
      <c r="B300" s="246"/>
      <c r="C300" s="247"/>
      <c r="D300" s="231" t="s">
        <v>150</v>
      </c>
      <c r="E300" s="248" t="s">
        <v>77</v>
      </c>
      <c r="F300" s="249" t="s">
        <v>152</v>
      </c>
      <c r="G300" s="247"/>
      <c r="H300" s="248" t="s">
        <v>77</v>
      </c>
      <c r="I300" s="250"/>
      <c r="J300" s="247"/>
      <c r="K300" s="247"/>
      <c r="L300" s="251"/>
      <c r="M300" s="252"/>
      <c r="N300" s="253"/>
      <c r="O300" s="253"/>
      <c r="P300" s="253"/>
      <c r="Q300" s="253"/>
      <c r="R300" s="253"/>
      <c r="S300" s="253"/>
      <c r="T300" s="254"/>
      <c r="U300" s="14"/>
      <c r="V300" s="14"/>
      <c r="W300" s="14"/>
      <c r="X300" s="14"/>
      <c r="Y300" s="14"/>
      <c r="Z300" s="14"/>
      <c r="AA300" s="14"/>
      <c r="AB300" s="14"/>
      <c r="AC300" s="14"/>
      <c r="AD300" s="14"/>
      <c r="AE300" s="14"/>
      <c r="AT300" s="255" t="s">
        <v>150</v>
      </c>
      <c r="AU300" s="255" t="s">
        <v>89</v>
      </c>
      <c r="AV300" s="14" t="s">
        <v>87</v>
      </c>
      <c r="AW300" s="14" t="s">
        <v>37</v>
      </c>
      <c r="AX300" s="14" t="s">
        <v>79</v>
      </c>
      <c r="AY300" s="255" t="s">
        <v>129</v>
      </c>
    </row>
    <row r="301" spans="1:51" s="15" customFormat="1" ht="12">
      <c r="A301" s="15"/>
      <c r="B301" s="256"/>
      <c r="C301" s="257"/>
      <c r="D301" s="231" t="s">
        <v>150</v>
      </c>
      <c r="E301" s="258" t="s">
        <v>77</v>
      </c>
      <c r="F301" s="259" t="s">
        <v>153</v>
      </c>
      <c r="G301" s="257"/>
      <c r="H301" s="260">
        <v>800.42</v>
      </c>
      <c r="I301" s="261"/>
      <c r="J301" s="257"/>
      <c r="K301" s="257"/>
      <c r="L301" s="262"/>
      <c r="M301" s="263"/>
      <c r="N301" s="264"/>
      <c r="O301" s="264"/>
      <c r="P301" s="264"/>
      <c r="Q301" s="264"/>
      <c r="R301" s="264"/>
      <c r="S301" s="264"/>
      <c r="T301" s="265"/>
      <c r="U301" s="15"/>
      <c r="V301" s="15"/>
      <c r="W301" s="15"/>
      <c r="X301" s="15"/>
      <c r="Y301" s="15"/>
      <c r="Z301" s="15"/>
      <c r="AA301" s="15"/>
      <c r="AB301" s="15"/>
      <c r="AC301" s="15"/>
      <c r="AD301" s="15"/>
      <c r="AE301" s="15"/>
      <c r="AT301" s="266" t="s">
        <v>150</v>
      </c>
      <c r="AU301" s="266" t="s">
        <v>89</v>
      </c>
      <c r="AV301" s="15" t="s">
        <v>136</v>
      </c>
      <c r="AW301" s="15" t="s">
        <v>37</v>
      </c>
      <c r="AX301" s="15" t="s">
        <v>87</v>
      </c>
      <c r="AY301" s="266" t="s">
        <v>129</v>
      </c>
    </row>
    <row r="302" spans="1:65" s="2" customFormat="1" ht="16.5" customHeight="1">
      <c r="A302" s="39"/>
      <c r="B302" s="40"/>
      <c r="C302" s="219" t="s">
        <v>383</v>
      </c>
      <c r="D302" s="219" t="s">
        <v>131</v>
      </c>
      <c r="E302" s="220" t="s">
        <v>322</v>
      </c>
      <c r="F302" s="221" t="s">
        <v>323</v>
      </c>
      <c r="G302" s="222" t="s">
        <v>147</v>
      </c>
      <c r="H302" s="223">
        <v>7274.48</v>
      </c>
      <c r="I302" s="224"/>
      <c r="J302" s="223">
        <f>ROUND(I302*H302,2)</f>
        <v>0</v>
      </c>
      <c r="K302" s="221" t="s">
        <v>135</v>
      </c>
      <c r="L302" s="45"/>
      <c r="M302" s="225" t="s">
        <v>77</v>
      </c>
      <c r="N302" s="226" t="s">
        <v>49</v>
      </c>
      <c r="O302" s="85"/>
      <c r="P302" s="227">
        <f>O302*H302</f>
        <v>0</v>
      </c>
      <c r="Q302" s="227">
        <v>0</v>
      </c>
      <c r="R302" s="227">
        <f>Q302*H302</f>
        <v>0</v>
      </c>
      <c r="S302" s="227">
        <v>0</v>
      </c>
      <c r="T302" s="228">
        <f>S302*H302</f>
        <v>0</v>
      </c>
      <c r="U302" s="39"/>
      <c r="V302" s="39"/>
      <c r="W302" s="39"/>
      <c r="X302" s="39"/>
      <c r="Y302" s="39"/>
      <c r="Z302" s="39"/>
      <c r="AA302" s="39"/>
      <c r="AB302" s="39"/>
      <c r="AC302" s="39"/>
      <c r="AD302" s="39"/>
      <c r="AE302" s="39"/>
      <c r="AR302" s="229" t="s">
        <v>136</v>
      </c>
      <c r="AT302" s="229" t="s">
        <v>131</v>
      </c>
      <c r="AU302" s="229" t="s">
        <v>89</v>
      </c>
      <c r="AY302" s="18" t="s">
        <v>129</v>
      </c>
      <c r="BE302" s="230">
        <f>IF(N302="základní",J302,0)</f>
        <v>0</v>
      </c>
      <c r="BF302" s="230">
        <f>IF(N302="snížená",J302,0)</f>
        <v>0</v>
      </c>
      <c r="BG302" s="230">
        <f>IF(N302="zákl. přenesená",J302,0)</f>
        <v>0</v>
      </c>
      <c r="BH302" s="230">
        <f>IF(N302="sníž. přenesená",J302,0)</f>
        <v>0</v>
      </c>
      <c r="BI302" s="230">
        <f>IF(N302="nulová",J302,0)</f>
        <v>0</v>
      </c>
      <c r="BJ302" s="18" t="s">
        <v>87</v>
      </c>
      <c r="BK302" s="230">
        <f>ROUND(I302*H302,2)</f>
        <v>0</v>
      </c>
      <c r="BL302" s="18" t="s">
        <v>136</v>
      </c>
      <c r="BM302" s="229" t="s">
        <v>700</v>
      </c>
    </row>
    <row r="303" spans="1:51" s="13" customFormat="1" ht="12">
      <c r="A303" s="13"/>
      <c r="B303" s="235"/>
      <c r="C303" s="236"/>
      <c r="D303" s="231" t="s">
        <v>150</v>
      </c>
      <c r="E303" s="237" t="s">
        <v>77</v>
      </c>
      <c r="F303" s="238" t="s">
        <v>554</v>
      </c>
      <c r="G303" s="236"/>
      <c r="H303" s="239">
        <v>7274.48</v>
      </c>
      <c r="I303" s="240"/>
      <c r="J303" s="236"/>
      <c r="K303" s="236"/>
      <c r="L303" s="241"/>
      <c r="M303" s="242"/>
      <c r="N303" s="243"/>
      <c r="O303" s="243"/>
      <c r="P303" s="243"/>
      <c r="Q303" s="243"/>
      <c r="R303" s="243"/>
      <c r="S303" s="243"/>
      <c r="T303" s="244"/>
      <c r="U303" s="13"/>
      <c r="V303" s="13"/>
      <c r="W303" s="13"/>
      <c r="X303" s="13"/>
      <c r="Y303" s="13"/>
      <c r="Z303" s="13"/>
      <c r="AA303" s="13"/>
      <c r="AB303" s="13"/>
      <c r="AC303" s="13"/>
      <c r="AD303" s="13"/>
      <c r="AE303" s="13"/>
      <c r="AT303" s="245" t="s">
        <v>150</v>
      </c>
      <c r="AU303" s="245" t="s">
        <v>89</v>
      </c>
      <c r="AV303" s="13" t="s">
        <v>89</v>
      </c>
      <c r="AW303" s="13" t="s">
        <v>37</v>
      </c>
      <c r="AX303" s="13" t="s">
        <v>79</v>
      </c>
      <c r="AY303" s="245" t="s">
        <v>129</v>
      </c>
    </row>
    <row r="304" spans="1:51" s="14" customFormat="1" ht="12">
      <c r="A304" s="14"/>
      <c r="B304" s="246"/>
      <c r="C304" s="247"/>
      <c r="D304" s="231" t="s">
        <v>150</v>
      </c>
      <c r="E304" s="248" t="s">
        <v>77</v>
      </c>
      <c r="F304" s="249" t="s">
        <v>152</v>
      </c>
      <c r="G304" s="247"/>
      <c r="H304" s="248" t="s">
        <v>77</v>
      </c>
      <c r="I304" s="250"/>
      <c r="J304" s="247"/>
      <c r="K304" s="247"/>
      <c r="L304" s="251"/>
      <c r="M304" s="252"/>
      <c r="N304" s="253"/>
      <c r="O304" s="253"/>
      <c r="P304" s="253"/>
      <c r="Q304" s="253"/>
      <c r="R304" s="253"/>
      <c r="S304" s="253"/>
      <c r="T304" s="254"/>
      <c r="U304" s="14"/>
      <c r="V304" s="14"/>
      <c r="W304" s="14"/>
      <c r="X304" s="14"/>
      <c r="Y304" s="14"/>
      <c r="Z304" s="14"/>
      <c r="AA304" s="14"/>
      <c r="AB304" s="14"/>
      <c r="AC304" s="14"/>
      <c r="AD304" s="14"/>
      <c r="AE304" s="14"/>
      <c r="AT304" s="255" t="s">
        <v>150</v>
      </c>
      <c r="AU304" s="255" t="s">
        <v>89</v>
      </c>
      <c r="AV304" s="14" t="s">
        <v>87</v>
      </c>
      <c r="AW304" s="14" t="s">
        <v>37</v>
      </c>
      <c r="AX304" s="14" t="s">
        <v>79</v>
      </c>
      <c r="AY304" s="255" t="s">
        <v>129</v>
      </c>
    </row>
    <row r="305" spans="1:51" s="14" customFormat="1" ht="12">
      <c r="A305" s="14"/>
      <c r="B305" s="246"/>
      <c r="C305" s="247"/>
      <c r="D305" s="231" t="s">
        <v>150</v>
      </c>
      <c r="E305" s="248" t="s">
        <v>77</v>
      </c>
      <c r="F305" s="249" t="s">
        <v>325</v>
      </c>
      <c r="G305" s="247"/>
      <c r="H305" s="248" t="s">
        <v>77</v>
      </c>
      <c r="I305" s="250"/>
      <c r="J305" s="247"/>
      <c r="K305" s="247"/>
      <c r="L305" s="251"/>
      <c r="M305" s="252"/>
      <c r="N305" s="253"/>
      <c r="O305" s="253"/>
      <c r="P305" s="253"/>
      <c r="Q305" s="253"/>
      <c r="R305" s="253"/>
      <c r="S305" s="253"/>
      <c r="T305" s="254"/>
      <c r="U305" s="14"/>
      <c r="V305" s="14"/>
      <c r="W305" s="14"/>
      <c r="X305" s="14"/>
      <c r="Y305" s="14"/>
      <c r="Z305" s="14"/>
      <c r="AA305" s="14"/>
      <c r="AB305" s="14"/>
      <c r="AC305" s="14"/>
      <c r="AD305" s="14"/>
      <c r="AE305" s="14"/>
      <c r="AT305" s="255" t="s">
        <v>150</v>
      </c>
      <c r="AU305" s="255" t="s">
        <v>89</v>
      </c>
      <c r="AV305" s="14" t="s">
        <v>87</v>
      </c>
      <c r="AW305" s="14" t="s">
        <v>37</v>
      </c>
      <c r="AX305" s="14" t="s">
        <v>79</v>
      </c>
      <c r="AY305" s="255" t="s">
        <v>129</v>
      </c>
    </row>
    <row r="306" spans="1:51" s="15" customFormat="1" ht="12">
      <c r="A306" s="15"/>
      <c r="B306" s="256"/>
      <c r="C306" s="257"/>
      <c r="D306" s="231" t="s">
        <v>150</v>
      </c>
      <c r="E306" s="258" t="s">
        <v>77</v>
      </c>
      <c r="F306" s="259" t="s">
        <v>153</v>
      </c>
      <c r="G306" s="257"/>
      <c r="H306" s="260">
        <v>7274.48</v>
      </c>
      <c r="I306" s="261"/>
      <c r="J306" s="257"/>
      <c r="K306" s="257"/>
      <c r="L306" s="262"/>
      <c r="M306" s="263"/>
      <c r="N306" s="264"/>
      <c r="O306" s="264"/>
      <c r="P306" s="264"/>
      <c r="Q306" s="264"/>
      <c r="R306" s="264"/>
      <c r="S306" s="264"/>
      <c r="T306" s="265"/>
      <c r="U306" s="15"/>
      <c r="V306" s="15"/>
      <c r="W306" s="15"/>
      <c r="X306" s="15"/>
      <c r="Y306" s="15"/>
      <c r="Z306" s="15"/>
      <c r="AA306" s="15"/>
      <c r="AB306" s="15"/>
      <c r="AC306" s="15"/>
      <c r="AD306" s="15"/>
      <c r="AE306" s="15"/>
      <c r="AT306" s="266" t="s">
        <v>150</v>
      </c>
      <c r="AU306" s="266" t="s">
        <v>89</v>
      </c>
      <c r="AV306" s="15" t="s">
        <v>136</v>
      </c>
      <c r="AW306" s="15" t="s">
        <v>37</v>
      </c>
      <c r="AX306" s="15" t="s">
        <v>87</v>
      </c>
      <c r="AY306" s="266" t="s">
        <v>129</v>
      </c>
    </row>
    <row r="307" spans="1:65" s="2" customFormat="1" ht="16.5" customHeight="1">
      <c r="A307" s="39"/>
      <c r="B307" s="40"/>
      <c r="C307" s="219" t="s">
        <v>388</v>
      </c>
      <c r="D307" s="219" t="s">
        <v>131</v>
      </c>
      <c r="E307" s="220" t="s">
        <v>327</v>
      </c>
      <c r="F307" s="221" t="s">
        <v>328</v>
      </c>
      <c r="G307" s="222" t="s">
        <v>147</v>
      </c>
      <c r="H307" s="223">
        <v>7318.48</v>
      </c>
      <c r="I307" s="224"/>
      <c r="J307" s="223">
        <f>ROUND(I307*H307,2)</f>
        <v>0</v>
      </c>
      <c r="K307" s="221" t="s">
        <v>135</v>
      </c>
      <c r="L307" s="45"/>
      <c r="M307" s="225" t="s">
        <v>77</v>
      </c>
      <c r="N307" s="226" t="s">
        <v>49</v>
      </c>
      <c r="O307" s="85"/>
      <c r="P307" s="227">
        <f>O307*H307</f>
        <v>0</v>
      </c>
      <c r="Q307" s="227">
        <v>0</v>
      </c>
      <c r="R307" s="227">
        <f>Q307*H307</f>
        <v>0</v>
      </c>
      <c r="S307" s="227">
        <v>0</v>
      </c>
      <c r="T307" s="228">
        <f>S307*H307</f>
        <v>0</v>
      </c>
      <c r="U307" s="39"/>
      <c r="V307" s="39"/>
      <c r="W307" s="39"/>
      <c r="X307" s="39"/>
      <c r="Y307" s="39"/>
      <c r="Z307" s="39"/>
      <c r="AA307" s="39"/>
      <c r="AB307" s="39"/>
      <c r="AC307" s="39"/>
      <c r="AD307" s="39"/>
      <c r="AE307" s="39"/>
      <c r="AR307" s="229" t="s">
        <v>136</v>
      </c>
      <c r="AT307" s="229" t="s">
        <v>131</v>
      </c>
      <c r="AU307" s="229" t="s">
        <v>89</v>
      </c>
      <c r="AY307" s="18" t="s">
        <v>129</v>
      </c>
      <c r="BE307" s="230">
        <f>IF(N307="základní",J307,0)</f>
        <v>0</v>
      </c>
      <c r="BF307" s="230">
        <f>IF(N307="snížená",J307,0)</f>
        <v>0</v>
      </c>
      <c r="BG307" s="230">
        <f>IF(N307="zákl. přenesená",J307,0)</f>
        <v>0</v>
      </c>
      <c r="BH307" s="230">
        <f>IF(N307="sníž. přenesená",J307,0)</f>
        <v>0</v>
      </c>
      <c r="BI307" s="230">
        <f>IF(N307="nulová",J307,0)</f>
        <v>0</v>
      </c>
      <c r="BJ307" s="18" t="s">
        <v>87</v>
      </c>
      <c r="BK307" s="230">
        <f>ROUND(I307*H307,2)</f>
        <v>0</v>
      </c>
      <c r="BL307" s="18" t="s">
        <v>136</v>
      </c>
      <c r="BM307" s="229" t="s">
        <v>329</v>
      </c>
    </row>
    <row r="308" spans="1:51" s="13" customFormat="1" ht="12">
      <c r="A308" s="13"/>
      <c r="B308" s="235"/>
      <c r="C308" s="236"/>
      <c r="D308" s="231" t="s">
        <v>150</v>
      </c>
      <c r="E308" s="237" t="s">
        <v>77</v>
      </c>
      <c r="F308" s="238" t="s">
        <v>701</v>
      </c>
      <c r="G308" s="236"/>
      <c r="H308" s="239">
        <v>7318.48</v>
      </c>
      <c r="I308" s="240"/>
      <c r="J308" s="236"/>
      <c r="K308" s="236"/>
      <c r="L308" s="241"/>
      <c r="M308" s="242"/>
      <c r="N308" s="243"/>
      <c r="O308" s="243"/>
      <c r="P308" s="243"/>
      <c r="Q308" s="243"/>
      <c r="R308" s="243"/>
      <c r="S308" s="243"/>
      <c r="T308" s="244"/>
      <c r="U308" s="13"/>
      <c r="V308" s="13"/>
      <c r="W308" s="13"/>
      <c r="X308" s="13"/>
      <c r="Y308" s="13"/>
      <c r="Z308" s="13"/>
      <c r="AA308" s="13"/>
      <c r="AB308" s="13"/>
      <c r="AC308" s="13"/>
      <c r="AD308" s="13"/>
      <c r="AE308" s="13"/>
      <c r="AT308" s="245" t="s">
        <v>150</v>
      </c>
      <c r="AU308" s="245" t="s">
        <v>89</v>
      </c>
      <c r="AV308" s="13" t="s">
        <v>89</v>
      </c>
      <c r="AW308" s="13" t="s">
        <v>37</v>
      </c>
      <c r="AX308" s="13" t="s">
        <v>79</v>
      </c>
      <c r="AY308" s="245" t="s">
        <v>129</v>
      </c>
    </row>
    <row r="309" spans="1:51" s="14" customFormat="1" ht="12">
      <c r="A309" s="14"/>
      <c r="B309" s="246"/>
      <c r="C309" s="247"/>
      <c r="D309" s="231" t="s">
        <v>150</v>
      </c>
      <c r="E309" s="248" t="s">
        <v>77</v>
      </c>
      <c r="F309" s="249" t="s">
        <v>702</v>
      </c>
      <c r="G309" s="247"/>
      <c r="H309" s="248" t="s">
        <v>77</v>
      </c>
      <c r="I309" s="250"/>
      <c r="J309" s="247"/>
      <c r="K309" s="247"/>
      <c r="L309" s="251"/>
      <c r="M309" s="252"/>
      <c r="N309" s="253"/>
      <c r="O309" s="253"/>
      <c r="P309" s="253"/>
      <c r="Q309" s="253"/>
      <c r="R309" s="253"/>
      <c r="S309" s="253"/>
      <c r="T309" s="254"/>
      <c r="U309" s="14"/>
      <c r="V309" s="14"/>
      <c r="W309" s="14"/>
      <c r="X309" s="14"/>
      <c r="Y309" s="14"/>
      <c r="Z309" s="14"/>
      <c r="AA309" s="14"/>
      <c r="AB309" s="14"/>
      <c r="AC309" s="14"/>
      <c r="AD309" s="14"/>
      <c r="AE309" s="14"/>
      <c r="AT309" s="255" t="s">
        <v>150</v>
      </c>
      <c r="AU309" s="255" t="s">
        <v>89</v>
      </c>
      <c r="AV309" s="14" t="s">
        <v>87</v>
      </c>
      <c r="AW309" s="14" t="s">
        <v>37</v>
      </c>
      <c r="AX309" s="14" t="s">
        <v>79</v>
      </c>
      <c r="AY309" s="255" t="s">
        <v>129</v>
      </c>
    </row>
    <row r="310" spans="1:51" s="15" customFormat="1" ht="12">
      <c r="A310" s="15"/>
      <c r="B310" s="256"/>
      <c r="C310" s="257"/>
      <c r="D310" s="231" t="s">
        <v>150</v>
      </c>
      <c r="E310" s="258" t="s">
        <v>77</v>
      </c>
      <c r="F310" s="259" t="s">
        <v>153</v>
      </c>
      <c r="G310" s="257"/>
      <c r="H310" s="260">
        <v>7318.48</v>
      </c>
      <c r="I310" s="261"/>
      <c r="J310" s="257"/>
      <c r="K310" s="257"/>
      <c r="L310" s="262"/>
      <c r="M310" s="263"/>
      <c r="N310" s="264"/>
      <c r="O310" s="264"/>
      <c r="P310" s="264"/>
      <c r="Q310" s="264"/>
      <c r="R310" s="264"/>
      <c r="S310" s="264"/>
      <c r="T310" s="265"/>
      <c r="U310" s="15"/>
      <c r="V310" s="15"/>
      <c r="W310" s="15"/>
      <c r="X310" s="15"/>
      <c r="Y310" s="15"/>
      <c r="Z310" s="15"/>
      <c r="AA310" s="15"/>
      <c r="AB310" s="15"/>
      <c r="AC310" s="15"/>
      <c r="AD310" s="15"/>
      <c r="AE310" s="15"/>
      <c r="AT310" s="266" t="s">
        <v>150</v>
      </c>
      <c r="AU310" s="266" t="s">
        <v>89</v>
      </c>
      <c r="AV310" s="15" t="s">
        <v>136</v>
      </c>
      <c r="AW310" s="15" t="s">
        <v>37</v>
      </c>
      <c r="AX310" s="15" t="s">
        <v>87</v>
      </c>
      <c r="AY310" s="266" t="s">
        <v>129</v>
      </c>
    </row>
    <row r="311" spans="1:65" s="2" customFormat="1" ht="21.75" customHeight="1">
      <c r="A311" s="39"/>
      <c r="B311" s="40"/>
      <c r="C311" s="219" t="s">
        <v>394</v>
      </c>
      <c r="D311" s="219" t="s">
        <v>131</v>
      </c>
      <c r="E311" s="220" t="s">
        <v>331</v>
      </c>
      <c r="F311" s="221" t="s">
        <v>332</v>
      </c>
      <c r="G311" s="222" t="s">
        <v>147</v>
      </c>
      <c r="H311" s="223">
        <v>7318.48</v>
      </c>
      <c r="I311" s="224"/>
      <c r="J311" s="223">
        <f>ROUND(I311*H311,2)</f>
        <v>0</v>
      </c>
      <c r="K311" s="221" t="s">
        <v>135</v>
      </c>
      <c r="L311" s="45"/>
      <c r="M311" s="225" t="s">
        <v>77</v>
      </c>
      <c r="N311" s="226" t="s">
        <v>49</v>
      </c>
      <c r="O311" s="85"/>
      <c r="P311" s="227">
        <f>O311*H311</f>
        <v>0</v>
      </c>
      <c r="Q311" s="227">
        <v>0</v>
      </c>
      <c r="R311" s="227">
        <f>Q311*H311</f>
        <v>0</v>
      </c>
      <c r="S311" s="227">
        <v>0</v>
      </c>
      <c r="T311" s="228">
        <f>S311*H311</f>
        <v>0</v>
      </c>
      <c r="U311" s="39"/>
      <c r="V311" s="39"/>
      <c r="W311" s="39"/>
      <c r="X311" s="39"/>
      <c r="Y311" s="39"/>
      <c r="Z311" s="39"/>
      <c r="AA311" s="39"/>
      <c r="AB311" s="39"/>
      <c r="AC311" s="39"/>
      <c r="AD311" s="39"/>
      <c r="AE311" s="39"/>
      <c r="AR311" s="229" t="s">
        <v>136</v>
      </c>
      <c r="AT311" s="229" t="s">
        <v>131</v>
      </c>
      <c r="AU311" s="229" t="s">
        <v>89</v>
      </c>
      <c r="AY311" s="18" t="s">
        <v>129</v>
      </c>
      <c r="BE311" s="230">
        <f>IF(N311="základní",J311,0)</f>
        <v>0</v>
      </c>
      <c r="BF311" s="230">
        <f>IF(N311="snížená",J311,0)</f>
        <v>0</v>
      </c>
      <c r="BG311" s="230">
        <f>IF(N311="zákl. přenesená",J311,0)</f>
        <v>0</v>
      </c>
      <c r="BH311" s="230">
        <f>IF(N311="sníž. přenesená",J311,0)</f>
        <v>0</v>
      </c>
      <c r="BI311" s="230">
        <f>IF(N311="nulová",J311,0)</f>
        <v>0</v>
      </c>
      <c r="BJ311" s="18" t="s">
        <v>87</v>
      </c>
      <c r="BK311" s="230">
        <f>ROUND(I311*H311,2)</f>
        <v>0</v>
      </c>
      <c r="BL311" s="18" t="s">
        <v>136</v>
      </c>
      <c r="BM311" s="229" t="s">
        <v>703</v>
      </c>
    </row>
    <row r="312" spans="1:47" s="2" customFormat="1" ht="12">
      <c r="A312" s="39"/>
      <c r="B312" s="40"/>
      <c r="C312" s="41"/>
      <c r="D312" s="231" t="s">
        <v>138</v>
      </c>
      <c r="E312" s="41"/>
      <c r="F312" s="232" t="s">
        <v>334</v>
      </c>
      <c r="G312" s="41"/>
      <c r="H312" s="41"/>
      <c r="I312" s="137"/>
      <c r="J312" s="41"/>
      <c r="K312" s="41"/>
      <c r="L312" s="45"/>
      <c r="M312" s="233"/>
      <c r="N312" s="234"/>
      <c r="O312" s="85"/>
      <c r="P312" s="85"/>
      <c r="Q312" s="85"/>
      <c r="R312" s="85"/>
      <c r="S312" s="85"/>
      <c r="T312" s="86"/>
      <c r="U312" s="39"/>
      <c r="V312" s="39"/>
      <c r="W312" s="39"/>
      <c r="X312" s="39"/>
      <c r="Y312" s="39"/>
      <c r="Z312" s="39"/>
      <c r="AA312" s="39"/>
      <c r="AB312" s="39"/>
      <c r="AC312" s="39"/>
      <c r="AD312" s="39"/>
      <c r="AE312" s="39"/>
      <c r="AT312" s="18" t="s">
        <v>138</v>
      </c>
      <c r="AU312" s="18" t="s">
        <v>89</v>
      </c>
    </row>
    <row r="313" spans="1:51" s="13" customFormat="1" ht="12">
      <c r="A313" s="13"/>
      <c r="B313" s="235"/>
      <c r="C313" s="236"/>
      <c r="D313" s="231" t="s">
        <v>150</v>
      </c>
      <c r="E313" s="237" t="s">
        <v>77</v>
      </c>
      <c r="F313" s="238" t="s">
        <v>704</v>
      </c>
      <c r="G313" s="236"/>
      <c r="H313" s="239">
        <v>7318.48</v>
      </c>
      <c r="I313" s="240"/>
      <c r="J313" s="236"/>
      <c r="K313" s="236"/>
      <c r="L313" s="241"/>
      <c r="M313" s="242"/>
      <c r="N313" s="243"/>
      <c r="O313" s="243"/>
      <c r="P313" s="243"/>
      <c r="Q313" s="243"/>
      <c r="R313" s="243"/>
      <c r="S313" s="243"/>
      <c r="T313" s="244"/>
      <c r="U313" s="13"/>
      <c r="V313" s="13"/>
      <c r="W313" s="13"/>
      <c r="X313" s="13"/>
      <c r="Y313" s="13"/>
      <c r="Z313" s="13"/>
      <c r="AA313" s="13"/>
      <c r="AB313" s="13"/>
      <c r="AC313" s="13"/>
      <c r="AD313" s="13"/>
      <c r="AE313" s="13"/>
      <c r="AT313" s="245" t="s">
        <v>150</v>
      </c>
      <c r="AU313" s="245" t="s">
        <v>89</v>
      </c>
      <c r="AV313" s="13" t="s">
        <v>89</v>
      </c>
      <c r="AW313" s="13" t="s">
        <v>37</v>
      </c>
      <c r="AX313" s="13" t="s">
        <v>79</v>
      </c>
      <c r="AY313" s="245" t="s">
        <v>129</v>
      </c>
    </row>
    <row r="314" spans="1:51" s="14" customFormat="1" ht="12">
      <c r="A314" s="14"/>
      <c r="B314" s="246"/>
      <c r="C314" s="247"/>
      <c r="D314" s="231" t="s">
        <v>150</v>
      </c>
      <c r="E314" s="248" t="s">
        <v>77</v>
      </c>
      <c r="F314" s="249" t="s">
        <v>152</v>
      </c>
      <c r="G314" s="247"/>
      <c r="H314" s="248" t="s">
        <v>77</v>
      </c>
      <c r="I314" s="250"/>
      <c r="J314" s="247"/>
      <c r="K314" s="247"/>
      <c r="L314" s="251"/>
      <c r="M314" s="252"/>
      <c r="N314" s="253"/>
      <c r="O314" s="253"/>
      <c r="P314" s="253"/>
      <c r="Q314" s="253"/>
      <c r="R314" s="253"/>
      <c r="S314" s="253"/>
      <c r="T314" s="254"/>
      <c r="U314" s="14"/>
      <c r="V314" s="14"/>
      <c r="W314" s="14"/>
      <c r="X314" s="14"/>
      <c r="Y314" s="14"/>
      <c r="Z314" s="14"/>
      <c r="AA314" s="14"/>
      <c r="AB314" s="14"/>
      <c r="AC314" s="14"/>
      <c r="AD314" s="14"/>
      <c r="AE314" s="14"/>
      <c r="AT314" s="255" t="s">
        <v>150</v>
      </c>
      <c r="AU314" s="255" t="s">
        <v>89</v>
      </c>
      <c r="AV314" s="14" t="s">
        <v>87</v>
      </c>
      <c r="AW314" s="14" t="s">
        <v>37</v>
      </c>
      <c r="AX314" s="14" t="s">
        <v>79</v>
      </c>
      <c r="AY314" s="255" t="s">
        <v>129</v>
      </c>
    </row>
    <row r="315" spans="1:51" s="15" customFormat="1" ht="12">
      <c r="A315" s="15"/>
      <c r="B315" s="256"/>
      <c r="C315" s="257"/>
      <c r="D315" s="231" t="s">
        <v>150</v>
      </c>
      <c r="E315" s="258" t="s">
        <v>77</v>
      </c>
      <c r="F315" s="259" t="s">
        <v>153</v>
      </c>
      <c r="G315" s="257"/>
      <c r="H315" s="260">
        <v>7318.48</v>
      </c>
      <c r="I315" s="261"/>
      <c r="J315" s="257"/>
      <c r="K315" s="257"/>
      <c r="L315" s="262"/>
      <c r="M315" s="263"/>
      <c r="N315" s="264"/>
      <c r="O315" s="264"/>
      <c r="P315" s="264"/>
      <c r="Q315" s="264"/>
      <c r="R315" s="264"/>
      <c r="S315" s="264"/>
      <c r="T315" s="265"/>
      <c r="U315" s="15"/>
      <c r="V315" s="15"/>
      <c r="W315" s="15"/>
      <c r="X315" s="15"/>
      <c r="Y315" s="15"/>
      <c r="Z315" s="15"/>
      <c r="AA315" s="15"/>
      <c r="AB315" s="15"/>
      <c r="AC315" s="15"/>
      <c r="AD315" s="15"/>
      <c r="AE315" s="15"/>
      <c r="AT315" s="266" t="s">
        <v>150</v>
      </c>
      <c r="AU315" s="266" t="s">
        <v>89</v>
      </c>
      <c r="AV315" s="15" t="s">
        <v>136</v>
      </c>
      <c r="AW315" s="15" t="s">
        <v>37</v>
      </c>
      <c r="AX315" s="15" t="s">
        <v>87</v>
      </c>
      <c r="AY315" s="266" t="s">
        <v>129</v>
      </c>
    </row>
    <row r="316" spans="1:65" s="2" customFormat="1" ht="21.75" customHeight="1">
      <c r="A316" s="39"/>
      <c r="B316" s="40"/>
      <c r="C316" s="219" t="s">
        <v>399</v>
      </c>
      <c r="D316" s="219" t="s">
        <v>131</v>
      </c>
      <c r="E316" s="220" t="s">
        <v>336</v>
      </c>
      <c r="F316" s="221" t="s">
        <v>337</v>
      </c>
      <c r="G316" s="222" t="s">
        <v>147</v>
      </c>
      <c r="H316" s="223">
        <v>7274.48</v>
      </c>
      <c r="I316" s="224"/>
      <c r="J316" s="223">
        <f>ROUND(I316*H316,2)</f>
        <v>0</v>
      </c>
      <c r="K316" s="221" t="s">
        <v>135</v>
      </c>
      <c r="L316" s="45"/>
      <c r="M316" s="225" t="s">
        <v>77</v>
      </c>
      <c r="N316" s="226" t="s">
        <v>49</v>
      </c>
      <c r="O316" s="85"/>
      <c r="P316" s="227">
        <f>O316*H316</f>
        <v>0</v>
      </c>
      <c r="Q316" s="227">
        <v>0</v>
      </c>
      <c r="R316" s="227">
        <f>Q316*H316</f>
        <v>0</v>
      </c>
      <c r="S316" s="227">
        <v>0</v>
      </c>
      <c r="T316" s="228">
        <f>S316*H316</f>
        <v>0</v>
      </c>
      <c r="U316" s="39"/>
      <c r="V316" s="39"/>
      <c r="W316" s="39"/>
      <c r="X316" s="39"/>
      <c r="Y316" s="39"/>
      <c r="Z316" s="39"/>
      <c r="AA316" s="39"/>
      <c r="AB316" s="39"/>
      <c r="AC316" s="39"/>
      <c r="AD316" s="39"/>
      <c r="AE316" s="39"/>
      <c r="AR316" s="229" t="s">
        <v>136</v>
      </c>
      <c r="AT316" s="229" t="s">
        <v>131</v>
      </c>
      <c r="AU316" s="229" t="s">
        <v>89</v>
      </c>
      <c r="AY316" s="18" t="s">
        <v>129</v>
      </c>
      <c r="BE316" s="230">
        <f>IF(N316="základní",J316,0)</f>
        <v>0</v>
      </c>
      <c r="BF316" s="230">
        <f>IF(N316="snížená",J316,0)</f>
        <v>0</v>
      </c>
      <c r="BG316" s="230">
        <f>IF(N316="zákl. přenesená",J316,0)</f>
        <v>0</v>
      </c>
      <c r="BH316" s="230">
        <f>IF(N316="sníž. přenesená",J316,0)</f>
        <v>0</v>
      </c>
      <c r="BI316" s="230">
        <f>IF(N316="nulová",J316,0)</f>
        <v>0</v>
      </c>
      <c r="BJ316" s="18" t="s">
        <v>87</v>
      </c>
      <c r="BK316" s="230">
        <f>ROUND(I316*H316,2)</f>
        <v>0</v>
      </c>
      <c r="BL316" s="18" t="s">
        <v>136</v>
      </c>
      <c r="BM316" s="229" t="s">
        <v>338</v>
      </c>
    </row>
    <row r="317" spans="1:47" s="2" customFormat="1" ht="12">
      <c r="A317" s="39"/>
      <c r="B317" s="40"/>
      <c r="C317" s="41"/>
      <c r="D317" s="231" t="s">
        <v>138</v>
      </c>
      <c r="E317" s="41"/>
      <c r="F317" s="232" t="s">
        <v>339</v>
      </c>
      <c r="G317" s="41"/>
      <c r="H317" s="41"/>
      <c r="I317" s="137"/>
      <c r="J317" s="41"/>
      <c r="K317" s="41"/>
      <c r="L317" s="45"/>
      <c r="M317" s="233"/>
      <c r="N317" s="234"/>
      <c r="O317" s="85"/>
      <c r="P317" s="85"/>
      <c r="Q317" s="85"/>
      <c r="R317" s="85"/>
      <c r="S317" s="85"/>
      <c r="T317" s="86"/>
      <c r="U317" s="39"/>
      <c r="V317" s="39"/>
      <c r="W317" s="39"/>
      <c r="X317" s="39"/>
      <c r="Y317" s="39"/>
      <c r="Z317" s="39"/>
      <c r="AA317" s="39"/>
      <c r="AB317" s="39"/>
      <c r="AC317" s="39"/>
      <c r="AD317" s="39"/>
      <c r="AE317" s="39"/>
      <c r="AT317" s="18" t="s">
        <v>138</v>
      </c>
      <c r="AU317" s="18" t="s">
        <v>89</v>
      </c>
    </row>
    <row r="318" spans="1:51" s="13" customFormat="1" ht="12">
      <c r="A318" s="13"/>
      <c r="B318" s="235"/>
      <c r="C318" s="236"/>
      <c r="D318" s="231" t="s">
        <v>150</v>
      </c>
      <c r="E318" s="237" t="s">
        <v>77</v>
      </c>
      <c r="F318" s="238" t="s">
        <v>554</v>
      </c>
      <c r="G318" s="236"/>
      <c r="H318" s="239">
        <v>7274.48</v>
      </c>
      <c r="I318" s="240"/>
      <c r="J318" s="236"/>
      <c r="K318" s="236"/>
      <c r="L318" s="241"/>
      <c r="M318" s="242"/>
      <c r="N318" s="243"/>
      <c r="O318" s="243"/>
      <c r="P318" s="243"/>
      <c r="Q318" s="243"/>
      <c r="R318" s="243"/>
      <c r="S318" s="243"/>
      <c r="T318" s="244"/>
      <c r="U318" s="13"/>
      <c r="V318" s="13"/>
      <c r="W318" s="13"/>
      <c r="X318" s="13"/>
      <c r="Y318" s="13"/>
      <c r="Z318" s="13"/>
      <c r="AA318" s="13"/>
      <c r="AB318" s="13"/>
      <c r="AC318" s="13"/>
      <c r="AD318" s="13"/>
      <c r="AE318" s="13"/>
      <c r="AT318" s="245" t="s">
        <v>150</v>
      </c>
      <c r="AU318" s="245" t="s">
        <v>89</v>
      </c>
      <c r="AV318" s="13" t="s">
        <v>89</v>
      </c>
      <c r="AW318" s="13" t="s">
        <v>37</v>
      </c>
      <c r="AX318" s="13" t="s">
        <v>79</v>
      </c>
      <c r="AY318" s="245" t="s">
        <v>129</v>
      </c>
    </row>
    <row r="319" spans="1:51" s="14" customFormat="1" ht="12">
      <c r="A319" s="14"/>
      <c r="B319" s="246"/>
      <c r="C319" s="247"/>
      <c r="D319" s="231" t="s">
        <v>150</v>
      </c>
      <c r="E319" s="248" t="s">
        <v>77</v>
      </c>
      <c r="F319" s="249" t="s">
        <v>152</v>
      </c>
      <c r="G319" s="247"/>
      <c r="H319" s="248" t="s">
        <v>77</v>
      </c>
      <c r="I319" s="250"/>
      <c r="J319" s="247"/>
      <c r="K319" s="247"/>
      <c r="L319" s="251"/>
      <c r="M319" s="252"/>
      <c r="N319" s="253"/>
      <c r="O319" s="253"/>
      <c r="P319" s="253"/>
      <c r="Q319" s="253"/>
      <c r="R319" s="253"/>
      <c r="S319" s="253"/>
      <c r="T319" s="254"/>
      <c r="U319" s="14"/>
      <c r="V319" s="14"/>
      <c r="W319" s="14"/>
      <c r="X319" s="14"/>
      <c r="Y319" s="14"/>
      <c r="Z319" s="14"/>
      <c r="AA319" s="14"/>
      <c r="AB319" s="14"/>
      <c r="AC319" s="14"/>
      <c r="AD319" s="14"/>
      <c r="AE319" s="14"/>
      <c r="AT319" s="255" t="s">
        <v>150</v>
      </c>
      <c r="AU319" s="255" t="s">
        <v>89</v>
      </c>
      <c r="AV319" s="14" t="s">
        <v>87</v>
      </c>
      <c r="AW319" s="14" t="s">
        <v>37</v>
      </c>
      <c r="AX319" s="14" t="s">
        <v>79</v>
      </c>
      <c r="AY319" s="255" t="s">
        <v>129</v>
      </c>
    </row>
    <row r="320" spans="1:51" s="15" customFormat="1" ht="12">
      <c r="A320" s="15"/>
      <c r="B320" s="256"/>
      <c r="C320" s="257"/>
      <c r="D320" s="231" t="s">
        <v>150</v>
      </c>
      <c r="E320" s="258" t="s">
        <v>77</v>
      </c>
      <c r="F320" s="259" t="s">
        <v>153</v>
      </c>
      <c r="G320" s="257"/>
      <c r="H320" s="260">
        <v>7274.48</v>
      </c>
      <c r="I320" s="261"/>
      <c r="J320" s="257"/>
      <c r="K320" s="257"/>
      <c r="L320" s="262"/>
      <c r="M320" s="263"/>
      <c r="N320" s="264"/>
      <c r="O320" s="264"/>
      <c r="P320" s="264"/>
      <c r="Q320" s="264"/>
      <c r="R320" s="264"/>
      <c r="S320" s="264"/>
      <c r="T320" s="265"/>
      <c r="U320" s="15"/>
      <c r="V320" s="15"/>
      <c r="W320" s="15"/>
      <c r="X320" s="15"/>
      <c r="Y320" s="15"/>
      <c r="Z320" s="15"/>
      <c r="AA320" s="15"/>
      <c r="AB320" s="15"/>
      <c r="AC320" s="15"/>
      <c r="AD320" s="15"/>
      <c r="AE320" s="15"/>
      <c r="AT320" s="266" t="s">
        <v>150</v>
      </c>
      <c r="AU320" s="266" t="s">
        <v>89</v>
      </c>
      <c r="AV320" s="15" t="s">
        <v>136</v>
      </c>
      <c r="AW320" s="15" t="s">
        <v>37</v>
      </c>
      <c r="AX320" s="15" t="s">
        <v>87</v>
      </c>
      <c r="AY320" s="266" t="s">
        <v>129</v>
      </c>
    </row>
    <row r="321" spans="1:65" s="2" customFormat="1" ht="21.75" customHeight="1">
      <c r="A321" s="39"/>
      <c r="B321" s="40"/>
      <c r="C321" s="219" t="s">
        <v>406</v>
      </c>
      <c r="D321" s="219" t="s">
        <v>131</v>
      </c>
      <c r="E321" s="220" t="s">
        <v>345</v>
      </c>
      <c r="F321" s="221" t="s">
        <v>346</v>
      </c>
      <c r="G321" s="222" t="s">
        <v>147</v>
      </c>
      <c r="H321" s="223">
        <v>48</v>
      </c>
      <c r="I321" s="224"/>
      <c r="J321" s="223">
        <f>ROUND(I321*H321,2)</f>
        <v>0</v>
      </c>
      <c r="K321" s="221" t="s">
        <v>135</v>
      </c>
      <c r="L321" s="45"/>
      <c r="M321" s="225" t="s">
        <v>77</v>
      </c>
      <c r="N321" s="226" t="s">
        <v>49</v>
      </c>
      <c r="O321" s="85"/>
      <c r="P321" s="227">
        <f>O321*H321</f>
        <v>0</v>
      </c>
      <c r="Q321" s="227">
        <v>0.61404</v>
      </c>
      <c r="R321" s="227">
        <f>Q321*H321</f>
        <v>29.47392</v>
      </c>
      <c r="S321" s="227">
        <v>0</v>
      </c>
      <c r="T321" s="228">
        <f>S321*H321</f>
        <v>0</v>
      </c>
      <c r="U321" s="39"/>
      <c r="V321" s="39"/>
      <c r="W321" s="39"/>
      <c r="X321" s="39"/>
      <c r="Y321" s="39"/>
      <c r="Z321" s="39"/>
      <c r="AA321" s="39"/>
      <c r="AB321" s="39"/>
      <c r="AC321" s="39"/>
      <c r="AD321" s="39"/>
      <c r="AE321" s="39"/>
      <c r="AR321" s="229" t="s">
        <v>136</v>
      </c>
      <c r="AT321" s="229" t="s">
        <v>131</v>
      </c>
      <c r="AU321" s="229" t="s">
        <v>89</v>
      </c>
      <c r="AY321" s="18" t="s">
        <v>129</v>
      </c>
      <c r="BE321" s="230">
        <f>IF(N321="základní",J321,0)</f>
        <v>0</v>
      </c>
      <c r="BF321" s="230">
        <f>IF(N321="snížená",J321,0)</f>
        <v>0</v>
      </c>
      <c r="BG321" s="230">
        <f>IF(N321="zákl. přenesená",J321,0)</f>
        <v>0</v>
      </c>
      <c r="BH321" s="230">
        <f>IF(N321="sníž. přenesená",J321,0)</f>
        <v>0</v>
      </c>
      <c r="BI321" s="230">
        <f>IF(N321="nulová",J321,0)</f>
        <v>0</v>
      </c>
      <c r="BJ321" s="18" t="s">
        <v>87</v>
      </c>
      <c r="BK321" s="230">
        <f>ROUND(I321*H321,2)</f>
        <v>0</v>
      </c>
      <c r="BL321" s="18" t="s">
        <v>136</v>
      </c>
      <c r="BM321" s="229" t="s">
        <v>705</v>
      </c>
    </row>
    <row r="322" spans="1:47" s="2" customFormat="1" ht="12">
      <c r="A322" s="39"/>
      <c r="B322" s="40"/>
      <c r="C322" s="41"/>
      <c r="D322" s="231" t="s">
        <v>138</v>
      </c>
      <c r="E322" s="41"/>
      <c r="F322" s="232" t="s">
        <v>348</v>
      </c>
      <c r="G322" s="41"/>
      <c r="H322" s="41"/>
      <c r="I322" s="137"/>
      <c r="J322" s="41"/>
      <c r="K322" s="41"/>
      <c r="L322" s="45"/>
      <c r="M322" s="233"/>
      <c r="N322" s="234"/>
      <c r="O322" s="85"/>
      <c r="P322" s="85"/>
      <c r="Q322" s="85"/>
      <c r="R322" s="85"/>
      <c r="S322" s="85"/>
      <c r="T322" s="86"/>
      <c r="U322" s="39"/>
      <c r="V322" s="39"/>
      <c r="W322" s="39"/>
      <c r="X322" s="39"/>
      <c r="Y322" s="39"/>
      <c r="Z322" s="39"/>
      <c r="AA322" s="39"/>
      <c r="AB322" s="39"/>
      <c r="AC322" s="39"/>
      <c r="AD322" s="39"/>
      <c r="AE322" s="39"/>
      <c r="AT322" s="18" t="s">
        <v>138</v>
      </c>
      <c r="AU322" s="18" t="s">
        <v>89</v>
      </c>
    </row>
    <row r="323" spans="1:51" s="13" customFormat="1" ht="12">
      <c r="A323" s="13"/>
      <c r="B323" s="235"/>
      <c r="C323" s="236"/>
      <c r="D323" s="231" t="s">
        <v>150</v>
      </c>
      <c r="E323" s="237" t="s">
        <v>77</v>
      </c>
      <c r="F323" s="238" t="s">
        <v>673</v>
      </c>
      <c r="G323" s="236"/>
      <c r="H323" s="239">
        <v>48</v>
      </c>
      <c r="I323" s="240"/>
      <c r="J323" s="236"/>
      <c r="K323" s="236"/>
      <c r="L323" s="241"/>
      <c r="M323" s="242"/>
      <c r="N323" s="243"/>
      <c r="O323" s="243"/>
      <c r="P323" s="243"/>
      <c r="Q323" s="243"/>
      <c r="R323" s="243"/>
      <c r="S323" s="243"/>
      <c r="T323" s="244"/>
      <c r="U323" s="13"/>
      <c r="V323" s="13"/>
      <c r="W323" s="13"/>
      <c r="X323" s="13"/>
      <c r="Y323" s="13"/>
      <c r="Z323" s="13"/>
      <c r="AA323" s="13"/>
      <c r="AB323" s="13"/>
      <c r="AC323" s="13"/>
      <c r="AD323" s="13"/>
      <c r="AE323" s="13"/>
      <c r="AT323" s="245" t="s">
        <v>150</v>
      </c>
      <c r="AU323" s="245" t="s">
        <v>89</v>
      </c>
      <c r="AV323" s="13" t="s">
        <v>89</v>
      </c>
      <c r="AW323" s="13" t="s">
        <v>37</v>
      </c>
      <c r="AX323" s="13" t="s">
        <v>79</v>
      </c>
      <c r="AY323" s="245" t="s">
        <v>129</v>
      </c>
    </row>
    <row r="324" spans="1:51" s="15" customFormat="1" ht="12">
      <c r="A324" s="15"/>
      <c r="B324" s="256"/>
      <c r="C324" s="257"/>
      <c r="D324" s="231" t="s">
        <v>150</v>
      </c>
      <c r="E324" s="258" t="s">
        <v>77</v>
      </c>
      <c r="F324" s="259" t="s">
        <v>153</v>
      </c>
      <c r="G324" s="257"/>
      <c r="H324" s="260">
        <v>48</v>
      </c>
      <c r="I324" s="261"/>
      <c r="J324" s="257"/>
      <c r="K324" s="257"/>
      <c r="L324" s="262"/>
      <c r="M324" s="263"/>
      <c r="N324" s="264"/>
      <c r="O324" s="264"/>
      <c r="P324" s="264"/>
      <c r="Q324" s="264"/>
      <c r="R324" s="264"/>
      <c r="S324" s="264"/>
      <c r="T324" s="265"/>
      <c r="U324" s="15"/>
      <c r="V324" s="15"/>
      <c r="W324" s="15"/>
      <c r="X324" s="15"/>
      <c r="Y324" s="15"/>
      <c r="Z324" s="15"/>
      <c r="AA324" s="15"/>
      <c r="AB324" s="15"/>
      <c r="AC324" s="15"/>
      <c r="AD324" s="15"/>
      <c r="AE324" s="15"/>
      <c r="AT324" s="266" t="s">
        <v>150</v>
      </c>
      <c r="AU324" s="266" t="s">
        <v>89</v>
      </c>
      <c r="AV324" s="15" t="s">
        <v>136</v>
      </c>
      <c r="AW324" s="15" t="s">
        <v>37</v>
      </c>
      <c r="AX324" s="15" t="s">
        <v>87</v>
      </c>
      <c r="AY324" s="266" t="s">
        <v>129</v>
      </c>
    </row>
    <row r="325" spans="1:65" s="2" customFormat="1" ht="21.75" customHeight="1">
      <c r="A325" s="39"/>
      <c r="B325" s="40"/>
      <c r="C325" s="219" t="s">
        <v>413</v>
      </c>
      <c r="D325" s="219" t="s">
        <v>131</v>
      </c>
      <c r="E325" s="220" t="s">
        <v>351</v>
      </c>
      <c r="F325" s="221" t="s">
        <v>352</v>
      </c>
      <c r="G325" s="222" t="s">
        <v>147</v>
      </c>
      <c r="H325" s="223">
        <v>48</v>
      </c>
      <c r="I325" s="224"/>
      <c r="J325" s="223">
        <f>ROUND(I325*H325,2)</f>
        <v>0</v>
      </c>
      <c r="K325" s="221" t="s">
        <v>135</v>
      </c>
      <c r="L325" s="45"/>
      <c r="M325" s="225" t="s">
        <v>77</v>
      </c>
      <c r="N325" s="226" t="s">
        <v>49</v>
      </c>
      <c r="O325" s="85"/>
      <c r="P325" s="227">
        <f>O325*H325</f>
        <v>0</v>
      </c>
      <c r="Q325" s="227">
        <v>0.1514</v>
      </c>
      <c r="R325" s="227">
        <f>Q325*H325</f>
        <v>7.267200000000001</v>
      </c>
      <c r="S325" s="227">
        <v>0</v>
      </c>
      <c r="T325" s="228">
        <f>S325*H325</f>
        <v>0</v>
      </c>
      <c r="U325" s="39"/>
      <c r="V325" s="39"/>
      <c r="W325" s="39"/>
      <c r="X325" s="39"/>
      <c r="Y325" s="39"/>
      <c r="Z325" s="39"/>
      <c r="AA325" s="39"/>
      <c r="AB325" s="39"/>
      <c r="AC325" s="39"/>
      <c r="AD325" s="39"/>
      <c r="AE325" s="39"/>
      <c r="AR325" s="229" t="s">
        <v>136</v>
      </c>
      <c r="AT325" s="229" t="s">
        <v>131</v>
      </c>
      <c r="AU325" s="229" t="s">
        <v>89</v>
      </c>
      <c r="AY325" s="18" t="s">
        <v>129</v>
      </c>
      <c r="BE325" s="230">
        <f>IF(N325="základní",J325,0)</f>
        <v>0</v>
      </c>
      <c r="BF325" s="230">
        <f>IF(N325="snížená",J325,0)</f>
        <v>0</v>
      </c>
      <c r="BG325" s="230">
        <f>IF(N325="zákl. přenesená",J325,0)</f>
        <v>0</v>
      </c>
      <c r="BH325" s="230">
        <f>IF(N325="sníž. přenesená",J325,0)</f>
        <v>0</v>
      </c>
      <c r="BI325" s="230">
        <f>IF(N325="nulová",J325,0)</f>
        <v>0</v>
      </c>
      <c r="BJ325" s="18" t="s">
        <v>87</v>
      </c>
      <c r="BK325" s="230">
        <f>ROUND(I325*H325,2)</f>
        <v>0</v>
      </c>
      <c r="BL325" s="18" t="s">
        <v>136</v>
      </c>
      <c r="BM325" s="229" t="s">
        <v>706</v>
      </c>
    </row>
    <row r="326" spans="1:47" s="2" customFormat="1" ht="12">
      <c r="A326" s="39"/>
      <c r="B326" s="40"/>
      <c r="C326" s="41"/>
      <c r="D326" s="231" t="s">
        <v>138</v>
      </c>
      <c r="E326" s="41"/>
      <c r="F326" s="232" t="s">
        <v>354</v>
      </c>
      <c r="G326" s="41"/>
      <c r="H326" s="41"/>
      <c r="I326" s="137"/>
      <c r="J326" s="41"/>
      <c r="K326" s="41"/>
      <c r="L326" s="45"/>
      <c r="M326" s="233"/>
      <c r="N326" s="234"/>
      <c r="O326" s="85"/>
      <c r="P326" s="85"/>
      <c r="Q326" s="85"/>
      <c r="R326" s="85"/>
      <c r="S326" s="85"/>
      <c r="T326" s="86"/>
      <c r="U326" s="39"/>
      <c r="V326" s="39"/>
      <c r="W326" s="39"/>
      <c r="X326" s="39"/>
      <c r="Y326" s="39"/>
      <c r="Z326" s="39"/>
      <c r="AA326" s="39"/>
      <c r="AB326" s="39"/>
      <c r="AC326" s="39"/>
      <c r="AD326" s="39"/>
      <c r="AE326" s="39"/>
      <c r="AT326" s="18" t="s">
        <v>138</v>
      </c>
      <c r="AU326" s="18" t="s">
        <v>89</v>
      </c>
    </row>
    <row r="327" spans="1:51" s="13" customFormat="1" ht="12">
      <c r="A327" s="13"/>
      <c r="B327" s="235"/>
      <c r="C327" s="236"/>
      <c r="D327" s="231" t="s">
        <v>150</v>
      </c>
      <c r="E327" s="237" t="s">
        <v>77</v>
      </c>
      <c r="F327" s="238" t="s">
        <v>388</v>
      </c>
      <c r="G327" s="236"/>
      <c r="H327" s="239">
        <v>48</v>
      </c>
      <c r="I327" s="240"/>
      <c r="J327" s="236"/>
      <c r="K327" s="236"/>
      <c r="L327" s="241"/>
      <c r="M327" s="242"/>
      <c r="N327" s="243"/>
      <c r="O327" s="243"/>
      <c r="P327" s="243"/>
      <c r="Q327" s="243"/>
      <c r="R327" s="243"/>
      <c r="S327" s="243"/>
      <c r="T327" s="244"/>
      <c r="U327" s="13"/>
      <c r="V327" s="13"/>
      <c r="W327" s="13"/>
      <c r="X327" s="13"/>
      <c r="Y327" s="13"/>
      <c r="Z327" s="13"/>
      <c r="AA327" s="13"/>
      <c r="AB327" s="13"/>
      <c r="AC327" s="13"/>
      <c r="AD327" s="13"/>
      <c r="AE327" s="13"/>
      <c r="AT327" s="245" t="s">
        <v>150</v>
      </c>
      <c r="AU327" s="245" t="s">
        <v>89</v>
      </c>
      <c r="AV327" s="13" t="s">
        <v>89</v>
      </c>
      <c r="AW327" s="13" t="s">
        <v>37</v>
      </c>
      <c r="AX327" s="13" t="s">
        <v>79</v>
      </c>
      <c r="AY327" s="245" t="s">
        <v>129</v>
      </c>
    </row>
    <row r="328" spans="1:51" s="14" customFormat="1" ht="12">
      <c r="A328" s="14"/>
      <c r="B328" s="246"/>
      <c r="C328" s="247"/>
      <c r="D328" s="231" t="s">
        <v>150</v>
      </c>
      <c r="E328" s="248" t="s">
        <v>77</v>
      </c>
      <c r="F328" s="249" t="s">
        <v>152</v>
      </c>
      <c r="G328" s="247"/>
      <c r="H328" s="248" t="s">
        <v>77</v>
      </c>
      <c r="I328" s="250"/>
      <c r="J328" s="247"/>
      <c r="K328" s="247"/>
      <c r="L328" s="251"/>
      <c r="M328" s="252"/>
      <c r="N328" s="253"/>
      <c r="O328" s="253"/>
      <c r="P328" s="253"/>
      <c r="Q328" s="253"/>
      <c r="R328" s="253"/>
      <c r="S328" s="253"/>
      <c r="T328" s="254"/>
      <c r="U328" s="14"/>
      <c r="V328" s="14"/>
      <c r="W328" s="14"/>
      <c r="X328" s="14"/>
      <c r="Y328" s="14"/>
      <c r="Z328" s="14"/>
      <c r="AA328" s="14"/>
      <c r="AB328" s="14"/>
      <c r="AC328" s="14"/>
      <c r="AD328" s="14"/>
      <c r="AE328" s="14"/>
      <c r="AT328" s="255" t="s">
        <v>150</v>
      </c>
      <c r="AU328" s="255" t="s">
        <v>89</v>
      </c>
      <c r="AV328" s="14" t="s">
        <v>87</v>
      </c>
      <c r="AW328" s="14" t="s">
        <v>37</v>
      </c>
      <c r="AX328" s="14" t="s">
        <v>79</v>
      </c>
      <c r="AY328" s="255" t="s">
        <v>129</v>
      </c>
    </row>
    <row r="329" spans="1:51" s="15" customFormat="1" ht="12">
      <c r="A329" s="15"/>
      <c r="B329" s="256"/>
      <c r="C329" s="257"/>
      <c r="D329" s="231" t="s">
        <v>150</v>
      </c>
      <c r="E329" s="258" t="s">
        <v>77</v>
      </c>
      <c r="F329" s="259" t="s">
        <v>153</v>
      </c>
      <c r="G329" s="257"/>
      <c r="H329" s="260">
        <v>48</v>
      </c>
      <c r="I329" s="261"/>
      <c r="J329" s="257"/>
      <c r="K329" s="257"/>
      <c r="L329" s="262"/>
      <c r="M329" s="263"/>
      <c r="N329" s="264"/>
      <c r="O329" s="264"/>
      <c r="P329" s="264"/>
      <c r="Q329" s="264"/>
      <c r="R329" s="264"/>
      <c r="S329" s="264"/>
      <c r="T329" s="265"/>
      <c r="U329" s="15"/>
      <c r="V329" s="15"/>
      <c r="W329" s="15"/>
      <c r="X329" s="15"/>
      <c r="Y329" s="15"/>
      <c r="Z329" s="15"/>
      <c r="AA329" s="15"/>
      <c r="AB329" s="15"/>
      <c r="AC329" s="15"/>
      <c r="AD329" s="15"/>
      <c r="AE329" s="15"/>
      <c r="AT329" s="266" t="s">
        <v>150</v>
      </c>
      <c r="AU329" s="266" t="s">
        <v>89</v>
      </c>
      <c r="AV329" s="15" t="s">
        <v>136</v>
      </c>
      <c r="AW329" s="15" t="s">
        <v>37</v>
      </c>
      <c r="AX329" s="15" t="s">
        <v>87</v>
      </c>
      <c r="AY329" s="266" t="s">
        <v>129</v>
      </c>
    </row>
    <row r="330" spans="1:63" s="12" customFormat="1" ht="22.8" customHeight="1">
      <c r="A330" s="12"/>
      <c r="B330" s="203"/>
      <c r="C330" s="204"/>
      <c r="D330" s="205" t="s">
        <v>78</v>
      </c>
      <c r="E330" s="217" t="s">
        <v>175</v>
      </c>
      <c r="F330" s="217" t="s">
        <v>707</v>
      </c>
      <c r="G330" s="204"/>
      <c r="H330" s="204"/>
      <c r="I330" s="207"/>
      <c r="J330" s="218">
        <f>BK330</f>
        <v>0</v>
      </c>
      <c r="K330" s="204"/>
      <c r="L330" s="209"/>
      <c r="M330" s="210"/>
      <c r="N330" s="211"/>
      <c r="O330" s="211"/>
      <c r="P330" s="212">
        <f>SUM(P331:P343)</f>
        <v>0</v>
      </c>
      <c r="Q330" s="211"/>
      <c r="R330" s="212">
        <f>SUM(R331:R343)</f>
        <v>0.6751240000000001</v>
      </c>
      <c r="S330" s="211"/>
      <c r="T330" s="213">
        <f>SUM(T331:T343)</f>
        <v>0</v>
      </c>
      <c r="U330" s="12"/>
      <c r="V330" s="12"/>
      <c r="W330" s="12"/>
      <c r="X330" s="12"/>
      <c r="Y330" s="12"/>
      <c r="Z330" s="12"/>
      <c r="AA330" s="12"/>
      <c r="AB330" s="12"/>
      <c r="AC330" s="12"/>
      <c r="AD330" s="12"/>
      <c r="AE330" s="12"/>
      <c r="AR330" s="214" t="s">
        <v>87</v>
      </c>
      <c r="AT330" s="215" t="s">
        <v>78</v>
      </c>
      <c r="AU330" s="215" t="s">
        <v>87</v>
      </c>
      <c r="AY330" s="214" t="s">
        <v>129</v>
      </c>
      <c r="BK330" s="216">
        <f>SUM(BK331:BK343)</f>
        <v>0</v>
      </c>
    </row>
    <row r="331" spans="1:65" s="2" customFormat="1" ht="21.75" customHeight="1">
      <c r="A331" s="39"/>
      <c r="B331" s="40"/>
      <c r="C331" s="219" t="s">
        <v>418</v>
      </c>
      <c r="D331" s="219" t="s">
        <v>131</v>
      </c>
      <c r="E331" s="220" t="s">
        <v>708</v>
      </c>
      <c r="F331" s="221" t="s">
        <v>709</v>
      </c>
      <c r="G331" s="222" t="s">
        <v>156</v>
      </c>
      <c r="H331" s="223">
        <v>1.68</v>
      </c>
      <c r="I331" s="224"/>
      <c r="J331" s="223">
        <f>ROUND(I331*H331,2)</f>
        <v>0</v>
      </c>
      <c r="K331" s="221" t="s">
        <v>135</v>
      </c>
      <c r="L331" s="45"/>
      <c r="M331" s="225" t="s">
        <v>77</v>
      </c>
      <c r="N331" s="226" t="s">
        <v>49</v>
      </c>
      <c r="O331" s="85"/>
      <c r="P331" s="227">
        <f>O331*H331</f>
        <v>0</v>
      </c>
      <c r="Q331" s="227">
        <v>0</v>
      </c>
      <c r="R331" s="227">
        <f>Q331*H331</f>
        <v>0</v>
      </c>
      <c r="S331" s="227">
        <v>0</v>
      </c>
      <c r="T331" s="228">
        <f>S331*H331</f>
        <v>0</v>
      </c>
      <c r="U331" s="39"/>
      <c r="V331" s="39"/>
      <c r="W331" s="39"/>
      <c r="X331" s="39"/>
      <c r="Y331" s="39"/>
      <c r="Z331" s="39"/>
      <c r="AA331" s="39"/>
      <c r="AB331" s="39"/>
      <c r="AC331" s="39"/>
      <c r="AD331" s="39"/>
      <c r="AE331" s="39"/>
      <c r="AR331" s="229" t="s">
        <v>136</v>
      </c>
      <c r="AT331" s="229" t="s">
        <v>131</v>
      </c>
      <c r="AU331" s="229" t="s">
        <v>89</v>
      </c>
      <c r="AY331" s="18" t="s">
        <v>129</v>
      </c>
      <c r="BE331" s="230">
        <f>IF(N331="základní",J331,0)</f>
        <v>0</v>
      </c>
      <c r="BF331" s="230">
        <f>IF(N331="snížená",J331,0)</f>
        <v>0</v>
      </c>
      <c r="BG331" s="230">
        <f>IF(N331="zákl. přenesená",J331,0)</f>
        <v>0</v>
      </c>
      <c r="BH331" s="230">
        <f>IF(N331="sníž. přenesená",J331,0)</f>
        <v>0</v>
      </c>
      <c r="BI331" s="230">
        <f>IF(N331="nulová",J331,0)</f>
        <v>0</v>
      </c>
      <c r="BJ331" s="18" t="s">
        <v>87</v>
      </c>
      <c r="BK331" s="230">
        <f>ROUND(I331*H331,2)</f>
        <v>0</v>
      </c>
      <c r="BL331" s="18" t="s">
        <v>136</v>
      </c>
      <c r="BM331" s="229" t="s">
        <v>710</v>
      </c>
    </row>
    <row r="332" spans="1:47" s="2" customFormat="1" ht="12">
      <c r="A332" s="39"/>
      <c r="B332" s="40"/>
      <c r="C332" s="41"/>
      <c r="D332" s="231" t="s">
        <v>138</v>
      </c>
      <c r="E332" s="41"/>
      <c r="F332" s="232" t="s">
        <v>711</v>
      </c>
      <c r="G332" s="41"/>
      <c r="H332" s="41"/>
      <c r="I332" s="137"/>
      <c r="J332" s="41"/>
      <c r="K332" s="41"/>
      <c r="L332" s="45"/>
      <c r="M332" s="233"/>
      <c r="N332" s="234"/>
      <c r="O332" s="85"/>
      <c r="P332" s="85"/>
      <c r="Q332" s="85"/>
      <c r="R332" s="85"/>
      <c r="S332" s="85"/>
      <c r="T332" s="86"/>
      <c r="U332" s="39"/>
      <c r="V332" s="39"/>
      <c r="W332" s="39"/>
      <c r="X332" s="39"/>
      <c r="Y332" s="39"/>
      <c r="Z332" s="39"/>
      <c r="AA332" s="39"/>
      <c r="AB332" s="39"/>
      <c r="AC332" s="39"/>
      <c r="AD332" s="39"/>
      <c r="AE332" s="39"/>
      <c r="AT332" s="18" t="s">
        <v>138</v>
      </c>
      <c r="AU332" s="18" t="s">
        <v>89</v>
      </c>
    </row>
    <row r="333" spans="1:51" s="13" customFormat="1" ht="12">
      <c r="A333" s="13"/>
      <c r="B333" s="235"/>
      <c r="C333" s="236"/>
      <c r="D333" s="231" t="s">
        <v>150</v>
      </c>
      <c r="E333" s="237" t="s">
        <v>77</v>
      </c>
      <c r="F333" s="238" t="s">
        <v>712</v>
      </c>
      <c r="G333" s="236"/>
      <c r="H333" s="239">
        <v>0.54</v>
      </c>
      <c r="I333" s="240"/>
      <c r="J333" s="236"/>
      <c r="K333" s="236"/>
      <c r="L333" s="241"/>
      <c r="M333" s="242"/>
      <c r="N333" s="243"/>
      <c r="O333" s="243"/>
      <c r="P333" s="243"/>
      <c r="Q333" s="243"/>
      <c r="R333" s="243"/>
      <c r="S333" s="243"/>
      <c r="T333" s="244"/>
      <c r="U333" s="13"/>
      <c r="V333" s="13"/>
      <c r="W333" s="13"/>
      <c r="X333" s="13"/>
      <c r="Y333" s="13"/>
      <c r="Z333" s="13"/>
      <c r="AA333" s="13"/>
      <c r="AB333" s="13"/>
      <c r="AC333" s="13"/>
      <c r="AD333" s="13"/>
      <c r="AE333" s="13"/>
      <c r="AT333" s="245" t="s">
        <v>150</v>
      </c>
      <c r="AU333" s="245" t="s">
        <v>89</v>
      </c>
      <c r="AV333" s="13" t="s">
        <v>89</v>
      </c>
      <c r="AW333" s="13" t="s">
        <v>37</v>
      </c>
      <c r="AX333" s="13" t="s">
        <v>79</v>
      </c>
      <c r="AY333" s="245" t="s">
        <v>129</v>
      </c>
    </row>
    <row r="334" spans="1:51" s="13" customFormat="1" ht="12">
      <c r="A334" s="13"/>
      <c r="B334" s="235"/>
      <c r="C334" s="236"/>
      <c r="D334" s="231" t="s">
        <v>150</v>
      </c>
      <c r="E334" s="237" t="s">
        <v>77</v>
      </c>
      <c r="F334" s="238" t="s">
        <v>713</v>
      </c>
      <c r="G334" s="236"/>
      <c r="H334" s="239">
        <v>0.78</v>
      </c>
      <c r="I334" s="240"/>
      <c r="J334" s="236"/>
      <c r="K334" s="236"/>
      <c r="L334" s="241"/>
      <c r="M334" s="242"/>
      <c r="N334" s="243"/>
      <c r="O334" s="243"/>
      <c r="P334" s="243"/>
      <c r="Q334" s="243"/>
      <c r="R334" s="243"/>
      <c r="S334" s="243"/>
      <c r="T334" s="244"/>
      <c r="U334" s="13"/>
      <c r="V334" s="13"/>
      <c r="W334" s="13"/>
      <c r="X334" s="13"/>
      <c r="Y334" s="13"/>
      <c r="Z334" s="13"/>
      <c r="AA334" s="13"/>
      <c r="AB334" s="13"/>
      <c r="AC334" s="13"/>
      <c r="AD334" s="13"/>
      <c r="AE334" s="13"/>
      <c r="AT334" s="245" t="s">
        <v>150</v>
      </c>
      <c r="AU334" s="245" t="s">
        <v>89</v>
      </c>
      <c r="AV334" s="13" t="s">
        <v>89</v>
      </c>
      <c r="AW334" s="13" t="s">
        <v>37</v>
      </c>
      <c r="AX334" s="13" t="s">
        <v>79</v>
      </c>
      <c r="AY334" s="245" t="s">
        <v>129</v>
      </c>
    </row>
    <row r="335" spans="1:51" s="13" customFormat="1" ht="12">
      <c r="A335" s="13"/>
      <c r="B335" s="235"/>
      <c r="C335" s="236"/>
      <c r="D335" s="231" t="s">
        <v>150</v>
      </c>
      <c r="E335" s="237" t="s">
        <v>77</v>
      </c>
      <c r="F335" s="238" t="s">
        <v>714</v>
      </c>
      <c r="G335" s="236"/>
      <c r="H335" s="239">
        <v>0.36</v>
      </c>
      <c r="I335" s="240"/>
      <c r="J335" s="236"/>
      <c r="K335" s="236"/>
      <c r="L335" s="241"/>
      <c r="M335" s="242"/>
      <c r="N335" s="243"/>
      <c r="O335" s="243"/>
      <c r="P335" s="243"/>
      <c r="Q335" s="243"/>
      <c r="R335" s="243"/>
      <c r="S335" s="243"/>
      <c r="T335" s="244"/>
      <c r="U335" s="13"/>
      <c r="V335" s="13"/>
      <c r="W335" s="13"/>
      <c r="X335" s="13"/>
      <c r="Y335" s="13"/>
      <c r="Z335" s="13"/>
      <c r="AA335" s="13"/>
      <c r="AB335" s="13"/>
      <c r="AC335" s="13"/>
      <c r="AD335" s="13"/>
      <c r="AE335" s="13"/>
      <c r="AT335" s="245" t="s">
        <v>150</v>
      </c>
      <c r="AU335" s="245" t="s">
        <v>89</v>
      </c>
      <c r="AV335" s="13" t="s">
        <v>89</v>
      </c>
      <c r="AW335" s="13" t="s">
        <v>37</v>
      </c>
      <c r="AX335" s="13" t="s">
        <v>79</v>
      </c>
      <c r="AY335" s="245" t="s">
        <v>129</v>
      </c>
    </row>
    <row r="336" spans="1:51" s="15" customFormat="1" ht="12">
      <c r="A336" s="15"/>
      <c r="B336" s="256"/>
      <c r="C336" s="257"/>
      <c r="D336" s="231" t="s">
        <v>150</v>
      </c>
      <c r="E336" s="258" t="s">
        <v>77</v>
      </c>
      <c r="F336" s="259" t="s">
        <v>153</v>
      </c>
      <c r="G336" s="257"/>
      <c r="H336" s="260">
        <v>1.6800000000000002</v>
      </c>
      <c r="I336" s="261"/>
      <c r="J336" s="257"/>
      <c r="K336" s="257"/>
      <c r="L336" s="262"/>
      <c r="M336" s="263"/>
      <c r="N336" s="264"/>
      <c r="O336" s="264"/>
      <c r="P336" s="264"/>
      <c r="Q336" s="264"/>
      <c r="R336" s="264"/>
      <c r="S336" s="264"/>
      <c r="T336" s="265"/>
      <c r="U336" s="15"/>
      <c r="V336" s="15"/>
      <c r="W336" s="15"/>
      <c r="X336" s="15"/>
      <c r="Y336" s="15"/>
      <c r="Z336" s="15"/>
      <c r="AA336" s="15"/>
      <c r="AB336" s="15"/>
      <c r="AC336" s="15"/>
      <c r="AD336" s="15"/>
      <c r="AE336" s="15"/>
      <c r="AT336" s="266" t="s">
        <v>150</v>
      </c>
      <c r="AU336" s="266" t="s">
        <v>89</v>
      </c>
      <c r="AV336" s="15" t="s">
        <v>136</v>
      </c>
      <c r="AW336" s="15" t="s">
        <v>37</v>
      </c>
      <c r="AX336" s="15" t="s">
        <v>87</v>
      </c>
      <c r="AY336" s="266" t="s">
        <v>129</v>
      </c>
    </row>
    <row r="337" spans="1:65" s="2" customFormat="1" ht="16.5" customHeight="1">
      <c r="A337" s="39"/>
      <c r="B337" s="40"/>
      <c r="C337" s="219" t="s">
        <v>263</v>
      </c>
      <c r="D337" s="219" t="s">
        <v>131</v>
      </c>
      <c r="E337" s="220" t="s">
        <v>715</v>
      </c>
      <c r="F337" s="221" t="s">
        <v>716</v>
      </c>
      <c r="G337" s="222" t="s">
        <v>227</v>
      </c>
      <c r="H337" s="223">
        <v>0.4</v>
      </c>
      <c r="I337" s="224"/>
      <c r="J337" s="223">
        <f>ROUND(I337*H337,2)</f>
        <v>0</v>
      </c>
      <c r="K337" s="221" t="s">
        <v>135</v>
      </c>
      <c r="L337" s="45"/>
      <c r="M337" s="225" t="s">
        <v>77</v>
      </c>
      <c r="N337" s="226" t="s">
        <v>49</v>
      </c>
      <c r="O337" s="85"/>
      <c r="P337" s="227">
        <f>O337*H337</f>
        <v>0</v>
      </c>
      <c r="Q337" s="227">
        <v>1.04196</v>
      </c>
      <c r="R337" s="227">
        <f>Q337*H337</f>
        <v>0.41678400000000004</v>
      </c>
      <c r="S337" s="227">
        <v>0</v>
      </c>
      <c r="T337" s="228">
        <f>S337*H337</f>
        <v>0</v>
      </c>
      <c r="U337" s="39"/>
      <c r="V337" s="39"/>
      <c r="W337" s="39"/>
      <c r="X337" s="39"/>
      <c r="Y337" s="39"/>
      <c r="Z337" s="39"/>
      <c r="AA337" s="39"/>
      <c r="AB337" s="39"/>
      <c r="AC337" s="39"/>
      <c r="AD337" s="39"/>
      <c r="AE337" s="39"/>
      <c r="AR337" s="229" t="s">
        <v>136</v>
      </c>
      <c r="AT337" s="229" t="s">
        <v>131</v>
      </c>
      <c r="AU337" s="229" t="s">
        <v>89</v>
      </c>
      <c r="AY337" s="18" t="s">
        <v>129</v>
      </c>
      <c r="BE337" s="230">
        <f>IF(N337="základní",J337,0)</f>
        <v>0</v>
      </c>
      <c r="BF337" s="230">
        <f>IF(N337="snížená",J337,0)</f>
        <v>0</v>
      </c>
      <c r="BG337" s="230">
        <f>IF(N337="zákl. přenesená",J337,0)</f>
        <v>0</v>
      </c>
      <c r="BH337" s="230">
        <f>IF(N337="sníž. přenesená",J337,0)</f>
        <v>0</v>
      </c>
      <c r="BI337" s="230">
        <f>IF(N337="nulová",J337,0)</f>
        <v>0</v>
      </c>
      <c r="BJ337" s="18" t="s">
        <v>87</v>
      </c>
      <c r="BK337" s="230">
        <f>ROUND(I337*H337,2)</f>
        <v>0</v>
      </c>
      <c r="BL337" s="18" t="s">
        <v>136</v>
      </c>
      <c r="BM337" s="229" t="s">
        <v>717</v>
      </c>
    </row>
    <row r="338" spans="1:51" s="13" customFormat="1" ht="12">
      <c r="A338" s="13"/>
      <c r="B338" s="235"/>
      <c r="C338" s="236"/>
      <c r="D338" s="231" t="s">
        <v>150</v>
      </c>
      <c r="E338" s="237" t="s">
        <v>77</v>
      </c>
      <c r="F338" s="238" t="s">
        <v>718</v>
      </c>
      <c r="G338" s="236"/>
      <c r="H338" s="239">
        <v>0.4</v>
      </c>
      <c r="I338" s="240"/>
      <c r="J338" s="236"/>
      <c r="K338" s="236"/>
      <c r="L338" s="241"/>
      <c r="M338" s="242"/>
      <c r="N338" s="243"/>
      <c r="O338" s="243"/>
      <c r="P338" s="243"/>
      <c r="Q338" s="243"/>
      <c r="R338" s="243"/>
      <c r="S338" s="243"/>
      <c r="T338" s="244"/>
      <c r="U338" s="13"/>
      <c r="V338" s="13"/>
      <c r="W338" s="13"/>
      <c r="X338" s="13"/>
      <c r="Y338" s="13"/>
      <c r="Z338" s="13"/>
      <c r="AA338" s="13"/>
      <c r="AB338" s="13"/>
      <c r="AC338" s="13"/>
      <c r="AD338" s="13"/>
      <c r="AE338" s="13"/>
      <c r="AT338" s="245" t="s">
        <v>150</v>
      </c>
      <c r="AU338" s="245" t="s">
        <v>89</v>
      </c>
      <c r="AV338" s="13" t="s">
        <v>89</v>
      </c>
      <c r="AW338" s="13" t="s">
        <v>37</v>
      </c>
      <c r="AX338" s="13" t="s">
        <v>79</v>
      </c>
      <c r="AY338" s="245" t="s">
        <v>129</v>
      </c>
    </row>
    <row r="339" spans="1:51" s="14" customFormat="1" ht="12">
      <c r="A339" s="14"/>
      <c r="B339" s="246"/>
      <c r="C339" s="247"/>
      <c r="D339" s="231" t="s">
        <v>150</v>
      </c>
      <c r="E339" s="248" t="s">
        <v>77</v>
      </c>
      <c r="F339" s="249" t="s">
        <v>152</v>
      </c>
      <c r="G339" s="247"/>
      <c r="H339" s="248" t="s">
        <v>77</v>
      </c>
      <c r="I339" s="250"/>
      <c r="J339" s="247"/>
      <c r="K339" s="247"/>
      <c r="L339" s="251"/>
      <c r="M339" s="252"/>
      <c r="N339" s="253"/>
      <c r="O339" s="253"/>
      <c r="P339" s="253"/>
      <c r="Q339" s="253"/>
      <c r="R339" s="253"/>
      <c r="S339" s="253"/>
      <c r="T339" s="254"/>
      <c r="U339" s="14"/>
      <c r="V339" s="14"/>
      <c r="W339" s="14"/>
      <c r="X339" s="14"/>
      <c r="Y339" s="14"/>
      <c r="Z339" s="14"/>
      <c r="AA339" s="14"/>
      <c r="AB339" s="14"/>
      <c r="AC339" s="14"/>
      <c r="AD339" s="14"/>
      <c r="AE339" s="14"/>
      <c r="AT339" s="255" t="s">
        <v>150</v>
      </c>
      <c r="AU339" s="255" t="s">
        <v>89</v>
      </c>
      <c r="AV339" s="14" t="s">
        <v>87</v>
      </c>
      <c r="AW339" s="14" t="s">
        <v>37</v>
      </c>
      <c r="AX339" s="14" t="s">
        <v>79</v>
      </c>
      <c r="AY339" s="255" t="s">
        <v>129</v>
      </c>
    </row>
    <row r="340" spans="1:51" s="15" customFormat="1" ht="12">
      <c r="A340" s="15"/>
      <c r="B340" s="256"/>
      <c r="C340" s="257"/>
      <c r="D340" s="231" t="s">
        <v>150</v>
      </c>
      <c r="E340" s="258" t="s">
        <v>77</v>
      </c>
      <c r="F340" s="259" t="s">
        <v>153</v>
      </c>
      <c r="G340" s="257"/>
      <c r="H340" s="260">
        <v>0.4</v>
      </c>
      <c r="I340" s="261"/>
      <c r="J340" s="257"/>
      <c r="K340" s="257"/>
      <c r="L340" s="262"/>
      <c r="M340" s="263"/>
      <c r="N340" s="264"/>
      <c r="O340" s="264"/>
      <c r="P340" s="264"/>
      <c r="Q340" s="264"/>
      <c r="R340" s="264"/>
      <c r="S340" s="264"/>
      <c r="T340" s="265"/>
      <c r="U340" s="15"/>
      <c r="V340" s="15"/>
      <c r="W340" s="15"/>
      <c r="X340" s="15"/>
      <c r="Y340" s="15"/>
      <c r="Z340" s="15"/>
      <c r="AA340" s="15"/>
      <c r="AB340" s="15"/>
      <c r="AC340" s="15"/>
      <c r="AD340" s="15"/>
      <c r="AE340" s="15"/>
      <c r="AT340" s="266" t="s">
        <v>150</v>
      </c>
      <c r="AU340" s="266" t="s">
        <v>89</v>
      </c>
      <c r="AV340" s="15" t="s">
        <v>136</v>
      </c>
      <c r="AW340" s="15" t="s">
        <v>37</v>
      </c>
      <c r="AX340" s="15" t="s">
        <v>87</v>
      </c>
      <c r="AY340" s="266" t="s">
        <v>129</v>
      </c>
    </row>
    <row r="341" spans="1:65" s="2" customFormat="1" ht="16.5" customHeight="1">
      <c r="A341" s="39"/>
      <c r="B341" s="40"/>
      <c r="C341" s="219" t="s">
        <v>429</v>
      </c>
      <c r="D341" s="219" t="s">
        <v>131</v>
      </c>
      <c r="E341" s="220" t="s">
        <v>719</v>
      </c>
      <c r="F341" s="221" t="s">
        <v>720</v>
      </c>
      <c r="G341" s="222" t="s">
        <v>134</v>
      </c>
      <c r="H341" s="223">
        <v>1</v>
      </c>
      <c r="I341" s="224"/>
      <c r="J341" s="223">
        <f>ROUND(I341*H341,2)</f>
        <v>0</v>
      </c>
      <c r="K341" s="221" t="s">
        <v>77</v>
      </c>
      <c r="L341" s="45"/>
      <c r="M341" s="225" t="s">
        <v>77</v>
      </c>
      <c r="N341" s="226" t="s">
        <v>49</v>
      </c>
      <c r="O341" s="85"/>
      <c r="P341" s="227">
        <f>O341*H341</f>
        <v>0</v>
      </c>
      <c r="Q341" s="227">
        <v>0.21734</v>
      </c>
      <c r="R341" s="227">
        <f>Q341*H341</f>
        <v>0.21734</v>
      </c>
      <c r="S341" s="227">
        <v>0</v>
      </c>
      <c r="T341" s="228">
        <f>S341*H341</f>
        <v>0</v>
      </c>
      <c r="U341" s="39"/>
      <c r="V341" s="39"/>
      <c r="W341" s="39"/>
      <c r="X341" s="39"/>
      <c r="Y341" s="39"/>
      <c r="Z341" s="39"/>
      <c r="AA341" s="39"/>
      <c r="AB341" s="39"/>
      <c r="AC341" s="39"/>
      <c r="AD341" s="39"/>
      <c r="AE341" s="39"/>
      <c r="AR341" s="229" t="s">
        <v>136</v>
      </c>
      <c r="AT341" s="229" t="s">
        <v>131</v>
      </c>
      <c r="AU341" s="229" t="s">
        <v>89</v>
      </c>
      <c r="AY341" s="18" t="s">
        <v>129</v>
      </c>
      <c r="BE341" s="230">
        <f>IF(N341="základní",J341,0)</f>
        <v>0</v>
      </c>
      <c r="BF341" s="230">
        <f>IF(N341="snížená",J341,0)</f>
        <v>0</v>
      </c>
      <c r="BG341" s="230">
        <f>IF(N341="zákl. přenesená",J341,0)</f>
        <v>0</v>
      </c>
      <c r="BH341" s="230">
        <f>IF(N341="sníž. přenesená",J341,0)</f>
        <v>0</v>
      </c>
      <c r="BI341" s="230">
        <f>IF(N341="nulová",J341,0)</f>
        <v>0</v>
      </c>
      <c r="BJ341" s="18" t="s">
        <v>87</v>
      </c>
      <c r="BK341" s="230">
        <f>ROUND(I341*H341,2)</f>
        <v>0</v>
      </c>
      <c r="BL341" s="18" t="s">
        <v>136</v>
      </c>
      <c r="BM341" s="229" t="s">
        <v>721</v>
      </c>
    </row>
    <row r="342" spans="1:47" s="2" customFormat="1" ht="12">
      <c r="A342" s="39"/>
      <c r="B342" s="40"/>
      <c r="C342" s="41"/>
      <c r="D342" s="231" t="s">
        <v>138</v>
      </c>
      <c r="E342" s="41"/>
      <c r="F342" s="232" t="s">
        <v>722</v>
      </c>
      <c r="G342" s="41"/>
      <c r="H342" s="41"/>
      <c r="I342" s="137"/>
      <c r="J342" s="41"/>
      <c r="K342" s="41"/>
      <c r="L342" s="45"/>
      <c r="M342" s="233"/>
      <c r="N342" s="234"/>
      <c r="O342" s="85"/>
      <c r="P342" s="85"/>
      <c r="Q342" s="85"/>
      <c r="R342" s="85"/>
      <c r="S342" s="85"/>
      <c r="T342" s="86"/>
      <c r="U342" s="39"/>
      <c r="V342" s="39"/>
      <c r="W342" s="39"/>
      <c r="X342" s="39"/>
      <c r="Y342" s="39"/>
      <c r="Z342" s="39"/>
      <c r="AA342" s="39"/>
      <c r="AB342" s="39"/>
      <c r="AC342" s="39"/>
      <c r="AD342" s="39"/>
      <c r="AE342" s="39"/>
      <c r="AT342" s="18" t="s">
        <v>138</v>
      </c>
      <c r="AU342" s="18" t="s">
        <v>89</v>
      </c>
    </row>
    <row r="343" spans="1:65" s="2" customFormat="1" ht="16.5" customHeight="1">
      <c r="A343" s="39"/>
      <c r="B343" s="40"/>
      <c r="C343" s="267" t="s">
        <v>433</v>
      </c>
      <c r="D343" s="267" t="s">
        <v>240</v>
      </c>
      <c r="E343" s="268" t="s">
        <v>723</v>
      </c>
      <c r="F343" s="269" t="s">
        <v>724</v>
      </c>
      <c r="G343" s="270" t="s">
        <v>134</v>
      </c>
      <c r="H343" s="271">
        <v>1</v>
      </c>
      <c r="I343" s="272"/>
      <c r="J343" s="271">
        <f>ROUND(I343*H343,2)</f>
        <v>0</v>
      </c>
      <c r="K343" s="269" t="s">
        <v>77</v>
      </c>
      <c r="L343" s="273"/>
      <c r="M343" s="274" t="s">
        <v>77</v>
      </c>
      <c r="N343" s="275" t="s">
        <v>49</v>
      </c>
      <c r="O343" s="85"/>
      <c r="P343" s="227">
        <f>O343*H343</f>
        <v>0</v>
      </c>
      <c r="Q343" s="227">
        <v>0.041</v>
      </c>
      <c r="R343" s="227">
        <f>Q343*H343</f>
        <v>0.041</v>
      </c>
      <c r="S343" s="227">
        <v>0</v>
      </c>
      <c r="T343" s="228">
        <f>S343*H343</f>
        <v>0</v>
      </c>
      <c r="U343" s="39"/>
      <c r="V343" s="39"/>
      <c r="W343" s="39"/>
      <c r="X343" s="39"/>
      <c r="Y343" s="39"/>
      <c r="Z343" s="39"/>
      <c r="AA343" s="39"/>
      <c r="AB343" s="39"/>
      <c r="AC343" s="39"/>
      <c r="AD343" s="39"/>
      <c r="AE343" s="39"/>
      <c r="AR343" s="229" t="s">
        <v>175</v>
      </c>
      <c r="AT343" s="229" t="s">
        <v>240</v>
      </c>
      <c r="AU343" s="229" t="s">
        <v>89</v>
      </c>
      <c r="AY343" s="18" t="s">
        <v>129</v>
      </c>
      <c r="BE343" s="230">
        <f>IF(N343="základní",J343,0)</f>
        <v>0</v>
      </c>
      <c r="BF343" s="230">
        <f>IF(N343="snížená",J343,0)</f>
        <v>0</v>
      </c>
      <c r="BG343" s="230">
        <f>IF(N343="zákl. přenesená",J343,0)</f>
        <v>0</v>
      </c>
      <c r="BH343" s="230">
        <f>IF(N343="sníž. přenesená",J343,0)</f>
        <v>0</v>
      </c>
      <c r="BI343" s="230">
        <f>IF(N343="nulová",J343,0)</f>
        <v>0</v>
      </c>
      <c r="BJ343" s="18" t="s">
        <v>87</v>
      </c>
      <c r="BK343" s="230">
        <f>ROUND(I343*H343,2)</f>
        <v>0</v>
      </c>
      <c r="BL343" s="18" t="s">
        <v>136</v>
      </c>
      <c r="BM343" s="229" t="s">
        <v>725</v>
      </c>
    </row>
    <row r="344" spans="1:63" s="12" customFormat="1" ht="22.8" customHeight="1">
      <c r="A344" s="12"/>
      <c r="B344" s="203"/>
      <c r="C344" s="204"/>
      <c r="D344" s="205" t="s">
        <v>78</v>
      </c>
      <c r="E344" s="217" t="s">
        <v>180</v>
      </c>
      <c r="F344" s="217" t="s">
        <v>355</v>
      </c>
      <c r="G344" s="204"/>
      <c r="H344" s="204"/>
      <c r="I344" s="207"/>
      <c r="J344" s="218">
        <f>BK344</f>
        <v>0</v>
      </c>
      <c r="K344" s="204"/>
      <c r="L344" s="209"/>
      <c r="M344" s="210"/>
      <c r="N344" s="211"/>
      <c r="O344" s="211"/>
      <c r="P344" s="212">
        <f>SUM(P345:P448)</f>
        <v>0</v>
      </c>
      <c r="Q344" s="211"/>
      <c r="R344" s="212">
        <f>SUM(R345:R448)</f>
        <v>458.7452878</v>
      </c>
      <c r="S344" s="211"/>
      <c r="T344" s="213">
        <f>SUM(T345:T448)</f>
        <v>551.21792</v>
      </c>
      <c r="U344" s="12"/>
      <c r="V344" s="12"/>
      <c r="W344" s="12"/>
      <c r="X344" s="12"/>
      <c r="Y344" s="12"/>
      <c r="Z344" s="12"/>
      <c r="AA344" s="12"/>
      <c r="AB344" s="12"/>
      <c r="AC344" s="12"/>
      <c r="AD344" s="12"/>
      <c r="AE344" s="12"/>
      <c r="AR344" s="214" t="s">
        <v>87</v>
      </c>
      <c r="AT344" s="215" t="s">
        <v>78</v>
      </c>
      <c r="AU344" s="215" t="s">
        <v>87</v>
      </c>
      <c r="AY344" s="214" t="s">
        <v>129</v>
      </c>
      <c r="BK344" s="216">
        <f>SUM(BK345:BK448)</f>
        <v>0</v>
      </c>
    </row>
    <row r="345" spans="1:65" s="2" customFormat="1" ht="21.75" customHeight="1">
      <c r="A345" s="39"/>
      <c r="B345" s="40"/>
      <c r="C345" s="219" t="s">
        <v>439</v>
      </c>
      <c r="D345" s="219" t="s">
        <v>131</v>
      </c>
      <c r="E345" s="220" t="s">
        <v>726</v>
      </c>
      <c r="F345" s="221" t="s">
        <v>727</v>
      </c>
      <c r="G345" s="222" t="s">
        <v>374</v>
      </c>
      <c r="H345" s="223">
        <v>48</v>
      </c>
      <c r="I345" s="224"/>
      <c r="J345" s="223">
        <f>ROUND(I345*H345,2)</f>
        <v>0</v>
      </c>
      <c r="K345" s="221" t="s">
        <v>135</v>
      </c>
      <c r="L345" s="45"/>
      <c r="M345" s="225" t="s">
        <v>77</v>
      </c>
      <c r="N345" s="226" t="s">
        <v>49</v>
      </c>
      <c r="O345" s="85"/>
      <c r="P345" s="227">
        <f>O345*H345</f>
        <v>0</v>
      </c>
      <c r="Q345" s="227">
        <v>0.0283</v>
      </c>
      <c r="R345" s="227">
        <f>Q345*H345</f>
        <v>1.3584</v>
      </c>
      <c r="S345" s="227">
        <v>0</v>
      </c>
      <c r="T345" s="228">
        <f>S345*H345</f>
        <v>0</v>
      </c>
      <c r="U345" s="39"/>
      <c r="V345" s="39"/>
      <c r="W345" s="39"/>
      <c r="X345" s="39"/>
      <c r="Y345" s="39"/>
      <c r="Z345" s="39"/>
      <c r="AA345" s="39"/>
      <c r="AB345" s="39"/>
      <c r="AC345" s="39"/>
      <c r="AD345" s="39"/>
      <c r="AE345" s="39"/>
      <c r="AR345" s="229" t="s">
        <v>136</v>
      </c>
      <c r="AT345" s="229" t="s">
        <v>131</v>
      </c>
      <c r="AU345" s="229" t="s">
        <v>89</v>
      </c>
      <c r="AY345" s="18" t="s">
        <v>129</v>
      </c>
      <c r="BE345" s="230">
        <f>IF(N345="základní",J345,0)</f>
        <v>0</v>
      </c>
      <c r="BF345" s="230">
        <f>IF(N345="snížená",J345,0)</f>
        <v>0</v>
      </c>
      <c r="BG345" s="230">
        <f>IF(N345="zákl. přenesená",J345,0)</f>
        <v>0</v>
      </c>
      <c r="BH345" s="230">
        <f>IF(N345="sníž. přenesená",J345,0)</f>
        <v>0</v>
      </c>
      <c r="BI345" s="230">
        <f>IF(N345="nulová",J345,0)</f>
        <v>0</v>
      </c>
      <c r="BJ345" s="18" t="s">
        <v>87</v>
      </c>
      <c r="BK345" s="230">
        <f>ROUND(I345*H345,2)</f>
        <v>0</v>
      </c>
      <c r="BL345" s="18" t="s">
        <v>136</v>
      </c>
      <c r="BM345" s="229" t="s">
        <v>728</v>
      </c>
    </row>
    <row r="346" spans="1:47" s="2" customFormat="1" ht="12">
      <c r="A346" s="39"/>
      <c r="B346" s="40"/>
      <c r="C346" s="41"/>
      <c r="D346" s="231" t="s">
        <v>138</v>
      </c>
      <c r="E346" s="41"/>
      <c r="F346" s="232" t="s">
        <v>729</v>
      </c>
      <c r="G346" s="41"/>
      <c r="H346" s="41"/>
      <c r="I346" s="137"/>
      <c r="J346" s="41"/>
      <c r="K346" s="41"/>
      <c r="L346" s="45"/>
      <c r="M346" s="233"/>
      <c r="N346" s="234"/>
      <c r="O346" s="85"/>
      <c r="P346" s="85"/>
      <c r="Q346" s="85"/>
      <c r="R346" s="85"/>
      <c r="S346" s="85"/>
      <c r="T346" s="86"/>
      <c r="U346" s="39"/>
      <c r="V346" s="39"/>
      <c r="W346" s="39"/>
      <c r="X346" s="39"/>
      <c r="Y346" s="39"/>
      <c r="Z346" s="39"/>
      <c r="AA346" s="39"/>
      <c r="AB346" s="39"/>
      <c r="AC346" s="39"/>
      <c r="AD346" s="39"/>
      <c r="AE346" s="39"/>
      <c r="AT346" s="18" t="s">
        <v>138</v>
      </c>
      <c r="AU346" s="18" t="s">
        <v>89</v>
      </c>
    </row>
    <row r="347" spans="1:51" s="13" customFormat="1" ht="12">
      <c r="A347" s="13"/>
      <c r="B347" s="235"/>
      <c r="C347" s="236"/>
      <c r="D347" s="231" t="s">
        <v>150</v>
      </c>
      <c r="E347" s="237" t="s">
        <v>77</v>
      </c>
      <c r="F347" s="238" t="s">
        <v>388</v>
      </c>
      <c r="G347" s="236"/>
      <c r="H347" s="239">
        <v>48</v>
      </c>
      <c r="I347" s="240"/>
      <c r="J347" s="236"/>
      <c r="K347" s="236"/>
      <c r="L347" s="241"/>
      <c r="M347" s="242"/>
      <c r="N347" s="243"/>
      <c r="O347" s="243"/>
      <c r="P347" s="243"/>
      <c r="Q347" s="243"/>
      <c r="R347" s="243"/>
      <c r="S347" s="243"/>
      <c r="T347" s="244"/>
      <c r="U347" s="13"/>
      <c r="V347" s="13"/>
      <c r="W347" s="13"/>
      <c r="X347" s="13"/>
      <c r="Y347" s="13"/>
      <c r="Z347" s="13"/>
      <c r="AA347" s="13"/>
      <c r="AB347" s="13"/>
      <c r="AC347" s="13"/>
      <c r="AD347" s="13"/>
      <c r="AE347" s="13"/>
      <c r="AT347" s="245" t="s">
        <v>150</v>
      </c>
      <c r="AU347" s="245" t="s">
        <v>89</v>
      </c>
      <c r="AV347" s="13" t="s">
        <v>89</v>
      </c>
      <c r="AW347" s="13" t="s">
        <v>37</v>
      </c>
      <c r="AX347" s="13" t="s">
        <v>79</v>
      </c>
      <c r="AY347" s="245" t="s">
        <v>129</v>
      </c>
    </row>
    <row r="348" spans="1:51" s="14" customFormat="1" ht="12">
      <c r="A348" s="14"/>
      <c r="B348" s="246"/>
      <c r="C348" s="247"/>
      <c r="D348" s="231" t="s">
        <v>150</v>
      </c>
      <c r="E348" s="248" t="s">
        <v>77</v>
      </c>
      <c r="F348" s="249" t="s">
        <v>152</v>
      </c>
      <c r="G348" s="247"/>
      <c r="H348" s="248" t="s">
        <v>77</v>
      </c>
      <c r="I348" s="250"/>
      <c r="J348" s="247"/>
      <c r="K348" s="247"/>
      <c r="L348" s="251"/>
      <c r="M348" s="252"/>
      <c r="N348" s="253"/>
      <c r="O348" s="253"/>
      <c r="P348" s="253"/>
      <c r="Q348" s="253"/>
      <c r="R348" s="253"/>
      <c r="S348" s="253"/>
      <c r="T348" s="254"/>
      <c r="U348" s="14"/>
      <c r="V348" s="14"/>
      <c r="W348" s="14"/>
      <c r="X348" s="14"/>
      <c r="Y348" s="14"/>
      <c r="Z348" s="14"/>
      <c r="AA348" s="14"/>
      <c r="AB348" s="14"/>
      <c r="AC348" s="14"/>
      <c r="AD348" s="14"/>
      <c r="AE348" s="14"/>
      <c r="AT348" s="255" t="s">
        <v>150</v>
      </c>
      <c r="AU348" s="255" t="s">
        <v>89</v>
      </c>
      <c r="AV348" s="14" t="s">
        <v>87</v>
      </c>
      <c r="AW348" s="14" t="s">
        <v>37</v>
      </c>
      <c r="AX348" s="14" t="s">
        <v>79</v>
      </c>
      <c r="AY348" s="255" t="s">
        <v>129</v>
      </c>
    </row>
    <row r="349" spans="1:51" s="15" customFormat="1" ht="12">
      <c r="A349" s="15"/>
      <c r="B349" s="256"/>
      <c r="C349" s="257"/>
      <c r="D349" s="231" t="s">
        <v>150</v>
      </c>
      <c r="E349" s="258" t="s">
        <v>77</v>
      </c>
      <c r="F349" s="259" t="s">
        <v>153</v>
      </c>
      <c r="G349" s="257"/>
      <c r="H349" s="260">
        <v>48</v>
      </c>
      <c r="I349" s="261"/>
      <c r="J349" s="257"/>
      <c r="K349" s="257"/>
      <c r="L349" s="262"/>
      <c r="M349" s="263"/>
      <c r="N349" s="264"/>
      <c r="O349" s="264"/>
      <c r="P349" s="264"/>
      <c r="Q349" s="264"/>
      <c r="R349" s="264"/>
      <c r="S349" s="264"/>
      <c r="T349" s="265"/>
      <c r="U349" s="15"/>
      <c r="V349" s="15"/>
      <c r="W349" s="15"/>
      <c r="X349" s="15"/>
      <c r="Y349" s="15"/>
      <c r="Z349" s="15"/>
      <c r="AA349" s="15"/>
      <c r="AB349" s="15"/>
      <c r="AC349" s="15"/>
      <c r="AD349" s="15"/>
      <c r="AE349" s="15"/>
      <c r="AT349" s="266" t="s">
        <v>150</v>
      </c>
      <c r="AU349" s="266" t="s">
        <v>89</v>
      </c>
      <c r="AV349" s="15" t="s">
        <v>136</v>
      </c>
      <c r="AW349" s="15" t="s">
        <v>37</v>
      </c>
      <c r="AX349" s="15" t="s">
        <v>87</v>
      </c>
      <c r="AY349" s="266" t="s">
        <v>129</v>
      </c>
    </row>
    <row r="350" spans="1:65" s="2" customFormat="1" ht="16.5" customHeight="1">
      <c r="A350" s="39"/>
      <c r="B350" s="40"/>
      <c r="C350" s="219" t="s">
        <v>446</v>
      </c>
      <c r="D350" s="219" t="s">
        <v>131</v>
      </c>
      <c r="E350" s="220" t="s">
        <v>357</v>
      </c>
      <c r="F350" s="221" t="s">
        <v>358</v>
      </c>
      <c r="G350" s="222" t="s">
        <v>134</v>
      </c>
      <c r="H350" s="223">
        <v>130</v>
      </c>
      <c r="I350" s="224"/>
      <c r="J350" s="223">
        <f>ROUND(I350*H350,2)</f>
        <v>0</v>
      </c>
      <c r="K350" s="221" t="s">
        <v>135</v>
      </c>
      <c r="L350" s="45"/>
      <c r="M350" s="225" t="s">
        <v>77</v>
      </c>
      <c r="N350" s="226" t="s">
        <v>49</v>
      </c>
      <c r="O350" s="85"/>
      <c r="P350" s="227">
        <f>O350*H350</f>
        <v>0</v>
      </c>
      <c r="Q350" s="227">
        <v>0</v>
      </c>
      <c r="R350" s="227">
        <f>Q350*H350</f>
        <v>0</v>
      </c>
      <c r="S350" s="227">
        <v>0</v>
      </c>
      <c r="T350" s="228">
        <f>S350*H350</f>
        <v>0</v>
      </c>
      <c r="U350" s="39"/>
      <c r="V350" s="39"/>
      <c r="W350" s="39"/>
      <c r="X350" s="39"/>
      <c r="Y350" s="39"/>
      <c r="Z350" s="39"/>
      <c r="AA350" s="39"/>
      <c r="AB350" s="39"/>
      <c r="AC350" s="39"/>
      <c r="AD350" s="39"/>
      <c r="AE350" s="39"/>
      <c r="AR350" s="229" t="s">
        <v>136</v>
      </c>
      <c r="AT350" s="229" t="s">
        <v>131</v>
      </c>
      <c r="AU350" s="229" t="s">
        <v>89</v>
      </c>
      <c r="AY350" s="18" t="s">
        <v>129</v>
      </c>
      <c r="BE350" s="230">
        <f>IF(N350="základní",J350,0)</f>
        <v>0</v>
      </c>
      <c r="BF350" s="230">
        <f>IF(N350="snížená",J350,0)</f>
        <v>0</v>
      </c>
      <c r="BG350" s="230">
        <f>IF(N350="zákl. přenesená",J350,0)</f>
        <v>0</v>
      </c>
      <c r="BH350" s="230">
        <f>IF(N350="sníž. přenesená",J350,0)</f>
        <v>0</v>
      </c>
      <c r="BI350" s="230">
        <f>IF(N350="nulová",J350,0)</f>
        <v>0</v>
      </c>
      <c r="BJ350" s="18" t="s">
        <v>87</v>
      </c>
      <c r="BK350" s="230">
        <f>ROUND(I350*H350,2)</f>
        <v>0</v>
      </c>
      <c r="BL350" s="18" t="s">
        <v>136</v>
      </c>
      <c r="BM350" s="229" t="s">
        <v>359</v>
      </c>
    </row>
    <row r="351" spans="1:47" s="2" customFormat="1" ht="12">
      <c r="A351" s="39"/>
      <c r="B351" s="40"/>
      <c r="C351" s="41"/>
      <c r="D351" s="231" t="s">
        <v>138</v>
      </c>
      <c r="E351" s="41"/>
      <c r="F351" s="232" t="s">
        <v>360</v>
      </c>
      <c r="G351" s="41"/>
      <c r="H351" s="41"/>
      <c r="I351" s="137"/>
      <c r="J351" s="41"/>
      <c r="K351" s="41"/>
      <c r="L351" s="45"/>
      <c r="M351" s="233"/>
      <c r="N351" s="234"/>
      <c r="O351" s="85"/>
      <c r="P351" s="85"/>
      <c r="Q351" s="85"/>
      <c r="R351" s="85"/>
      <c r="S351" s="85"/>
      <c r="T351" s="86"/>
      <c r="U351" s="39"/>
      <c r="V351" s="39"/>
      <c r="W351" s="39"/>
      <c r="X351" s="39"/>
      <c r="Y351" s="39"/>
      <c r="Z351" s="39"/>
      <c r="AA351" s="39"/>
      <c r="AB351" s="39"/>
      <c r="AC351" s="39"/>
      <c r="AD351" s="39"/>
      <c r="AE351" s="39"/>
      <c r="AT351" s="18" t="s">
        <v>138</v>
      </c>
      <c r="AU351" s="18" t="s">
        <v>89</v>
      </c>
    </row>
    <row r="352" spans="1:51" s="13" customFormat="1" ht="12">
      <c r="A352" s="13"/>
      <c r="B352" s="235"/>
      <c r="C352" s="236"/>
      <c r="D352" s="231" t="s">
        <v>150</v>
      </c>
      <c r="E352" s="237" t="s">
        <v>77</v>
      </c>
      <c r="F352" s="238" t="s">
        <v>730</v>
      </c>
      <c r="G352" s="236"/>
      <c r="H352" s="239">
        <v>130</v>
      </c>
      <c r="I352" s="240"/>
      <c r="J352" s="236"/>
      <c r="K352" s="236"/>
      <c r="L352" s="241"/>
      <c r="M352" s="242"/>
      <c r="N352" s="243"/>
      <c r="O352" s="243"/>
      <c r="P352" s="243"/>
      <c r="Q352" s="243"/>
      <c r="R352" s="243"/>
      <c r="S352" s="243"/>
      <c r="T352" s="244"/>
      <c r="U352" s="13"/>
      <c r="V352" s="13"/>
      <c r="W352" s="13"/>
      <c r="X352" s="13"/>
      <c r="Y352" s="13"/>
      <c r="Z352" s="13"/>
      <c r="AA352" s="13"/>
      <c r="AB352" s="13"/>
      <c r="AC352" s="13"/>
      <c r="AD352" s="13"/>
      <c r="AE352" s="13"/>
      <c r="AT352" s="245" t="s">
        <v>150</v>
      </c>
      <c r="AU352" s="245" t="s">
        <v>89</v>
      </c>
      <c r="AV352" s="13" t="s">
        <v>89</v>
      </c>
      <c r="AW352" s="13" t="s">
        <v>37</v>
      </c>
      <c r="AX352" s="13" t="s">
        <v>79</v>
      </c>
      <c r="AY352" s="245" t="s">
        <v>129</v>
      </c>
    </row>
    <row r="353" spans="1:51" s="14" customFormat="1" ht="12">
      <c r="A353" s="14"/>
      <c r="B353" s="246"/>
      <c r="C353" s="247"/>
      <c r="D353" s="231" t="s">
        <v>150</v>
      </c>
      <c r="E353" s="248" t="s">
        <v>77</v>
      </c>
      <c r="F353" s="249" t="s">
        <v>731</v>
      </c>
      <c r="G353" s="247"/>
      <c r="H353" s="248" t="s">
        <v>77</v>
      </c>
      <c r="I353" s="250"/>
      <c r="J353" s="247"/>
      <c r="K353" s="247"/>
      <c r="L353" s="251"/>
      <c r="M353" s="252"/>
      <c r="N353" s="253"/>
      <c r="O353" s="253"/>
      <c r="P353" s="253"/>
      <c r="Q353" s="253"/>
      <c r="R353" s="253"/>
      <c r="S353" s="253"/>
      <c r="T353" s="254"/>
      <c r="U353" s="14"/>
      <c r="V353" s="14"/>
      <c r="W353" s="14"/>
      <c r="X353" s="14"/>
      <c r="Y353" s="14"/>
      <c r="Z353" s="14"/>
      <c r="AA353" s="14"/>
      <c r="AB353" s="14"/>
      <c r="AC353" s="14"/>
      <c r="AD353" s="14"/>
      <c r="AE353" s="14"/>
      <c r="AT353" s="255" t="s">
        <v>150</v>
      </c>
      <c r="AU353" s="255" t="s">
        <v>89</v>
      </c>
      <c r="AV353" s="14" t="s">
        <v>87</v>
      </c>
      <c r="AW353" s="14" t="s">
        <v>37</v>
      </c>
      <c r="AX353" s="14" t="s">
        <v>79</v>
      </c>
      <c r="AY353" s="255" t="s">
        <v>129</v>
      </c>
    </row>
    <row r="354" spans="1:51" s="15" customFormat="1" ht="12">
      <c r="A354" s="15"/>
      <c r="B354" s="256"/>
      <c r="C354" s="257"/>
      <c r="D354" s="231" t="s">
        <v>150</v>
      </c>
      <c r="E354" s="258" t="s">
        <v>77</v>
      </c>
      <c r="F354" s="259" t="s">
        <v>153</v>
      </c>
      <c r="G354" s="257"/>
      <c r="H354" s="260">
        <v>130</v>
      </c>
      <c r="I354" s="261"/>
      <c r="J354" s="257"/>
      <c r="K354" s="257"/>
      <c r="L354" s="262"/>
      <c r="M354" s="263"/>
      <c r="N354" s="264"/>
      <c r="O354" s="264"/>
      <c r="P354" s="264"/>
      <c r="Q354" s="264"/>
      <c r="R354" s="264"/>
      <c r="S354" s="264"/>
      <c r="T354" s="265"/>
      <c r="U354" s="15"/>
      <c r="V354" s="15"/>
      <c r="W354" s="15"/>
      <c r="X354" s="15"/>
      <c r="Y354" s="15"/>
      <c r="Z354" s="15"/>
      <c r="AA354" s="15"/>
      <c r="AB354" s="15"/>
      <c r="AC354" s="15"/>
      <c r="AD354" s="15"/>
      <c r="AE354" s="15"/>
      <c r="AT354" s="266" t="s">
        <v>150</v>
      </c>
      <c r="AU354" s="266" t="s">
        <v>89</v>
      </c>
      <c r="AV354" s="15" t="s">
        <v>136</v>
      </c>
      <c r="AW354" s="15" t="s">
        <v>37</v>
      </c>
      <c r="AX354" s="15" t="s">
        <v>87</v>
      </c>
      <c r="AY354" s="266" t="s">
        <v>129</v>
      </c>
    </row>
    <row r="355" spans="1:65" s="2" customFormat="1" ht="16.5" customHeight="1">
      <c r="A355" s="39"/>
      <c r="B355" s="40"/>
      <c r="C355" s="267" t="s">
        <v>457</v>
      </c>
      <c r="D355" s="267" t="s">
        <v>240</v>
      </c>
      <c r="E355" s="268" t="s">
        <v>362</v>
      </c>
      <c r="F355" s="269" t="s">
        <v>363</v>
      </c>
      <c r="G355" s="270" t="s">
        <v>134</v>
      </c>
      <c r="H355" s="271">
        <v>130</v>
      </c>
      <c r="I355" s="272"/>
      <c r="J355" s="271">
        <f>ROUND(I355*H355,2)</f>
        <v>0</v>
      </c>
      <c r="K355" s="269" t="s">
        <v>77</v>
      </c>
      <c r="L355" s="273"/>
      <c r="M355" s="274" t="s">
        <v>77</v>
      </c>
      <c r="N355" s="275" t="s">
        <v>49</v>
      </c>
      <c r="O355" s="85"/>
      <c r="P355" s="227">
        <f>O355*H355</f>
        <v>0</v>
      </c>
      <c r="Q355" s="227">
        <v>0.0021</v>
      </c>
      <c r="R355" s="227">
        <f>Q355*H355</f>
        <v>0.27299999999999996</v>
      </c>
      <c r="S355" s="227">
        <v>0</v>
      </c>
      <c r="T355" s="228">
        <f>S355*H355</f>
        <v>0</v>
      </c>
      <c r="U355" s="39"/>
      <c r="V355" s="39"/>
      <c r="W355" s="39"/>
      <c r="X355" s="39"/>
      <c r="Y355" s="39"/>
      <c r="Z355" s="39"/>
      <c r="AA355" s="39"/>
      <c r="AB355" s="39"/>
      <c r="AC355" s="39"/>
      <c r="AD355" s="39"/>
      <c r="AE355" s="39"/>
      <c r="AR355" s="229" t="s">
        <v>175</v>
      </c>
      <c r="AT355" s="229" t="s">
        <v>240</v>
      </c>
      <c r="AU355" s="229" t="s">
        <v>89</v>
      </c>
      <c r="AY355" s="18" t="s">
        <v>129</v>
      </c>
      <c r="BE355" s="230">
        <f>IF(N355="základní",J355,0)</f>
        <v>0</v>
      </c>
      <c r="BF355" s="230">
        <f>IF(N355="snížená",J355,0)</f>
        <v>0</v>
      </c>
      <c r="BG355" s="230">
        <f>IF(N355="zákl. přenesená",J355,0)</f>
        <v>0</v>
      </c>
      <c r="BH355" s="230">
        <f>IF(N355="sníž. přenesená",J355,0)</f>
        <v>0</v>
      </c>
      <c r="BI355" s="230">
        <f>IF(N355="nulová",J355,0)</f>
        <v>0</v>
      </c>
      <c r="BJ355" s="18" t="s">
        <v>87</v>
      </c>
      <c r="BK355" s="230">
        <f>ROUND(I355*H355,2)</f>
        <v>0</v>
      </c>
      <c r="BL355" s="18" t="s">
        <v>136</v>
      </c>
      <c r="BM355" s="229" t="s">
        <v>364</v>
      </c>
    </row>
    <row r="356" spans="1:65" s="2" customFormat="1" ht="16.5" customHeight="1">
      <c r="A356" s="39"/>
      <c r="B356" s="40"/>
      <c r="C356" s="219" t="s">
        <v>462</v>
      </c>
      <c r="D356" s="219" t="s">
        <v>131</v>
      </c>
      <c r="E356" s="220" t="s">
        <v>357</v>
      </c>
      <c r="F356" s="221" t="s">
        <v>358</v>
      </c>
      <c r="G356" s="222" t="s">
        <v>134</v>
      </c>
      <c r="H356" s="223">
        <v>20</v>
      </c>
      <c r="I356" s="224"/>
      <c r="J356" s="223">
        <f>ROUND(I356*H356,2)</f>
        <v>0</v>
      </c>
      <c r="K356" s="221" t="s">
        <v>135</v>
      </c>
      <c r="L356" s="45"/>
      <c r="M356" s="225" t="s">
        <v>77</v>
      </c>
      <c r="N356" s="226" t="s">
        <v>49</v>
      </c>
      <c r="O356" s="85"/>
      <c r="P356" s="227">
        <f>O356*H356</f>
        <v>0</v>
      </c>
      <c r="Q356" s="227">
        <v>0</v>
      </c>
      <c r="R356" s="227">
        <f>Q356*H356</f>
        <v>0</v>
      </c>
      <c r="S356" s="227">
        <v>0</v>
      </c>
      <c r="T356" s="228">
        <f>S356*H356</f>
        <v>0</v>
      </c>
      <c r="U356" s="39"/>
      <c r="V356" s="39"/>
      <c r="W356" s="39"/>
      <c r="X356" s="39"/>
      <c r="Y356" s="39"/>
      <c r="Z356" s="39"/>
      <c r="AA356" s="39"/>
      <c r="AB356" s="39"/>
      <c r="AC356" s="39"/>
      <c r="AD356" s="39"/>
      <c r="AE356" s="39"/>
      <c r="AR356" s="229" t="s">
        <v>136</v>
      </c>
      <c r="AT356" s="229" t="s">
        <v>131</v>
      </c>
      <c r="AU356" s="229" t="s">
        <v>89</v>
      </c>
      <c r="AY356" s="18" t="s">
        <v>129</v>
      </c>
      <c r="BE356" s="230">
        <f>IF(N356="základní",J356,0)</f>
        <v>0</v>
      </c>
      <c r="BF356" s="230">
        <f>IF(N356="snížená",J356,0)</f>
        <v>0</v>
      </c>
      <c r="BG356" s="230">
        <f>IF(N356="zákl. přenesená",J356,0)</f>
        <v>0</v>
      </c>
      <c r="BH356" s="230">
        <f>IF(N356="sníž. přenesená",J356,0)</f>
        <v>0</v>
      </c>
      <c r="BI356" s="230">
        <f>IF(N356="nulová",J356,0)</f>
        <v>0</v>
      </c>
      <c r="BJ356" s="18" t="s">
        <v>87</v>
      </c>
      <c r="BK356" s="230">
        <f>ROUND(I356*H356,2)</f>
        <v>0</v>
      </c>
      <c r="BL356" s="18" t="s">
        <v>136</v>
      </c>
      <c r="BM356" s="229" t="s">
        <v>366</v>
      </c>
    </row>
    <row r="357" spans="1:47" s="2" customFormat="1" ht="12">
      <c r="A357" s="39"/>
      <c r="B357" s="40"/>
      <c r="C357" s="41"/>
      <c r="D357" s="231" t="s">
        <v>138</v>
      </c>
      <c r="E357" s="41"/>
      <c r="F357" s="232" t="s">
        <v>360</v>
      </c>
      <c r="G357" s="41"/>
      <c r="H357" s="41"/>
      <c r="I357" s="137"/>
      <c r="J357" s="41"/>
      <c r="K357" s="41"/>
      <c r="L357" s="45"/>
      <c r="M357" s="233"/>
      <c r="N357" s="234"/>
      <c r="O357" s="85"/>
      <c r="P357" s="85"/>
      <c r="Q357" s="85"/>
      <c r="R357" s="85"/>
      <c r="S357" s="85"/>
      <c r="T357" s="86"/>
      <c r="U357" s="39"/>
      <c r="V357" s="39"/>
      <c r="W357" s="39"/>
      <c r="X357" s="39"/>
      <c r="Y357" s="39"/>
      <c r="Z357" s="39"/>
      <c r="AA357" s="39"/>
      <c r="AB357" s="39"/>
      <c r="AC357" s="39"/>
      <c r="AD357" s="39"/>
      <c r="AE357" s="39"/>
      <c r="AT357" s="18" t="s">
        <v>138</v>
      </c>
      <c r="AU357" s="18" t="s">
        <v>89</v>
      </c>
    </row>
    <row r="358" spans="1:51" s="13" customFormat="1" ht="12">
      <c r="A358" s="13"/>
      <c r="B358" s="235"/>
      <c r="C358" s="236"/>
      <c r="D358" s="231" t="s">
        <v>150</v>
      </c>
      <c r="E358" s="237" t="s">
        <v>77</v>
      </c>
      <c r="F358" s="238" t="s">
        <v>245</v>
      </c>
      <c r="G358" s="236"/>
      <c r="H358" s="239">
        <v>20</v>
      </c>
      <c r="I358" s="240"/>
      <c r="J358" s="236"/>
      <c r="K358" s="236"/>
      <c r="L358" s="241"/>
      <c r="M358" s="242"/>
      <c r="N358" s="243"/>
      <c r="O358" s="243"/>
      <c r="P358" s="243"/>
      <c r="Q358" s="243"/>
      <c r="R358" s="243"/>
      <c r="S358" s="243"/>
      <c r="T358" s="244"/>
      <c r="U358" s="13"/>
      <c r="V358" s="13"/>
      <c r="W358" s="13"/>
      <c r="X358" s="13"/>
      <c r="Y358" s="13"/>
      <c r="Z358" s="13"/>
      <c r="AA358" s="13"/>
      <c r="AB358" s="13"/>
      <c r="AC358" s="13"/>
      <c r="AD358" s="13"/>
      <c r="AE358" s="13"/>
      <c r="AT358" s="245" t="s">
        <v>150</v>
      </c>
      <c r="AU358" s="245" t="s">
        <v>89</v>
      </c>
      <c r="AV358" s="13" t="s">
        <v>89</v>
      </c>
      <c r="AW358" s="13" t="s">
        <v>37</v>
      </c>
      <c r="AX358" s="13" t="s">
        <v>79</v>
      </c>
      <c r="AY358" s="245" t="s">
        <v>129</v>
      </c>
    </row>
    <row r="359" spans="1:51" s="14" customFormat="1" ht="12">
      <c r="A359" s="14"/>
      <c r="B359" s="246"/>
      <c r="C359" s="247"/>
      <c r="D359" s="231" t="s">
        <v>150</v>
      </c>
      <c r="E359" s="248" t="s">
        <v>77</v>
      </c>
      <c r="F359" s="249" t="s">
        <v>732</v>
      </c>
      <c r="G359" s="247"/>
      <c r="H359" s="248" t="s">
        <v>77</v>
      </c>
      <c r="I359" s="250"/>
      <c r="J359" s="247"/>
      <c r="K359" s="247"/>
      <c r="L359" s="251"/>
      <c r="M359" s="252"/>
      <c r="N359" s="253"/>
      <c r="O359" s="253"/>
      <c r="P359" s="253"/>
      <c r="Q359" s="253"/>
      <c r="R359" s="253"/>
      <c r="S359" s="253"/>
      <c r="T359" s="254"/>
      <c r="U359" s="14"/>
      <c r="V359" s="14"/>
      <c r="W359" s="14"/>
      <c r="X359" s="14"/>
      <c r="Y359" s="14"/>
      <c r="Z359" s="14"/>
      <c r="AA359" s="14"/>
      <c r="AB359" s="14"/>
      <c r="AC359" s="14"/>
      <c r="AD359" s="14"/>
      <c r="AE359" s="14"/>
      <c r="AT359" s="255" t="s">
        <v>150</v>
      </c>
      <c r="AU359" s="255" t="s">
        <v>89</v>
      </c>
      <c r="AV359" s="14" t="s">
        <v>87</v>
      </c>
      <c r="AW359" s="14" t="s">
        <v>37</v>
      </c>
      <c r="AX359" s="14" t="s">
        <v>79</v>
      </c>
      <c r="AY359" s="255" t="s">
        <v>129</v>
      </c>
    </row>
    <row r="360" spans="1:51" s="15" customFormat="1" ht="12">
      <c r="A360" s="15"/>
      <c r="B360" s="256"/>
      <c r="C360" s="257"/>
      <c r="D360" s="231" t="s">
        <v>150</v>
      </c>
      <c r="E360" s="258" t="s">
        <v>77</v>
      </c>
      <c r="F360" s="259" t="s">
        <v>153</v>
      </c>
      <c r="G360" s="257"/>
      <c r="H360" s="260">
        <v>20</v>
      </c>
      <c r="I360" s="261"/>
      <c r="J360" s="257"/>
      <c r="K360" s="257"/>
      <c r="L360" s="262"/>
      <c r="M360" s="263"/>
      <c r="N360" s="264"/>
      <c r="O360" s="264"/>
      <c r="P360" s="264"/>
      <c r="Q360" s="264"/>
      <c r="R360" s="264"/>
      <c r="S360" s="264"/>
      <c r="T360" s="265"/>
      <c r="U360" s="15"/>
      <c r="V360" s="15"/>
      <c r="W360" s="15"/>
      <c r="X360" s="15"/>
      <c r="Y360" s="15"/>
      <c r="Z360" s="15"/>
      <c r="AA360" s="15"/>
      <c r="AB360" s="15"/>
      <c r="AC360" s="15"/>
      <c r="AD360" s="15"/>
      <c r="AE360" s="15"/>
      <c r="AT360" s="266" t="s">
        <v>150</v>
      </c>
      <c r="AU360" s="266" t="s">
        <v>89</v>
      </c>
      <c r="AV360" s="15" t="s">
        <v>136</v>
      </c>
      <c r="AW360" s="15" t="s">
        <v>37</v>
      </c>
      <c r="AX360" s="15" t="s">
        <v>87</v>
      </c>
      <c r="AY360" s="266" t="s">
        <v>129</v>
      </c>
    </row>
    <row r="361" spans="1:65" s="2" customFormat="1" ht="16.5" customHeight="1">
      <c r="A361" s="39"/>
      <c r="B361" s="40"/>
      <c r="C361" s="267" t="s">
        <v>468</v>
      </c>
      <c r="D361" s="267" t="s">
        <v>240</v>
      </c>
      <c r="E361" s="268" t="s">
        <v>368</v>
      </c>
      <c r="F361" s="269" t="s">
        <v>369</v>
      </c>
      <c r="G361" s="270" t="s">
        <v>134</v>
      </c>
      <c r="H361" s="271">
        <v>20</v>
      </c>
      <c r="I361" s="272"/>
      <c r="J361" s="271">
        <f>ROUND(I361*H361,2)</f>
        <v>0</v>
      </c>
      <c r="K361" s="269" t="s">
        <v>77</v>
      </c>
      <c r="L361" s="273"/>
      <c r="M361" s="274" t="s">
        <v>77</v>
      </c>
      <c r="N361" s="275" t="s">
        <v>49</v>
      </c>
      <c r="O361" s="85"/>
      <c r="P361" s="227">
        <f>O361*H361</f>
        <v>0</v>
      </c>
      <c r="Q361" s="227">
        <v>0</v>
      </c>
      <c r="R361" s="227">
        <f>Q361*H361</f>
        <v>0</v>
      </c>
      <c r="S361" s="227">
        <v>0</v>
      </c>
      <c r="T361" s="228">
        <f>S361*H361</f>
        <v>0</v>
      </c>
      <c r="U361" s="39"/>
      <c r="V361" s="39"/>
      <c r="W361" s="39"/>
      <c r="X361" s="39"/>
      <c r="Y361" s="39"/>
      <c r="Z361" s="39"/>
      <c r="AA361" s="39"/>
      <c r="AB361" s="39"/>
      <c r="AC361" s="39"/>
      <c r="AD361" s="39"/>
      <c r="AE361" s="39"/>
      <c r="AR361" s="229" t="s">
        <v>175</v>
      </c>
      <c r="AT361" s="229" t="s">
        <v>240</v>
      </c>
      <c r="AU361" s="229" t="s">
        <v>89</v>
      </c>
      <c r="AY361" s="18" t="s">
        <v>129</v>
      </c>
      <c r="BE361" s="230">
        <f>IF(N361="základní",J361,0)</f>
        <v>0</v>
      </c>
      <c r="BF361" s="230">
        <f>IF(N361="snížená",J361,0)</f>
        <v>0</v>
      </c>
      <c r="BG361" s="230">
        <f>IF(N361="zákl. přenesená",J361,0)</f>
        <v>0</v>
      </c>
      <c r="BH361" s="230">
        <f>IF(N361="sníž. přenesená",J361,0)</f>
        <v>0</v>
      </c>
      <c r="BI361" s="230">
        <f>IF(N361="nulová",J361,0)</f>
        <v>0</v>
      </c>
      <c r="BJ361" s="18" t="s">
        <v>87</v>
      </c>
      <c r="BK361" s="230">
        <f>ROUND(I361*H361,2)</f>
        <v>0</v>
      </c>
      <c r="BL361" s="18" t="s">
        <v>136</v>
      </c>
      <c r="BM361" s="229" t="s">
        <v>370</v>
      </c>
    </row>
    <row r="362" spans="1:65" s="2" customFormat="1" ht="16.5" customHeight="1">
      <c r="A362" s="39"/>
      <c r="B362" s="40"/>
      <c r="C362" s="219" t="s">
        <v>474</v>
      </c>
      <c r="D362" s="219" t="s">
        <v>131</v>
      </c>
      <c r="E362" s="220" t="s">
        <v>372</v>
      </c>
      <c r="F362" s="221" t="s">
        <v>373</v>
      </c>
      <c r="G362" s="222" t="s">
        <v>374</v>
      </c>
      <c r="H362" s="223">
        <v>2601</v>
      </c>
      <c r="I362" s="224"/>
      <c r="J362" s="223">
        <f>ROUND(I362*H362,2)</f>
        <v>0</v>
      </c>
      <c r="K362" s="221" t="s">
        <v>135</v>
      </c>
      <c r="L362" s="45"/>
      <c r="M362" s="225" t="s">
        <v>77</v>
      </c>
      <c r="N362" s="226" t="s">
        <v>49</v>
      </c>
      <c r="O362" s="85"/>
      <c r="P362" s="227">
        <f>O362*H362</f>
        <v>0</v>
      </c>
      <c r="Q362" s="227">
        <v>0.00033</v>
      </c>
      <c r="R362" s="227">
        <f>Q362*H362</f>
        <v>0.85833</v>
      </c>
      <c r="S362" s="227">
        <v>0</v>
      </c>
      <c r="T362" s="228">
        <f>S362*H362</f>
        <v>0</v>
      </c>
      <c r="U362" s="39"/>
      <c r="V362" s="39"/>
      <c r="W362" s="39"/>
      <c r="X362" s="39"/>
      <c r="Y362" s="39"/>
      <c r="Z362" s="39"/>
      <c r="AA362" s="39"/>
      <c r="AB362" s="39"/>
      <c r="AC362" s="39"/>
      <c r="AD362" s="39"/>
      <c r="AE362" s="39"/>
      <c r="AR362" s="229" t="s">
        <v>136</v>
      </c>
      <c r="AT362" s="229" t="s">
        <v>131</v>
      </c>
      <c r="AU362" s="229" t="s">
        <v>89</v>
      </c>
      <c r="AY362" s="18" t="s">
        <v>129</v>
      </c>
      <c r="BE362" s="230">
        <f>IF(N362="základní",J362,0)</f>
        <v>0</v>
      </c>
      <c r="BF362" s="230">
        <f>IF(N362="snížená",J362,0)</f>
        <v>0</v>
      </c>
      <c r="BG362" s="230">
        <f>IF(N362="zákl. přenesená",J362,0)</f>
        <v>0</v>
      </c>
      <c r="BH362" s="230">
        <f>IF(N362="sníž. přenesená",J362,0)</f>
        <v>0</v>
      </c>
      <c r="BI362" s="230">
        <f>IF(N362="nulová",J362,0)</f>
        <v>0</v>
      </c>
      <c r="BJ362" s="18" t="s">
        <v>87</v>
      </c>
      <c r="BK362" s="230">
        <f>ROUND(I362*H362,2)</f>
        <v>0</v>
      </c>
      <c r="BL362" s="18" t="s">
        <v>136</v>
      </c>
      <c r="BM362" s="229" t="s">
        <v>375</v>
      </c>
    </row>
    <row r="363" spans="1:47" s="2" customFormat="1" ht="12">
      <c r="A363" s="39"/>
      <c r="B363" s="40"/>
      <c r="C363" s="41"/>
      <c r="D363" s="231" t="s">
        <v>138</v>
      </c>
      <c r="E363" s="41"/>
      <c r="F363" s="232" t="s">
        <v>376</v>
      </c>
      <c r="G363" s="41"/>
      <c r="H363" s="41"/>
      <c r="I363" s="137"/>
      <c r="J363" s="41"/>
      <c r="K363" s="41"/>
      <c r="L363" s="45"/>
      <c r="M363" s="233"/>
      <c r="N363" s="234"/>
      <c r="O363" s="85"/>
      <c r="P363" s="85"/>
      <c r="Q363" s="85"/>
      <c r="R363" s="85"/>
      <c r="S363" s="85"/>
      <c r="T363" s="86"/>
      <c r="U363" s="39"/>
      <c r="V363" s="39"/>
      <c r="W363" s="39"/>
      <c r="X363" s="39"/>
      <c r="Y363" s="39"/>
      <c r="Z363" s="39"/>
      <c r="AA363" s="39"/>
      <c r="AB363" s="39"/>
      <c r="AC363" s="39"/>
      <c r="AD363" s="39"/>
      <c r="AE363" s="39"/>
      <c r="AT363" s="18" t="s">
        <v>138</v>
      </c>
      <c r="AU363" s="18" t="s">
        <v>89</v>
      </c>
    </row>
    <row r="364" spans="1:51" s="13" customFormat="1" ht="12">
      <c r="A364" s="13"/>
      <c r="B364" s="235"/>
      <c r="C364" s="236"/>
      <c r="D364" s="231" t="s">
        <v>150</v>
      </c>
      <c r="E364" s="237" t="s">
        <v>77</v>
      </c>
      <c r="F364" s="238" t="s">
        <v>733</v>
      </c>
      <c r="G364" s="236"/>
      <c r="H364" s="239">
        <v>2601</v>
      </c>
      <c r="I364" s="240"/>
      <c r="J364" s="236"/>
      <c r="K364" s="236"/>
      <c r="L364" s="241"/>
      <c r="M364" s="242"/>
      <c r="N364" s="243"/>
      <c r="O364" s="243"/>
      <c r="P364" s="243"/>
      <c r="Q364" s="243"/>
      <c r="R364" s="243"/>
      <c r="S364" s="243"/>
      <c r="T364" s="244"/>
      <c r="U364" s="13"/>
      <c r="V364" s="13"/>
      <c r="W364" s="13"/>
      <c r="X364" s="13"/>
      <c r="Y364" s="13"/>
      <c r="Z364" s="13"/>
      <c r="AA364" s="13"/>
      <c r="AB364" s="13"/>
      <c r="AC364" s="13"/>
      <c r="AD364" s="13"/>
      <c r="AE364" s="13"/>
      <c r="AT364" s="245" t="s">
        <v>150</v>
      </c>
      <c r="AU364" s="245" t="s">
        <v>89</v>
      </c>
      <c r="AV364" s="13" t="s">
        <v>89</v>
      </c>
      <c r="AW364" s="13" t="s">
        <v>37</v>
      </c>
      <c r="AX364" s="13" t="s">
        <v>79</v>
      </c>
      <c r="AY364" s="245" t="s">
        <v>129</v>
      </c>
    </row>
    <row r="365" spans="1:51" s="14" customFormat="1" ht="12">
      <c r="A365" s="14"/>
      <c r="B365" s="246"/>
      <c r="C365" s="247"/>
      <c r="D365" s="231" t="s">
        <v>150</v>
      </c>
      <c r="E365" s="248" t="s">
        <v>77</v>
      </c>
      <c r="F365" s="249" t="s">
        <v>152</v>
      </c>
      <c r="G365" s="247"/>
      <c r="H365" s="248" t="s">
        <v>77</v>
      </c>
      <c r="I365" s="250"/>
      <c r="J365" s="247"/>
      <c r="K365" s="247"/>
      <c r="L365" s="251"/>
      <c r="M365" s="252"/>
      <c r="N365" s="253"/>
      <c r="O365" s="253"/>
      <c r="P365" s="253"/>
      <c r="Q365" s="253"/>
      <c r="R365" s="253"/>
      <c r="S365" s="253"/>
      <c r="T365" s="254"/>
      <c r="U365" s="14"/>
      <c r="V365" s="14"/>
      <c r="W365" s="14"/>
      <c r="X365" s="14"/>
      <c r="Y365" s="14"/>
      <c r="Z365" s="14"/>
      <c r="AA365" s="14"/>
      <c r="AB365" s="14"/>
      <c r="AC365" s="14"/>
      <c r="AD365" s="14"/>
      <c r="AE365" s="14"/>
      <c r="AT365" s="255" t="s">
        <v>150</v>
      </c>
      <c r="AU365" s="255" t="s">
        <v>89</v>
      </c>
      <c r="AV365" s="14" t="s">
        <v>87</v>
      </c>
      <c r="AW365" s="14" t="s">
        <v>37</v>
      </c>
      <c r="AX365" s="14" t="s">
        <v>79</v>
      </c>
      <c r="AY365" s="255" t="s">
        <v>129</v>
      </c>
    </row>
    <row r="366" spans="1:51" s="15" customFormat="1" ht="12">
      <c r="A366" s="15"/>
      <c r="B366" s="256"/>
      <c r="C366" s="257"/>
      <c r="D366" s="231" t="s">
        <v>150</v>
      </c>
      <c r="E366" s="258" t="s">
        <v>77</v>
      </c>
      <c r="F366" s="259" t="s">
        <v>153</v>
      </c>
      <c r="G366" s="257"/>
      <c r="H366" s="260">
        <v>2601</v>
      </c>
      <c r="I366" s="261"/>
      <c r="J366" s="257"/>
      <c r="K366" s="257"/>
      <c r="L366" s="262"/>
      <c r="M366" s="263"/>
      <c r="N366" s="264"/>
      <c r="O366" s="264"/>
      <c r="P366" s="264"/>
      <c r="Q366" s="264"/>
      <c r="R366" s="264"/>
      <c r="S366" s="264"/>
      <c r="T366" s="265"/>
      <c r="U366" s="15"/>
      <c r="V366" s="15"/>
      <c r="W366" s="15"/>
      <c r="X366" s="15"/>
      <c r="Y366" s="15"/>
      <c r="Z366" s="15"/>
      <c r="AA366" s="15"/>
      <c r="AB366" s="15"/>
      <c r="AC366" s="15"/>
      <c r="AD366" s="15"/>
      <c r="AE366" s="15"/>
      <c r="AT366" s="266" t="s">
        <v>150</v>
      </c>
      <c r="AU366" s="266" t="s">
        <v>89</v>
      </c>
      <c r="AV366" s="15" t="s">
        <v>136</v>
      </c>
      <c r="AW366" s="15" t="s">
        <v>37</v>
      </c>
      <c r="AX366" s="15" t="s">
        <v>87</v>
      </c>
      <c r="AY366" s="266" t="s">
        <v>129</v>
      </c>
    </row>
    <row r="367" spans="1:65" s="2" customFormat="1" ht="21.75" customHeight="1">
      <c r="A367" s="39"/>
      <c r="B367" s="40"/>
      <c r="C367" s="219" t="s">
        <v>478</v>
      </c>
      <c r="D367" s="219" t="s">
        <v>131</v>
      </c>
      <c r="E367" s="220" t="s">
        <v>379</v>
      </c>
      <c r="F367" s="221" t="s">
        <v>380</v>
      </c>
      <c r="G367" s="222" t="s">
        <v>374</v>
      </c>
      <c r="H367" s="223">
        <v>2601</v>
      </c>
      <c r="I367" s="224"/>
      <c r="J367" s="223">
        <f>ROUND(I367*H367,2)</f>
        <v>0</v>
      </c>
      <c r="K367" s="221" t="s">
        <v>135</v>
      </c>
      <c r="L367" s="45"/>
      <c r="M367" s="225" t="s">
        <v>77</v>
      </c>
      <c r="N367" s="226" t="s">
        <v>49</v>
      </c>
      <c r="O367" s="85"/>
      <c r="P367" s="227">
        <f>O367*H367</f>
        <v>0</v>
      </c>
      <c r="Q367" s="227">
        <v>0</v>
      </c>
      <c r="R367" s="227">
        <f>Q367*H367</f>
        <v>0</v>
      </c>
      <c r="S367" s="227">
        <v>0</v>
      </c>
      <c r="T367" s="228">
        <f>S367*H367</f>
        <v>0</v>
      </c>
      <c r="U367" s="39"/>
      <c r="V367" s="39"/>
      <c r="W367" s="39"/>
      <c r="X367" s="39"/>
      <c r="Y367" s="39"/>
      <c r="Z367" s="39"/>
      <c r="AA367" s="39"/>
      <c r="AB367" s="39"/>
      <c r="AC367" s="39"/>
      <c r="AD367" s="39"/>
      <c r="AE367" s="39"/>
      <c r="AR367" s="229" t="s">
        <v>136</v>
      </c>
      <c r="AT367" s="229" t="s">
        <v>131</v>
      </c>
      <c r="AU367" s="229" t="s">
        <v>89</v>
      </c>
      <c r="AY367" s="18" t="s">
        <v>129</v>
      </c>
      <c r="BE367" s="230">
        <f>IF(N367="základní",J367,0)</f>
        <v>0</v>
      </c>
      <c r="BF367" s="230">
        <f>IF(N367="snížená",J367,0)</f>
        <v>0</v>
      </c>
      <c r="BG367" s="230">
        <f>IF(N367="zákl. přenesená",J367,0)</f>
        <v>0</v>
      </c>
      <c r="BH367" s="230">
        <f>IF(N367="sníž. přenesená",J367,0)</f>
        <v>0</v>
      </c>
      <c r="BI367" s="230">
        <f>IF(N367="nulová",J367,0)</f>
        <v>0</v>
      </c>
      <c r="BJ367" s="18" t="s">
        <v>87</v>
      </c>
      <c r="BK367" s="230">
        <f>ROUND(I367*H367,2)</f>
        <v>0</v>
      </c>
      <c r="BL367" s="18" t="s">
        <v>136</v>
      </c>
      <c r="BM367" s="229" t="s">
        <v>381</v>
      </c>
    </row>
    <row r="368" spans="1:47" s="2" customFormat="1" ht="12">
      <c r="A368" s="39"/>
      <c r="B368" s="40"/>
      <c r="C368" s="41"/>
      <c r="D368" s="231" t="s">
        <v>138</v>
      </c>
      <c r="E368" s="41"/>
      <c r="F368" s="232" t="s">
        <v>382</v>
      </c>
      <c r="G368" s="41"/>
      <c r="H368" s="41"/>
      <c r="I368" s="137"/>
      <c r="J368" s="41"/>
      <c r="K368" s="41"/>
      <c r="L368" s="45"/>
      <c r="M368" s="233"/>
      <c r="N368" s="234"/>
      <c r="O368" s="85"/>
      <c r="P368" s="85"/>
      <c r="Q368" s="85"/>
      <c r="R368" s="85"/>
      <c r="S368" s="85"/>
      <c r="T368" s="86"/>
      <c r="U368" s="39"/>
      <c r="V368" s="39"/>
      <c r="W368" s="39"/>
      <c r="X368" s="39"/>
      <c r="Y368" s="39"/>
      <c r="Z368" s="39"/>
      <c r="AA368" s="39"/>
      <c r="AB368" s="39"/>
      <c r="AC368" s="39"/>
      <c r="AD368" s="39"/>
      <c r="AE368" s="39"/>
      <c r="AT368" s="18" t="s">
        <v>138</v>
      </c>
      <c r="AU368" s="18" t="s">
        <v>89</v>
      </c>
    </row>
    <row r="369" spans="1:51" s="13" customFormat="1" ht="12">
      <c r="A369" s="13"/>
      <c r="B369" s="235"/>
      <c r="C369" s="236"/>
      <c r="D369" s="231" t="s">
        <v>150</v>
      </c>
      <c r="E369" s="237" t="s">
        <v>77</v>
      </c>
      <c r="F369" s="238" t="s">
        <v>733</v>
      </c>
      <c r="G369" s="236"/>
      <c r="H369" s="239">
        <v>2601</v>
      </c>
      <c r="I369" s="240"/>
      <c r="J369" s="236"/>
      <c r="K369" s="236"/>
      <c r="L369" s="241"/>
      <c r="M369" s="242"/>
      <c r="N369" s="243"/>
      <c r="O369" s="243"/>
      <c r="P369" s="243"/>
      <c r="Q369" s="243"/>
      <c r="R369" s="243"/>
      <c r="S369" s="243"/>
      <c r="T369" s="244"/>
      <c r="U369" s="13"/>
      <c r="V369" s="13"/>
      <c r="W369" s="13"/>
      <c r="X369" s="13"/>
      <c r="Y369" s="13"/>
      <c r="Z369" s="13"/>
      <c r="AA369" s="13"/>
      <c r="AB369" s="13"/>
      <c r="AC369" s="13"/>
      <c r="AD369" s="13"/>
      <c r="AE369" s="13"/>
      <c r="AT369" s="245" t="s">
        <v>150</v>
      </c>
      <c r="AU369" s="245" t="s">
        <v>89</v>
      </c>
      <c r="AV369" s="13" t="s">
        <v>89</v>
      </c>
      <c r="AW369" s="13" t="s">
        <v>37</v>
      </c>
      <c r="AX369" s="13" t="s">
        <v>79</v>
      </c>
      <c r="AY369" s="245" t="s">
        <v>129</v>
      </c>
    </row>
    <row r="370" spans="1:51" s="14" customFormat="1" ht="12">
      <c r="A370" s="14"/>
      <c r="B370" s="246"/>
      <c r="C370" s="247"/>
      <c r="D370" s="231" t="s">
        <v>150</v>
      </c>
      <c r="E370" s="248" t="s">
        <v>77</v>
      </c>
      <c r="F370" s="249" t="s">
        <v>152</v>
      </c>
      <c r="G370" s="247"/>
      <c r="H370" s="248" t="s">
        <v>77</v>
      </c>
      <c r="I370" s="250"/>
      <c r="J370" s="247"/>
      <c r="K370" s="247"/>
      <c r="L370" s="251"/>
      <c r="M370" s="252"/>
      <c r="N370" s="253"/>
      <c r="O370" s="253"/>
      <c r="P370" s="253"/>
      <c r="Q370" s="253"/>
      <c r="R370" s="253"/>
      <c r="S370" s="253"/>
      <c r="T370" s="254"/>
      <c r="U370" s="14"/>
      <c r="V370" s="14"/>
      <c r="W370" s="14"/>
      <c r="X370" s="14"/>
      <c r="Y370" s="14"/>
      <c r="Z370" s="14"/>
      <c r="AA370" s="14"/>
      <c r="AB370" s="14"/>
      <c r="AC370" s="14"/>
      <c r="AD370" s="14"/>
      <c r="AE370" s="14"/>
      <c r="AT370" s="255" t="s">
        <v>150</v>
      </c>
      <c r="AU370" s="255" t="s">
        <v>89</v>
      </c>
      <c r="AV370" s="14" t="s">
        <v>87</v>
      </c>
      <c r="AW370" s="14" t="s">
        <v>37</v>
      </c>
      <c r="AX370" s="14" t="s">
        <v>79</v>
      </c>
      <c r="AY370" s="255" t="s">
        <v>129</v>
      </c>
    </row>
    <row r="371" spans="1:51" s="15" customFormat="1" ht="12">
      <c r="A371" s="15"/>
      <c r="B371" s="256"/>
      <c r="C371" s="257"/>
      <c r="D371" s="231" t="s">
        <v>150</v>
      </c>
      <c r="E371" s="258" t="s">
        <v>77</v>
      </c>
      <c r="F371" s="259" t="s">
        <v>153</v>
      </c>
      <c r="G371" s="257"/>
      <c r="H371" s="260">
        <v>2601</v>
      </c>
      <c r="I371" s="261"/>
      <c r="J371" s="257"/>
      <c r="K371" s="257"/>
      <c r="L371" s="262"/>
      <c r="M371" s="263"/>
      <c r="N371" s="264"/>
      <c r="O371" s="264"/>
      <c r="P371" s="264"/>
      <c r="Q371" s="264"/>
      <c r="R371" s="264"/>
      <c r="S371" s="264"/>
      <c r="T371" s="265"/>
      <c r="U371" s="15"/>
      <c r="V371" s="15"/>
      <c r="W371" s="15"/>
      <c r="X371" s="15"/>
      <c r="Y371" s="15"/>
      <c r="Z371" s="15"/>
      <c r="AA371" s="15"/>
      <c r="AB371" s="15"/>
      <c r="AC371" s="15"/>
      <c r="AD371" s="15"/>
      <c r="AE371" s="15"/>
      <c r="AT371" s="266" t="s">
        <v>150</v>
      </c>
      <c r="AU371" s="266" t="s">
        <v>89</v>
      </c>
      <c r="AV371" s="15" t="s">
        <v>136</v>
      </c>
      <c r="AW371" s="15" t="s">
        <v>37</v>
      </c>
      <c r="AX371" s="15" t="s">
        <v>87</v>
      </c>
      <c r="AY371" s="266" t="s">
        <v>129</v>
      </c>
    </row>
    <row r="372" spans="1:65" s="2" customFormat="1" ht="16.5" customHeight="1">
      <c r="A372" s="39"/>
      <c r="B372" s="40"/>
      <c r="C372" s="219" t="s">
        <v>484</v>
      </c>
      <c r="D372" s="219" t="s">
        <v>131</v>
      </c>
      <c r="E372" s="220" t="s">
        <v>734</v>
      </c>
      <c r="F372" s="221" t="s">
        <v>735</v>
      </c>
      <c r="G372" s="222" t="s">
        <v>134</v>
      </c>
      <c r="H372" s="223">
        <v>3</v>
      </c>
      <c r="I372" s="224"/>
      <c r="J372" s="223">
        <f>ROUND(I372*H372,2)</f>
        <v>0</v>
      </c>
      <c r="K372" s="221" t="s">
        <v>77</v>
      </c>
      <c r="L372" s="45"/>
      <c r="M372" s="225" t="s">
        <v>77</v>
      </c>
      <c r="N372" s="226" t="s">
        <v>49</v>
      </c>
      <c r="O372" s="85"/>
      <c r="P372" s="227">
        <f>O372*H372</f>
        <v>0</v>
      </c>
      <c r="Q372" s="227">
        <v>7.00566</v>
      </c>
      <c r="R372" s="227">
        <f>Q372*H372</f>
        <v>21.01698</v>
      </c>
      <c r="S372" s="227">
        <v>0</v>
      </c>
      <c r="T372" s="228">
        <f>S372*H372</f>
        <v>0</v>
      </c>
      <c r="U372" s="39"/>
      <c r="V372" s="39"/>
      <c r="W372" s="39"/>
      <c r="X372" s="39"/>
      <c r="Y372" s="39"/>
      <c r="Z372" s="39"/>
      <c r="AA372" s="39"/>
      <c r="AB372" s="39"/>
      <c r="AC372" s="39"/>
      <c r="AD372" s="39"/>
      <c r="AE372" s="39"/>
      <c r="AR372" s="229" t="s">
        <v>136</v>
      </c>
      <c r="AT372" s="229" t="s">
        <v>131</v>
      </c>
      <c r="AU372" s="229" t="s">
        <v>89</v>
      </c>
      <c r="AY372" s="18" t="s">
        <v>129</v>
      </c>
      <c r="BE372" s="230">
        <f>IF(N372="základní",J372,0)</f>
        <v>0</v>
      </c>
      <c r="BF372" s="230">
        <f>IF(N372="snížená",J372,0)</f>
        <v>0</v>
      </c>
      <c r="BG372" s="230">
        <f>IF(N372="zákl. přenesená",J372,0)</f>
        <v>0</v>
      </c>
      <c r="BH372" s="230">
        <f>IF(N372="sníž. přenesená",J372,0)</f>
        <v>0</v>
      </c>
      <c r="BI372" s="230">
        <f>IF(N372="nulová",J372,0)</f>
        <v>0</v>
      </c>
      <c r="BJ372" s="18" t="s">
        <v>87</v>
      </c>
      <c r="BK372" s="230">
        <f>ROUND(I372*H372,2)</f>
        <v>0</v>
      </c>
      <c r="BL372" s="18" t="s">
        <v>136</v>
      </c>
      <c r="BM372" s="229" t="s">
        <v>736</v>
      </c>
    </row>
    <row r="373" spans="1:47" s="2" customFormat="1" ht="12">
      <c r="A373" s="39"/>
      <c r="B373" s="40"/>
      <c r="C373" s="41"/>
      <c r="D373" s="231" t="s">
        <v>138</v>
      </c>
      <c r="E373" s="41"/>
      <c r="F373" s="232" t="s">
        <v>387</v>
      </c>
      <c r="G373" s="41"/>
      <c r="H373" s="41"/>
      <c r="I373" s="137"/>
      <c r="J373" s="41"/>
      <c r="K373" s="41"/>
      <c r="L373" s="45"/>
      <c r="M373" s="233"/>
      <c r="N373" s="234"/>
      <c r="O373" s="85"/>
      <c r="P373" s="85"/>
      <c r="Q373" s="85"/>
      <c r="R373" s="85"/>
      <c r="S373" s="85"/>
      <c r="T373" s="86"/>
      <c r="U373" s="39"/>
      <c r="V373" s="39"/>
      <c r="W373" s="39"/>
      <c r="X373" s="39"/>
      <c r="Y373" s="39"/>
      <c r="Z373" s="39"/>
      <c r="AA373" s="39"/>
      <c r="AB373" s="39"/>
      <c r="AC373" s="39"/>
      <c r="AD373" s="39"/>
      <c r="AE373" s="39"/>
      <c r="AT373" s="18" t="s">
        <v>138</v>
      </c>
      <c r="AU373" s="18" t="s">
        <v>89</v>
      </c>
    </row>
    <row r="374" spans="1:51" s="13" customFormat="1" ht="12">
      <c r="A374" s="13"/>
      <c r="B374" s="235"/>
      <c r="C374" s="236"/>
      <c r="D374" s="231" t="s">
        <v>150</v>
      </c>
      <c r="E374" s="237" t="s">
        <v>77</v>
      </c>
      <c r="F374" s="238" t="s">
        <v>89</v>
      </c>
      <c r="G374" s="236"/>
      <c r="H374" s="239">
        <v>2</v>
      </c>
      <c r="I374" s="240"/>
      <c r="J374" s="236"/>
      <c r="K374" s="236"/>
      <c r="L374" s="241"/>
      <c r="M374" s="242"/>
      <c r="N374" s="243"/>
      <c r="O374" s="243"/>
      <c r="P374" s="243"/>
      <c r="Q374" s="243"/>
      <c r="R374" s="243"/>
      <c r="S374" s="243"/>
      <c r="T374" s="244"/>
      <c r="U374" s="13"/>
      <c r="V374" s="13"/>
      <c r="W374" s="13"/>
      <c r="X374" s="13"/>
      <c r="Y374" s="13"/>
      <c r="Z374" s="13"/>
      <c r="AA374" s="13"/>
      <c r="AB374" s="13"/>
      <c r="AC374" s="13"/>
      <c r="AD374" s="13"/>
      <c r="AE374" s="13"/>
      <c r="AT374" s="245" t="s">
        <v>150</v>
      </c>
      <c r="AU374" s="245" t="s">
        <v>89</v>
      </c>
      <c r="AV374" s="13" t="s">
        <v>89</v>
      </c>
      <c r="AW374" s="13" t="s">
        <v>37</v>
      </c>
      <c r="AX374" s="13" t="s">
        <v>79</v>
      </c>
      <c r="AY374" s="245" t="s">
        <v>129</v>
      </c>
    </row>
    <row r="375" spans="1:51" s="14" customFormat="1" ht="12">
      <c r="A375" s="14"/>
      <c r="B375" s="246"/>
      <c r="C375" s="247"/>
      <c r="D375" s="231" t="s">
        <v>150</v>
      </c>
      <c r="E375" s="248" t="s">
        <v>77</v>
      </c>
      <c r="F375" s="249" t="s">
        <v>737</v>
      </c>
      <c r="G375" s="247"/>
      <c r="H375" s="248" t="s">
        <v>77</v>
      </c>
      <c r="I375" s="250"/>
      <c r="J375" s="247"/>
      <c r="K375" s="247"/>
      <c r="L375" s="251"/>
      <c r="M375" s="252"/>
      <c r="N375" s="253"/>
      <c r="O375" s="253"/>
      <c r="P375" s="253"/>
      <c r="Q375" s="253"/>
      <c r="R375" s="253"/>
      <c r="S375" s="253"/>
      <c r="T375" s="254"/>
      <c r="U375" s="14"/>
      <c r="V375" s="14"/>
      <c r="W375" s="14"/>
      <c r="X375" s="14"/>
      <c r="Y375" s="14"/>
      <c r="Z375" s="14"/>
      <c r="AA375" s="14"/>
      <c r="AB375" s="14"/>
      <c r="AC375" s="14"/>
      <c r="AD375" s="14"/>
      <c r="AE375" s="14"/>
      <c r="AT375" s="255" t="s">
        <v>150</v>
      </c>
      <c r="AU375" s="255" t="s">
        <v>89</v>
      </c>
      <c r="AV375" s="14" t="s">
        <v>87</v>
      </c>
      <c r="AW375" s="14" t="s">
        <v>37</v>
      </c>
      <c r="AX375" s="14" t="s">
        <v>79</v>
      </c>
      <c r="AY375" s="255" t="s">
        <v>129</v>
      </c>
    </row>
    <row r="376" spans="1:51" s="13" customFormat="1" ht="12">
      <c r="A376" s="13"/>
      <c r="B376" s="235"/>
      <c r="C376" s="236"/>
      <c r="D376" s="231" t="s">
        <v>150</v>
      </c>
      <c r="E376" s="237" t="s">
        <v>77</v>
      </c>
      <c r="F376" s="238" t="s">
        <v>87</v>
      </c>
      <c r="G376" s="236"/>
      <c r="H376" s="239">
        <v>1</v>
      </c>
      <c r="I376" s="240"/>
      <c r="J376" s="236"/>
      <c r="K376" s="236"/>
      <c r="L376" s="241"/>
      <c r="M376" s="242"/>
      <c r="N376" s="243"/>
      <c r="O376" s="243"/>
      <c r="P376" s="243"/>
      <c r="Q376" s="243"/>
      <c r="R376" s="243"/>
      <c r="S376" s="243"/>
      <c r="T376" s="244"/>
      <c r="U376" s="13"/>
      <c r="V376" s="13"/>
      <c r="W376" s="13"/>
      <c r="X376" s="13"/>
      <c r="Y376" s="13"/>
      <c r="Z376" s="13"/>
      <c r="AA376" s="13"/>
      <c r="AB376" s="13"/>
      <c r="AC376" s="13"/>
      <c r="AD376" s="13"/>
      <c r="AE376" s="13"/>
      <c r="AT376" s="245" t="s">
        <v>150</v>
      </c>
      <c r="AU376" s="245" t="s">
        <v>89</v>
      </c>
      <c r="AV376" s="13" t="s">
        <v>89</v>
      </c>
      <c r="AW376" s="13" t="s">
        <v>37</v>
      </c>
      <c r="AX376" s="13" t="s">
        <v>79</v>
      </c>
      <c r="AY376" s="245" t="s">
        <v>129</v>
      </c>
    </row>
    <row r="377" spans="1:51" s="14" customFormat="1" ht="12">
      <c r="A377" s="14"/>
      <c r="B377" s="246"/>
      <c r="C377" s="247"/>
      <c r="D377" s="231" t="s">
        <v>150</v>
      </c>
      <c r="E377" s="248" t="s">
        <v>77</v>
      </c>
      <c r="F377" s="249" t="s">
        <v>738</v>
      </c>
      <c r="G377" s="247"/>
      <c r="H377" s="248" t="s">
        <v>77</v>
      </c>
      <c r="I377" s="250"/>
      <c r="J377" s="247"/>
      <c r="K377" s="247"/>
      <c r="L377" s="251"/>
      <c r="M377" s="252"/>
      <c r="N377" s="253"/>
      <c r="O377" s="253"/>
      <c r="P377" s="253"/>
      <c r="Q377" s="253"/>
      <c r="R377" s="253"/>
      <c r="S377" s="253"/>
      <c r="T377" s="254"/>
      <c r="U377" s="14"/>
      <c r="V377" s="14"/>
      <c r="W377" s="14"/>
      <c r="X377" s="14"/>
      <c r="Y377" s="14"/>
      <c r="Z377" s="14"/>
      <c r="AA377" s="14"/>
      <c r="AB377" s="14"/>
      <c r="AC377" s="14"/>
      <c r="AD377" s="14"/>
      <c r="AE377" s="14"/>
      <c r="AT377" s="255" t="s">
        <v>150</v>
      </c>
      <c r="AU377" s="255" t="s">
        <v>89</v>
      </c>
      <c r="AV377" s="14" t="s">
        <v>87</v>
      </c>
      <c r="AW377" s="14" t="s">
        <v>37</v>
      </c>
      <c r="AX377" s="14" t="s">
        <v>79</v>
      </c>
      <c r="AY377" s="255" t="s">
        <v>129</v>
      </c>
    </row>
    <row r="378" spans="1:51" s="15" customFormat="1" ht="12">
      <c r="A378" s="15"/>
      <c r="B378" s="256"/>
      <c r="C378" s="257"/>
      <c r="D378" s="231" t="s">
        <v>150</v>
      </c>
      <c r="E378" s="258" t="s">
        <v>77</v>
      </c>
      <c r="F378" s="259" t="s">
        <v>153</v>
      </c>
      <c r="G378" s="257"/>
      <c r="H378" s="260">
        <v>3</v>
      </c>
      <c r="I378" s="261"/>
      <c r="J378" s="257"/>
      <c r="K378" s="257"/>
      <c r="L378" s="262"/>
      <c r="M378" s="263"/>
      <c r="N378" s="264"/>
      <c r="O378" s="264"/>
      <c r="P378" s="264"/>
      <c r="Q378" s="264"/>
      <c r="R378" s="264"/>
      <c r="S378" s="264"/>
      <c r="T378" s="265"/>
      <c r="U378" s="15"/>
      <c r="V378" s="15"/>
      <c r="W378" s="15"/>
      <c r="X378" s="15"/>
      <c r="Y378" s="15"/>
      <c r="Z378" s="15"/>
      <c r="AA378" s="15"/>
      <c r="AB378" s="15"/>
      <c r="AC378" s="15"/>
      <c r="AD378" s="15"/>
      <c r="AE378" s="15"/>
      <c r="AT378" s="266" t="s">
        <v>150</v>
      </c>
      <c r="AU378" s="266" t="s">
        <v>89</v>
      </c>
      <c r="AV378" s="15" t="s">
        <v>136</v>
      </c>
      <c r="AW378" s="15" t="s">
        <v>37</v>
      </c>
      <c r="AX378" s="15" t="s">
        <v>87</v>
      </c>
      <c r="AY378" s="266" t="s">
        <v>129</v>
      </c>
    </row>
    <row r="379" spans="1:65" s="2" customFormat="1" ht="16.5" customHeight="1">
      <c r="A379" s="39"/>
      <c r="B379" s="40"/>
      <c r="C379" s="219" t="s">
        <v>489</v>
      </c>
      <c r="D379" s="219" t="s">
        <v>131</v>
      </c>
      <c r="E379" s="220" t="s">
        <v>739</v>
      </c>
      <c r="F379" s="221" t="s">
        <v>740</v>
      </c>
      <c r="G379" s="222" t="s">
        <v>374</v>
      </c>
      <c r="H379" s="223">
        <v>18.25</v>
      </c>
      <c r="I379" s="224"/>
      <c r="J379" s="223">
        <f>ROUND(I379*H379,2)</f>
        <v>0</v>
      </c>
      <c r="K379" s="221" t="s">
        <v>135</v>
      </c>
      <c r="L379" s="45"/>
      <c r="M379" s="225" t="s">
        <v>77</v>
      </c>
      <c r="N379" s="226" t="s">
        <v>49</v>
      </c>
      <c r="O379" s="85"/>
      <c r="P379" s="227">
        <f>O379*H379</f>
        <v>0</v>
      </c>
      <c r="Q379" s="227">
        <v>0.61348</v>
      </c>
      <c r="R379" s="227">
        <f>Q379*H379</f>
        <v>11.196010000000001</v>
      </c>
      <c r="S379" s="227">
        <v>0</v>
      </c>
      <c r="T379" s="228">
        <f>S379*H379</f>
        <v>0</v>
      </c>
      <c r="U379" s="39"/>
      <c r="V379" s="39"/>
      <c r="W379" s="39"/>
      <c r="X379" s="39"/>
      <c r="Y379" s="39"/>
      <c r="Z379" s="39"/>
      <c r="AA379" s="39"/>
      <c r="AB379" s="39"/>
      <c r="AC379" s="39"/>
      <c r="AD379" s="39"/>
      <c r="AE379" s="39"/>
      <c r="AR379" s="229" t="s">
        <v>136</v>
      </c>
      <c r="AT379" s="229" t="s">
        <v>131</v>
      </c>
      <c r="AU379" s="229" t="s">
        <v>89</v>
      </c>
      <c r="AY379" s="18" t="s">
        <v>129</v>
      </c>
      <c r="BE379" s="230">
        <f>IF(N379="základní",J379,0)</f>
        <v>0</v>
      </c>
      <c r="BF379" s="230">
        <f>IF(N379="snížená",J379,0)</f>
        <v>0</v>
      </c>
      <c r="BG379" s="230">
        <f>IF(N379="zákl. přenesená",J379,0)</f>
        <v>0</v>
      </c>
      <c r="BH379" s="230">
        <f>IF(N379="sníž. přenesená",J379,0)</f>
        <v>0</v>
      </c>
      <c r="BI379" s="230">
        <f>IF(N379="nulová",J379,0)</f>
        <v>0</v>
      </c>
      <c r="BJ379" s="18" t="s">
        <v>87</v>
      </c>
      <c r="BK379" s="230">
        <f>ROUND(I379*H379,2)</f>
        <v>0</v>
      </c>
      <c r="BL379" s="18" t="s">
        <v>136</v>
      </c>
      <c r="BM379" s="229" t="s">
        <v>741</v>
      </c>
    </row>
    <row r="380" spans="1:47" s="2" customFormat="1" ht="12">
      <c r="A380" s="39"/>
      <c r="B380" s="40"/>
      <c r="C380" s="41"/>
      <c r="D380" s="231" t="s">
        <v>138</v>
      </c>
      <c r="E380" s="41"/>
      <c r="F380" s="232" t="s">
        <v>392</v>
      </c>
      <c r="G380" s="41"/>
      <c r="H380" s="41"/>
      <c r="I380" s="137"/>
      <c r="J380" s="41"/>
      <c r="K380" s="41"/>
      <c r="L380" s="45"/>
      <c r="M380" s="233"/>
      <c r="N380" s="234"/>
      <c r="O380" s="85"/>
      <c r="P380" s="85"/>
      <c r="Q380" s="85"/>
      <c r="R380" s="85"/>
      <c r="S380" s="85"/>
      <c r="T380" s="86"/>
      <c r="U380" s="39"/>
      <c r="V380" s="39"/>
      <c r="W380" s="39"/>
      <c r="X380" s="39"/>
      <c r="Y380" s="39"/>
      <c r="Z380" s="39"/>
      <c r="AA380" s="39"/>
      <c r="AB380" s="39"/>
      <c r="AC380" s="39"/>
      <c r="AD380" s="39"/>
      <c r="AE380" s="39"/>
      <c r="AT380" s="18" t="s">
        <v>138</v>
      </c>
      <c r="AU380" s="18" t="s">
        <v>89</v>
      </c>
    </row>
    <row r="381" spans="1:51" s="13" customFormat="1" ht="12">
      <c r="A381" s="13"/>
      <c r="B381" s="235"/>
      <c r="C381" s="236"/>
      <c r="D381" s="231" t="s">
        <v>150</v>
      </c>
      <c r="E381" s="237" t="s">
        <v>77</v>
      </c>
      <c r="F381" s="238" t="s">
        <v>184</v>
      </c>
      <c r="G381" s="236"/>
      <c r="H381" s="239">
        <v>10</v>
      </c>
      <c r="I381" s="240"/>
      <c r="J381" s="236"/>
      <c r="K381" s="236"/>
      <c r="L381" s="241"/>
      <c r="M381" s="242"/>
      <c r="N381" s="243"/>
      <c r="O381" s="243"/>
      <c r="P381" s="243"/>
      <c r="Q381" s="243"/>
      <c r="R381" s="243"/>
      <c r="S381" s="243"/>
      <c r="T381" s="244"/>
      <c r="U381" s="13"/>
      <c r="V381" s="13"/>
      <c r="W381" s="13"/>
      <c r="X381" s="13"/>
      <c r="Y381" s="13"/>
      <c r="Z381" s="13"/>
      <c r="AA381" s="13"/>
      <c r="AB381" s="13"/>
      <c r="AC381" s="13"/>
      <c r="AD381" s="13"/>
      <c r="AE381" s="13"/>
      <c r="AT381" s="245" t="s">
        <v>150</v>
      </c>
      <c r="AU381" s="245" t="s">
        <v>89</v>
      </c>
      <c r="AV381" s="13" t="s">
        <v>89</v>
      </c>
      <c r="AW381" s="13" t="s">
        <v>37</v>
      </c>
      <c r="AX381" s="13" t="s">
        <v>79</v>
      </c>
      <c r="AY381" s="245" t="s">
        <v>129</v>
      </c>
    </row>
    <row r="382" spans="1:51" s="14" customFormat="1" ht="12">
      <c r="A382" s="14"/>
      <c r="B382" s="246"/>
      <c r="C382" s="247"/>
      <c r="D382" s="231" t="s">
        <v>150</v>
      </c>
      <c r="E382" s="248" t="s">
        <v>77</v>
      </c>
      <c r="F382" s="249" t="s">
        <v>742</v>
      </c>
      <c r="G382" s="247"/>
      <c r="H382" s="248" t="s">
        <v>77</v>
      </c>
      <c r="I382" s="250"/>
      <c r="J382" s="247"/>
      <c r="K382" s="247"/>
      <c r="L382" s="251"/>
      <c r="M382" s="252"/>
      <c r="N382" s="253"/>
      <c r="O382" s="253"/>
      <c r="P382" s="253"/>
      <c r="Q382" s="253"/>
      <c r="R382" s="253"/>
      <c r="S382" s="253"/>
      <c r="T382" s="254"/>
      <c r="U382" s="14"/>
      <c r="V382" s="14"/>
      <c r="W382" s="14"/>
      <c r="X382" s="14"/>
      <c r="Y382" s="14"/>
      <c r="Z382" s="14"/>
      <c r="AA382" s="14"/>
      <c r="AB382" s="14"/>
      <c r="AC382" s="14"/>
      <c r="AD382" s="14"/>
      <c r="AE382" s="14"/>
      <c r="AT382" s="255" t="s">
        <v>150</v>
      </c>
      <c r="AU382" s="255" t="s">
        <v>89</v>
      </c>
      <c r="AV382" s="14" t="s">
        <v>87</v>
      </c>
      <c r="AW382" s="14" t="s">
        <v>37</v>
      </c>
      <c r="AX382" s="14" t="s">
        <v>79</v>
      </c>
      <c r="AY382" s="255" t="s">
        <v>129</v>
      </c>
    </row>
    <row r="383" spans="1:51" s="13" customFormat="1" ht="12">
      <c r="A383" s="13"/>
      <c r="B383" s="235"/>
      <c r="C383" s="236"/>
      <c r="D383" s="231" t="s">
        <v>150</v>
      </c>
      <c r="E383" s="237" t="s">
        <v>77</v>
      </c>
      <c r="F383" s="238" t="s">
        <v>743</v>
      </c>
      <c r="G383" s="236"/>
      <c r="H383" s="239">
        <v>8.25</v>
      </c>
      <c r="I383" s="240"/>
      <c r="J383" s="236"/>
      <c r="K383" s="236"/>
      <c r="L383" s="241"/>
      <c r="M383" s="242"/>
      <c r="N383" s="243"/>
      <c r="O383" s="243"/>
      <c r="P383" s="243"/>
      <c r="Q383" s="243"/>
      <c r="R383" s="243"/>
      <c r="S383" s="243"/>
      <c r="T383" s="244"/>
      <c r="U383" s="13"/>
      <c r="V383" s="13"/>
      <c r="W383" s="13"/>
      <c r="X383" s="13"/>
      <c r="Y383" s="13"/>
      <c r="Z383" s="13"/>
      <c r="AA383" s="13"/>
      <c r="AB383" s="13"/>
      <c r="AC383" s="13"/>
      <c r="AD383" s="13"/>
      <c r="AE383" s="13"/>
      <c r="AT383" s="245" t="s">
        <v>150</v>
      </c>
      <c r="AU383" s="245" t="s">
        <v>89</v>
      </c>
      <c r="AV383" s="13" t="s">
        <v>89</v>
      </c>
      <c r="AW383" s="13" t="s">
        <v>37</v>
      </c>
      <c r="AX383" s="13" t="s">
        <v>79</v>
      </c>
      <c r="AY383" s="245" t="s">
        <v>129</v>
      </c>
    </row>
    <row r="384" spans="1:51" s="14" customFormat="1" ht="12">
      <c r="A384" s="14"/>
      <c r="B384" s="246"/>
      <c r="C384" s="247"/>
      <c r="D384" s="231" t="s">
        <v>150</v>
      </c>
      <c r="E384" s="248" t="s">
        <v>77</v>
      </c>
      <c r="F384" s="249" t="s">
        <v>744</v>
      </c>
      <c r="G384" s="247"/>
      <c r="H384" s="248" t="s">
        <v>77</v>
      </c>
      <c r="I384" s="250"/>
      <c r="J384" s="247"/>
      <c r="K384" s="247"/>
      <c r="L384" s="251"/>
      <c r="M384" s="252"/>
      <c r="N384" s="253"/>
      <c r="O384" s="253"/>
      <c r="P384" s="253"/>
      <c r="Q384" s="253"/>
      <c r="R384" s="253"/>
      <c r="S384" s="253"/>
      <c r="T384" s="254"/>
      <c r="U384" s="14"/>
      <c r="V384" s="14"/>
      <c r="W384" s="14"/>
      <c r="X384" s="14"/>
      <c r="Y384" s="14"/>
      <c r="Z384" s="14"/>
      <c r="AA384" s="14"/>
      <c r="AB384" s="14"/>
      <c r="AC384" s="14"/>
      <c r="AD384" s="14"/>
      <c r="AE384" s="14"/>
      <c r="AT384" s="255" t="s">
        <v>150</v>
      </c>
      <c r="AU384" s="255" t="s">
        <v>89</v>
      </c>
      <c r="AV384" s="14" t="s">
        <v>87</v>
      </c>
      <c r="AW384" s="14" t="s">
        <v>37</v>
      </c>
      <c r="AX384" s="14" t="s">
        <v>79</v>
      </c>
      <c r="AY384" s="255" t="s">
        <v>129</v>
      </c>
    </row>
    <row r="385" spans="1:51" s="15" customFormat="1" ht="12">
      <c r="A385" s="15"/>
      <c r="B385" s="256"/>
      <c r="C385" s="257"/>
      <c r="D385" s="231" t="s">
        <v>150</v>
      </c>
      <c r="E385" s="258" t="s">
        <v>77</v>
      </c>
      <c r="F385" s="259" t="s">
        <v>153</v>
      </c>
      <c r="G385" s="257"/>
      <c r="H385" s="260">
        <v>18.25</v>
      </c>
      <c r="I385" s="261"/>
      <c r="J385" s="257"/>
      <c r="K385" s="257"/>
      <c r="L385" s="262"/>
      <c r="M385" s="263"/>
      <c r="N385" s="264"/>
      <c r="O385" s="264"/>
      <c r="P385" s="264"/>
      <c r="Q385" s="264"/>
      <c r="R385" s="264"/>
      <c r="S385" s="264"/>
      <c r="T385" s="265"/>
      <c r="U385" s="15"/>
      <c r="V385" s="15"/>
      <c r="W385" s="15"/>
      <c r="X385" s="15"/>
      <c r="Y385" s="15"/>
      <c r="Z385" s="15"/>
      <c r="AA385" s="15"/>
      <c r="AB385" s="15"/>
      <c r="AC385" s="15"/>
      <c r="AD385" s="15"/>
      <c r="AE385" s="15"/>
      <c r="AT385" s="266" t="s">
        <v>150</v>
      </c>
      <c r="AU385" s="266" t="s">
        <v>89</v>
      </c>
      <c r="AV385" s="15" t="s">
        <v>136</v>
      </c>
      <c r="AW385" s="15" t="s">
        <v>37</v>
      </c>
      <c r="AX385" s="15" t="s">
        <v>87</v>
      </c>
      <c r="AY385" s="266" t="s">
        <v>129</v>
      </c>
    </row>
    <row r="386" spans="1:65" s="2" customFormat="1" ht="16.5" customHeight="1">
      <c r="A386" s="39"/>
      <c r="B386" s="40"/>
      <c r="C386" s="267" t="s">
        <v>496</v>
      </c>
      <c r="D386" s="267" t="s">
        <v>240</v>
      </c>
      <c r="E386" s="268" t="s">
        <v>745</v>
      </c>
      <c r="F386" s="269" t="s">
        <v>746</v>
      </c>
      <c r="G386" s="270" t="s">
        <v>374</v>
      </c>
      <c r="H386" s="271">
        <v>20</v>
      </c>
      <c r="I386" s="272"/>
      <c r="J386" s="271">
        <f>ROUND(I386*H386,2)</f>
        <v>0</v>
      </c>
      <c r="K386" s="269" t="s">
        <v>135</v>
      </c>
      <c r="L386" s="273"/>
      <c r="M386" s="274" t="s">
        <v>77</v>
      </c>
      <c r="N386" s="275" t="s">
        <v>49</v>
      </c>
      <c r="O386" s="85"/>
      <c r="P386" s="227">
        <f>O386*H386</f>
        <v>0</v>
      </c>
      <c r="Q386" s="227">
        <v>0.32</v>
      </c>
      <c r="R386" s="227">
        <f>Q386*H386</f>
        <v>6.4</v>
      </c>
      <c r="S386" s="227">
        <v>0</v>
      </c>
      <c r="T386" s="228">
        <f>S386*H386</f>
        <v>0</v>
      </c>
      <c r="U386" s="39"/>
      <c r="V386" s="39"/>
      <c r="W386" s="39"/>
      <c r="X386" s="39"/>
      <c r="Y386" s="39"/>
      <c r="Z386" s="39"/>
      <c r="AA386" s="39"/>
      <c r="AB386" s="39"/>
      <c r="AC386" s="39"/>
      <c r="AD386" s="39"/>
      <c r="AE386" s="39"/>
      <c r="AR386" s="229" t="s">
        <v>175</v>
      </c>
      <c r="AT386" s="229" t="s">
        <v>240</v>
      </c>
      <c r="AU386" s="229" t="s">
        <v>89</v>
      </c>
      <c r="AY386" s="18" t="s">
        <v>129</v>
      </c>
      <c r="BE386" s="230">
        <f>IF(N386="základní",J386,0)</f>
        <v>0</v>
      </c>
      <c r="BF386" s="230">
        <f>IF(N386="snížená",J386,0)</f>
        <v>0</v>
      </c>
      <c r="BG386" s="230">
        <f>IF(N386="zákl. přenesená",J386,0)</f>
        <v>0</v>
      </c>
      <c r="BH386" s="230">
        <f>IF(N386="sníž. přenesená",J386,0)</f>
        <v>0</v>
      </c>
      <c r="BI386" s="230">
        <f>IF(N386="nulová",J386,0)</f>
        <v>0</v>
      </c>
      <c r="BJ386" s="18" t="s">
        <v>87</v>
      </c>
      <c r="BK386" s="230">
        <f>ROUND(I386*H386,2)</f>
        <v>0</v>
      </c>
      <c r="BL386" s="18" t="s">
        <v>136</v>
      </c>
      <c r="BM386" s="229" t="s">
        <v>747</v>
      </c>
    </row>
    <row r="387" spans="1:51" s="13" customFormat="1" ht="12">
      <c r="A387" s="13"/>
      <c r="B387" s="235"/>
      <c r="C387" s="236"/>
      <c r="D387" s="231" t="s">
        <v>150</v>
      </c>
      <c r="E387" s="237" t="s">
        <v>77</v>
      </c>
      <c r="F387" s="238" t="s">
        <v>245</v>
      </c>
      <c r="G387" s="236"/>
      <c r="H387" s="239">
        <v>20</v>
      </c>
      <c r="I387" s="240"/>
      <c r="J387" s="236"/>
      <c r="K387" s="236"/>
      <c r="L387" s="241"/>
      <c r="M387" s="242"/>
      <c r="N387" s="243"/>
      <c r="O387" s="243"/>
      <c r="P387" s="243"/>
      <c r="Q387" s="243"/>
      <c r="R387" s="243"/>
      <c r="S387" s="243"/>
      <c r="T387" s="244"/>
      <c r="U387" s="13"/>
      <c r="V387" s="13"/>
      <c r="W387" s="13"/>
      <c r="X387" s="13"/>
      <c r="Y387" s="13"/>
      <c r="Z387" s="13"/>
      <c r="AA387" s="13"/>
      <c r="AB387" s="13"/>
      <c r="AC387" s="13"/>
      <c r="AD387" s="13"/>
      <c r="AE387" s="13"/>
      <c r="AT387" s="245" t="s">
        <v>150</v>
      </c>
      <c r="AU387" s="245" t="s">
        <v>89</v>
      </c>
      <c r="AV387" s="13" t="s">
        <v>89</v>
      </c>
      <c r="AW387" s="13" t="s">
        <v>37</v>
      </c>
      <c r="AX387" s="13" t="s">
        <v>79</v>
      </c>
      <c r="AY387" s="245" t="s">
        <v>129</v>
      </c>
    </row>
    <row r="388" spans="1:51" s="14" customFormat="1" ht="12">
      <c r="A388" s="14"/>
      <c r="B388" s="246"/>
      <c r="C388" s="247"/>
      <c r="D388" s="231" t="s">
        <v>150</v>
      </c>
      <c r="E388" s="248" t="s">
        <v>77</v>
      </c>
      <c r="F388" s="249" t="s">
        <v>748</v>
      </c>
      <c r="G388" s="247"/>
      <c r="H388" s="248" t="s">
        <v>77</v>
      </c>
      <c r="I388" s="250"/>
      <c r="J388" s="247"/>
      <c r="K388" s="247"/>
      <c r="L388" s="251"/>
      <c r="M388" s="252"/>
      <c r="N388" s="253"/>
      <c r="O388" s="253"/>
      <c r="P388" s="253"/>
      <c r="Q388" s="253"/>
      <c r="R388" s="253"/>
      <c r="S388" s="253"/>
      <c r="T388" s="254"/>
      <c r="U388" s="14"/>
      <c r="V388" s="14"/>
      <c r="W388" s="14"/>
      <c r="X388" s="14"/>
      <c r="Y388" s="14"/>
      <c r="Z388" s="14"/>
      <c r="AA388" s="14"/>
      <c r="AB388" s="14"/>
      <c r="AC388" s="14"/>
      <c r="AD388" s="14"/>
      <c r="AE388" s="14"/>
      <c r="AT388" s="255" t="s">
        <v>150</v>
      </c>
      <c r="AU388" s="255" t="s">
        <v>89</v>
      </c>
      <c r="AV388" s="14" t="s">
        <v>87</v>
      </c>
      <c r="AW388" s="14" t="s">
        <v>37</v>
      </c>
      <c r="AX388" s="14" t="s">
        <v>79</v>
      </c>
      <c r="AY388" s="255" t="s">
        <v>129</v>
      </c>
    </row>
    <row r="389" spans="1:51" s="15" customFormat="1" ht="12">
      <c r="A389" s="15"/>
      <c r="B389" s="256"/>
      <c r="C389" s="257"/>
      <c r="D389" s="231" t="s">
        <v>150</v>
      </c>
      <c r="E389" s="258" t="s">
        <v>77</v>
      </c>
      <c r="F389" s="259" t="s">
        <v>153</v>
      </c>
      <c r="G389" s="257"/>
      <c r="H389" s="260">
        <v>20</v>
      </c>
      <c r="I389" s="261"/>
      <c r="J389" s="257"/>
      <c r="K389" s="257"/>
      <c r="L389" s="262"/>
      <c r="M389" s="263"/>
      <c r="N389" s="264"/>
      <c r="O389" s="264"/>
      <c r="P389" s="264"/>
      <c r="Q389" s="264"/>
      <c r="R389" s="264"/>
      <c r="S389" s="264"/>
      <c r="T389" s="265"/>
      <c r="U389" s="15"/>
      <c r="V389" s="15"/>
      <c r="W389" s="15"/>
      <c r="X389" s="15"/>
      <c r="Y389" s="15"/>
      <c r="Z389" s="15"/>
      <c r="AA389" s="15"/>
      <c r="AB389" s="15"/>
      <c r="AC389" s="15"/>
      <c r="AD389" s="15"/>
      <c r="AE389" s="15"/>
      <c r="AT389" s="266" t="s">
        <v>150</v>
      </c>
      <c r="AU389" s="266" t="s">
        <v>89</v>
      </c>
      <c r="AV389" s="15" t="s">
        <v>136</v>
      </c>
      <c r="AW389" s="15" t="s">
        <v>37</v>
      </c>
      <c r="AX389" s="15" t="s">
        <v>87</v>
      </c>
      <c r="AY389" s="266" t="s">
        <v>129</v>
      </c>
    </row>
    <row r="390" spans="1:65" s="2" customFormat="1" ht="16.5" customHeight="1">
      <c r="A390" s="39"/>
      <c r="B390" s="40"/>
      <c r="C390" s="219" t="s">
        <v>749</v>
      </c>
      <c r="D390" s="219" t="s">
        <v>131</v>
      </c>
      <c r="E390" s="220" t="s">
        <v>400</v>
      </c>
      <c r="F390" s="221" t="s">
        <v>750</v>
      </c>
      <c r="G390" s="222" t="s">
        <v>156</v>
      </c>
      <c r="H390" s="223">
        <v>2.5</v>
      </c>
      <c r="I390" s="224"/>
      <c r="J390" s="223">
        <f>ROUND(I390*H390,2)</f>
        <v>0</v>
      </c>
      <c r="K390" s="221" t="s">
        <v>135</v>
      </c>
      <c r="L390" s="45"/>
      <c r="M390" s="225" t="s">
        <v>77</v>
      </c>
      <c r="N390" s="226" t="s">
        <v>49</v>
      </c>
      <c r="O390" s="85"/>
      <c r="P390" s="227">
        <f>O390*H390</f>
        <v>0</v>
      </c>
      <c r="Q390" s="227">
        <v>2.46367</v>
      </c>
      <c r="R390" s="227">
        <f>Q390*H390</f>
        <v>6.159175</v>
      </c>
      <c r="S390" s="227">
        <v>0</v>
      </c>
      <c r="T390" s="228">
        <f>S390*H390</f>
        <v>0</v>
      </c>
      <c r="U390" s="39"/>
      <c r="V390" s="39"/>
      <c r="W390" s="39"/>
      <c r="X390" s="39"/>
      <c r="Y390" s="39"/>
      <c r="Z390" s="39"/>
      <c r="AA390" s="39"/>
      <c r="AB390" s="39"/>
      <c r="AC390" s="39"/>
      <c r="AD390" s="39"/>
      <c r="AE390" s="39"/>
      <c r="AR390" s="229" t="s">
        <v>136</v>
      </c>
      <c r="AT390" s="229" t="s">
        <v>131</v>
      </c>
      <c r="AU390" s="229" t="s">
        <v>89</v>
      </c>
      <c r="AY390" s="18" t="s">
        <v>129</v>
      </c>
      <c r="BE390" s="230">
        <f>IF(N390="základní",J390,0)</f>
        <v>0</v>
      </c>
      <c r="BF390" s="230">
        <f>IF(N390="snížená",J390,0)</f>
        <v>0</v>
      </c>
      <c r="BG390" s="230">
        <f>IF(N390="zákl. přenesená",J390,0)</f>
        <v>0</v>
      </c>
      <c r="BH390" s="230">
        <f>IF(N390="sníž. přenesená",J390,0)</f>
        <v>0</v>
      </c>
      <c r="BI390" s="230">
        <f>IF(N390="nulová",J390,0)</f>
        <v>0</v>
      </c>
      <c r="BJ390" s="18" t="s">
        <v>87</v>
      </c>
      <c r="BK390" s="230">
        <f>ROUND(I390*H390,2)</f>
        <v>0</v>
      </c>
      <c r="BL390" s="18" t="s">
        <v>136</v>
      </c>
      <c r="BM390" s="229" t="s">
        <v>751</v>
      </c>
    </row>
    <row r="391" spans="1:47" s="2" customFormat="1" ht="12">
      <c r="A391" s="39"/>
      <c r="B391" s="40"/>
      <c r="C391" s="41"/>
      <c r="D391" s="231" t="s">
        <v>138</v>
      </c>
      <c r="E391" s="41"/>
      <c r="F391" s="232" t="s">
        <v>403</v>
      </c>
      <c r="G391" s="41"/>
      <c r="H391" s="41"/>
      <c r="I391" s="137"/>
      <c r="J391" s="41"/>
      <c r="K391" s="41"/>
      <c r="L391" s="45"/>
      <c r="M391" s="233"/>
      <c r="N391" s="234"/>
      <c r="O391" s="85"/>
      <c r="P391" s="85"/>
      <c r="Q391" s="85"/>
      <c r="R391" s="85"/>
      <c r="S391" s="85"/>
      <c r="T391" s="86"/>
      <c r="U391" s="39"/>
      <c r="V391" s="39"/>
      <c r="W391" s="39"/>
      <c r="X391" s="39"/>
      <c r="Y391" s="39"/>
      <c r="Z391" s="39"/>
      <c r="AA391" s="39"/>
      <c r="AB391" s="39"/>
      <c r="AC391" s="39"/>
      <c r="AD391" s="39"/>
      <c r="AE391" s="39"/>
      <c r="AT391" s="18" t="s">
        <v>138</v>
      </c>
      <c r="AU391" s="18" t="s">
        <v>89</v>
      </c>
    </row>
    <row r="392" spans="1:51" s="13" customFormat="1" ht="12">
      <c r="A392" s="13"/>
      <c r="B392" s="235"/>
      <c r="C392" s="236"/>
      <c r="D392" s="231" t="s">
        <v>150</v>
      </c>
      <c r="E392" s="237" t="s">
        <v>77</v>
      </c>
      <c r="F392" s="238" t="s">
        <v>752</v>
      </c>
      <c r="G392" s="236"/>
      <c r="H392" s="239">
        <v>2.5</v>
      </c>
      <c r="I392" s="240"/>
      <c r="J392" s="236"/>
      <c r="K392" s="236"/>
      <c r="L392" s="241"/>
      <c r="M392" s="242"/>
      <c r="N392" s="243"/>
      <c r="O392" s="243"/>
      <c r="P392" s="243"/>
      <c r="Q392" s="243"/>
      <c r="R392" s="243"/>
      <c r="S392" s="243"/>
      <c r="T392" s="244"/>
      <c r="U392" s="13"/>
      <c r="V392" s="13"/>
      <c r="W392" s="13"/>
      <c r="X392" s="13"/>
      <c r="Y392" s="13"/>
      <c r="Z392" s="13"/>
      <c r="AA392" s="13"/>
      <c r="AB392" s="13"/>
      <c r="AC392" s="13"/>
      <c r="AD392" s="13"/>
      <c r="AE392" s="13"/>
      <c r="AT392" s="245" t="s">
        <v>150</v>
      </c>
      <c r="AU392" s="245" t="s">
        <v>89</v>
      </c>
      <c r="AV392" s="13" t="s">
        <v>89</v>
      </c>
      <c r="AW392" s="13" t="s">
        <v>37</v>
      </c>
      <c r="AX392" s="13" t="s">
        <v>79</v>
      </c>
      <c r="AY392" s="245" t="s">
        <v>129</v>
      </c>
    </row>
    <row r="393" spans="1:51" s="14" customFormat="1" ht="12">
      <c r="A393" s="14"/>
      <c r="B393" s="246"/>
      <c r="C393" s="247"/>
      <c r="D393" s="231" t="s">
        <v>150</v>
      </c>
      <c r="E393" s="248" t="s">
        <v>77</v>
      </c>
      <c r="F393" s="249" t="s">
        <v>753</v>
      </c>
      <c r="G393" s="247"/>
      <c r="H393" s="248" t="s">
        <v>77</v>
      </c>
      <c r="I393" s="250"/>
      <c r="J393" s="247"/>
      <c r="K393" s="247"/>
      <c r="L393" s="251"/>
      <c r="M393" s="252"/>
      <c r="N393" s="253"/>
      <c r="O393" s="253"/>
      <c r="P393" s="253"/>
      <c r="Q393" s="253"/>
      <c r="R393" s="253"/>
      <c r="S393" s="253"/>
      <c r="T393" s="254"/>
      <c r="U393" s="14"/>
      <c r="V393" s="14"/>
      <c r="W393" s="14"/>
      <c r="X393" s="14"/>
      <c r="Y393" s="14"/>
      <c r="Z393" s="14"/>
      <c r="AA393" s="14"/>
      <c r="AB393" s="14"/>
      <c r="AC393" s="14"/>
      <c r="AD393" s="14"/>
      <c r="AE393" s="14"/>
      <c r="AT393" s="255" t="s">
        <v>150</v>
      </c>
      <c r="AU393" s="255" t="s">
        <v>89</v>
      </c>
      <c r="AV393" s="14" t="s">
        <v>87</v>
      </c>
      <c r="AW393" s="14" t="s">
        <v>37</v>
      </c>
      <c r="AX393" s="14" t="s">
        <v>79</v>
      </c>
      <c r="AY393" s="255" t="s">
        <v>129</v>
      </c>
    </row>
    <row r="394" spans="1:51" s="15" customFormat="1" ht="12">
      <c r="A394" s="15"/>
      <c r="B394" s="256"/>
      <c r="C394" s="257"/>
      <c r="D394" s="231" t="s">
        <v>150</v>
      </c>
      <c r="E394" s="258" t="s">
        <v>77</v>
      </c>
      <c r="F394" s="259" t="s">
        <v>153</v>
      </c>
      <c r="G394" s="257"/>
      <c r="H394" s="260">
        <v>2.5</v>
      </c>
      <c r="I394" s="261"/>
      <c r="J394" s="257"/>
      <c r="K394" s="257"/>
      <c r="L394" s="262"/>
      <c r="M394" s="263"/>
      <c r="N394" s="264"/>
      <c r="O394" s="264"/>
      <c r="P394" s="264"/>
      <c r="Q394" s="264"/>
      <c r="R394" s="264"/>
      <c r="S394" s="264"/>
      <c r="T394" s="265"/>
      <c r="U394" s="15"/>
      <c r="V394" s="15"/>
      <c r="W394" s="15"/>
      <c r="X394" s="15"/>
      <c r="Y394" s="15"/>
      <c r="Z394" s="15"/>
      <c r="AA394" s="15"/>
      <c r="AB394" s="15"/>
      <c r="AC394" s="15"/>
      <c r="AD394" s="15"/>
      <c r="AE394" s="15"/>
      <c r="AT394" s="266" t="s">
        <v>150</v>
      </c>
      <c r="AU394" s="266" t="s">
        <v>89</v>
      </c>
      <c r="AV394" s="15" t="s">
        <v>136</v>
      </c>
      <c r="AW394" s="15" t="s">
        <v>37</v>
      </c>
      <c r="AX394" s="15" t="s">
        <v>87</v>
      </c>
      <c r="AY394" s="266" t="s">
        <v>129</v>
      </c>
    </row>
    <row r="395" spans="1:65" s="2" customFormat="1" ht="16.5" customHeight="1">
      <c r="A395" s="39"/>
      <c r="B395" s="40"/>
      <c r="C395" s="219" t="s">
        <v>754</v>
      </c>
      <c r="D395" s="219" t="s">
        <v>131</v>
      </c>
      <c r="E395" s="220" t="s">
        <v>407</v>
      </c>
      <c r="F395" s="221" t="s">
        <v>408</v>
      </c>
      <c r="G395" s="222" t="s">
        <v>147</v>
      </c>
      <c r="H395" s="223">
        <v>345</v>
      </c>
      <c r="I395" s="224"/>
      <c r="J395" s="223">
        <f>ROUND(I395*H395,2)</f>
        <v>0</v>
      </c>
      <c r="K395" s="221" t="s">
        <v>135</v>
      </c>
      <c r="L395" s="45"/>
      <c r="M395" s="225" t="s">
        <v>77</v>
      </c>
      <c r="N395" s="226" t="s">
        <v>49</v>
      </c>
      <c r="O395" s="85"/>
      <c r="P395" s="227">
        <f>O395*H395</f>
        <v>0</v>
      </c>
      <c r="Q395" s="227">
        <v>0.00198</v>
      </c>
      <c r="R395" s="227">
        <f>Q395*H395</f>
        <v>0.6831</v>
      </c>
      <c r="S395" s="227">
        <v>0</v>
      </c>
      <c r="T395" s="228">
        <f>S395*H395</f>
        <v>0</v>
      </c>
      <c r="U395" s="39"/>
      <c r="V395" s="39"/>
      <c r="W395" s="39"/>
      <c r="X395" s="39"/>
      <c r="Y395" s="39"/>
      <c r="Z395" s="39"/>
      <c r="AA395" s="39"/>
      <c r="AB395" s="39"/>
      <c r="AC395" s="39"/>
      <c r="AD395" s="39"/>
      <c r="AE395" s="39"/>
      <c r="AR395" s="229" t="s">
        <v>136</v>
      </c>
      <c r="AT395" s="229" t="s">
        <v>131</v>
      </c>
      <c r="AU395" s="229" t="s">
        <v>89</v>
      </c>
      <c r="AY395" s="18" t="s">
        <v>129</v>
      </c>
      <c r="BE395" s="230">
        <f>IF(N395="základní",J395,0)</f>
        <v>0</v>
      </c>
      <c r="BF395" s="230">
        <f>IF(N395="snížená",J395,0)</f>
        <v>0</v>
      </c>
      <c r="BG395" s="230">
        <f>IF(N395="zákl. přenesená",J395,0)</f>
        <v>0</v>
      </c>
      <c r="BH395" s="230">
        <f>IF(N395="sníž. přenesená",J395,0)</f>
        <v>0</v>
      </c>
      <c r="BI395" s="230">
        <f>IF(N395="nulová",J395,0)</f>
        <v>0</v>
      </c>
      <c r="BJ395" s="18" t="s">
        <v>87</v>
      </c>
      <c r="BK395" s="230">
        <f>ROUND(I395*H395,2)</f>
        <v>0</v>
      </c>
      <c r="BL395" s="18" t="s">
        <v>136</v>
      </c>
      <c r="BM395" s="229" t="s">
        <v>755</v>
      </c>
    </row>
    <row r="396" spans="1:47" s="2" customFormat="1" ht="12">
      <c r="A396" s="39"/>
      <c r="B396" s="40"/>
      <c r="C396" s="41"/>
      <c r="D396" s="231" t="s">
        <v>138</v>
      </c>
      <c r="E396" s="41"/>
      <c r="F396" s="232" t="s">
        <v>410</v>
      </c>
      <c r="G396" s="41"/>
      <c r="H396" s="41"/>
      <c r="I396" s="137"/>
      <c r="J396" s="41"/>
      <c r="K396" s="41"/>
      <c r="L396" s="45"/>
      <c r="M396" s="233"/>
      <c r="N396" s="234"/>
      <c r="O396" s="85"/>
      <c r="P396" s="85"/>
      <c r="Q396" s="85"/>
      <c r="R396" s="85"/>
      <c r="S396" s="85"/>
      <c r="T396" s="86"/>
      <c r="U396" s="39"/>
      <c r="V396" s="39"/>
      <c r="W396" s="39"/>
      <c r="X396" s="39"/>
      <c r="Y396" s="39"/>
      <c r="Z396" s="39"/>
      <c r="AA396" s="39"/>
      <c r="AB396" s="39"/>
      <c r="AC396" s="39"/>
      <c r="AD396" s="39"/>
      <c r="AE396" s="39"/>
      <c r="AT396" s="18" t="s">
        <v>138</v>
      </c>
      <c r="AU396" s="18" t="s">
        <v>89</v>
      </c>
    </row>
    <row r="397" spans="1:51" s="13" customFormat="1" ht="12">
      <c r="A397" s="13"/>
      <c r="B397" s="235"/>
      <c r="C397" s="236"/>
      <c r="D397" s="231" t="s">
        <v>150</v>
      </c>
      <c r="E397" s="237" t="s">
        <v>77</v>
      </c>
      <c r="F397" s="238" t="s">
        <v>756</v>
      </c>
      <c r="G397" s="236"/>
      <c r="H397" s="239">
        <v>345</v>
      </c>
      <c r="I397" s="240"/>
      <c r="J397" s="236"/>
      <c r="K397" s="236"/>
      <c r="L397" s="241"/>
      <c r="M397" s="242"/>
      <c r="N397" s="243"/>
      <c r="O397" s="243"/>
      <c r="P397" s="243"/>
      <c r="Q397" s="243"/>
      <c r="R397" s="243"/>
      <c r="S397" s="243"/>
      <c r="T397" s="244"/>
      <c r="U397" s="13"/>
      <c r="V397" s="13"/>
      <c r="W397" s="13"/>
      <c r="X397" s="13"/>
      <c r="Y397" s="13"/>
      <c r="Z397" s="13"/>
      <c r="AA397" s="13"/>
      <c r="AB397" s="13"/>
      <c r="AC397" s="13"/>
      <c r="AD397" s="13"/>
      <c r="AE397" s="13"/>
      <c r="AT397" s="245" t="s">
        <v>150</v>
      </c>
      <c r="AU397" s="245" t="s">
        <v>89</v>
      </c>
      <c r="AV397" s="13" t="s">
        <v>89</v>
      </c>
      <c r="AW397" s="13" t="s">
        <v>37</v>
      </c>
      <c r="AX397" s="13" t="s">
        <v>79</v>
      </c>
      <c r="AY397" s="245" t="s">
        <v>129</v>
      </c>
    </row>
    <row r="398" spans="1:51" s="14" customFormat="1" ht="12">
      <c r="A398" s="14"/>
      <c r="B398" s="246"/>
      <c r="C398" s="247"/>
      <c r="D398" s="231" t="s">
        <v>150</v>
      </c>
      <c r="E398" s="248" t="s">
        <v>77</v>
      </c>
      <c r="F398" s="249" t="s">
        <v>412</v>
      </c>
      <c r="G398" s="247"/>
      <c r="H398" s="248" t="s">
        <v>77</v>
      </c>
      <c r="I398" s="250"/>
      <c r="J398" s="247"/>
      <c r="K398" s="247"/>
      <c r="L398" s="251"/>
      <c r="M398" s="252"/>
      <c r="N398" s="253"/>
      <c r="O398" s="253"/>
      <c r="P398" s="253"/>
      <c r="Q398" s="253"/>
      <c r="R398" s="253"/>
      <c r="S398" s="253"/>
      <c r="T398" s="254"/>
      <c r="U398" s="14"/>
      <c r="V398" s="14"/>
      <c r="W398" s="14"/>
      <c r="X398" s="14"/>
      <c r="Y398" s="14"/>
      <c r="Z398" s="14"/>
      <c r="AA398" s="14"/>
      <c r="AB398" s="14"/>
      <c r="AC398" s="14"/>
      <c r="AD398" s="14"/>
      <c r="AE398" s="14"/>
      <c r="AT398" s="255" t="s">
        <v>150</v>
      </c>
      <c r="AU398" s="255" t="s">
        <v>89</v>
      </c>
      <c r="AV398" s="14" t="s">
        <v>87</v>
      </c>
      <c r="AW398" s="14" t="s">
        <v>37</v>
      </c>
      <c r="AX398" s="14" t="s">
        <v>79</v>
      </c>
      <c r="AY398" s="255" t="s">
        <v>129</v>
      </c>
    </row>
    <row r="399" spans="1:51" s="15" customFormat="1" ht="12">
      <c r="A399" s="15"/>
      <c r="B399" s="256"/>
      <c r="C399" s="257"/>
      <c r="D399" s="231" t="s">
        <v>150</v>
      </c>
      <c r="E399" s="258" t="s">
        <v>77</v>
      </c>
      <c r="F399" s="259" t="s">
        <v>153</v>
      </c>
      <c r="G399" s="257"/>
      <c r="H399" s="260">
        <v>345</v>
      </c>
      <c r="I399" s="261"/>
      <c r="J399" s="257"/>
      <c r="K399" s="257"/>
      <c r="L399" s="262"/>
      <c r="M399" s="263"/>
      <c r="N399" s="264"/>
      <c r="O399" s="264"/>
      <c r="P399" s="264"/>
      <c r="Q399" s="264"/>
      <c r="R399" s="264"/>
      <c r="S399" s="264"/>
      <c r="T399" s="265"/>
      <c r="U399" s="15"/>
      <c r="V399" s="15"/>
      <c r="W399" s="15"/>
      <c r="X399" s="15"/>
      <c r="Y399" s="15"/>
      <c r="Z399" s="15"/>
      <c r="AA399" s="15"/>
      <c r="AB399" s="15"/>
      <c r="AC399" s="15"/>
      <c r="AD399" s="15"/>
      <c r="AE399" s="15"/>
      <c r="AT399" s="266" t="s">
        <v>150</v>
      </c>
      <c r="AU399" s="266" t="s">
        <v>89</v>
      </c>
      <c r="AV399" s="15" t="s">
        <v>136</v>
      </c>
      <c r="AW399" s="15" t="s">
        <v>37</v>
      </c>
      <c r="AX399" s="15" t="s">
        <v>87</v>
      </c>
      <c r="AY399" s="266" t="s">
        <v>129</v>
      </c>
    </row>
    <row r="400" spans="1:65" s="2" customFormat="1" ht="16.5" customHeight="1">
      <c r="A400" s="39"/>
      <c r="B400" s="40"/>
      <c r="C400" s="219" t="s">
        <v>757</v>
      </c>
      <c r="D400" s="219" t="s">
        <v>131</v>
      </c>
      <c r="E400" s="220" t="s">
        <v>407</v>
      </c>
      <c r="F400" s="221" t="s">
        <v>408</v>
      </c>
      <c r="G400" s="222" t="s">
        <v>147</v>
      </c>
      <c r="H400" s="223">
        <v>2185.58</v>
      </c>
      <c r="I400" s="224"/>
      <c r="J400" s="223">
        <f>ROUND(I400*H400,2)</f>
        <v>0</v>
      </c>
      <c r="K400" s="221" t="s">
        <v>135</v>
      </c>
      <c r="L400" s="45"/>
      <c r="M400" s="225" t="s">
        <v>77</v>
      </c>
      <c r="N400" s="226" t="s">
        <v>49</v>
      </c>
      <c r="O400" s="85"/>
      <c r="P400" s="227">
        <f>O400*H400</f>
        <v>0</v>
      </c>
      <c r="Q400" s="227">
        <v>0.00198</v>
      </c>
      <c r="R400" s="227">
        <f>Q400*H400</f>
        <v>4.3274484</v>
      </c>
      <c r="S400" s="227">
        <v>0</v>
      </c>
      <c r="T400" s="228">
        <f>S400*H400</f>
        <v>0</v>
      </c>
      <c r="U400" s="39"/>
      <c r="V400" s="39"/>
      <c r="W400" s="39"/>
      <c r="X400" s="39"/>
      <c r="Y400" s="39"/>
      <c r="Z400" s="39"/>
      <c r="AA400" s="39"/>
      <c r="AB400" s="39"/>
      <c r="AC400" s="39"/>
      <c r="AD400" s="39"/>
      <c r="AE400" s="39"/>
      <c r="AR400" s="229" t="s">
        <v>136</v>
      </c>
      <c r="AT400" s="229" t="s">
        <v>131</v>
      </c>
      <c r="AU400" s="229" t="s">
        <v>89</v>
      </c>
      <c r="AY400" s="18" t="s">
        <v>129</v>
      </c>
      <c r="BE400" s="230">
        <f>IF(N400="základní",J400,0)</f>
        <v>0</v>
      </c>
      <c r="BF400" s="230">
        <f>IF(N400="snížená",J400,0)</f>
        <v>0</v>
      </c>
      <c r="BG400" s="230">
        <f>IF(N400="zákl. přenesená",J400,0)</f>
        <v>0</v>
      </c>
      <c r="BH400" s="230">
        <f>IF(N400="sníž. přenesená",J400,0)</f>
        <v>0</v>
      </c>
      <c r="BI400" s="230">
        <f>IF(N400="nulová",J400,0)</f>
        <v>0</v>
      </c>
      <c r="BJ400" s="18" t="s">
        <v>87</v>
      </c>
      <c r="BK400" s="230">
        <f>ROUND(I400*H400,2)</f>
        <v>0</v>
      </c>
      <c r="BL400" s="18" t="s">
        <v>136</v>
      </c>
      <c r="BM400" s="229" t="s">
        <v>758</v>
      </c>
    </row>
    <row r="401" spans="1:47" s="2" customFormat="1" ht="12">
      <c r="A401" s="39"/>
      <c r="B401" s="40"/>
      <c r="C401" s="41"/>
      <c r="D401" s="231" t="s">
        <v>138</v>
      </c>
      <c r="E401" s="41"/>
      <c r="F401" s="232" t="s">
        <v>410</v>
      </c>
      <c r="G401" s="41"/>
      <c r="H401" s="41"/>
      <c r="I401" s="137"/>
      <c r="J401" s="41"/>
      <c r="K401" s="41"/>
      <c r="L401" s="45"/>
      <c r="M401" s="233"/>
      <c r="N401" s="234"/>
      <c r="O401" s="85"/>
      <c r="P401" s="85"/>
      <c r="Q401" s="85"/>
      <c r="R401" s="85"/>
      <c r="S401" s="85"/>
      <c r="T401" s="86"/>
      <c r="U401" s="39"/>
      <c r="V401" s="39"/>
      <c r="W401" s="39"/>
      <c r="X401" s="39"/>
      <c r="Y401" s="39"/>
      <c r="Z401" s="39"/>
      <c r="AA401" s="39"/>
      <c r="AB401" s="39"/>
      <c r="AC401" s="39"/>
      <c r="AD401" s="39"/>
      <c r="AE401" s="39"/>
      <c r="AT401" s="18" t="s">
        <v>138</v>
      </c>
      <c r="AU401" s="18" t="s">
        <v>89</v>
      </c>
    </row>
    <row r="402" spans="1:51" s="13" customFormat="1" ht="12">
      <c r="A402" s="13"/>
      <c r="B402" s="235"/>
      <c r="C402" s="236"/>
      <c r="D402" s="231" t="s">
        <v>150</v>
      </c>
      <c r="E402" s="237" t="s">
        <v>77</v>
      </c>
      <c r="F402" s="238" t="s">
        <v>759</v>
      </c>
      <c r="G402" s="236"/>
      <c r="H402" s="239">
        <v>2185.58</v>
      </c>
      <c r="I402" s="240"/>
      <c r="J402" s="236"/>
      <c r="K402" s="236"/>
      <c r="L402" s="241"/>
      <c r="M402" s="242"/>
      <c r="N402" s="243"/>
      <c r="O402" s="243"/>
      <c r="P402" s="243"/>
      <c r="Q402" s="243"/>
      <c r="R402" s="243"/>
      <c r="S402" s="243"/>
      <c r="T402" s="244"/>
      <c r="U402" s="13"/>
      <c r="V402" s="13"/>
      <c r="W402" s="13"/>
      <c r="X402" s="13"/>
      <c r="Y402" s="13"/>
      <c r="Z402" s="13"/>
      <c r="AA402" s="13"/>
      <c r="AB402" s="13"/>
      <c r="AC402" s="13"/>
      <c r="AD402" s="13"/>
      <c r="AE402" s="13"/>
      <c r="AT402" s="245" t="s">
        <v>150</v>
      </c>
      <c r="AU402" s="245" t="s">
        <v>89</v>
      </c>
      <c r="AV402" s="13" t="s">
        <v>89</v>
      </c>
      <c r="AW402" s="13" t="s">
        <v>37</v>
      </c>
      <c r="AX402" s="13" t="s">
        <v>79</v>
      </c>
      <c r="AY402" s="245" t="s">
        <v>129</v>
      </c>
    </row>
    <row r="403" spans="1:51" s="14" customFormat="1" ht="12">
      <c r="A403" s="14"/>
      <c r="B403" s="246"/>
      <c r="C403" s="247"/>
      <c r="D403" s="231" t="s">
        <v>150</v>
      </c>
      <c r="E403" s="248" t="s">
        <v>77</v>
      </c>
      <c r="F403" s="249" t="s">
        <v>760</v>
      </c>
      <c r="G403" s="247"/>
      <c r="H403" s="248" t="s">
        <v>77</v>
      </c>
      <c r="I403" s="250"/>
      <c r="J403" s="247"/>
      <c r="K403" s="247"/>
      <c r="L403" s="251"/>
      <c r="M403" s="252"/>
      <c r="N403" s="253"/>
      <c r="O403" s="253"/>
      <c r="P403" s="253"/>
      <c r="Q403" s="253"/>
      <c r="R403" s="253"/>
      <c r="S403" s="253"/>
      <c r="T403" s="254"/>
      <c r="U403" s="14"/>
      <c r="V403" s="14"/>
      <c r="W403" s="14"/>
      <c r="X403" s="14"/>
      <c r="Y403" s="14"/>
      <c r="Z403" s="14"/>
      <c r="AA403" s="14"/>
      <c r="AB403" s="14"/>
      <c r="AC403" s="14"/>
      <c r="AD403" s="14"/>
      <c r="AE403" s="14"/>
      <c r="AT403" s="255" t="s">
        <v>150</v>
      </c>
      <c r="AU403" s="255" t="s">
        <v>89</v>
      </c>
      <c r="AV403" s="14" t="s">
        <v>87</v>
      </c>
      <c r="AW403" s="14" t="s">
        <v>37</v>
      </c>
      <c r="AX403" s="14" t="s">
        <v>79</v>
      </c>
      <c r="AY403" s="255" t="s">
        <v>129</v>
      </c>
    </row>
    <row r="404" spans="1:51" s="15" customFormat="1" ht="12">
      <c r="A404" s="15"/>
      <c r="B404" s="256"/>
      <c r="C404" s="257"/>
      <c r="D404" s="231" t="s">
        <v>150</v>
      </c>
      <c r="E404" s="258" t="s">
        <v>77</v>
      </c>
      <c r="F404" s="259" t="s">
        <v>153</v>
      </c>
      <c r="G404" s="257"/>
      <c r="H404" s="260">
        <v>2185.58</v>
      </c>
      <c r="I404" s="261"/>
      <c r="J404" s="257"/>
      <c r="K404" s="257"/>
      <c r="L404" s="262"/>
      <c r="M404" s="263"/>
      <c r="N404" s="264"/>
      <c r="O404" s="264"/>
      <c r="P404" s="264"/>
      <c r="Q404" s="264"/>
      <c r="R404" s="264"/>
      <c r="S404" s="264"/>
      <c r="T404" s="265"/>
      <c r="U404" s="15"/>
      <c r="V404" s="15"/>
      <c r="W404" s="15"/>
      <c r="X404" s="15"/>
      <c r="Y404" s="15"/>
      <c r="Z404" s="15"/>
      <c r="AA404" s="15"/>
      <c r="AB404" s="15"/>
      <c r="AC404" s="15"/>
      <c r="AD404" s="15"/>
      <c r="AE404" s="15"/>
      <c r="AT404" s="266" t="s">
        <v>150</v>
      </c>
      <c r="AU404" s="266" t="s">
        <v>89</v>
      </c>
      <c r="AV404" s="15" t="s">
        <v>136</v>
      </c>
      <c r="AW404" s="15" t="s">
        <v>37</v>
      </c>
      <c r="AX404" s="15" t="s">
        <v>87</v>
      </c>
      <c r="AY404" s="266" t="s">
        <v>129</v>
      </c>
    </row>
    <row r="405" spans="1:65" s="2" customFormat="1" ht="21.75" customHeight="1">
      <c r="A405" s="39"/>
      <c r="B405" s="40"/>
      <c r="C405" s="219" t="s">
        <v>682</v>
      </c>
      <c r="D405" s="219" t="s">
        <v>131</v>
      </c>
      <c r="E405" s="220" t="s">
        <v>414</v>
      </c>
      <c r="F405" s="221" t="s">
        <v>761</v>
      </c>
      <c r="G405" s="222" t="s">
        <v>374</v>
      </c>
      <c r="H405" s="223">
        <v>10.7</v>
      </c>
      <c r="I405" s="224"/>
      <c r="J405" s="223">
        <f>ROUND(I405*H405,2)</f>
        <v>0</v>
      </c>
      <c r="K405" s="221" t="s">
        <v>135</v>
      </c>
      <c r="L405" s="45"/>
      <c r="M405" s="225" t="s">
        <v>77</v>
      </c>
      <c r="N405" s="226" t="s">
        <v>49</v>
      </c>
      <c r="O405" s="85"/>
      <c r="P405" s="227">
        <f>O405*H405</f>
        <v>0</v>
      </c>
      <c r="Q405" s="227">
        <v>0</v>
      </c>
      <c r="R405" s="227">
        <f>Q405*H405</f>
        <v>0</v>
      </c>
      <c r="S405" s="227">
        <v>0</v>
      </c>
      <c r="T405" s="228">
        <f>S405*H405</f>
        <v>0</v>
      </c>
      <c r="U405" s="39"/>
      <c r="V405" s="39"/>
      <c r="W405" s="39"/>
      <c r="X405" s="39"/>
      <c r="Y405" s="39"/>
      <c r="Z405" s="39"/>
      <c r="AA405" s="39"/>
      <c r="AB405" s="39"/>
      <c r="AC405" s="39"/>
      <c r="AD405" s="39"/>
      <c r="AE405" s="39"/>
      <c r="AR405" s="229" t="s">
        <v>136</v>
      </c>
      <c r="AT405" s="229" t="s">
        <v>131</v>
      </c>
      <c r="AU405" s="229" t="s">
        <v>89</v>
      </c>
      <c r="AY405" s="18" t="s">
        <v>129</v>
      </c>
      <c r="BE405" s="230">
        <f>IF(N405="základní",J405,0)</f>
        <v>0</v>
      </c>
      <c r="BF405" s="230">
        <f>IF(N405="snížená",J405,0)</f>
        <v>0</v>
      </c>
      <c r="BG405" s="230">
        <f>IF(N405="zákl. přenesená",J405,0)</f>
        <v>0</v>
      </c>
      <c r="BH405" s="230">
        <f>IF(N405="sníž. přenesená",J405,0)</f>
        <v>0</v>
      </c>
      <c r="BI405" s="230">
        <f>IF(N405="nulová",J405,0)</f>
        <v>0</v>
      </c>
      <c r="BJ405" s="18" t="s">
        <v>87</v>
      </c>
      <c r="BK405" s="230">
        <f>ROUND(I405*H405,2)</f>
        <v>0</v>
      </c>
      <c r="BL405" s="18" t="s">
        <v>136</v>
      </c>
      <c r="BM405" s="229" t="s">
        <v>416</v>
      </c>
    </row>
    <row r="406" spans="1:47" s="2" customFormat="1" ht="12">
      <c r="A406" s="39"/>
      <c r="B406" s="40"/>
      <c r="C406" s="41"/>
      <c r="D406" s="231" t="s">
        <v>138</v>
      </c>
      <c r="E406" s="41"/>
      <c r="F406" s="232" t="s">
        <v>417</v>
      </c>
      <c r="G406" s="41"/>
      <c r="H406" s="41"/>
      <c r="I406" s="137"/>
      <c r="J406" s="41"/>
      <c r="K406" s="41"/>
      <c r="L406" s="45"/>
      <c r="M406" s="233"/>
      <c r="N406" s="234"/>
      <c r="O406" s="85"/>
      <c r="P406" s="85"/>
      <c r="Q406" s="85"/>
      <c r="R406" s="85"/>
      <c r="S406" s="85"/>
      <c r="T406" s="86"/>
      <c r="U406" s="39"/>
      <c r="V406" s="39"/>
      <c r="W406" s="39"/>
      <c r="X406" s="39"/>
      <c r="Y406" s="39"/>
      <c r="Z406" s="39"/>
      <c r="AA406" s="39"/>
      <c r="AB406" s="39"/>
      <c r="AC406" s="39"/>
      <c r="AD406" s="39"/>
      <c r="AE406" s="39"/>
      <c r="AT406" s="18" t="s">
        <v>138</v>
      </c>
      <c r="AU406" s="18" t="s">
        <v>89</v>
      </c>
    </row>
    <row r="407" spans="1:51" s="13" customFormat="1" ht="12">
      <c r="A407" s="13"/>
      <c r="B407" s="235"/>
      <c r="C407" s="236"/>
      <c r="D407" s="231" t="s">
        <v>150</v>
      </c>
      <c r="E407" s="237" t="s">
        <v>77</v>
      </c>
      <c r="F407" s="238" t="s">
        <v>762</v>
      </c>
      <c r="G407" s="236"/>
      <c r="H407" s="239">
        <v>10.7</v>
      </c>
      <c r="I407" s="240"/>
      <c r="J407" s="236"/>
      <c r="K407" s="236"/>
      <c r="L407" s="241"/>
      <c r="M407" s="242"/>
      <c r="N407" s="243"/>
      <c r="O407" s="243"/>
      <c r="P407" s="243"/>
      <c r="Q407" s="243"/>
      <c r="R407" s="243"/>
      <c r="S407" s="243"/>
      <c r="T407" s="244"/>
      <c r="U407" s="13"/>
      <c r="V407" s="13"/>
      <c r="W407" s="13"/>
      <c r="X407" s="13"/>
      <c r="Y407" s="13"/>
      <c r="Z407" s="13"/>
      <c r="AA407" s="13"/>
      <c r="AB407" s="13"/>
      <c r="AC407" s="13"/>
      <c r="AD407" s="13"/>
      <c r="AE407" s="13"/>
      <c r="AT407" s="245" t="s">
        <v>150</v>
      </c>
      <c r="AU407" s="245" t="s">
        <v>89</v>
      </c>
      <c r="AV407" s="13" t="s">
        <v>89</v>
      </c>
      <c r="AW407" s="13" t="s">
        <v>37</v>
      </c>
      <c r="AX407" s="13" t="s">
        <v>79</v>
      </c>
      <c r="AY407" s="245" t="s">
        <v>129</v>
      </c>
    </row>
    <row r="408" spans="1:51" s="14" customFormat="1" ht="12">
      <c r="A408" s="14"/>
      <c r="B408" s="246"/>
      <c r="C408" s="247"/>
      <c r="D408" s="231" t="s">
        <v>150</v>
      </c>
      <c r="E408" s="248" t="s">
        <v>77</v>
      </c>
      <c r="F408" s="249" t="s">
        <v>152</v>
      </c>
      <c r="G408" s="247"/>
      <c r="H408" s="248" t="s">
        <v>77</v>
      </c>
      <c r="I408" s="250"/>
      <c r="J408" s="247"/>
      <c r="K408" s="247"/>
      <c r="L408" s="251"/>
      <c r="M408" s="252"/>
      <c r="N408" s="253"/>
      <c r="O408" s="253"/>
      <c r="P408" s="253"/>
      <c r="Q408" s="253"/>
      <c r="R408" s="253"/>
      <c r="S408" s="253"/>
      <c r="T408" s="254"/>
      <c r="U408" s="14"/>
      <c r="V408" s="14"/>
      <c r="W408" s="14"/>
      <c r="X408" s="14"/>
      <c r="Y408" s="14"/>
      <c r="Z408" s="14"/>
      <c r="AA408" s="14"/>
      <c r="AB408" s="14"/>
      <c r="AC408" s="14"/>
      <c r="AD408" s="14"/>
      <c r="AE408" s="14"/>
      <c r="AT408" s="255" t="s">
        <v>150</v>
      </c>
      <c r="AU408" s="255" t="s">
        <v>89</v>
      </c>
      <c r="AV408" s="14" t="s">
        <v>87</v>
      </c>
      <c r="AW408" s="14" t="s">
        <v>37</v>
      </c>
      <c r="AX408" s="14" t="s">
        <v>79</v>
      </c>
      <c r="AY408" s="255" t="s">
        <v>129</v>
      </c>
    </row>
    <row r="409" spans="1:51" s="15" customFormat="1" ht="12">
      <c r="A409" s="15"/>
      <c r="B409" s="256"/>
      <c r="C409" s="257"/>
      <c r="D409" s="231" t="s">
        <v>150</v>
      </c>
      <c r="E409" s="258" t="s">
        <v>77</v>
      </c>
      <c r="F409" s="259" t="s">
        <v>153</v>
      </c>
      <c r="G409" s="257"/>
      <c r="H409" s="260">
        <v>10.7</v>
      </c>
      <c r="I409" s="261"/>
      <c r="J409" s="257"/>
      <c r="K409" s="257"/>
      <c r="L409" s="262"/>
      <c r="M409" s="263"/>
      <c r="N409" s="264"/>
      <c r="O409" s="264"/>
      <c r="P409" s="264"/>
      <c r="Q409" s="264"/>
      <c r="R409" s="264"/>
      <c r="S409" s="264"/>
      <c r="T409" s="265"/>
      <c r="U409" s="15"/>
      <c r="V409" s="15"/>
      <c r="W409" s="15"/>
      <c r="X409" s="15"/>
      <c r="Y409" s="15"/>
      <c r="Z409" s="15"/>
      <c r="AA409" s="15"/>
      <c r="AB409" s="15"/>
      <c r="AC409" s="15"/>
      <c r="AD409" s="15"/>
      <c r="AE409" s="15"/>
      <c r="AT409" s="266" t="s">
        <v>150</v>
      </c>
      <c r="AU409" s="266" t="s">
        <v>89</v>
      </c>
      <c r="AV409" s="15" t="s">
        <v>136</v>
      </c>
      <c r="AW409" s="15" t="s">
        <v>37</v>
      </c>
      <c r="AX409" s="15" t="s">
        <v>87</v>
      </c>
      <c r="AY409" s="266" t="s">
        <v>129</v>
      </c>
    </row>
    <row r="410" spans="1:65" s="2" customFormat="1" ht="16.5" customHeight="1">
      <c r="A410" s="39"/>
      <c r="B410" s="40"/>
      <c r="C410" s="219" t="s">
        <v>763</v>
      </c>
      <c r="D410" s="219" t="s">
        <v>131</v>
      </c>
      <c r="E410" s="220" t="s">
        <v>419</v>
      </c>
      <c r="F410" s="221" t="s">
        <v>420</v>
      </c>
      <c r="G410" s="222" t="s">
        <v>374</v>
      </c>
      <c r="H410" s="223">
        <v>10.7</v>
      </c>
      <c r="I410" s="224"/>
      <c r="J410" s="223">
        <f>ROUND(I410*H410,2)</f>
        <v>0</v>
      </c>
      <c r="K410" s="221" t="s">
        <v>135</v>
      </c>
      <c r="L410" s="45"/>
      <c r="M410" s="225" t="s">
        <v>77</v>
      </c>
      <c r="N410" s="226" t="s">
        <v>49</v>
      </c>
      <c r="O410" s="85"/>
      <c r="P410" s="227">
        <f>O410*H410</f>
        <v>0</v>
      </c>
      <c r="Q410" s="227">
        <v>0</v>
      </c>
      <c r="R410" s="227">
        <f>Q410*H410</f>
        <v>0</v>
      </c>
      <c r="S410" s="227">
        <v>0</v>
      </c>
      <c r="T410" s="228">
        <f>S410*H410</f>
        <v>0</v>
      </c>
      <c r="U410" s="39"/>
      <c r="V410" s="39"/>
      <c r="W410" s="39"/>
      <c r="X410" s="39"/>
      <c r="Y410" s="39"/>
      <c r="Z410" s="39"/>
      <c r="AA410" s="39"/>
      <c r="AB410" s="39"/>
      <c r="AC410" s="39"/>
      <c r="AD410" s="39"/>
      <c r="AE410" s="39"/>
      <c r="AR410" s="229" t="s">
        <v>136</v>
      </c>
      <c r="AT410" s="229" t="s">
        <v>131</v>
      </c>
      <c r="AU410" s="229" t="s">
        <v>89</v>
      </c>
      <c r="AY410" s="18" t="s">
        <v>129</v>
      </c>
      <c r="BE410" s="230">
        <f>IF(N410="základní",J410,0)</f>
        <v>0</v>
      </c>
      <c r="BF410" s="230">
        <f>IF(N410="snížená",J410,0)</f>
        <v>0</v>
      </c>
      <c r="BG410" s="230">
        <f>IF(N410="zákl. přenesená",J410,0)</f>
        <v>0</v>
      </c>
      <c r="BH410" s="230">
        <f>IF(N410="sníž. přenesená",J410,0)</f>
        <v>0</v>
      </c>
      <c r="BI410" s="230">
        <f>IF(N410="nulová",J410,0)</f>
        <v>0</v>
      </c>
      <c r="BJ410" s="18" t="s">
        <v>87</v>
      </c>
      <c r="BK410" s="230">
        <f>ROUND(I410*H410,2)</f>
        <v>0</v>
      </c>
      <c r="BL410" s="18" t="s">
        <v>136</v>
      </c>
      <c r="BM410" s="229" t="s">
        <v>421</v>
      </c>
    </row>
    <row r="411" spans="1:47" s="2" customFormat="1" ht="12">
      <c r="A411" s="39"/>
      <c r="B411" s="40"/>
      <c r="C411" s="41"/>
      <c r="D411" s="231" t="s">
        <v>138</v>
      </c>
      <c r="E411" s="41"/>
      <c r="F411" s="232" t="s">
        <v>422</v>
      </c>
      <c r="G411" s="41"/>
      <c r="H411" s="41"/>
      <c r="I411" s="137"/>
      <c r="J411" s="41"/>
      <c r="K411" s="41"/>
      <c r="L411" s="45"/>
      <c r="M411" s="233"/>
      <c r="N411" s="234"/>
      <c r="O411" s="85"/>
      <c r="P411" s="85"/>
      <c r="Q411" s="85"/>
      <c r="R411" s="85"/>
      <c r="S411" s="85"/>
      <c r="T411" s="86"/>
      <c r="U411" s="39"/>
      <c r="V411" s="39"/>
      <c r="W411" s="39"/>
      <c r="X411" s="39"/>
      <c r="Y411" s="39"/>
      <c r="Z411" s="39"/>
      <c r="AA411" s="39"/>
      <c r="AB411" s="39"/>
      <c r="AC411" s="39"/>
      <c r="AD411" s="39"/>
      <c r="AE411" s="39"/>
      <c r="AT411" s="18" t="s">
        <v>138</v>
      </c>
      <c r="AU411" s="18" t="s">
        <v>89</v>
      </c>
    </row>
    <row r="412" spans="1:51" s="13" customFormat="1" ht="12">
      <c r="A412" s="13"/>
      <c r="B412" s="235"/>
      <c r="C412" s="236"/>
      <c r="D412" s="231" t="s">
        <v>150</v>
      </c>
      <c r="E412" s="237" t="s">
        <v>77</v>
      </c>
      <c r="F412" s="238" t="s">
        <v>764</v>
      </c>
      <c r="G412" s="236"/>
      <c r="H412" s="239">
        <v>10.7</v>
      </c>
      <c r="I412" s="240"/>
      <c r="J412" s="236"/>
      <c r="K412" s="236"/>
      <c r="L412" s="241"/>
      <c r="M412" s="242"/>
      <c r="N412" s="243"/>
      <c r="O412" s="243"/>
      <c r="P412" s="243"/>
      <c r="Q412" s="243"/>
      <c r="R412" s="243"/>
      <c r="S412" s="243"/>
      <c r="T412" s="244"/>
      <c r="U412" s="13"/>
      <c r="V412" s="13"/>
      <c r="W412" s="13"/>
      <c r="X412" s="13"/>
      <c r="Y412" s="13"/>
      <c r="Z412" s="13"/>
      <c r="AA412" s="13"/>
      <c r="AB412" s="13"/>
      <c r="AC412" s="13"/>
      <c r="AD412" s="13"/>
      <c r="AE412" s="13"/>
      <c r="AT412" s="245" t="s">
        <v>150</v>
      </c>
      <c r="AU412" s="245" t="s">
        <v>89</v>
      </c>
      <c r="AV412" s="13" t="s">
        <v>89</v>
      </c>
      <c r="AW412" s="13" t="s">
        <v>37</v>
      </c>
      <c r="AX412" s="13" t="s">
        <v>79</v>
      </c>
      <c r="AY412" s="245" t="s">
        <v>129</v>
      </c>
    </row>
    <row r="413" spans="1:51" s="14" customFormat="1" ht="12">
      <c r="A413" s="14"/>
      <c r="B413" s="246"/>
      <c r="C413" s="247"/>
      <c r="D413" s="231" t="s">
        <v>150</v>
      </c>
      <c r="E413" s="248" t="s">
        <v>77</v>
      </c>
      <c r="F413" s="249" t="s">
        <v>152</v>
      </c>
      <c r="G413" s="247"/>
      <c r="H413" s="248" t="s">
        <v>77</v>
      </c>
      <c r="I413" s="250"/>
      <c r="J413" s="247"/>
      <c r="K413" s="247"/>
      <c r="L413" s="251"/>
      <c r="M413" s="252"/>
      <c r="N413" s="253"/>
      <c r="O413" s="253"/>
      <c r="P413" s="253"/>
      <c r="Q413" s="253"/>
      <c r="R413" s="253"/>
      <c r="S413" s="253"/>
      <c r="T413" s="254"/>
      <c r="U413" s="14"/>
      <c r="V413" s="14"/>
      <c r="W413" s="14"/>
      <c r="X413" s="14"/>
      <c r="Y413" s="14"/>
      <c r="Z413" s="14"/>
      <c r="AA413" s="14"/>
      <c r="AB413" s="14"/>
      <c r="AC413" s="14"/>
      <c r="AD413" s="14"/>
      <c r="AE413" s="14"/>
      <c r="AT413" s="255" t="s">
        <v>150</v>
      </c>
      <c r="AU413" s="255" t="s">
        <v>89</v>
      </c>
      <c r="AV413" s="14" t="s">
        <v>87</v>
      </c>
      <c r="AW413" s="14" t="s">
        <v>37</v>
      </c>
      <c r="AX413" s="14" t="s">
        <v>79</v>
      </c>
      <c r="AY413" s="255" t="s">
        <v>129</v>
      </c>
    </row>
    <row r="414" spans="1:51" s="15" customFormat="1" ht="12">
      <c r="A414" s="15"/>
      <c r="B414" s="256"/>
      <c r="C414" s="257"/>
      <c r="D414" s="231" t="s">
        <v>150</v>
      </c>
      <c r="E414" s="258" t="s">
        <v>77</v>
      </c>
      <c r="F414" s="259" t="s">
        <v>153</v>
      </c>
      <c r="G414" s="257"/>
      <c r="H414" s="260">
        <v>10.7</v>
      </c>
      <c r="I414" s="261"/>
      <c r="J414" s="257"/>
      <c r="K414" s="257"/>
      <c r="L414" s="262"/>
      <c r="M414" s="263"/>
      <c r="N414" s="264"/>
      <c r="O414" s="264"/>
      <c r="P414" s="264"/>
      <c r="Q414" s="264"/>
      <c r="R414" s="264"/>
      <c r="S414" s="264"/>
      <c r="T414" s="265"/>
      <c r="U414" s="15"/>
      <c r="V414" s="15"/>
      <c r="W414" s="15"/>
      <c r="X414" s="15"/>
      <c r="Y414" s="15"/>
      <c r="Z414" s="15"/>
      <c r="AA414" s="15"/>
      <c r="AB414" s="15"/>
      <c r="AC414" s="15"/>
      <c r="AD414" s="15"/>
      <c r="AE414" s="15"/>
      <c r="AT414" s="266" t="s">
        <v>150</v>
      </c>
      <c r="AU414" s="266" t="s">
        <v>89</v>
      </c>
      <c r="AV414" s="15" t="s">
        <v>136</v>
      </c>
      <c r="AW414" s="15" t="s">
        <v>37</v>
      </c>
      <c r="AX414" s="15" t="s">
        <v>87</v>
      </c>
      <c r="AY414" s="266" t="s">
        <v>129</v>
      </c>
    </row>
    <row r="415" spans="1:65" s="2" customFormat="1" ht="21.75" customHeight="1">
      <c r="A415" s="39"/>
      <c r="B415" s="40"/>
      <c r="C415" s="219" t="s">
        <v>681</v>
      </c>
      <c r="D415" s="219" t="s">
        <v>131</v>
      </c>
      <c r="E415" s="220" t="s">
        <v>765</v>
      </c>
      <c r="F415" s="221" t="s">
        <v>766</v>
      </c>
      <c r="G415" s="222" t="s">
        <v>374</v>
      </c>
      <c r="H415" s="223">
        <v>1267</v>
      </c>
      <c r="I415" s="224"/>
      <c r="J415" s="223">
        <f>ROUND(I415*H415,2)</f>
        <v>0</v>
      </c>
      <c r="K415" s="221" t="s">
        <v>135</v>
      </c>
      <c r="L415" s="45"/>
      <c r="M415" s="225" t="s">
        <v>77</v>
      </c>
      <c r="N415" s="226" t="s">
        <v>49</v>
      </c>
      <c r="O415" s="85"/>
      <c r="P415" s="227">
        <f>O415*H415</f>
        <v>0</v>
      </c>
      <c r="Q415" s="227">
        <v>0.16371</v>
      </c>
      <c r="R415" s="227">
        <f>Q415*H415</f>
        <v>207.42057</v>
      </c>
      <c r="S415" s="227">
        <v>0</v>
      </c>
      <c r="T415" s="228">
        <f>S415*H415</f>
        <v>0</v>
      </c>
      <c r="U415" s="39"/>
      <c r="V415" s="39"/>
      <c r="W415" s="39"/>
      <c r="X415" s="39"/>
      <c r="Y415" s="39"/>
      <c r="Z415" s="39"/>
      <c r="AA415" s="39"/>
      <c r="AB415" s="39"/>
      <c r="AC415" s="39"/>
      <c r="AD415" s="39"/>
      <c r="AE415" s="39"/>
      <c r="AR415" s="229" t="s">
        <v>136</v>
      </c>
      <c r="AT415" s="229" t="s">
        <v>131</v>
      </c>
      <c r="AU415" s="229" t="s">
        <v>89</v>
      </c>
      <c r="AY415" s="18" t="s">
        <v>129</v>
      </c>
      <c r="BE415" s="230">
        <f>IF(N415="základní",J415,0)</f>
        <v>0</v>
      </c>
      <c r="BF415" s="230">
        <f>IF(N415="snížená",J415,0)</f>
        <v>0</v>
      </c>
      <c r="BG415" s="230">
        <f>IF(N415="zákl. přenesená",J415,0)</f>
        <v>0</v>
      </c>
      <c r="BH415" s="230">
        <f>IF(N415="sníž. přenesená",J415,0)</f>
        <v>0</v>
      </c>
      <c r="BI415" s="230">
        <f>IF(N415="nulová",J415,0)</f>
        <v>0</v>
      </c>
      <c r="BJ415" s="18" t="s">
        <v>87</v>
      </c>
      <c r="BK415" s="230">
        <f>ROUND(I415*H415,2)</f>
        <v>0</v>
      </c>
      <c r="BL415" s="18" t="s">
        <v>136</v>
      </c>
      <c r="BM415" s="229" t="s">
        <v>767</v>
      </c>
    </row>
    <row r="416" spans="1:47" s="2" customFormat="1" ht="12">
      <c r="A416" s="39"/>
      <c r="B416" s="40"/>
      <c r="C416" s="41"/>
      <c r="D416" s="231" t="s">
        <v>138</v>
      </c>
      <c r="E416" s="41"/>
      <c r="F416" s="232" t="s">
        <v>768</v>
      </c>
      <c r="G416" s="41"/>
      <c r="H416" s="41"/>
      <c r="I416" s="137"/>
      <c r="J416" s="41"/>
      <c r="K416" s="41"/>
      <c r="L416" s="45"/>
      <c r="M416" s="233"/>
      <c r="N416" s="234"/>
      <c r="O416" s="85"/>
      <c r="P416" s="85"/>
      <c r="Q416" s="85"/>
      <c r="R416" s="85"/>
      <c r="S416" s="85"/>
      <c r="T416" s="86"/>
      <c r="U416" s="39"/>
      <c r="V416" s="39"/>
      <c r="W416" s="39"/>
      <c r="X416" s="39"/>
      <c r="Y416" s="39"/>
      <c r="Z416" s="39"/>
      <c r="AA416" s="39"/>
      <c r="AB416" s="39"/>
      <c r="AC416" s="39"/>
      <c r="AD416" s="39"/>
      <c r="AE416" s="39"/>
      <c r="AT416" s="18" t="s">
        <v>138</v>
      </c>
      <c r="AU416" s="18" t="s">
        <v>89</v>
      </c>
    </row>
    <row r="417" spans="1:51" s="13" customFormat="1" ht="12">
      <c r="A417" s="13"/>
      <c r="B417" s="235"/>
      <c r="C417" s="236"/>
      <c r="D417" s="231" t="s">
        <v>150</v>
      </c>
      <c r="E417" s="237" t="s">
        <v>77</v>
      </c>
      <c r="F417" s="238" t="s">
        <v>622</v>
      </c>
      <c r="G417" s="236"/>
      <c r="H417" s="239">
        <v>1267</v>
      </c>
      <c r="I417" s="240"/>
      <c r="J417" s="236"/>
      <c r="K417" s="236"/>
      <c r="L417" s="241"/>
      <c r="M417" s="242"/>
      <c r="N417" s="243"/>
      <c r="O417" s="243"/>
      <c r="P417" s="243"/>
      <c r="Q417" s="243"/>
      <c r="R417" s="243"/>
      <c r="S417" s="243"/>
      <c r="T417" s="244"/>
      <c r="U417" s="13"/>
      <c r="V417" s="13"/>
      <c r="W417" s="13"/>
      <c r="X417" s="13"/>
      <c r="Y417" s="13"/>
      <c r="Z417" s="13"/>
      <c r="AA417" s="13"/>
      <c r="AB417" s="13"/>
      <c r="AC417" s="13"/>
      <c r="AD417" s="13"/>
      <c r="AE417" s="13"/>
      <c r="AT417" s="245" t="s">
        <v>150</v>
      </c>
      <c r="AU417" s="245" t="s">
        <v>89</v>
      </c>
      <c r="AV417" s="13" t="s">
        <v>89</v>
      </c>
      <c r="AW417" s="13" t="s">
        <v>37</v>
      </c>
      <c r="AX417" s="13" t="s">
        <v>79</v>
      </c>
      <c r="AY417" s="245" t="s">
        <v>129</v>
      </c>
    </row>
    <row r="418" spans="1:51" s="14" customFormat="1" ht="12">
      <c r="A418" s="14"/>
      <c r="B418" s="246"/>
      <c r="C418" s="247"/>
      <c r="D418" s="231" t="s">
        <v>150</v>
      </c>
      <c r="E418" s="248" t="s">
        <v>77</v>
      </c>
      <c r="F418" s="249" t="s">
        <v>152</v>
      </c>
      <c r="G418" s="247"/>
      <c r="H418" s="248" t="s">
        <v>77</v>
      </c>
      <c r="I418" s="250"/>
      <c r="J418" s="247"/>
      <c r="K418" s="247"/>
      <c r="L418" s="251"/>
      <c r="M418" s="252"/>
      <c r="N418" s="253"/>
      <c r="O418" s="253"/>
      <c r="P418" s="253"/>
      <c r="Q418" s="253"/>
      <c r="R418" s="253"/>
      <c r="S418" s="253"/>
      <c r="T418" s="254"/>
      <c r="U418" s="14"/>
      <c r="V418" s="14"/>
      <c r="W418" s="14"/>
      <c r="X418" s="14"/>
      <c r="Y418" s="14"/>
      <c r="Z418" s="14"/>
      <c r="AA418" s="14"/>
      <c r="AB418" s="14"/>
      <c r="AC418" s="14"/>
      <c r="AD418" s="14"/>
      <c r="AE418" s="14"/>
      <c r="AT418" s="255" t="s">
        <v>150</v>
      </c>
      <c r="AU418" s="255" t="s">
        <v>89</v>
      </c>
      <c r="AV418" s="14" t="s">
        <v>87</v>
      </c>
      <c r="AW418" s="14" t="s">
        <v>37</v>
      </c>
      <c r="AX418" s="14" t="s">
        <v>79</v>
      </c>
      <c r="AY418" s="255" t="s">
        <v>129</v>
      </c>
    </row>
    <row r="419" spans="1:51" s="15" customFormat="1" ht="12">
      <c r="A419" s="15"/>
      <c r="B419" s="256"/>
      <c r="C419" s="257"/>
      <c r="D419" s="231" t="s">
        <v>150</v>
      </c>
      <c r="E419" s="258" t="s">
        <v>77</v>
      </c>
      <c r="F419" s="259" t="s">
        <v>153</v>
      </c>
      <c r="G419" s="257"/>
      <c r="H419" s="260">
        <v>1267</v>
      </c>
      <c r="I419" s="261"/>
      <c r="J419" s="257"/>
      <c r="K419" s="257"/>
      <c r="L419" s="262"/>
      <c r="M419" s="263"/>
      <c r="N419" s="264"/>
      <c r="O419" s="264"/>
      <c r="P419" s="264"/>
      <c r="Q419" s="264"/>
      <c r="R419" s="264"/>
      <c r="S419" s="264"/>
      <c r="T419" s="265"/>
      <c r="U419" s="15"/>
      <c r="V419" s="15"/>
      <c r="W419" s="15"/>
      <c r="X419" s="15"/>
      <c r="Y419" s="15"/>
      <c r="Z419" s="15"/>
      <c r="AA419" s="15"/>
      <c r="AB419" s="15"/>
      <c r="AC419" s="15"/>
      <c r="AD419" s="15"/>
      <c r="AE419" s="15"/>
      <c r="AT419" s="266" t="s">
        <v>150</v>
      </c>
      <c r="AU419" s="266" t="s">
        <v>89</v>
      </c>
      <c r="AV419" s="15" t="s">
        <v>136</v>
      </c>
      <c r="AW419" s="15" t="s">
        <v>37</v>
      </c>
      <c r="AX419" s="15" t="s">
        <v>87</v>
      </c>
      <c r="AY419" s="266" t="s">
        <v>129</v>
      </c>
    </row>
    <row r="420" spans="1:65" s="2" customFormat="1" ht="16.5" customHeight="1">
      <c r="A420" s="39"/>
      <c r="B420" s="40"/>
      <c r="C420" s="267" t="s">
        <v>769</v>
      </c>
      <c r="D420" s="267" t="s">
        <v>240</v>
      </c>
      <c r="E420" s="268" t="s">
        <v>770</v>
      </c>
      <c r="F420" s="269" t="s">
        <v>771</v>
      </c>
      <c r="G420" s="270" t="s">
        <v>374</v>
      </c>
      <c r="H420" s="271">
        <v>1279.67</v>
      </c>
      <c r="I420" s="272"/>
      <c r="J420" s="271">
        <f>ROUND(I420*H420,2)</f>
        <v>0</v>
      </c>
      <c r="K420" s="269" t="s">
        <v>135</v>
      </c>
      <c r="L420" s="273"/>
      <c r="M420" s="274" t="s">
        <v>77</v>
      </c>
      <c r="N420" s="275" t="s">
        <v>49</v>
      </c>
      <c r="O420" s="85"/>
      <c r="P420" s="227">
        <f>O420*H420</f>
        <v>0</v>
      </c>
      <c r="Q420" s="227">
        <v>0.15332</v>
      </c>
      <c r="R420" s="227">
        <f>Q420*H420</f>
        <v>196.19900440000004</v>
      </c>
      <c r="S420" s="227">
        <v>0</v>
      </c>
      <c r="T420" s="228">
        <f>S420*H420</f>
        <v>0</v>
      </c>
      <c r="U420" s="39"/>
      <c r="V420" s="39"/>
      <c r="W420" s="39"/>
      <c r="X420" s="39"/>
      <c r="Y420" s="39"/>
      <c r="Z420" s="39"/>
      <c r="AA420" s="39"/>
      <c r="AB420" s="39"/>
      <c r="AC420" s="39"/>
      <c r="AD420" s="39"/>
      <c r="AE420" s="39"/>
      <c r="AR420" s="229" t="s">
        <v>175</v>
      </c>
      <c r="AT420" s="229" t="s">
        <v>240</v>
      </c>
      <c r="AU420" s="229" t="s">
        <v>89</v>
      </c>
      <c r="AY420" s="18" t="s">
        <v>129</v>
      </c>
      <c r="BE420" s="230">
        <f>IF(N420="základní",J420,0)</f>
        <v>0</v>
      </c>
      <c r="BF420" s="230">
        <f>IF(N420="snížená",J420,0)</f>
        <v>0</v>
      </c>
      <c r="BG420" s="230">
        <f>IF(N420="zákl. přenesená",J420,0)</f>
        <v>0</v>
      </c>
      <c r="BH420" s="230">
        <f>IF(N420="sníž. přenesená",J420,0)</f>
        <v>0</v>
      </c>
      <c r="BI420" s="230">
        <f>IF(N420="nulová",J420,0)</f>
        <v>0</v>
      </c>
      <c r="BJ420" s="18" t="s">
        <v>87</v>
      </c>
      <c r="BK420" s="230">
        <f>ROUND(I420*H420,2)</f>
        <v>0</v>
      </c>
      <c r="BL420" s="18" t="s">
        <v>136</v>
      </c>
      <c r="BM420" s="229" t="s">
        <v>772</v>
      </c>
    </row>
    <row r="421" spans="1:51" s="13" customFormat="1" ht="12">
      <c r="A421" s="13"/>
      <c r="B421" s="235"/>
      <c r="C421" s="236"/>
      <c r="D421" s="231" t="s">
        <v>150</v>
      </c>
      <c r="E421" s="236"/>
      <c r="F421" s="238" t="s">
        <v>773</v>
      </c>
      <c r="G421" s="236"/>
      <c r="H421" s="239">
        <v>1279.67</v>
      </c>
      <c r="I421" s="240"/>
      <c r="J421" s="236"/>
      <c r="K421" s="236"/>
      <c r="L421" s="241"/>
      <c r="M421" s="242"/>
      <c r="N421" s="243"/>
      <c r="O421" s="243"/>
      <c r="P421" s="243"/>
      <c r="Q421" s="243"/>
      <c r="R421" s="243"/>
      <c r="S421" s="243"/>
      <c r="T421" s="244"/>
      <c r="U421" s="13"/>
      <c r="V421" s="13"/>
      <c r="W421" s="13"/>
      <c r="X421" s="13"/>
      <c r="Y421" s="13"/>
      <c r="Z421" s="13"/>
      <c r="AA421" s="13"/>
      <c r="AB421" s="13"/>
      <c r="AC421" s="13"/>
      <c r="AD421" s="13"/>
      <c r="AE421" s="13"/>
      <c r="AT421" s="245" t="s">
        <v>150</v>
      </c>
      <c r="AU421" s="245" t="s">
        <v>89</v>
      </c>
      <c r="AV421" s="13" t="s">
        <v>89</v>
      </c>
      <c r="AW421" s="13" t="s">
        <v>4</v>
      </c>
      <c r="AX421" s="13" t="s">
        <v>87</v>
      </c>
      <c r="AY421" s="245" t="s">
        <v>129</v>
      </c>
    </row>
    <row r="422" spans="1:65" s="2" customFormat="1" ht="21.75" customHeight="1">
      <c r="A422" s="39"/>
      <c r="B422" s="40"/>
      <c r="C422" s="219" t="s">
        <v>774</v>
      </c>
      <c r="D422" s="219" t="s">
        <v>131</v>
      </c>
      <c r="E422" s="220" t="s">
        <v>765</v>
      </c>
      <c r="F422" s="221" t="s">
        <v>766</v>
      </c>
      <c r="G422" s="222" t="s">
        <v>374</v>
      </c>
      <c r="H422" s="223">
        <v>9</v>
      </c>
      <c r="I422" s="224"/>
      <c r="J422" s="223">
        <f>ROUND(I422*H422,2)</f>
        <v>0</v>
      </c>
      <c r="K422" s="221" t="s">
        <v>135</v>
      </c>
      <c r="L422" s="45"/>
      <c r="M422" s="225" t="s">
        <v>77</v>
      </c>
      <c r="N422" s="226" t="s">
        <v>49</v>
      </c>
      <c r="O422" s="85"/>
      <c r="P422" s="227">
        <f>O422*H422</f>
        <v>0</v>
      </c>
      <c r="Q422" s="227">
        <v>0.16371</v>
      </c>
      <c r="R422" s="227">
        <f>Q422*H422</f>
        <v>1.47339</v>
      </c>
      <c r="S422" s="227">
        <v>0</v>
      </c>
      <c r="T422" s="228">
        <f>S422*H422</f>
        <v>0</v>
      </c>
      <c r="U422" s="39"/>
      <c r="V422" s="39"/>
      <c r="W422" s="39"/>
      <c r="X422" s="39"/>
      <c r="Y422" s="39"/>
      <c r="Z422" s="39"/>
      <c r="AA422" s="39"/>
      <c r="AB422" s="39"/>
      <c r="AC422" s="39"/>
      <c r="AD422" s="39"/>
      <c r="AE422" s="39"/>
      <c r="AR422" s="229" t="s">
        <v>136</v>
      </c>
      <c r="AT422" s="229" t="s">
        <v>131</v>
      </c>
      <c r="AU422" s="229" t="s">
        <v>89</v>
      </c>
      <c r="AY422" s="18" t="s">
        <v>129</v>
      </c>
      <c r="BE422" s="230">
        <f>IF(N422="základní",J422,0)</f>
        <v>0</v>
      </c>
      <c r="BF422" s="230">
        <f>IF(N422="snížená",J422,0)</f>
        <v>0</v>
      </c>
      <c r="BG422" s="230">
        <f>IF(N422="zákl. přenesená",J422,0)</f>
        <v>0</v>
      </c>
      <c r="BH422" s="230">
        <f>IF(N422="sníž. přenesená",J422,0)</f>
        <v>0</v>
      </c>
      <c r="BI422" s="230">
        <f>IF(N422="nulová",J422,0)</f>
        <v>0</v>
      </c>
      <c r="BJ422" s="18" t="s">
        <v>87</v>
      </c>
      <c r="BK422" s="230">
        <f>ROUND(I422*H422,2)</f>
        <v>0</v>
      </c>
      <c r="BL422" s="18" t="s">
        <v>136</v>
      </c>
      <c r="BM422" s="229" t="s">
        <v>775</v>
      </c>
    </row>
    <row r="423" spans="1:47" s="2" customFormat="1" ht="12">
      <c r="A423" s="39"/>
      <c r="B423" s="40"/>
      <c r="C423" s="41"/>
      <c r="D423" s="231" t="s">
        <v>138</v>
      </c>
      <c r="E423" s="41"/>
      <c r="F423" s="232" t="s">
        <v>768</v>
      </c>
      <c r="G423" s="41"/>
      <c r="H423" s="41"/>
      <c r="I423" s="137"/>
      <c r="J423" s="41"/>
      <c r="K423" s="41"/>
      <c r="L423" s="45"/>
      <c r="M423" s="233"/>
      <c r="N423" s="234"/>
      <c r="O423" s="85"/>
      <c r="P423" s="85"/>
      <c r="Q423" s="85"/>
      <c r="R423" s="85"/>
      <c r="S423" s="85"/>
      <c r="T423" s="86"/>
      <c r="U423" s="39"/>
      <c r="V423" s="39"/>
      <c r="W423" s="39"/>
      <c r="X423" s="39"/>
      <c r="Y423" s="39"/>
      <c r="Z423" s="39"/>
      <c r="AA423" s="39"/>
      <c r="AB423" s="39"/>
      <c r="AC423" s="39"/>
      <c r="AD423" s="39"/>
      <c r="AE423" s="39"/>
      <c r="AT423" s="18" t="s">
        <v>138</v>
      </c>
      <c r="AU423" s="18" t="s">
        <v>89</v>
      </c>
    </row>
    <row r="424" spans="1:51" s="13" customFormat="1" ht="12">
      <c r="A424" s="13"/>
      <c r="B424" s="235"/>
      <c r="C424" s="236"/>
      <c r="D424" s="231" t="s">
        <v>150</v>
      </c>
      <c r="E424" s="237" t="s">
        <v>77</v>
      </c>
      <c r="F424" s="238" t="s">
        <v>180</v>
      </c>
      <c r="G424" s="236"/>
      <c r="H424" s="239">
        <v>9</v>
      </c>
      <c r="I424" s="240"/>
      <c r="J424" s="236"/>
      <c r="K424" s="236"/>
      <c r="L424" s="241"/>
      <c r="M424" s="242"/>
      <c r="N424" s="243"/>
      <c r="O424" s="243"/>
      <c r="P424" s="243"/>
      <c r="Q424" s="243"/>
      <c r="R424" s="243"/>
      <c r="S424" s="243"/>
      <c r="T424" s="244"/>
      <c r="U424" s="13"/>
      <c r="V424" s="13"/>
      <c r="W424" s="13"/>
      <c r="X424" s="13"/>
      <c r="Y424" s="13"/>
      <c r="Z424" s="13"/>
      <c r="AA424" s="13"/>
      <c r="AB424" s="13"/>
      <c r="AC424" s="13"/>
      <c r="AD424" s="13"/>
      <c r="AE424" s="13"/>
      <c r="AT424" s="245" t="s">
        <v>150</v>
      </c>
      <c r="AU424" s="245" t="s">
        <v>89</v>
      </c>
      <c r="AV424" s="13" t="s">
        <v>89</v>
      </c>
      <c r="AW424" s="13" t="s">
        <v>37</v>
      </c>
      <c r="AX424" s="13" t="s">
        <v>79</v>
      </c>
      <c r="AY424" s="245" t="s">
        <v>129</v>
      </c>
    </row>
    <row r="425" spans="1:51" s="14" customFormat="1" ht="12">
      <c r="A425" s="14"/>
      <c r="B425" s="246"/>
      <c r="C425" s="247"/>
      <c r="D425" s="231" t="s">
        <v>150</v>
      </c>
      <c r="E425" s="248" t="s">
        <v>77</v>
      </c>
      <c r="F425" s="249" t="s">
        <v>152</v>
      </c>
      <c r="G425" s="247"/>
      <c r="H425" s="248" t="s">
        <v>77</v>
      </c>
      <c r="I425" s="250"/>
      <c r="J425" s="247"/>
      <c r="K425" s="247"/>
      <c r="L425" s="251"/>
      <c r="M425" s="252"/>
      <c r="N425" s="253"/>
      <c r="O425" s="253"/>
      <c r="P425" s="253"/>
      <c r="Q425" s="253"/>
      <c r="R425" s="253"/>
      <c r="S425" s="253"/>
      <c r="T425" s="254"/>
      <c r="U425" s="14"/>
      <c r="V425" s="14"/>
      <c r="W425" s="14"/>
      <c r="X425" s="14"/>
      <c r="Y425" s="14"/>
      <c r="Z425" s="14"/>
      <c r="AA425" s="14"/>
      <c r="AB425" s="14"/>
      <c r="AC425" s="14"/>
      <c r="AD425" s="14"/>
      <c r="AE425" s="14"/>
      <c r="AT425" s="255" t="s">
        <v>150</v>
      </c>
      <c r="AU425" s="255" t="s">
        <v>89</v>
      </c>
      <c r="AV425" s="14" t="s">
        <v>87</v>
      </c>
      <c r="AW425" s="14" t="s">
        <v>37</v>
      </c>
      <c r="AX425" s="14" t="s">
        <v>79</v>
      </c>
      <c r="AY425" s="255" t="s">
        <v>129</v>
      </c>
    </row>
    <row r="426" spans="1:51" s="15" customFormat="1" ht="12">
      <c r="A426" s="15"/>
      <c r="B426" s="256"/>
      <c r="C426" s="257"/>
      <c r="D426" s="231" t="s">
        <v>150</v>
      </c>
      <c r="E426" s="258" t="s">
        <v>77</v>
      </c>
      <c r="F426" s="259" t="s">
        <v>153</v>
      </c>
      <c r="G426" s="257"/>
      <c r="H426" s="260">
        <v>9</v>
      </c>
      <c r="I426" s="261"/>
      <c r="J426" s="257"/>
      <c r="K426" s="257"/>
      <c r="L426" s="262"/>
      <c r="M426" s="263"/>
      <c r="N426" s="264"/>
      <c r="O426" s="264"/>
      <c r="P426" s="264"/>
      <c r="Q426" s="264"/>
      <c r="R426" s="264"/>
      <c r="S426" s="264"/>
      <c r="T426" s="265"/>
      <c r="U426" s="15"/>
      <c r="V426" s="15"/>
      <c r="W426" s="15"/>
      <c r="X426" s="15"/>
      <c r="Y426" s="15"/>
      <c r="Z426" s="15"/>
      <c r="AA426" s="15"/>
      <c r="AB426" s="15"/>
      <c r="AC426" s="15"/>
      <c r="AD426" s="15"/>
      <c r="AE426" s="15"/>
      <c r="AT426" s="266" t="s">
        <v>150</v>
      </c>
      <c r="AU426" s="266" t="s">
        <v>89</v>
      </c>
      <c r="AV426" s="15" t="s">
        <v>136</v>
      </c>
      <c r="AW426" s="15" t="s">
        <v>37</v>
      </c>
      <c r="AX426" s="15" t="s">
        <v>87</v>
      </c>
      <c r="AY426" s="266" t="s">
        <v>129</v>
      </c>
    </row>
    <row r="427" spans="1:65" s="2" customFormat="1" ht="16.5" customHeight="1">
      <c r="A427" s="39"/>
      <c r="B427" s="40"/>
      <c r="C427" s="267" t="s">
        <v>776</v>
      </c>
      <c r="D427" s="267" t="s">
        <v>240</v>
      </c>
      <c r="E427" s="268" t="s">
        <v>770</v>
      </c>
      <c r="F427" s="269" t="s">
        <v>771</v>
      </c>
      <c r="G427" s="270" t="s">
        <v>374</v>
      </c>
      <c r="H427" s="271">
        <v>9</v>
      </c>
      <c r="I427" s="272"/>
      <c r="J427" s="271">
        <f>ROUND(I427*H427,2)</f>
        <v>0</v>
      </c>
      <c r="K427" s="269" t="s">
        <v>135</v>
      </c>
      <c r="L427" s="273"/>
      <c r="M427" s="274" t="s">
        <v>77</v>
      </c>
      <c r="N427" s="275" t="s">
        <v>49</v>
      </c>
      <c r="O427" s="85"/>
      <c r="P427" s="227">
        <f>O427*H427</f>
        <v>0</v>
      </c>
      <c r="Q427" s="227">
        <v>0.15332</v>
      </c>
      <c r="R427" s="227">
        <f>Q427*H427</f>
        <v>1.37988</v>
      </c>
      <c r="S427" s="227">
        <v>0</v>
      </c>
      <c r="T427" s="228">
        <f>S427*H427</f>
        <v>0</v>
      </c>
      <c r="U427" s="39"/>
      <c r="V427" s="39"/>
      <c r="W427" s="39"/>
      <c r="X427" s="39"/>
      <c r="Y427" s="39"/>
      <c r="Z427" s="39"/>
      <c r="AA427" s="39"/>
      <c r="AB427" s="39"/>
      <c r="AC427" s="39"/>
      <c r="AD427" s="39"/>
      <c r="AE427" s="39"/>
      <c r="AR427" s="229" t="s">
        <v>175</v>
      </c>
      <c r="AT427" s="229" t="s">
        <v>240</v>
      </c>
      <c r="AU427" s="229" t="s">
        <v>89</v>
      </c>
      <c r="AY427" s="18" t="s">
        <v>129</v>
      </c>
      <c r="BE427" s="230">
        <f>IF(N427="základní",J427,0)</f>
        <v>0</v>
      </c>
      <c r="BF427" s="230">
        <f>IF(N427="snížená",J427,0)</f>
        <v>0</v>
      </c>
      <c r="BG427" s="230">
        <f>IF(N427="zákl. přenesená",J427,0)</f>
        <v>0</v>
      </c>
      <c r="BH427" s="230">
        <f>IF(N427="sníž. přenesená",J427,0)</f>
        <v>0</v>
      </c>
      <c r="BI427" s="230">
        <f>IF(N427="nulová",J427,0)</f>
        <v>0</v>
      </c>
      <c r="BJ427" s="18" t="s">
        <v>87</v>
      </c>
      <c r="BK427" s="230">
        <f>ROUND(I427*H427,2)</f>
        <v>0</v>
      </c>
      <c r="BL427" s="18" t="s">
        <v>136</v>
      </c>
      <c r="BM427" s="229" t="s">
        <v>777</v>
      </c>
    </row>
    <row r="428" spans="1:65" s="2" customFormat="1" ht="33" customHeight="1">
      <c r="A428" s="39"/>
      <c r="B428" s="40"/>
      <c r="C428" s="219" t="s">
        <v>778</v>
      </c>
      <c r="D428" s="219" t="s">
        <v>131</v>
      </c>
      <c r="E428" s="220" t="s">
        <v>424</v>
      </c>
      <c r="F428" s="221" t="s">
        <v>425</v>
      </c>
      <c r="G428" s="222" t="s">
        <v>374</v>
      </c>
      <c r="H428" s="223">
        <v>1334</v>
      </c>
      <c r="I428" s="224"/>
      <c r="J428" s="223">
        <f>ROUND(I428*H428,2)</f>
        <v>0</v>
      </c>
      <c r="K428" s="221" t="s">
        <v>135</v>
      </c>
      <c r="L428" s="45"/>
      <c r="M428" s="225" t="s">
        <v>77</v>
      </c>
      <c r="N428" s="226" t="s">
        <v>49</v>
      </c>
      <c r="O428" s="85"/>
      <c r="P428" s="227">
        <f>O428*H428</f>
        <v>0</v>
      </c>
      <c r="Q428" s="227">
        <v>0</v>
      </c>
      <c r="R428" s="227">
        <f>Q428*H428</f>
        <v>0</v>
      </c>
      <c r="S428" s="227">
        <v>0.324</v>
      </c>
      <c r="T428" s="228">
        <f>S428*H428</f>
        <v>432.216</v>
      </c>
      <c r="U428" s="39"/>
      <c r="V428" s="39"/>
      <c r="W428" s="39"/>
      <c r="X428" s="39"/>
      <c r="Y428" s="39"/>
      <c r="Z428" s="39"/>
      <c r="AA428" s="39"/>
      <c r="AB428" s="39"/>
      <c r="AC428" s="39"/>
      <c r="AD428" s="39"/>
      <c r="AE428" s="39"/>
      <c r="AR428" s="229" t="s">
        <v>136</v>
      </c>
      <c r="AT428" s="229" t="s">
        <v>131</v>
      </c>
      <c r="AU428" s="229" t="s">
        <v>89</v>
      </c>
      <c r="AY428" s="18" t="s">
        <v>129</v>
      </c>
      <c r="BE428" s="230">
        <f>IF(N428="základní",J428,0)</f>
        <v>0</v>
      </c>
      <c r="BF428" s="230">
        <f>IF(N428="snížená",J428,0)</f>
        <v>0</v>
      </c>
      <c r="BG428" s="230">
        <f>IF(N428="zákl. přenesená",J428,0)</f>
        <v>0</v>
      </c>
      <c r="BH428" s="230">
        <f>IF(N428="sníž. přenesená",J428,0)</f>
        <v>0</v>
      </c>
      <c r="BI428" s="230">
        <f>IF(N428="nulová",J428,0)</f>
        <v>0</v>
      </c>
      <c r="BJ428" s="18" t="s">
        <v>87</v>
      </c>
      <c r="BK428" s="230">
        <f>ROUND(I428*H428,2)</f>
        <v>0</v>
      </c>
      <c r="BL428" s="18" t="s">
        <v>136</v>
      </c>
      <c r="BM428" s="229" t="s">
        <v>426</v>
      </c>
    </row>
    <row r="429" spans="1:47" s="2" customFormat="1" ht="12">
      <c r="A429" s="39"/>
      <c r="B429" s="40"/>
      <c r="C429" s="41"/>
      <c r="D429" s="231" t="s">
        <v>138</v>
      </c>
      <c r="E429" s="41"/>
      <c r="F429" s="232" t="s">
        <v>427</v>
      </c>
      <c r="G429" s="41"/>
      <c r="H429" s="41"/>
      <c r="I429" s="137"/>
      <c r="J429" s="41"/>
      <c r="K429" s="41"/>
      <c r="L429" s="45"/>
      <c r="M429" s="233"/>
      <c r="N429" s="234"/>
      <c r="O429" s="85"/>
      <c r="P429" s="85"/>
      <c r="Q429" s="85"/>
      <c r="R429" s="85"/>
      <c r="S429" s="85"/>
      <c r="T429" s="86"/>
      <c r="U429" s="39"/>
      <c r="V429" s="39"/>
      <c r="W429" s="39"/>
      <c r="X429" s="39"/>
      <c r="Y429" s="39"/>
      <c r="Z429" s="39"/>
      <c r="AA429" s="39"/>
      <c r="AB429" s="39"/>
      <c r="AC429" s="39"/>
      <c r="AD429" s="39"/>
      <c r="AE429" s="39"/>
      <c r="AT429" s="18" t="s">
        <v>138</v>
      </c>
      <c r="AU429" s="18" t="s">
        <v>89</v>
      </c>
    </row>
    <row r="430" spans="1:51" s="13" customFormat="1" ht="12">
      <c r="A430" s="13"/>
      <c r="B430" s="235"/>
      <c r="C430" s="236"/>
      <c r="D430" s="231" t="s">
        <v>150</v>
      </c>
      <c r="E430" s="237" t="s">
        <v>77</v>
      </c>
      <c r="F430" s="238" t="s">
        <v>779</v>
      </c>
      <c r="G430" s="236"/>
      <c r="H430" s="239">
        <v>1334</v>
      </c>
      <c r="I430" s="240"/>
      <c r="J430" s="236"/>
      <c r="K430" s="236"/>
      <c r="L430" s="241"/>
      <c r="M430" s="242"/>
      <c r="N430" s="243"/>
      <c r="O430" s="243"/>
      <c r="P430" s="243"/>
      <c r="Q430" s="243"/>
      <c r="R430" s="243"/>
      <c r="S430" s="243"/>
      <c r="T430" s="244"/>
      <c r="U430" s="13"/>
      <c r="V430" s="13"/>
      <c r="W430" s="13"/>
      <c r="X430" s="13"/>
      <c r="Y430" s="13"/>
      <c r="Z430" s="13"/>
      <c r="AA430" s="13"/>
      <c r="AB430" s="13"/>
      <c r="AC430" s="13"/>
      <c r="AD430" s="13"/>
      <c r="AE430" s="13"/>
      <c r="AT430" s="245" t="s">
        <v>150</v>
      </c>
      <c r="AU430" s="245" t="s">
        <v>89</v>
      </c>
      <c r="AV430" s="13" t="s">
        <v>89</v>
      </c>
      <c r="AW430" s="13" t="s">
        <v>37</v>
      </c>
      <c r="AX430" s="13" t="s">
        <v>79</v>
      </c>
      <c r="AY430" s="245" t="s">
        <v>129</v>
      </c>
    </row>
    <row r="431" spans="1:51" s="14" customFormat="1" ht="12">
      <c r="A431" s="14"/>
      <c r="B431" s="246"/>
      <c r="C431" s="247"/>
      <c r="D431" s="231" t="s">
        <v>150</v>
      </c>
      <c r="E431" s="248" t="s">
        <v>77</v>
      </c>
      <c r="F431" s="249" t="s">
        <v>152</v>
      </c>
      <c r="G431" s="247"/>
      <c r="H431" s="248" t="s">
        <v>77</v>
      </c>
      <c r="I431" s="250"/>
      <c r="J431" s="247"/>
      <c r="K431" s="247"/>
      <c r="L431" s="251"/>
      <c r="M431" s="252"/>
      <c r="N431" s="253"/>
      <c r="O431" s="253"/>
      <c r="P431" s="253"/>
      <c r="Q431" s="253"/>
      <c r="R431" s="253"/>
      <c r="S431" s="253"/>
      <c r="T431" s="254"/>
      <c r="U431" s="14"/>
      <c r="V431" s="14"/>
      <c r="W431" s="14"/>
      <c r="X431" s="14"/>
      <c r="Y431" s="14"/>
      <c r="Z431" s="14"/>
      <c r="AA431" s="14"/>
      <c r="AB431" s="14"/>
      <c r="AC431" s="14"/>
      <c r="AD431" s="14"/>
      <c r="AE431" s="14"/>
      <c r="AT431" s="255" t="s">
        <v>150</v>
      </c>
      <c r="AU431" s="255" t="s">
        <v>89</v>
      </c>
      <c r="AV431" s="14" t="s">
        <v>87</v>
      </c>
      <c r="AW431" s="14" t="s">
        <v>37</v>
      </c>
      <c r="AX431" s="14" t="s">
        <v>79</v>
      </c>
      <c r="AY431" s="255" t="s">
        <v>129</v>
      </c>
    </row>
    <row r="432" spans="1:51" s="15" customFormat="1" ht="12">
      <c r="A432" s="15"/>
      <c r="B432" s="256"/>
      <c r="C432" s="257"/>
      <c r="D432" s="231" t="s">
        <v>150</v>
      </c>
      <c r="E432" s="258" t="s">
        <v>77</v>
      </c>
      <c r="F432" s="259" t="s">
        <v>153</v>
      </c>
      <c r="G432" s="257"/>
      <c r="H432" s="260">
        <v>1334</v>
      </c>
      <c r="I432" s="261"/>
      <c r="J432" s="257"/>
      <c r="K432" s="257"/>
      <c r="L432" s="262"/>
      <c r="M432" s="263"/>
      <c r="N432" s="264"/>
      <c r="O432" s="264"/>
      <c r="P432" s="264"/>
      <c r="Q432" s="264"/>
      <c r="R432" s="264"/>
      <c r="S432" s="264"/>
      <c r="T432" s="265"/>
      <c r="U432" s="15"/>
      <c r="V432" s="15"/>
      <c r="W432" s="15"/>
      <c r="X432" s="15"/>
      <c r="Y432" s="15"/>
      <c r="Z432" s="15"/>
      <c r="AA432" s="15"/>
      <c r="AB432" s="15"/>
      <c r="AC432" s="15"/>
      <c r="AD432" s="15"/>
      <c r="AE432" s="15"/>
      <c r="AT432" s="266" t="s">
        <v>150</v>
      </c>
      <c r="AU432" s="266" t="s">
        <v>89</v>
      </c>
      <c r="AV432" s="15" t="s">
        <v>136</v>
      </c>
      <c r="AW432" s="15" t="s">
        <v>37</v>
      </c>
      <c r="AX432" s="15" t="s">
        <v>87</v>
      </c>
      <c r="AY432" s="266" t="s">
        <v>129</v>
      </c>
    </row>
    <row r="433" spans="1:65" s="2" customFormat="1" ht="33" customHeight="1">
      <c r="A433" s="39"/>
      <c r="B433" s="40"/>
      <c r="C433" s="219" t="s">
        <v>780</v>
      </c>
      <c r="D433" s="219" t="s">
        <v>131</v>
      </c>
      <c r="E433" s="220" t="s">
        <v>434</v>
      </c>
      <c r="F433" s="221" t="s">
        <v>435</v>
      </c>
      <c r="G433" s="222" t="s">
        <v>374</v>
      </c>
      <c r="H433" s="223">
        <v>51.5</v>
      </c>
      <c r="I433" s="224"/>
      <c r="J433" s="223">
        <f>ROUND(I433*H433,2)</f>
        <v>0</v>
      </c>
      <c r="K433" s="221" t="s">
        <v>135</v>
      </c>
      <c r="L433" s="45"/>
      <c r="M433" s="225" t="s">
        <v>77</v>
      </c>
      <c r="N433" s="226" t="s">
        <v>49</v>
      </c>
      <c r="O433" s="85"/>
      <c r="P433" s="227">
        <f>O433*H433</f>
        <v>0</v>
      </c>
      <c r="Q433" s="227">
        <v>0</v>
      </c>
      <c r="R433" s="227">
        <f>Q433*H433</f>
        <v>0</v>
      </c>
      <c r="S433" s="227">
        <v>0.086</v>
      </c>
      <c r="T433" s="228">
        <f>S433*H433</f>
        <v>4.428999999999999</v>
      </c>
      <c r="U433" s="39"/>
      <c r="V433" s="39"/>
      <c r="W433" s="39"/>
      <c r="X433" s="39"/>
      <c r="Y433" s="39"/>
      <c r="Z433" s="39"/>
      <c r="AA433" s="39"/>
      <c r="AB433" s="39"/>
      <c r="AC433" s="39"/>
      <c r="AD433" s="39"/>
      <c r="AE433" s="39"/>
      <c r="AR433" s="229" t="s">
        <v>136</v>
      </c>
      <c r="AT433" s="229" t="s">
        <v>131</v>
      </c>
      <c r="AU433" s="229" t="s">
        <v>89</v>
      </c>
      <c r="AY433" s="18" t="s">
        <v>129</v>
      </c>
      <c r="BE433" s="230">
        <f>IF(N433="základní",J433,0)</f>
        <v>0</v>
      </c>
      <c r="BF433" s="230">
        <f>IF(N433="snížená",J433,0)</f>
        <v>0</v>
      </c>
      <c r="BG433" s="230">
        <f>IF(N433="zákl. přenesená",J433,0)</f>
        <v>0</v>
      </c>
      <c r="BH433" s="230">
        <f>IF(N433="sníž. přenesená",J433,0)</f>
        <v>0</v>
      </c>
      <c r="BI433" s="230">
        <f>IF(N433="nulová",J433,0)</f>
        <v>0</v>
      </c>
      <c r="BJ433" s="18" t="s">
        <v>87</v>
      </c>
      <c r="BK433" s="230">
        <f>ROUND(I433*H433,2)</f>
        <v>0</v>
      </c>
      <c r="BL433" s="18" t="s">
        <v>136</v>
      </c>
      <c r="BM433" s="229" t="s">
        <v>436</v>
      </c>
    </row>
    <row r="434" spans="1:47" s="2" customFormat="1" ht="12">
      <c r="A434" s="39"/>
      <c r="B434" s="40"/>
      <c r="C434" s="41"/>
      <c r="D434" s="231" t="s">
        <v>138</v>
      </c>
      <c r="E434" s="41"/>
      <c r="F434" s="232" t="s">
        <v>437</v>
      </c>
      <c r="G434" s="41"/>
      <c r="H434" s="41"/>
      <c r="I434" s="137"/>
      <c r="J434" s="41"/>
      <c r="K434" s="41"/>
      <c r="L434" s="45"/>
      <c r="M434" s="233"/>
      <c r="N434" s="234"/>
      <c r="O434" s="85"/>
      <c r="P434" s="85"/>
      <c r="Q434" s="85"/>
      <c r="R434" s="85"/>
      <c r="S434" s="85"/>
      <c r="T434" s="86"/>
      <c r="U434" s="39"/>
      <c r="V434" s="39"/>
      <c r="W434" s="39"/>
      <c r="X434" s="39"/>
      <c r="Y434" s="39"/>
      <c r="Z434" s="39"/>
      <c r="AA434" s="39"/>
      <c r="AB434" s="39"/>
      <c r="AC434" s="39"/>
      <c r="AD434" s="39"/>
      <c r="AE434" s="39"/>
      <c r="AT434" s="18" t="s">
        <v>138</v>
      </c>
      <c r="AU434" s="18" t="s">
        <v>89</v>
      </c>
    </row>
    <row r="435" spans="1:51" s="13" customFormat="1" ht="12">
      <c r="A435" s="13"/>
      <c r="B435" s="235"/>
      <c r="C435" s="236"/>
      <c r="D435" s="231" t="s">
        <v>150</v>
      </c>
      <c r="E435" s="237" t="s">
        <v>77</v>
      </c>
      <c r="F435" s="238" t="s">
        <v>781</v>
      </c>
      <c r="G435" s="236"/>
      <c r="H435" s="239">
        <v>51.5</v>
      </c>
      <c r="I435" s="240"/>
      <c r="J435" s="236"/>
      <c r="K435" s="236"/>
      <c r="L435" s="241"/>
      <c r="M435" s="242"/>
      <c r="N435" s="243"/>
      <c r="O435" s="243"/>
      <c r="P435" s="243"/>
      <c r="Q435" s="243"/>
      <c r="R435" s="243"/>
      <c r="S435" s="243"/>
      <c r="T435" s="244"/>
      <c r="U435" s="13"/>
      <c r="V435" s="13"/>
      <c r="W435" s="13"/>
      <c r="X435" s="13"/>
      <c r="Y435" s="13"/>
      <c r="Z435" s="13"/>
      <c r="AA435" s="13"/>
      <c r="AB435" s="13"/>
      <c r="AC435" s="13"/>
      <c r="AD435" s="13"/>
      <c r="AE435" s="13"/>
      <c r="AT435" s="245" t="s">
        <v>150</v>
      </c>
      <c r="AU435" s="245" t="s">
        <v>89</v>
      </c>
      <c r="AV435" s="13" t="s">
        <v>89</v>
      </c>
      <c r="AW435" s="13" t="s">
        <v>37</v>
      </c>
      <c r="AX435" s="13" t="s">
        <v>79</v>
      </c>
      <c r="AY435" s="245" t="s">
        <v>129</v>
      </c>
    </row>
    <row r="436" spans="1:51" s="14" customFormat="1" ht="12">
      <c r="A436" s="14"/>
      <c r="B436" s="246"/>
      <c r="C436" s="247"/>
      <c r="D436" s="231" t="s">
        <v>150</v>
      </c>
      <c r="E436" s="248" t="s">
        <v>77</v>
      </c>
      <c r="F436" s="249" t="s">
        <v>782</v>
      </c>
      <c r="G436" s="247"/>
      <c r="H436" s="248" t="s">
        <v>77</v>
      </c>
      <c r="I436" s="250"/>
      <c r="J436" s="247"/>
      <c r="K436" s="247"/>
      <c r="L436" s="251"/>
      <c r="M436" s="252"/>
      <c r="N436" s="253"/>
      <c r="O436" s="253"/>
      <c r="P436" s="253"/>
      <c r="Q436" s="253"/>
      <c r="R436" s="253"/>
      <c r="S436" s="253"/>
      <c r="T436" s="254"/>
      <c r="U436" s="14"/>
      <c r="V436" s="14"/>
      <c r="W436" s="14"/>
      <c r="X436" s="14"/>
      <c r="Y436" s="14"/>
      <c r="Z436" s="14"/>
      <c r="AA436" s="14"/>
      <c r="AB436" s="14"/>
      <c r="AC436" s="14"/>
      <c r="AD436" s="14"/>
      <c r="AE436" s="14"/>
      <c r="AT436" s="255" t="s">
        <v>150</v>
      </c>
      <c r="AU436" s="255" t="s">
        <v>89</v>
      </c>
      <c r="AV436" s="14" t="s">
        <v>87</v>
      </c>
      <c r="AW436" s="14" t="s">
        <v>37</v>
      </c>
      <c r="AX436" s="14" t="s">
        <v>79</v>
      </c>
      <c r="AY436" s="255" t="s">
        <v>129</v>
      </c>
    </row>
    <row r="437" spans="1:51" s="14" customFormat="1" ht="12">
      <c r="A437" s="14"/>
      <c r="B437" s="246"/>
      <c r="C437" s="247"/>
      <c r="D437" s="231" t="s">
        <v>150</v>
      </c>
      <c r="E437" s="248" t="s">
        <v>77</v>
      </c>
      <c r="F437" s="249" t="s">
        <v>152</v>
      </c>
      <c r="G437" s="247"/>
      <c r="H437" s="248" t="s">
        <v>77</v>
      </c>
      <c r="I437" s="250"/>
      <c r="J437" s="247"/>
      <c r="K437" s="247"/>
      <c r="L437" s="251"/>
      <c r="M437" s="252"/>
      <c r="N437" s="253"/>
      <c r="O437" s="253"/>
      <c r="P437" s="253"/>
      <c r="Q437" s="253"/>
      <c r="R437" s="253"/>
      <c r="S437" s="253"/>
      <c r="T437" s="254"/>
      <c r="U437" s="14"/>
      <c r="V437" s="14"/>
      <c r="W437" s="14"/>
      <c r="X437" s="14"/>
      <c r="Y437" s="14"/>
      <c r="Z437" s="14"/>
      <c r="AA437" s="14"/>
      <c r="AB437" s="14"/>
      <c r="AC437" s="14"/>
      <c r="AD437" s="14"/>
      <c r="AE437" s="14"/>
      <c r="AT437" s="255" t="s">
        <v>150</v>
      </c>
      <c r="AU437" s="255" t="s">
        <v>89</v>
      </c>
      <c r="AV437" s="14" t="s">
        <v>87</v>
      </c>
      <c r="AW437" s="14" t="s">
        <v>37</v>
      </c>
      <c r="AX437" s="14" t="s">
        <v>79</v>
      </c>
      <c r="AY437" s="255" t="s">
        <v>129</v>
      </c>
    </row>
    <row r="438" spans="1:51" s="15" customFormat="1" ht="12">
      <c r="A438" s="15"/>
      <c r="B438" s="256"/>
      <c r="C438" s="257"/>
      <c r="D438" s="231" t="s">
        <v>150</v>
      </c>
      <c r="E438" s="258" t="s">
        <v>77</v>
      </c>
      <c r="F438" s="259" t="s">
        <v>153</v>
      </c>
      <c r="G438" s="257"/>
      <c r="H438" s="260">
        <v>51.5</v>
      </c>
      <c r="I438" s="261"/>
      <c r="J438" s="257"/>
      <c r="K438" s="257"/>
      <c r="L438" s="262"/>
      <c r="M438" s="263"/>
      <c r="N438" s="264"/>
      <c r="O438" s="264"/>
      <c r="P438" s="264"/>
      <c r="Q438" s="264"/>
      <c r="R438" s="264"/>
      <c r="S438" s="264"/>
      <c r="T438" s="265"/>
      <c r="U438" s="15"/>
      <c r="V438" s="15"/>
      <c r="W438" s="15"/>
      <c r="X438" s="15"/>
      <c r="Y438" s="15"/>
      <c r="Z438" s="15"/>
      <c r="AA438" s="15"/>
      <c r="AB438" s="15"/>
      <c r="AC438" s="15"/>
      <c r="AD438" s="15"/>
      <c r="AE438" s="15"/>
      <c r="AT438" s="266" t="s">
        <v>150</v>
      </c>
      <c r="AU438" s="266" t="s">
        <v>89</v>
      </c>
      <c r="AV438" s="15" t="s">
        <v>136</v>
      </c>
      <c r="AW438" s="15" t="s">
        <v>37</v>
      </c>
      <c r="AX438" s="15" t="s">
        <v>87</v>
      </c>
      <c r="AY438" s="266" t="s">
        <v>129</v>
      </c>
    </row>
    <row r="439" spans="1:65" s="2" customFormat="1" ht="33" customHeight="1">
      <c r="A439" s="39"/>
      <c r="B439" s="40"/>
      <c r="C439" s="219" t="s">
        <v>783</v>
      </c>
      <c r="D439" s="219" t="s">
        <v>131</v>
      </c>
      <c r="E439" s="220" t="s">
        <v>784</v>
      </c>
      <c r="F439" s="221" t="s">
        <v>785</v>
      </c>
      <c r="G439" s="222" t="s">
        <v>147</v>
      </c>
      <c r="H439" s="223">
        <v>800.42</v>
      </c>
      <c r="I439" s="224"/>
      <c r="J439" s="223">
        <f>ROUND(I439*H439,2)</f>
        <v>0</v>
      </c>
      <c r="K439" s="221" t="s">
        <v>135</v>
      </c>
      <c r="L439" s="45"/>
      <c r="M439" s="225" t="s">
        <v>77</v>
      </c>
      <c r="N439" s="226" t="s">
        <v>49</v>
      </c>
      <c r="O439" s="85"/>
      <c r="P439" s="227">
        <f>O439*H439</f>
        <v>0</v>
      </c>
      <c r="Q439" s="227">
        <v>0</v>
      </c>
      <c r="R439" s="227">
        <f>Q439*H439</f>
        <v>0</v>
      </c>
      <c r="S439" s="227">
        <v>0.126</v>
      </c>
      <c r="T439" s="228">
        <f>S439*H439</f>
        <v>100.85292</v>
      </c>
      <c r="U439" s="39"/>
      <c r="V439" s="39"/>
      <c r="W439" s="39"/>
      <c r="X439" s="39"/>
      <c r="Y439" s="39"/>
      <c r="Z439" s="39"/>
      <c r="AA439" s="39"/>
      <c r="AB439" s="39"/>
      <c r="AC439" s="39"/>
      <c r="AD439" s="39"/>
      <c r="AE439" s="39"/>
      <c r="AR439" s="229" t="s">
        <v>136</v>
      </c>
      <c r="AT439" s="229" t="s">
        <v>131</v>
      </c>
      <c r="AU439" s="229" t="s">
        <v>89</v>
      </c>
      <c r="AY439" s="18" t="s">
        <v>129</v>
      </c>
      <c r="BE439" s="230">
        <f>IF(N439="základní",J439,0)</f>
        <v>0</v>
      </c>
      <c r="BF439" s="230">
        <f>IF(N439="snížená",J439,0)</f>
        <v>0</v>
      </c>
      <c r="BG439" s="230">
        <f>IF(N439="zákl. přenesená",J439,0)</f>
        <v>0</v>
      </c>
      <c r="BH439" s="230">
        <f>IF(N439="sníž. přenesená",J439,0)</f>
        <v>0</v>
      </c>
      <c r="BI439" s="230">
        <f>IF(N439="nulová",J439,0)</f>
        <v>0</v>
      </c>
      <c r="BJ439" s="18" t="s">
        <v>87</v>
      </c>
      <c r="BK439" s="230">
        <f>ROUND(I439*H439,2)</f>
        <v>0</v>
      </c>
      <c r="BL439" s="18" t="s">
        <v>136</v>
      </c>
      <c r="BM439" s="229" t="s">
        <v>786</v>
      </c>
    </row>
    <row r="440" spans="1:47" s="2" customFormat="1" ht="12">
      <c r="A440" s="39"/>
      <c r="B440" s="40"/>
      <c r="C440" s="41"/>
      <c r="D440" s="231" t="s">
        <v>138</v>
      </c>
      <c r="E440" s="41"/>
      <c r="F440" s="232" t="s">
        <v>443</v>
      </c>
      <c r="G440" s="41"/>
      <c r="H440" s="41"/>
      <c r="I440" s="137"/>
      <c r="J440" s="41"/>
      <c r="K440" s="41"/>
      <c r="L440" s="45"/>
      <c r="M440" s="233"/>
      <c r="N440" s="234"/>
      <c r="O440" s="85"/>
      <c r="P440" s="85"/>
      <c r="Q440" s="85"/>
      <c r="R440" s="85"/>
      <c r="S440" s="85"/>
      <c r="T440" s="86"/>
      <c r="U440" s="39"/>
      <c r="V440" s="39"/>
      <c r="W440" s="39"/>
      <c r="X440" s="39"/>
      <c r="Y440" s="39"/>
      <c r="Z440" s="39"/>
      <c r="AA440" s="39"/>
      <c r="AB440" s="39"/>
      <c r="AC440" s="39"/>
      <c r="AD440" s="39"/>
      <c r="AE440" s="39"/>
      <c r="AT440" s="18" t="s">
        <v>138</v>
      </c>
      <c r="AU440" s="18" t="s">
        <v>89</v>
      </c>
    </row>
    <row r="441" spans="1:51" s="13" customFormat="1" ht="12">
      <c r="A441" s="13"/>
      <c r="B441" s="235"/>
      <c r="C441" s="236"/>
      <c r="D441" s="231" t="s">
        <v>150</v>
      </c>
      <c r="E441" s="237" t="s">
        <v>77</v>
      </c>
      <c r="F441" s="238" t="s">
        <v>699</v>
      </c>
      <c r="G441" s="236"/>
      <c r="H441" s="239">
        <v>800.42</v>
      </c>
      <c r="I441" s="240"/>
      <c r="J441" s="236"/>
      <c r="K441" s="236"/>
      <c r="L441" s="241"/>
      <c r="M441" s="242"/>
      <c r="N441" s="243"/>
      <c r="O441" s="243"/>
      <c r="P441" s="243"/>
      <c r="Q441" s="243"/>
      <c r="R441" s="243"/>
      <c r="S441" s="243"/>
      <c r="T441" s="244"/>
      <c r="U441" s="13"/>
      <c r="V441" s="13"/>
      <c r="W441" s="13"/>
      <c r="X441" s="13"/>
      <c r="Y441" s="13"/>
      <c r="Z441" s="13"/>
      <c r="AA441" s="13"/>
      <c r="AB441" s="13"/>
      <c r="AC441" s="13"/>
      <c r="AD441" s="13"/>
      <c r="AE441" s="13"/>
      <c r="AT441" s="245" t="s">
        <v>150</v>
      </c>
      <c r="AU441" s="245" t="s">
        <v>89</v>
      </c>
      <c r="AV441" s="13" t="s">
        <v>89</v>
      </c>
      <c r="AW441" s="13" t="s">
        <v>37</v>
      </c>
      <c r="AX441" s="13" t="s">
        <v>79</v>
      </c>
      <c r="AY441" s="245" t="s">
        <v>129</v>
      </c>
    </row>
    <row r="442" spans="1:51" s="14" customFormat="1" ht="12">
      <c r="A442" s="14"/>
      <c r="B442" s="246"/>
      <c r="C442" s="247"/>
      <c r="D442" s="231" t="s">
        <v>150</v>
      </c>
      <c r="E442" s="248" t="s">
        <v>77</v>
      </c>
      <c r="F442" s="249" t="s">
        <v>152</v>
      </c>
      <c r="G442" s="247"/>
      <c r="H442" s="248" t="s">
        <v>77</v>
      </c>
      <c r="I442" s="250"/>
      <c r="J442" s="247"/>
      <c r="K442" s="247"/>
      <c r="L442" s="251"/>
      <c r="M442" s="252"/>
      <c r="N442" s="253"/>
      <c r="O442" s="253"/>
      <c r="P442" s="253"/>
      <c r="Q442" s="253"/>
      <c r="R442" s="253"/>
      <c r="S442" s="253"/>
      <c r="T442" s="254"/>
      <c r="U442" s="14"/>
      <c r="V442" s="14"/>
      <c r="W442" s="14"/>
      <c r="X442" s="14"/>
      <c r="Y442" s="14"/>
      <c r="Z442" s="14"/>
      <c r="AA442" s="14"/>
      <c r="AB442" s="14"/>
      <c r="AC442" s="14"/>
      <c r="AD442" s="14"/>
      <c r="AE442" s="14"/>
      <c r="AT442" s="255" t="s">
        <v>150</v>
      </c>
      <c r="AU442" s="255" t="s">
        <v>89</v>
      </c>
      <c r="AV442" s="14" t="s">
        <v>87</v>
      </c>
      <c r="AW442" s="14" t="s">
        <v>37</v>
      </c>
      <c r="AX442" s="14" t="s">
        <v>79</v>
      </c>
      <c r="AY442" s="255" t="s">
        <v>129</v>
      </c>
    </row>
    <row r="443" spans="1:51" s="15" customFormat="1" ht="12">
      <c r="A443" s="15"/>
      <c r="B443" s="256"/>
      <c r="C443" s="257"/>
      <c r="D443" s="231" t="s">
        <v>150</v>
      </c>
      <c r="E443" s="258" t="s">
        <v>77</v>
      </c>
      <c r="F443" s="259" t="s">
        <v>153</v>
      </c>
      <c r="G443" s="257"/>
      <c r="H443" s="260">
        <v>800.42</v>
      </c>
      <c r="I443" s="261"/>
      <c r="J443" s="257"/>
      <c r="K443" s="257"/>
      <c r="L443" s="262"/>
      <c r="M443" s="263"/>
      <c r="N443" s="264"/>
      <c r="O443" s="264"/>
      <c r="P443" s="264"/>
      <c r="Q443" s="264"/>
      <c r="R443" s="264"/>
      <c r="S443" s="264"/>
      <c r="T443" s="265"/>
      <c r="U443" s="15"/>
      <c r="V443" s="15"/>
      <c r="W443" s="15"/>
      <c r="X443" s="15"/>
      <c r="Y443" s="15"/>
      <c r="Z443" s="15"/>
      <c r="AA443" s="15"/>
      <c r="AB443" s="15"/>
      <c r="AC443" s="15"/>
      <c r="AD443" s="15"/>
      <c r="AE443" s="15"/>
      <c r="AT443" s="266" t="s">
        <v>150</v>
      </c>
      <c r="AU443" s="266" t="s">
        <v>89</v>
      </c>
      <c r="AV443" s="15" t="s">
        <v>136</v>
      </c>
      <c r="AW443" s="15" t="s">
        <v>37</v>
      </c>
      <c r="AX443" s="15" t="s">
        <v>87</v>
      </c>
      <c r="AY443" s="266" t="s">
        <v>129</v>
      </c>
    </row>
    <row r="444" spans="1:65" s="2" customFormat="1" ht="21.75" customHeight="1">
      <c r="A444" s="39"/>
      <c r="B444" s="40"/>
      <c r="C444" s="219" t="s">
        <v>787</v>
      </c>
      <c r="D444" s="219" t="s">
        <v>131</v>
      </c>
      <c r="E444" s="220" t="s">
        <v>788</v>
      </c>
      <c r="F444" s="221" t="s">
        <v>789</v>
      </c>
      <c r="G444" s="222" t="s">
        <v>374</v>
      </c>
      <c r="H444" s="223">
        <v>14</v>
      </c>
      <c r="I444" s="224"/>
      <c r="J444" s="223">
        <f>ROUND(I444*H444,2)</f>
        <v>0</v>
      </c>
      <c r="K444" s="221" t="s">
        <v>135</v>
      </c>
      <c r="L444" s="45"/>
      <c r="M444" s="225" t="s">
        <v>77</v>
      </c>
      <c r="N444" s="226" t="s">
        <v>49</v>
      </c>
      <c r="O444" s="85"/>
      <c r="P444" s="227">
        <f>O444*H444</f>
        <v>0</v>
      </c>
      <c r="Q444" s="227">
        <v>0</v>
      </c>
      <c r="R444" s="227">
        <f>Q444*H444</f>
        <v>0</v>
      </c>
      <c r="S444" s="227">
        <v>0.98</v>
      </c>
      <c r="T444" s="228">
        <f>S444*H444</f>
        <v>13.719999999999999</v>
      </c>
      <c r="U444" s="39"/>
      <c r="V444" s="39"/>
      <c r="W444" s="39"/>
      <c r="X444" s="39"/>
      <c r="Y444" s="39"/>
      <c r="Z444" s="39"/>
      <c r="AA444" s="39"/>
      <c r="AB444" s="39"/>
      <c r="AC444" s="39"/>
      <c r="AD444" s="39"/>
      <c r="AE444" s="39"/>
      <c r="AR444" s="229" t="s">
        <v>136</v>
      </c>
      <c r="AT444" s="229" t="s">
        <v>131</v>
      </c>
      <c r="AU444" s="229" t="s">
        <v>89</v>
      </c>
      <c r="AY444" s="18" t="s">
        <v>129</v>
      </c>
      <c r="BE444" s="230">
        <f>IF(N444="základní",J444,0)</f>
        <v>0</v>
      </c>
      <c r="BF444" s="230">
        <f>IF(N444="snížená",J444,0)</f>
        <v>0</v>
      </c>
      <c r="BG444" s="230">
        <f>IF(N444="zákl. přenesená",J444,0)</f>
        <v>0</v>
      </c>
      <c r="BH444" s="230">
        <f>IF(N444="sníž. přenesená",J444,0)</f>
        <v>0</v>
      </c>
      <c r="BI444" s="230">
        <f>IF(N444="nulová",J444,0)</f>
        <v>0</v>
      </c>
      <c r="BJ444" s="18" t="s">
        <v>87</v>
      </c>
      <c r="BK444" s="230">
        <f>ROUND(I444*H444,2)</f>
        <v>0</v>
      </c>
      <c r="BL444" s="18" t="s">
        <v>136</v>
      </c>
      <c r="BM444" s="229" t="s">
        <v>790</v>
      </c>
    </row>
    <row r="445" spans="1:47" s="2" customFormat="1" ht="12">
      <c r="A445" s="39"/>
      <c r="B445" s="40"/>
      <c r="C445" s="41"/>
      <c r="D445" s="231" t="s">
        <v>138</v>
      </c>
      <c r="E445" s="41"/>
      <c r="F445" s="232" t="s">
        <v>791</v>
      </c>
      <c r="G445" s="41"/>
      <c r="H445" s="41"/>
      <c r="I445" s="137"/>
      <c r="J445" s="41"/>
      <c r="K445" s="41"/>
      <c r="L445" s="45"/>
      <c r="M445" s="233"/>
      <c r="N445" s="234"/>
      <c r="O445" s="85"/>
      <c r="P445" s="85"/>
      <c r="Q445" s="85"/>
      <c r="R445" s="85"/>
      <c r="S445" s="85"/>
      <c r="T445" s="86"/>
      <c r="U445" s="39"/>
      <c r="V445" s="39"/>
      <c r="W445" s="39"/>
      <c r="X445" s="39"/>
      <c r="Y445" s="39"/>
      <c r="Z445" s="39"/>
      <c r="AA445" s="39"/>
      <c r="AB445" s="39"/>
      <c r="AC445" s="39"/>
      <c r="AD445" s="39"/>
      <c r="AE445" s="39"/>
      <c r="AT445" s="18" t="s">
        <v>138</v>
      </c>
      <c r="AU445" s="18" t="s">
        <v>89</v>
      </c>
    </row>
    <row r="446" spans="1:51" s="13" customFormat="1" ht="12">
      <c r="A446" s="13"/>
      <c r="B446" s="235"/>
      <c r="C446" s="236"/>
      <c r="D446" s="231" t="s">
        <v>150</v>
      </c>
      <c r="E446" s="237" t="s">
        <v>77</v>
      </c>
      <c r="F446" s="238" t="s">
        <v>792</v>
      </c>
      <c r="G446" s="236"/>
      <c r="H446" s="239">
        <v>14</v>
      </c>
      <c r="I446" s="240"/>
      <c r="J446" s="236"/>
      <c r="K446" s="236"/>
      <c r="L446" s="241"/>
      <c r="M446" s="242"/>
      <c r="N446" s="243"/>
      <c r="O446" s="243"/>
      <c r="P446" s="243"/>
      <c r="Q446" s="243"/>
      <c r="R446" s="243"/>
      <c r="S446" s="243"/>
      <c r="T446" s="244"/>
      <c r="U446" s="13"/>
      <c r="V446" s="13"/>
      <c r="W446" s="13"/>
      <c r="X446" s="13"/>
      <c r="Y446" s="13"/>
      <c r="Z446" s="13"/>
      <c r="AA446" s="13"/>
      <c r="AB446" s="13"/>
      <c r="AC446" s="13"/>
      <c r="AD446" s="13"/>
      <c r="AE446" s="13"/>
      <c r="AT446" s="245" t="s">
        <v>150</v>
      </c>
      <c r="AU446" s="245" t="s">
        <v>89</v>
      </c>
      <c r="AV446" s="13" t="s">
        <v>89</v>
      </c>
      <c r="AW446" s="13" t="s">
        <v>37</v>
      </c>
      <c r="AX446" s="13" t="s">
        <v>79</v>
      </c>
      <c r="AY446" s="245" t="s">
        <v>129</v>
      </c>
    </row>
    <row r="447" spans="1:51" s="14" customFormat="1" ht="12">
      <c r="A447" s="14"/>
      <c r="B447" s="246"/>
      <c r="C447" s="247"/>
      <c r="D447" s="231" t="s">
        <v>150</v>
      </c>
      <c r="E447" s="248" t="s">
        <v>77</v>
      </c>
      <c r="F447" s="249" t="s">
        <v>152</v>
      </c>
      <c r="G447" s="247"/>
      <c r="H447" s="248" t="s">
        <v>77</v>
      </c>
      <c r="I447" s="250"/>
      <c r="J447" s="247"/>
      <c r="K447" s="247"/>
      <c r="L447" s="251"/>
      <c r="M447" s="252"/>
      <c r="N447" s="253"/>
      <c r="O447" s="253"/>
      <c r="P447" s="253"/>
      <c r="Q447" s="253"/>
      <c r="R447" s="253"/>
      <c r="S447" s="253"/>
      <c r="T447" s="254"/>
      <c r="U447" s="14"/>
      <c r="V447" s="14"/>
      <c r="W447" s="14"/>
      <c r="X447" s="14"/>
      <c r="Y447" s="14"/>
      <c r="Z447" s="14"/>
      <c r="AA447" s="14"/>
      <c r="AB447" s="14"/>
      <c r="AC447" s="14"/>
      <c r="AD447" s="14"/>
      <c r="AE447" s="14"/>
      <c r="AT447" s="255" t="s">
        <v>150</v>
      </c>
      <c r="AU447" s="255" t="s">
        <v>89</v>
      </c>
      <c r="AV447" s="14" t="s">
        <v>87</v>
      </c>
      <c r="AW447" s="14" t="s">
        <v>37</v>
      </c>
      <c r="AX447" s="14" t="s">
        <v>79</v>
      </c>
      <c r="AY447" s="255" t="s">
        <v>129</v>
      </c>
    </row>
    <row r="448" spans="1:51" s="15" customFormat="1" ht="12">
      <c r="A448" s="15"/>
      <c r="B448" s="256"/>
      <c r="C448" s="257"/>
      <c r="D448" s="231" t="s">
        <v>150</v>
      </c>
      <c r="E448" s="258" t="s">
        <v>77</v>
      </c>
      <c r="F448" s="259" t="s">
        <v>153</v>
      </c>
      <c r="G448" s="257"/>
      <c r="H448" s="260">
        <v>14</v>
      </c>
      <c r="I448" s="261"/>
      <c r="J448" s="257"/>
      <c r="K448" s="257"/>
      <c r="L448" s="262"/>
      <c r="M448" s="263"/>
      <c r="N448" s="264"/>
      <c r="O448" s="264"/>
      <c r="P448" s="264"/>
      <c r="Q448" s="264"/>
      <c r="R448" s="264"/>
      <c r="S448" s="264"/>
      <c r="T448" s="265"/>
      <c r="U448" s="15"/>
      <c r="V448" s="15"/>
      <c r="W448" s="15"/>
      <c r="X448" s="15"/>
      <c r="Y448" s="15"/>
      <c r="Z448" s="15"/>
      <c r="AA448" s="15"/>
      <c r="AB448" s="15"/>
      <c r="AC448" s="15"/>
      <c r="AD448" s="15"/>
      <c r="AE448" s="15"/>
      <c r="AT448" s="266" t="s">
        <v>150</v>
      </c>
      <c r="AU448" s="266" t="s">
        <v>89</v>
      </c>
      <c r="AV448" s="15" t="s">
        <v>136</v>
      </c>
      <c r="AW448" s="15" t="s">
        <v>37</v>
      </c>
      <c r="AX448" s="15" t="s">
        <v>87</v>
      </c>
      <c r="AY448" s="266" t="s">
        <v>129</v>
      </c>
    </row>
    <row r="449" spans="1:63" s="12" customFormat="1" ht="22.8" customHeight="1">
      <c r="A449" s="12"/>
      <c r="B449" s="203"/>
      <c r="C449" s="204"/>
      <c r="D449" s="205" t="s">
        <v>78</v>
      </c>
      <c r="E449" s="217" t="s">
        <v>444</v>
      </c>
      <c r="F449" s="217" t="s">
        <v>445</v>
      </c>
      <c r="G449" s="204"/>
      <c r="H449" s="204"/>
      <c r="I449" s="207"/>
      <c r="J449" s="218">
        <f>BK449</f>
        <v>0</v>
      </c>
      <c r="K449" s="204"/>
      <c r="L449" s="209"/>
      <c r="M449" s="210"/>
      <c r="N449" s="211"/>
      <c r="O449" s="211"/>
      <c r="P449" s="212">
        <f>SUM(P450:P493)</f>
        <v>0</v>
      </c>
      <c r="Q449" s="211"/>
      <c r="R449" s="212">
        <f>SUM(R450:R493)</f>
        <v>0</v>
      </c>
      <c r="S449" s="211"/>
      <c r="T449" s="213">
        <f>SUM(T450:T493)</f>
        <v>0</v>
      </c>
      <c r="U449" s="12"/>
      <c r="V449" s="12"/>
      <c r="W449" s="12"/>
      <c r="X449" s="12"/>
      <c r="Y449" s="12"/>
      <c r="Z449" s="12"/>
      <c r="AA449" s="12"/>
      <c r="AB449" s="12"/>
      <c r="AC449" s="12"/>
      <c r="AD449" s="12"/>
      <c r="AE449" s="12"/>
      <c r="AR449" s="214" t="s">
        <v>87</v>
      </c>
      <c r="AT449" s="215" t="s">
        <v>78</v>
      </c>
      <c r="AU449" s="215" t="s">
        <v>87</v>
      </c>
      <c r="AY449" s="214" t="s">
        <v>129</v>
      </c>
      <c r="BK449" s="216">
        <f>SUM(BK450:BK493)</f>
        <v>0</v>
      </c>
    </row>
    <row r="450" spans="1:65" s="2" customFormat="1" ht="21.75" customHeight="1">
      <c r="A450" s="39"/>
      <c r="B450" s="40"/>
      <c r="C450" s="219" t="s">
        <v>793</v>
      </c>
      <c r="D450" s="219" t="s">
        <v>131</v>
      </c>
      <c r="E450" s="220" t="s">
        <v>447</v>
      </c>
      <c r="F450" s="221" t="s">
        <v>448</v>
      </c>
      <c r="G450" s="222" t="s">
        <v>227</v>
      </c>
      <c r="H450" s="223">
        <v>192.5</v>
      </c>
      <c r="I450" s="224"/>
      <c r="J450" s="223">
        <f>ROUND(I450*H450,2)</f>
        <v>0</v>
      </c>
      <c r="K450" s="221" t="s">
        <v>135</v>
      </c>
      <c r="L450" s="45"/>
      <c r="M450" s="225" t="s">
        <v>77</v>
      </c>
      <c r="N450" s="226" t="s">
        <v>49</v>
      </c>
      <c r="O450" s="85"/>
      <c r="P450" s="227">
        <f>O450*H450</f>
        <v>0</v>
      </c>
      <c r="Q450" s="227">
        <v>0</v>
      </c>
      <c r="R450" s="227">
        <f>Q450*H450</f>
        <v>0</v>
      </c>
      <c r="S450" s="227">
        <v>0</v>
      </c>
      <c r="T450" s="228">
        <f>S450*H450</f>
        <v>0</v>
      </c>
      <c r="U450" s="39"/>
      <c r="V450" s="39"/>
      <c r="W450" s="39"/>
      <c r="X450" s="39"/>
      <c r="Y450" s="39"/>
      <c r="Z450" s="39"/>
      <c r="AA450" s="39"/>
      <c r="AB450" s="39"/>
      <c r="AC450" s="39"/>
      <c r="AD450" s="39"/>
      <c r="AE450" s="39"/>
      <c r="AR450" s="229" t="s">
        <v>136</v>
      </c>
      <c r="AT450" s="229" t="s">
        <v>131</v>
      </c>
      <c r="AU450" s="229" t="s">
        <v>89</v>
      </c>
      <c r="AY450" s="18" t="s">
        <v>129</v>
      </c>
      <c r="BE450" s="230">
        <f>IF(N450="základní",J450,0)</f>
        <v>0</v>
      </c>
      <c r="BF450" s="230">
        <f>IF(N450="snížená",J450,0)</f>
        <v>0</v>
      </c>
      <c r="BG450" s="230">
        <f>IF(N450="zákl. přenesená",J450,0)</f>
        <v>0</v>
      </c>
      <c r="BH450" s="230">
        <f>IF(N450="sníž. přenesená",J450,0)</f>
        <v>0</v>
      </c>
      <c r="BI450" s="230">
        <f>IF(N450="nulová",J450,0)</f>
        <v>0</v>
      </c>
      <c r="BJ450" s="18" t="s">
        <v>87</v>
      </c>
      <c r="BK450" s="230">
        <f>ROUND(I450*H450,2)</f>
        <v>0</v>
      </c>
      <c r="BL450" s="18" t="s">
        <v>136</v>
      </c>
      <c r="BM450" s="229" t="s">
        <v>458</v>
      </c>
    </row>
    <row r="451" spans="1:47" s="2" customFormat="1" ht="12">
      <c r="A451" s="39"/>
      <c r="B451" s="40"/>
      <c r="C451" s="41"/>
      <c r="D451" s="231" t="s">
        <v>138</v>
      </c>
      <c r="E451" s="41"/>
      <c r="F451" s="232" t="s">
        <v>450</v>
      </c>
      <c r="G451" s="41"/>
      <c r="H451" s="41"/>
      <c r="I451" s="137"/>
      <c r="J451" s="41"/>
      <c r="K451" s="41"/>
      <c r="L451" s="45"/>
      <c r="M451" s="233"/>
      <c r="N451" s="234"/>
      <c r="O451" s="85"/>
      <c r="P451" s="85"/>
      <c r="Q451" s="85"/>
      <c r="R451" s="85"/>
      <c r="S451" s="85"/>
      <c r="T451" s="86"/>
      <c r="U451" s="39"/>
      <c r="V451" s="39"/>
      <c r="W451" s="39"/>
      <c r="X451" s="39"/>
      <c r="Y451" s="39"/>
      <c r="Z451" s="39"/>
      <c r="AA451" s="39"/>
      <c r="AB451" s="39"/>
      <c r="AC451" s="39"/>
      <c r="AD451" s="39"/>
      <c r="AE451" s="39"/>
      <c r="AT451" s="18" t="s">
        <v>138</v>
      </c>
      <c r="AU451" s="18" t="s">
        <v>89</v>
      </c>
    </row>
    <row r="452" spans="1:51" s="13" customFormat="1" ht="12">
      <c r="A452" s="13"/>
      <c r="B452" s="235"/>
      <c r="C452" s="236"/>
      <c r="D452" s="231" t="s">
        <v>150</v>
      </c>
      <c r="E452" s="237" t="s">
        <v>77</v>
      </c>
      <c r="F452" s="238" t="s">
        <v>794</v>
      </c>
      <c r="G452" s="236"/>
      <c r="H452" s="239">
        <v>102.45</v>
      </c>
      <c r="I452" s="240"/>
      <c r="J452" s="236"/>
      <c r="K452" s="236"/>
      <c r="L452" s="241"/>
      <c r="M452" s="242"/>
      <c r="N452" s="243"/>
      <c r="O452" s="243"/>
      <c r="P452" s="243"/>
      <c r="Q452" s="243"/>
      <c r="R452" s="243"/>
      <c r="S452" s="243"/>
      <c r="T452" s="244"/>
      <c r="U452" s="13"/>
      <c r="V452" s="13"/>
      <c r="W452" s="13"/>
      <c r="X452" s="13"/>
      <c r="Y452" s="13"/>
      <c r="Z452" s="13"/>
      <c r="AA452" s="13"/>
      <c r="AB452" s="13"/>
      <c r="AC452" s="13"/>
      <c r="AD452" s="13"/>
      <c r="AE452" s="13"/>
      <c r="AT452" s="245" t="s">
        <v>150</v>
      </c>
      <c r="AU452" s="245" t="s">
        <v>89</v>
      </c>
      <c r="AV452" s="13" t="s">
        <v>89</v>
      </c>
      <c r="AW452" s="13" t="s">
        <v>37</v>
      </c>
      <c r="AX452" s="13" t="s">
        <v>79</v>
      </c>
      <c r="AY452" s="245" t="s">
        <v>129</v>
      </c>
    </row>
    <row r="453" spans="1:51" s="13" customFormat="1" ht="12">
      <c r="A453" s="13"/>
      <c r="B453" s="235"/>
      <c r="C453" s="236"/>
      <c r="D453" s="231" t="s">
        <v>150</v>
      </c>
      <c r="E453" s="237" t="s">
        <v>77</v>
      </c>
      <c r="F453" s="238" t="s">
        <v>795</v>
      </c>
      <c r="G453" s="236"/>
      <c r="H453" s="239">
        <v>90.05</v>
      </c>
      <c r="I453" s="240"/>
      <c r="J453" s="236"/>
      <c r="K453" s="236"/>
      <c r="L453" s="241"/>
      <c r="M453" s="242"/>
      <c r="N453" s="243"/>
      <c r="O453" s="243"/>
      <c r="P453" s="243"/>
      <c r="Q453" s="243"/>
      <c r="R453" s="243"/>
      <c r="S453" s="243"/>
      <c r="T453" s="244"/>
      <c r="U453" s="13"/>
      <c r="V453" s="13"/>
      <c r="W453" s="13"/>
      <c r="X453" s="13"/>
      <c r="Y453" s="13"/>
      <c r="Z453" s="13"/>
      <c r="AA453" s="13"/>
      <c r="AB453" s="13"/>
      <c r="AC453" s="13"/>
      <c r="AD453" s="13"/>
      <c r="AE453" s="13"/>
      <c r="AT453" s="245" t="s">
        <v>150</v>
      </c>
      <c r="AU453" s="245" t="s">
        <v>89</v>
      </c>
      <c r="AV453" s="13" t="s">
        <v>89</v>
      </c>
      <c r="AW453" s="13" t="s">
        <v>37</v>
      </c>
      <c r="AX453" s="13" t="s">
        <v>79</v>
      </c>
      <c r="AY453" s="245" t="s">
        <v>129</v>
      </c>
    </row>
    <row r="454" spans="1:51" s="14" customFormat="1" ht="12">
      <c r="A454" s="14"/>
      <c r="B454" s="246"/>
      <c r="C454" s="247"/>
      <c r="D454" s="231" t="s">
        <v>150</v>
      </c>
      <c r="E454" s="248" t="s">
        <v>77</v>
      </c>
      <c r="F454" s="249" t="s">
        <v>461</v>
      </c>
      <c r="G454" s="247"/>
      <c r="H454" s="248" t="s">
        <v>77</v>
      </c>
      <c r="I454" s="250"/>
      <c r="J454" s="247"/>
      <c r="K454" s="247"/>
      <c r="L454" s="251"/>
      <c r="M454" s="252"/>
      <c r="N454" s="253"/>
      <c r="O454" s="253"/>
      <c r="P454" s="253"/>
      <c r="Q454" s="253"/>
      <c r="R454" s="253"/>
      <c r="S454" s="253"/>
      <c r="T454" s="254"/>
      <c r="U454" s="14"/>
      <c r="V454" s="14"/>
      <c r="W454" s="14"/>
      <c r="X454" s="14"/>
      <c r="Y454" s="14"/>
      <c r="Z454" s="14"/>
      <c r="AA454" s="14"/>
      <c r="AB454" s="14"/>
      <c r="AC454" s="14"/>
      <c r="AD454" s="14"/>
      <c r="AE454" s="14"/>
      <c r="AT454" s="255" t="s">
        <v>150</v>
      </c>
      <c r="AU454" s="255" t="s">
        <v>89</v>
      </c>
      <c r="AV454" s="14" t="s">
        <v>87</v>
      </c>
      <c r="AW454" s="14" t="s">
        <v>37</v>
      </c>
      <c r="AX454" s="14" t="s">
        <v>79</v>
      </c>
      <c r="AY454" s="255" t="s">
        <v>129</v>
      </c>
    </row>
    <row r="455" spans="1:51" s="15" customFormat="1" ht="12">
      <c r="A455" s="15"/>
      <c r="B455" s="256"/>
      <c r="C455" s="257"/>
      <c r="D455" s="231" t="s">
        <v>150</v>
      </c>
      <c r="E455" s="258" t="s">
        <v>77</v>
      </c>
      <c r="F455" s="259" t="s">
        <v>153</v>
      </c>
      <c r="G455" s="257"/>
      <c r="H455" s="260">
        <v>192.5</v>
      </c>
      <c r="I455" s="261"/>
      <c r="J455" s="257"/>
      <c r="K455" s="257"/>
      <c r="L455" s="262"/>
      <c r="M455" s="263"/>
      <c r="N455" s="264"/>
      <c r="O455" s="264"/>
      <c r="P455" s="264"/>
      <c r="Q455" s="264"/>
      <c r="R455" s="264"/>
      <c r="S455" s="264"/>
      <c r="T455" s="265"/>
      <c r="U455" s="15"/>
      <c r="V455" s="15"/>
      <c r="W455" s="15"/>
      <c r="X455" s="15"/>
      <c r="Y455" s="15"/>
      <c r="Z455" s="15"/>
      <c r="AA455" s="15"/>
      <c r="AB455" s="15"/>
      <c r="AC455" s="15"/>
      <c r="AD455" s="15"/>
      <c r="AE455" s="15"/>
      <c r="AT455" s="266" t="s">
        <v>150</v>
      </c>
      <c r="AU455" s="266" t="s">
        <v>89</v>
      </c>
      <c r="AV455" s="15" t="s">
        <v>136</v>
      </c>
      <c r="AW455" s="15" t="s">
        <v>37</v>
      </c>
      <c r="AX455" s="15" t="s">
        <v>87</v>
      </c>
      <c r="AY455" s="266" t="s">
        <v>129</v>
      </c>
    </row>
    <row r="456" spans="1:65" s="2" customFormat="1" ht="21.75" customHeight="1">
      <c r="A456" s="39"/>
      <c r="B456" s="40"/>
      <c r="C456" s="219" t="s">
        <v>796</v>
      </c>
      <c r="D456" s="219" t="s">
        <v>131</v>
      </c>
      <c r="E456" s="220" t="s">
        <v>447</v>
      </c>
      <c r="F456" s="221" t="s">
        <v>448</v>
      </c>
      <c r="G456" s="222" t="s">
        <v>227</v>
      </c>
      <c r="H456" s="223">
        <v>1675.68</v>
      </c>
      <c r="I456" s="224"/>
      <c r="J456" s="223">
        <f>ROUND(I456*H456,2)</f>
        <v>0</v>
      </c>
      <c r="K456" s="221" t="s">
        <v>135</v>
      </c>
      <c r="L456" s="45"/>
      <c r="M456" s="225" t="s">
        <v>77</v>
      </c>
      <c r="N456" s="226" t="s">
        <v>49</v>
      </c>
      <c r="O456" s="85"/>
      <c r="P456" s="227">
        <f>O456*H456</f>
        <v>0</v>
      </c>
      <c r="Q456" s="227">
        <v>0</v>
      </c>
      <c r="R456" s="227">
        <f>Q456*H456</f>
        <v>0</v>
      </c>
      <c r="S456" s="227">
        <v>0</v>
      </c>
      <c r="T456" s="228">
        <f>S456*H456</f>
        <v>0</v>
      </c>
      <c r="U456" s="39"/>
      <c r="V456" s="39"/>
      <c r="W456" s="39"/>
      <c r="X456" s="39"/>
      <c r="Y456" s="39"/>
      <c r="Z456" s="39"/>
      <c r="AA456" s="39"/>
      <c r="AB456" s="39"/>
      <c r="AC456" s="39"/>
      <c r="AD456" s="39"/>
      <c r="AE456" s="39"/>
      <c r="AR456" s="229" t="s">
        <v>136</v>
      </c>
      <c r="AT456" s="229" t="s">
        <v>131</v>
      </c>
      <c r="AU456" s="229" t="s">
        <v>89</v>
      </c>
      <c r="AY456" s="18" t="s">
        <v>129</v>
      </c>
      <c r="BE456" s="230">
        <f>IF(N456="základní",J456,0)</f>
        <v>0</v>
      </c>
      <c r="BF456" s="230">
        <f>IF(N456="snížená",J456,0)</f>
        <v>0</v>
      </c>
      <c r="BG456" s="230">
        <f>IF(N456="zákl. přenesená",J456,0)</f>
        <v>0</v>
      </c>
      <c r="BH456" s="230">
        <f>IF(N456="sníž. přenesená",J456,0)</f>
        <v>0</v>
      </c>
      <c r="BI456" s="230">
        <f>IF(N456="nulová",J456,0)</f>
        <v>0</v>
      </c>
      <c r="BJ456" s="18" t="s">
        <v>87</v>
      </c>
      <c r="BK456" s="230">
        <f>ROUND(I456*H456,2)</f>
        <v>0</v>
      </c>
      <c r="BL456" s="18" t="s">
        <v>136</v>
      </c>
      <c r="BM456" s="229" t="s">
        <v>797</v>
      </c>
    </row>
    <row r="457" spans="1:47" s="2" customFormat="1" ht="12">
      <c r="A457" s="39"/>
      <c r="B457" s="40"/>
      <c r="C457" s="41"/>
      <c r="D457" s="231" t="s">
        <v>138</v>
      </c>
      <c r="E457" s="41"/>
      <c r="F457" s="232" t="s">
        <v>450</v>
      </c>
      <c r="G457" s="41"/>
      <c r="H457" s="41"/>
      <c r="I457" s="137"/>
      <c r="J457" s="41"/>
      <c r="K457" s="41"/>
      <c r="L457" s="45"/>
      <c r="M457" s="233"/>
      <c r="N457" s="234"/>
      <c r="O457" s="85"/>
      <c r="P457" s="85"/>
      <c r="Q457" s="85"/>
      <c r="R457" s="85"/>
      <c r="S457" s="85"/>
      <c r="T457" s="86"/>
      <c r="U457" s="39"/>
      <c r="V457" s="39"/>
      <c r="W457" s="39"/>
      <c r="X457" s="39"/>
      <c r="Y457" s="39"/>
      <c r="Z457" s="39"/>
      <c r="AA457" s="39"/>
      <c r="AB457" s="39"/>
      <c r="AC457" s="39"/>
      <c r="AD457" s="39"/>
      <c r="AE457" s="39"/>
      <c r="AT457" s="18" t="s">
        <v>138</v>
      </c>
      <c r="AU457" s="18" t="s">
        <v>89</v>
      </c>
    </row>
    <row r="458" spans="1:51" s="13" customFormat="1" ht="12">
      <c r="A458" s="13"/>
      <c r="B458" s="235"/>
      <c r="C458" s="236"/>
      <c r="D458" s="231" t="s">
        <v>150</v>
      </c>
      <c r="E458" s="237" t="s">
        <v>77</v>
      </c>
      <c r="F458" s="238" t="s">
        <v>798</v>
      </c>
      <c r="G458" s="236"/>
      <c r="H458" s="239">
        <v>2419.12</v>
      </c>
      <c r="I458" s="240"/>
      <c r="J458" s="236"/>
      <c r="K458" s="236"/>
      <c r="L458" s="241"/>
      <c r="M458" s="242"/>
      <c r="N458" s="243"/>
      <c r="O458" s="243"/>
      <c r="P458" s="243"/>
      <c r="Q458" s="243"/>
      <c r="R458" s="243"/>
      <c r="S458" s="243"/>
      <c r="T458" s="244"/>
      <c r="U458" s="13"/>
      <c r="V458" s="13"/>
      <c r="W458" s="13"/>
      <c r="X458" s="13"/>
      <c r="Y458" s="13"/>
      <c r="Z458" s="13"/>
      <c r="AA458" s="13"/>
      <c r="AB458" s="13"/>
      <c r="AC458" s="13"/>
      <c r="AD458" s="13"/>
      <c r="AE458" s="13"/>
      <c r="AT458" s="245" t="s">
        <v>150</v>
      </c>
      <c r="AU458" s="245" t="s">
        <v>89</v>
      </c>
      <c r="AV458" s="13" t="s">
        <v>89</v>
      </c>
      <c r="AW458" s="13" t="s">
        <v>37</v>
      </c>
      <c r="AX458" s="13" t="s">
        <v>79</v>
      </c>
      <c r="AY458" s="245" t="s">
        <v>129</v>
      </c>
    </row>
    <row r="459" spans="1:51" s="13" customFormat="1" ht="12">
      <c r="A459" s="13"/>
      <c r="B459" s="235"/>
      <c r="C459" s="236"/>
      <c r="D459" s="231" t="s">
        <v>150</v>
      </c>
      <c r="E459" s="237" t="s">
        <v>77</v>
      </c>
      <c r="F459" s="238" t="s">
        <v>799</v>
      </c>
      <c r="G459" s="236"/>
      <c r="H459" s="239">
        <v>-550.94</v>
      </c>
      <c r="I459" s="240"/>
      <c r="J459" s="236"/>
      <c r="K459" s="236"/>
      <c r="L459" s="241"/>
      <c r="M459" s="242"/>
      <c r="N459" s="243"/>
      <c r="O459" s="243"/>
      <c r="P459" s="243"/>
      <c r="Q459" s="243"/>
      <c r="R459" s="243"/>
      <c r="S459" s="243"/>
      <c r="T459" s="244"/>
      <c r="U459" s="13"/>
      <c r="V459" s="13"/>
      <c r="W459" s="13"/>
      <c r="X459" s="13"/>
      <c r="Y459" s="13"/>
      <c r="Z459" s="13"/>
      <c r="AA459" s="13"/>
      <c r="AB459" s="13"/>
      <c r="AC459" s="13"/>
      <c r="AD459" s="13"/>
      <c r="AE459" s="13"/>
      <c r="AT459" s="245" t="s">
        <v>150</v>
      </c>
      <c r="AU459" s="245" t="s">
        <v>89</v>
      </c>
      <c r="AV459" s="13" t="s">
        <v>89</v>
      </c>
      <c r="AW459" s="13" t="s">
        <v>37</v>
      </c>
      <c r="AX459" s="13" t="s">
        <v>79</v>
      </c>
      <c r="AY459" s="245" t="s">
        <v>129</v>
      </c>
    </row>
    <row r="460" spans="1:51" s="13" customFormat="1" ht="12">
      <c r="A460" s="13"/>
      <c r="B460" s="235"/>
      <c r="C460" s="236"/>
      <c r="D460" s="231" t="s">
        <v>150</v>
      </c>
      <c r="E460" s="237" t="s">
        <v>77</v>
      </c>
      <c r="F460" s="238" t="s">
        <v>800</v>
      </c>
      <c r="G460" s="236"/>
      <c r="H460" s="239">
        <v>-192.5</v>
      </c>
      <c r="I460" s="240"/>
      <c r="J460" s="236"/>
      <c r="K460" s="236"/>
      <c r="L460" s="241"/>
      <c r="M460" s="242"/>
      <c r="N460" s="243"/>
      <c r="O460" s="243"/>
      <c r="P460" s="243"/>
      <c r="Q460" s="243"/>
      <c r="R460" s="243"/>
      <c r="S460" s="243"/>
      <c r="T460" s="244"/>
      <c r="U460" s="13"/>
      <c r="V460" s="13"/>
      <c r="W460" s="13"/>
      <c r="X460" s="13"/>
      <c r="Y460" s="13"/>
      <c r="Z460" s="13"/>
      <c r="AA460" s="13"/>
      <c r="AB460" s="13"/>
      <c r="AC460" s="13"/>
      <c r="AD460" s="13"/>
      <c r="AE460" s="13"/>
      <c r="AT460" s="245" t="s">
        <v>150</v>
      </c>
      <c r="AU460" s="245" t="s">
        <v>89</v>
      </c>
      <c r="AV460" s="13" t="s">
        <v>89</v>
      </c>
      <c r="AW460" s="13" t="s">
        <v>37</v>
      </c>
      <c r="AX460" s="13" t="s">
        <v>79</v>
      </c>
      <c r="AY460" s="245" t="s">
        <v>129</v>
      </c>
    </row>
    <row r="461" spans="1:51" s="15" customFormat="1" ht="12">
      <c r="A461" s="15"/>
      <c r="B461" s="256"/>
      <c r="C461" s="257"/>
      <c r="D461" s="231" t="s">
        <v>150</v>
      </c>
      <c r="E461" s="258" t="s">
        <v>77</v>
      </c>
      <c r="F461" s="259" t="s">
        <v>153</v>
      </c>
      <c r="G461" s="257"/>
      <c r="H461" s="260">
        <v>1675.6799999999998</v>
      </c>
      <c r="I461" s="261"/>
      <c r="J461" s="257"/>
      <c r="K461" s="257"/>
      <c r="L461" s="262"/>
      <c r="M461" s="263"/>
      <c r="N461" s="264"/>
      <c r="O461" s="264"/>
      <c r="P461" s="264"/>
      <c r="Q461" s="264"/>
      <c r="R461" s="264"/>
      <c r="S461" s="264"/>
      <c r="T461" s="265"/>
      <c r="U461" s="15"/>
      <c r="V461" s="15"/>
      <c r="W461" s="15"/>
      <c r="X461" s="15"/>
      <c r="Y461" s="15"/>
      <c r="Z461" s="15"/>
      <c r="AA461" s="15"/>
      <c r="AB461" s="15"/>
      <c r="AC461" s="15"/>
      <c r="AD461" s="15"/>
      <c r="AE461" s="15"/>
      <c r="AT461" s="266" t="s">
        <v>150</v>
      </c>
      <c r="AU461" s="266" t="s">
        <v>89</v>
      </c>
      <c r="AV461" s="15" t="s">
        <v>136</v>
      </c>
      <c r="AW461" s="15" t="s">
        <v>37</v>
      </c>
      <c r="AX461" s="15" t="s">
        <v>87</v>
      </c>
      <c r="AY461" s="266" t="s">
        <v>129</v>
      </c>
    </row>
    <row r="462" spans="1:65" s="2" customFormat="1" ht="21.75" customHeight="1">
      <c r="A462" s="39"/>
      <c r="B462" s="40"/>
      <c r="C462" s="219" t="s">
        <v>801</v>
      </c>
      <c r="D462" s="219" t="s">
        <v>131</v>
      </c>
      <c r="E462" s="220" t="s">
        <v>463</v>
      </c>
      <c r="F462" s="221" t="s">
        <v>464</v>
      </c>
      <c r="G462" s="222" t="s">
        <v>227</v>
      </c>
      <c r="H462" s="223">
        <v>23459.52</v>
      </c>
      <c r="I462" s="224"/>
      <c r="J462" s="223">
        <f>ROUND(I462*H462,2)</f>
        <v>0</v>
      </c>
      <c r="K462" s="221" t="s">
        <v>135</v>
      </c>
      <c r="L462" s="45"/>
      <c r="M462" s="225" t="s">
        <v>77</v>
      </c>
      <c r="N462" s="226" t="s">
        <v>49</v>
      </c>
      <c r="O462" s="85"/>
      <c r="P462" s="227">
        <f>O462*H462</f>
        <v>0</v>
      </c>
      <c r="Q462" s="227">
        <v>0</v>
      </c>
      <c r="R462" s="227">
        <f>Q462*H462</f>
        <v>0</v>
      </c>
      <c r="S462" s="227">
        <v>0</v>
      </c>
      <c r="T462" s="228">
        <f>S462*H462</f>
        <v>0</v>
      </c>
      <c r="U462" s="39"/>
      <c r="V462" s="39"/>
      <c r="W462" s="39"/>
      <c r="X462" s="39"/>
      <c r="Y462" s="39"/>
      <c r="Z462" s="39"/>
      <c r="AA462" s="39"/>
      <c r="AB462" s="39"/>
      <c r="AC462" s="39"/>
      <c r="AD462" s="39"/>
      <c r="AE462" s="39"/>
      <c r="AR462" s="229" t="s">
        <v>136</v>
      </c>
      <c r="AT462" s="229" t="s">
        <v>131</v>
      </c>
      <c r="AU462" s="229" t="s">
        <v>89</v>
      </c>
      <c r="AY462" s="18" t="s">
        <v>129</v>
      </c>
      <c r="BE462" s="230">
        <f>IF(N462="základní",J462,0)</f>
        <v>0</v>
      </c>
      <c r="BF462" s="230">
        <f>IF(N462="snížená",J462,0)</f>
        <v>0</v>
      </c>
      <c r="BG462" s="230">
        <f>IF(N462="zákl. přenesená",J462,0)</f>
        <v>0</v>
      </c>
      <c r="BH462" s="230">
        <f>IF(N462="sníž. přenesená",J462,0)</f>
        <v>0</v>
      </c>
      <c r="BI462" s="230">
        <f>IF(N462="nulová",J462,0)</f>
        <v>0</v>
      </c>
      <c r="BJ462" s="18" t="s">
        <v>87</v>
      </c>
      <c r="BK462" s="230">
        <f>ROUND(I462*H462,2)</f>
        <v>0</v>
      </c>
      <c r="BL462" s="18" t="s">
        <v>136</v>
      </c>
      <c r="BM462" s="229" t="s">
        <v>465</v>
      </c>
    </row>
    <row r="463" spans="1:47" s="2" customFormat="1" ht="12">
      <c r="A463" s="39"/>
      <c r="B463" s="40"/>
      <c r="C463" s="41"/>
      <c r="D463" s="231" t="s">
        <v>138</v>
      </c>
      <c r="E463" s="41"/>
      <c r="F463" s="232" t="s">
        <v>450</v>
      </c>
      <c r="G463" s="41"/>
      <c r="H463" s="41"/>
      <c r="I463" s="137"/>
      <c r="J463" s="41"/>
      <c r="K463" s="41"/>
      <c r="L463" s="45"/>
      <c r="M463" s="233"/>
      <c r="N463" s="234"/>
      <c r="O463" s="85"/>
      <c r="P463" s="85"/>
      <c r="Q463" s="85"/>
      <c r="R463" s="85"/>
      <c r="S463" s="85"/>
      <c r="T463" s="86"/>
      <c r="U463" s="39"/>
      <c r="V463" s="39"/>
      <c r="W463" s="39"/>
      <c r="X463" s="39"/>
      <c r="Y463" s="39"/>
      <c r="Z463" s="39"/>
      <c r="AA463" s="39"/>
      <c r="AB463" s="39"/>
      <c r="AC463" s="39"/>
      <c r="AD463" s="39"/>
      <c r="AE463" s="39"/>
      <c r="AT463" s="18" t="s">
        <v>138</v>
      </c>
      <c r="AU463" s="18" t="s">
        <v>89</v>
      </c>
    </row>
    <row r="464" spans="1:51" s="13" customFormat="1" ht="12">
      <c r="A464" s="13"/>
      <c r="B464" s="235"/>
      <c r="C464" s="236"/>
      <c r="D464" s="231" t="s">
        <v>150</v>
      </c>
      <c r="E464" s="237" t="s">
        <v>77</v>
      </c>
      <c r="F464" s="238" t="s">
        <v>802</v>
      </c>
      <c r="G464" s="236"/>
      <c r="H464" s="239">
        <v>23459.52</v>
      </c>
      <c r="I464" s="240"/>
      <c r="J464" s="236"/>
      <c r="K464" s="236"/>
      <c r="L464" s="241"/>
      <c r="M464" s="242"/>
      <c r="N464" s="243"/>
      <c r="O464" s="243"/>
      <c r="P464" s="243"/>
      <c r="Q464" s="243"/>
      <c r="R464" s="243"/>
      <c r="S464" s="243"/>
      <c r="T464" s="244"/>
      <c r="U464" s="13"/>
      <c r="V464" s="13"/>
      <c r="W464" s="13"/>
      <c r="X464" s="13"/>
      <c r="Y464" s="13"/>
      <c r="Z464" s="13"/>
      <c r="AA464" s="13"/>
      <c r="AB464" s="13"/>
      <c r="AC464" s="13"/>
      <c r="AD464" s="13"/>
      <c r="AE464" s="13"/>
      <c r="AT464" s="245" t="s">
        <v>150</v>
      </c>
      <c r="AU464" s="245" t="s">
        <v>89</v>
      </c>
      <c r="AV464" s="13" t="s">
        <v>89</v>
      </c>
      <c r="AW464" s="13" t="s">
        <v>37</v>
      </c>
      <c r="AX464" s="13" t="s">
        <v>79</v>
      </c>
      <c r="AY464" s="245" t="s">
        <v>129</v>
      </c>
    </row>
    <row r="465" spans="1:51" s="14" customFormat="1" ht="12">
      <c r="A465" s="14"/>
      <c r="B465" s="246"/>
      <c r="C465" s="247"/>
      <c r="D465" s="231" t="s">
        <v>150</v>
      </c>
      <c r="E465" s="248" t="s">
        <v>77</v>
      </c>
      <c r="F465" s="249" t="s">
        <v>467</v>
      </c>
      <c r="G465" s="247"/>
      <c r="H465" s="248" t="s">
        <v>77</v>
      </c>
      <c r="I465" s="250"/>
      <c r="J465" s="247"/>
      <c r="K465" s="247"/>
      <c r="L465" s="251"/>
      <c r="M465" s="252"/>
      <c r="N465" s="253"/>
      <c r="O465" s="253"/>
      <c r="P465" s="253"/>
      <c r="Q465" s="253"/>
      <c r="R465" s="253"/>
      <c r="S465" s="253"/>
      <c r="T465" s="254"/>
      <c r="U465" s="14"/>
      <c r="V465" s="14"/>
      <c r="W465" s="14"/>
      <c r="X465" s="14"/>
      <c r="Y465" s="14"/>
      <c r="Z465" s="14"/>
      <c r="AA465" s="14"/>
      <c r="AB465" s="14"/>
      <c r="AC465" s="14"/>
      <c r="AD465" s="14"/>
      <c r="AE465" s="14"/>
      <c r="AT465" s="255" t="s">
        <v>150</v>
      </c>
      <c r="AU465" s="255" t="s">
        <v>89</v>
      </c>
      <c r="AV465" s="14" t="s">
        <v>87</v>
      </c>
      <c r="AW465" s="14" t="s">
        <v>37</v>
      </c>
      <c r="AX465" s="14" t="s">
        <v>79</v>
      </c>
      <c r="AY465" s="255" t="s">
        <v>129</v>
      </c>
    </row>
    <row r="466" spans="1:51" s="15" customFormat="1" ht="12">
      <c r="A466" s="15"/>
      <c r="B466" s="256"/>
      <c r="C466" s="257"/>
      <c r="D466" s="231" t="s">
        <v>150</v>
      </c>
      <c r="E466" s="258" t="s">
        <v>77</v>
      </c>
      <c r="F466" s="259" t="s">
        <v>153</v>
      </c>
      <c r="G466" s="257"/>
      <c r="H466" s="260">
        <v>23459.52</v>
      </c>
      <c r="I466" s="261"/>
      <c r="J466" s="257"/>
      <c r="K466" s="257"/>
      <c r="L466" s="262"/>
      <c r="M466" s="263"/>
      <c r="N466" s="264"/>
      <c r="O466" s="264"/>
      <c r="P466" s="264"/>
      <c r="Q466" s="264"/>
      <c r="R466" s="264"/>
      <c r="S466" s="264"/>
      <c r="T466" s="265"/>
      <c r="U466" s="15"/>
      <c r="V466" s="15"/>
      <c r="W466" s="15"/>
      <c r="X466" s="15"/>
      <c r="Y466" s="15"/>
      <c r="Z466" s="15"/>
      <c r="AA466" s="15"/>
      <c r="AB466" s="15"/>
      <c r="AC466" s="15"/>
      <c r="AD466" s="15"/>
      <c r="AE466" s="15"/>
      <c r="AT466" s="266" t="s">
        <v>150</v>
      </c>
      <c r="AU466" s="266" t="s">
        <v>89</v>
      </c>
      <c r="AV466" s="15" t="s">
        <v>136</v>
      </c>
      <c r="AW466" s="15" t="s">
        <v>37</v>
      </c>
      <c r="AX466" s="15" t="s">
        <v>87</v>
      </c>
      <c r="AY466" s="266" t="s">
        <v>129</v>
      </c>
    </row>
    <row r="467" spans="1:65" s="2" customFormat="1" ht="21.75" customHeight="1">
      <c r="A467" s="39"/>
      <c r="B467" s="40"/>
      <c r="C467" s="219" t="s">
        <v>803</v>
      </c>
      <c r="D467" s="219" t="s">
        <v>131</v>
      </c>
      <c r="E467" s="220" t="s">
        <v>469</v>
      </c>
      <c r="F467" s="221" t="s">
        <v>470</v>
      </c>
      <c r="G467" s="222" t="s">
        <v>227</v>
      </c>
      <c r="H467" s="223">
        <v>551.22</v>
      </c>
      <c r="I467" s="224"/>
      <c r="J467" s="223">
        <f>ROUND(I467*H467,2)</f>
        <v>0</v>
      </c>
      <c r="K467" s="221" t="s">
        <v>135</v>
      </c>
      <c r="L467" s="45"/>
      <c r="M467" s="225" t="s">
        <v>77</v>
      </c>
      <c r="N467" s="226" t="s">
        <v>49</v>
      </c>
      <c r="O467" s="85"/>
      <c r="P467" s="227">
        <f>O467*H467</f>
        <v>0</v>
      </c>
      <c r="Q467" s="227">
        <v>0</v>
      </c>
      <c r="R467" s="227">
        <f>Q467*H467</f>
        <v>0</v>
      </c>
      <c r="S467" s="227">
        <v>0</v>
      </c>
      <c r="T467" s="228">
        <f>S467*H467</f>
        <v>0</v>
      </c>
      <c r="U467" s="39"/>
      <c r="V467" s="39"/>
      <c r="W467" s="39"/>
      <c r="X467" s="39"/>
      <c r="Y467" s="39"/>
      <c r="Z467" s="39"/>
      <c r="AA467" s="39"/>
      <c r="AB467" s="39"/>
      <c r="AC467" s="39"/>
      <c r="AD467" s="39"/>
      <c r="AE467" s="39"/>
      <c r="AR467" s="229" t="s">
        <v>136</v>
      </c>
      <c r="AT467" s="229" t="s">
        <v>131</v>
      </c>
      <c r="AU467" s="229" t="s">
        <v>89</v>
      </c>
      <c r="AY467" s="18" t="s">
        <v>129</v>
      </c>
      <c r="BE467" s="230">
        <f>IF(N467="základní",J467,0)</f>
        <v>0</v>
      </c>
      <c r="BF467" s="230">
        <f>IF(N467="snížená",J467,0)</f>
        <v>0</v>
      </c>
      <c r="BG467" s="230">
        <f>IF(N467="zákl. přenesená",J467,0)</f>
        <v>0</v>
      </c>
      <c r="BH467" s="230">
        <f>IF(N467="sníž. přenesená",J467,0)</f>
        <v>0</v>
      </c>
      <c r="BI467" s="230">
        <f>IF(N467="nulová",J467,0)</f>
        <v>0</v>
      </c>
      <c r="BJ467" s="18" t="s">
        <v>87</v>
      </c>
      <c r="BK467" s="230">
        <f>ROUND(I467*H467,2)</f>
        <v>0</v>
      </c>
      <c r="BL467" s="18" t="s">
        <v>136</v>
      </c>
      <c r="BM467" s="229" t="s">
        <v>471</v>
      </c>
    </row>
    <row r="468" spans="1:47" s="2" customFormat="1" ht="12">
      <c r="A468" s="39"/>
      <c r="B468" s="40"/>
      <c r="C468" s="41"/>
      <c r="D468" s="231" t="s">
        <v>138</v>
      </c>
      <c r="E468" s="41"/>
      <c r="F468" s="232" t="s">
        <v>450</v>
      </c>
      <c r="G468" s="41"/>
      <c r="H468" s="41"/>
      <c r="I468" s="137"/>
      <c r="J468" s="41"/>
      <c r="K468" s="41"/>
      <c r="L468" s="45"/>
      <c r="M468" s="233"/>
      <c r="N468" s="234"/>
      <c r="O468" s="85"/>
      <c r="P468" s="85"/>
      <c r="Q468" s="85"/>
      <c r="R468" s="85"/>
      <c r="S468" s="85"/>
      <c r="T468" s="86"/>
      <c r="U468" s="39"/>
      <c r="V468" s="39"/>
      <c r="W468" s="39"/>
      <c r="X468" s="39"/>
      <c r="Y468" s="39"/>
      <c r="Z468" s="39"/>
      <c r="AA468" s="39"/>
      <c r="AB468" s="39"/>
      <c r="AC468" s="39"/>
      <c r="AD468" s="39"/>
      <c r="AE468" s="39"/>
      <c r="AT468" s="18" t="s">
        <v>138</v>
      </c>
      <c r="AU468" s="18" t="s">
        <v>89</v>
      </c>
    </row>
    <row r="469" spans="1:51" s="13" customFormat="1" ht="12">
      <c r="A469" s="13"/>
      <c r="B469" s="235"/>
      <c r="C469" s="236"/>
      <c r="D469" s="231" t="s">
        <v>150</v>
      </c>
      <c r="E469" s="237" t="s">
        <v>77</v>
      </c>
      <c r="F469" s="238" t="s">
        <v>804</v>
      </c>
      <c r="G469" s="236"/>
      <c r="H469" s="239">
        <v>13.72</v>
      </c>
      <c r="I469" s="240"/>
      <c r="J469" s="236"/>
      <c r="K469" s="236"/>
      <c r="L469" s="241"/>
      <c r="M469" s="242"/>
      <c r="N469" s="243"/>
      <c r="O469" s="243"/>
      <c r="P469" s="243"/>
      <c r="Q469" s="243"/>
      <c r="R469" s="243"/>
      <c r="S469" s="243"/>
      <c r="T469" s="244"/>
      <c r="U469" s="13"/>
      <c r="V469" s="13"/>
      <c r="W469" s="13"/>
      <c r="X469" s="13"/>
      <c r="Y469" s="13"/>
      <c r="Z469" s="13"/>
      <c r="AA469" s="13"/>
      <c r="AB469" s="13"/>
      <c r="AC469" s="13"/>
      <c r="AD469" s="13"/>
      <c r="AE469" s="13"/>
      <c r="AT469" s="245" t="s">
        <v>150</v>
      </c>
      <c r="AU469" s="245" t="s">
        <v>89</v>
      </c>
      <c r="AV469" s="13" t="s">
        <v>89</v>
      </c>
      <c r="AW469" s="13" t="s">
        <v>37</v>
      </c>
      <c r="AX469" s="13" t="s">
        <v>79</v>
      </c>
      <c r="AY469" s="245" t="s">
        <v>129</v>
      </c>
    </row>
    <row r="470" spans="1:51" s="13" customFormat="1" ht="12">
      <c r="A470" s="13"/>
      <c r="B470" s="235"/>
      <c r="C470" s="236"/>
      <c r="D470" s="231" t="s">
        <v>150</v>
      </c>
      <c r="E470" s="237" t="s">
        <v>77</v>
      </c>
      <c r="F470" s="238" t="s">
        <v>805</v>
      </c>
      <c r="G470" s="236"/>
      <c r="H470" s="239">
        <v>537.5</v>
      </c>
      <c r="I470" s="240"/>
      <c r="J470" s="236"/>
      <c r="K470" s="236"/>
      <c r="L470" s="241"/>
      <c r="M470" s="242"/>
      <c r="N470" s="243"/>
      <c r="O470" s="243"/>
      <c r="P470" s="243"/>
      <c r="Q470" s="243"/>
      <c r="R470" s="243"/>
      <c r="S470" s="243"/>
      <c r="T470" s="244"/>
      <c r="U470" s="13"/>
      <c r="V470" s="13"/>
      <c r="W470" s="13"/>
      <c r="X470" s="13"/>
      <c r="Y470" s="13"/>
      <c r="Z470" s="13"/>
      <c r="AA470" s="13"/>
      <c r="AB470" s="13"/>
      <c r="AC470" s="13"/>
      <c r="AD470" s="13"/>
      <c r="AE470" s="13"/>
      <c r="AT470" s="245" t="s">
        <v>150</v>
      </c>
      <c r="AU470" s="245" t="s">
        <v>89</v>
      </c>
      <c r="AV470" s="13" t="s">
        <v>89</v>
      </c>
      <c r="AW470" s="13" t="s">
        <v>37</v>
      </c>
      <c r="AX470" s="13" t="s">
        <v>79</v>
      </c>
      <c r="AY470" s="245" t="s">
        <v>129</v>
      </c>
    </row>
    <row r="471" spans="1:51" s="14" customFormat="1" ht="12">
      <c r="A471" s="14"/>
      <c r="B471" s="246"/>
      <c r="C471" s="247"/>
      <c r="D471" s="231" t="s">
        <v>150</v>
      </c>
      <c r="E471" s="248" t="s">
        <v>77</v>
      </c>
      <c r="F471" s="249" t="s">
        <v>806</v>
      </c>
      <c r="G471" s="247"/>
      <c r="H471" s="248" t="s">
        <v>77</v>
      </c>
      <c r="I471" s="250"/>
      <c r="J471" s="247"/>
      <c r="K471" s="247"/>
      <c r="L471" s="251"/>
      <c r="M471" s="252"/>
      <c r="N471" s="253"/>
      <c r="O471" s="253"/>
      <c r="P471" s="253"/>
      <c r="Q471" s="253"/>
      <c r="R471" s="253"/>
      <c r="S471" s="253"/>
      <c r="T471" s="254"/>
      <c r="U471" s="14"/>
      <c r="V471" s="14"/>
      <c r="W471" s="14"/>
      <c r="X471" s="14"/>
      <c r="Y471" s="14"/>
      <c r="Z471" s="14"/>
      <c r="AA471" s="14"/>
      <c r="AB471" s="14"/>
      <c r="AC471" s="14"/>
      <c r="AD471" s="14"/>
      <c r="AE471" s="14"/>
      <c r="AT471" s="255" t="s">
        <v>150</v>
      </c>
      <c r="AU471" s="255" t="s">
        <v>89</v>
      </c>
      <c r="AV471" s="14" t="s">
        <v>87</v>
      </c>
      <c r="AW471" s="14" t="s">
        <v>37</v>
      </c>
      <c r="AX471" s="14" t="s">
        <v>79</v>
      </c>
      <c r="AY471" s="255" t="s">
        <v>129</v>
      </c>
    </row>
    <row r="472" spans="1:51" s="15" customFormat="1" ht="12">
      <c r="A472" s="15"/>
      <c r="B472" s="256"/>
      <c r="C472" s="257"/>
      <c r="D472" s="231" t="s">
        <v>150</v>
      </c>
      <c r="E472" s="258" t="s">
        <v>77</v>
      </c>
      <c r="F472" s="259" t="s">
        <v>153</v>
      </c>
      <c r="G472" s="257"/>
      <c r="H472" s="260">
        <v>551.22</v>
      </c>
      <c r="I472" s="261"/>
      <c r="J472" s="257"/>
      <c r="K472" s="257"/>
      <c r="L472" s="262"/>
      <c r="M472" s="263"/>
      <c r="N472" s="264"/>
      <c r="O472" s="264"/>
      <c r="P472" s="264"/>
      <c r="Q472" s="264"/>
      <c r="R472" s="264"/>
      <c r="S472" s="264"/>
      <c r="T472" s="265"/>
      <c r="U472" s="15"/>
      <c r="V472" s="15"/>
      <c r="W472" s="15"/>
      <c r="X472" s="15"/>
      <c r="Y472" s="15"/>
      <c r="Z472" s="15"/>
      <c r="AA472" s="15"/>
      <c r="AB472" s="15"/>
      <c r="AC472" s="15"/>
      <c r="AD472" s="15"/>
      <c r="AE472" s="15"/>
      <c r="AT472" s="266" t="s">
        <v>150</v>
      </c>
      <c r="AU472" s="266" t="s">
        <v>89</v>
      </c>
      <c r="AV472" s="15" t="s">
        <v>136</v>
      </c>
      <c r="AW472" s="15" t="s">
        <v>37</v>
      </c>
      <c r="AX472" s="15" t="s">
        <v>87</v>
      </c>
      <c r="AY472" s="266" t="s">
        <v>129</v>
      </c>
    </row>
    <row r="473" spans="1:65" s="2" customFormat="1" ht="21.75" customHeight="1">
      <c r="A473" s="39"/>
      <c r="B473" s="40"/>
      <c r="C473" s="219" t="s">
        <v>807</v>
      </c>
      <c r="D473" s="219" t="s">
        <v>131</v>
      </c>
      <c r="E473" s="220" t="s">
        <v>475</v>
      </c>
      <c r="F473" s="221" t="s">
        <v>464</v>
      </c>
      <c r="G473" s="222" t="s">
        <v>227</v>
      </c>
      <c r="H473" s="223">
        <v>7717.08</v>
      </c>
      <c r="I473" s="224"/>
      <c r="J473" s="223">
        <f>ROUND(I473*H473,2)</f>
        <v>0</v>
      </c>
      <c r="K473" s="221" t="s">
        <v>135</v>
      </c>
      <c r="L473" s="45"/>
      <c r="M473" s="225" t="s">
        <v>77</v>
      </c>
      <c r="N473" s="226" t="s">
        <v>49</v>
      </c>
      <c r="O473" s="85"/>
      <c r="P473" s="227">
        <f>O473*H473</f>
        <v>0</v>
      </c>
      <c r="Q473" s="227">
        <v>0</v>
      </c>
      <c r="R473" s="227">
        <f>Q473*H473</f>
        <v>0</v>
      </c>
      <c r="S473" s="227">
        <v>0</v>
      </c>
      <c r="T473" s="228">
        <f>S473*H473</f>
        <v>0</v>
      </c>
      <c r="U473" s="39"/>
      <c r="V473" s="39"/>
      <c r="W473" s="39"/>
      <c r="X473" s="39"/>
      <c r="Y473" s="39"/>
      <c r="Z473" s="39"/>
      <c r="AA473" s="39"/>
      <c r="AB473" s="39"/>
      <c r="AC473" s="39"/>
      <c r="AD473" s="39"/>
      <c r="AE473" s="39"/>
      <c r="AR473" s="229" t="s">
        <v>136</v>
      </c>
      <c r="AT473" s="229" t="s">
        <v>131</v>
      </c>
      <c r="AU473" s="229" t="s">
        <v>89</v>
      </c>
      <c r="AY473" s="18" t="s">
        <v>129</v>
      </c>
      <c r="BE473" s="230">
        <f>IF(N473="základní",J473,0)</f>
        <v>0</v>
      </c>
      <c r="BF473" s="230">
        <f>IF(N473="snížená",J473,0)</f>
        <v>0</v>
      </c>
      <c r="BG473" s="230">
        <f>IF(N473="zákl. přenesená",J473,0)</f>
        <v>0</v>
      </c>
      <c r="BH473" s="230">
        <f>IF(N473="sníž. přenesená",J473,0)</f>
        <v>0</v>
      </c>
      <c r="BI473" s="230">
        <f>IF(N473="nulová",J473,0)</f>
        <v>0</v>
      </c>
      <c r="BJ473" s="18" t="s">
        <v>87</v>
      </c>
      <c r="BK473" s="230">
        <f>ROUND(I473*H473,2)</f>
        <v>0</v>
      </c>
      <c r="BL473" s="18" t="s">
        <v>136</v>
      </c>
      <c r="BM473" s="229" t="s">
        <v>476</v>
      </c>
    </row>
    <row r="474" spans="1:47" s="2" customFormat="1" ht="12">
      <c r="A474" s="39"/>
      <c r="B474" s="40"/>
      <c r="C474" s="41"/>
      <c r="D474" s="231" t="s">
        <v>138</v>
      </c>
      <c r="E474" s="41"/>
      <c r="F474" s="232" t="s">
        <v>450</v>
      </c>
      <c r="G474" s="41"/>
      <c r="H474" s="41"/>
      <c r="I474" s="137"/>
      <c r="J474" s="41"/>
      <c r="K474" s="41"/>
      <c r="L474" s="45"/>
      <c r="M474" s="233"/>
      <c r="N474" s="234"/>
      <c r="O474" s="85"/>
      <c r="P474" s="85"/>
      <c r="Q474" s="85"/>
      <c r="R474" s="85"/>
      <c r="S474" s="85"/>
      <c r="T474" s="86"/>
      <c r="U474" s="39"/>
      <c r="V474" s="39"/>
      <c r="W474" s="39"/>
      <c r="X474" s="39"/>
      <c r="Y474" s="39"/>
      <c r="Z474" s="39"/>
      <c r="AA474" s="39"/>
      <c r="AB474" s="39"/>
      <c r="AC474" s="39"/>
      <c r="AD474" s="39"/>
      <c r="AE474" s="39"/>
      <c r="AT474" s="18" t="s">
        <v>138</v>
      </c>
      <c r="AU474" s="18" t="s">
        <v>89</v>
      </c>
    </row>
    <row r="475" spans="1:51" s="13" customFormat="1" ht="12">
      <c r="A475" s="13"/>
      <c r="B475" s="235"/>
      <c r="C475" s="236"/>
      <c r="D475" s="231" t="s">
        <v>150</v>
      </c>
      <c r="E475" s="237" t="s">
        <v>77</v>
      </c>
      <c r="F475" s="238" t="s">
        <v>808</v>
      </c>
      <c r="G475" s="236"/>
      <c r="H475" s="239">
        <v>7717.08</v>
      </c>
      <c r="I475" s="240"/>
      <c r="J475" s="236"/>
      <c r="K475" s="236"/>
      <c r="L475" s="241"/>
      <c r="M475" s="242"/>
      <c r="N475" s="243"/>
      <c r="O475" s="243"/>
      <c r="P475" s="243"/>
      <c r="Q475" s="243"/>
      <c r="R475" s="243"/>
      <c r="S475" s="243"/>
      <c r="T475" s="244"/>
      <c r="U475" s="13"/>
      <c r="V475" s="13"/>
      <c r="W475" s="13"/>
      <c r="X475" s="13"/>
      <c r="Y475" s="13"/>
      <c r="Z475" s="13"/>
      <c r="AA475" s="13"/>
      <c r="AB475" s="13"/>
      <c r="AC475" s="13"/>
      <c r="AD475" s="13"/>
      <c r="AE475" s="13"/>
      <c r="AT475" s="245" t="s">
        <v>150</v>
      </c>
      <c r="AU475" s="245" t="s">
        <v>89</v>
      </c>
      <c r="AV475" s="13" t="s">
        <v>89</v>
      </c>
      <c r="AW475" s="13" t="s">
        <v>37</v>
      </c>
      <c r="AX475" s="13" t="s">
        <v>79</v>
      </c>
      <c r="AY475" s="245" t="s">
        <v>129</v>
      </c>
    </row>
    <row r="476" spans="1:51" s="15" customFormat="1" ht="12">
      <c r="A476" s="15"/>
      <c r="B476" s="256"/>
      <c r="C476" s="257"/>
      <c r="D476" s="231" t="s">
        <v>150</v>
      </c>
      <c r="E476" s="258" t="s">
        <v>77</v>
      </c>
      <c r="F476" s="259" t="s">
        <v>153</v>
      </c>
      <c r="G476" s="257"/>
      <c r="H476" s="260">
        <v>7717.08</v>
      </c>
      <c r="I476" s="261"/>
      <c r="J476" s="257"/>
      <c r="K476" s="257"/>
      <c r="L476" s="262"/>
      <c r="M476" s="263"/>
      <c r="N476" s="264"/>
      <c r="O476" s="264"/>
      <c r="P476" s="264"/>
      <c r="Q476" s="264"/>
      <c r="R476" s="264"/>
      <c r="S476" s="264"/>
      <c r="T476" s="265"/>
      <c r="U476" s="15"/>
      <c r="V476" s="15"/>
      <c r="W476" s="15"/>
      <c r="X476" s="15"/>
      <c r="Y476" s="15"/>
      <c r="Z476" s="15"/>
      <c r="AA476" s="15"/>
      <c r="AB476" s="15"/>
      <c r="AC476" s="15"/>
      <c r="AD476" s="15"/>
      <c r="AE476" s="15"/>
      <c r="AT476" s="266" t="s">
        <v>150</v>
      </c>
      <c r="AU476" s="266" t="s">
        <v>89</v>
      </c>
      <c r="AV476" s="15" t="s">
        <v>136</v>
      </c>
      <c r="AW476" s="15" t="s">
        <v>37</v>
      </c>
      <c r="AX476" s="15" t="s">
        <v>87</v>
      </c>
      <c r="AY476" s="266" t="s">
        <v>129</v>
      </c>
    </row>
    <row r="477" spans="1:65" s="2" customFormat="1" ht="16.5" customHeight="1">
      <c r="A477" s="39"/>
      <c r="B477" s="40"/>
      <c r="C477" s="219" t="s">
        <v>809</v>
      </c>
      <c r="D477" s="219" t="s">
        <v>131</v>
      </c>
      <c r="E477" s="220" t="s">
        <v>479</v>
      </c>
      <c r="F477" s="221" t="s">
        <v>480</v>
      </c>
      <c r="G477" s="222" t="s">
        <v>227</v>
      </c>
      <c r="H477" s="223">
        <v>1675.68</v>
      </c>
      <c r="I477" s="224"/>
      <c r="J477" s="223">
        <f>ROUND(I477*H477,2)</f>
        <v>0</v>
      </c>
      <c r="K477" s="221" t="s">
        <v>135</v>
      </c>
      <c r="L477" s="45"/>
      <c r="M477" s="225" t="s">
        <v>77</v>
      </c>
      <c r="N477" s="226" t="s">
        <v>49</v>
      </c>
      <c r="O477" s="85"/>
      <c r="P477" s="227">
        <f>O477*H477</f>
        <v>0</v>
      </c>
      <c r="Q477" s="227">
        <v>0</v>
      </c>
      <c r="R477" s="227">
        <f>Q477*H477</f>
        <v>0</v>
      </c>
      <c r="S477" s="227">
        <v>0</v>
      </c>
      <c r="T477" s="228">
        <f>S477*H477</f>
        <v>0</v>
      </c>
      <c r="U477" s="39"/>
      <c r="V477" s="39"/>
      <c r="W477" s="39"/>
      <c r="X477" s="39"/>
      <c r="Y477" s="39"/>
      <c r="Z477" s="39"/>
      <c r="AA477" s="39"/>
      <c r="AB477" s="39"/>
      <c r="AC477" s="39"/>
      <c r="AD477" s="39"/>
      <c r="AE477" s="39"/>
      <c r="AR477" s="229" t="s">
        <v>136</v>
      </c>
      <c r="AT477" s="229" t="s">
        <v>131</v>
      </c>
      <c r="AU477" s="229" t="s">
        <v>89</v>
      </c>
      <c r="AY477" s="18" t="s">
        <v>129</v>
      </c>
      <c r="BE477" s="230">
        <f>IF(N477="základní",J477,0)</f>
        <v>0</v>
      </c>
      <c r="BF477" s="230">
        <f>IF(N477="snížená",J477,0)</f>
        <v>0</v>
      </c>
      <c r="BG477" s="230">
        <f>IF(N477="zákl. přenesená",J477,0)</f>
        <v>0</v>
      </c>
      <c r="BH477" s="230">
        <f>IF(N477="sníž. přenesená",J477,0)</f>
        <v>0</v>
      </c>
      <c r="BI477" s="230">
        <f>IF(N477="nulová",J477,0)</f>
        <v>0</v>
      </c>
      <c r="BJ477" s="18" t="s">
        <v>87</v>
      </c>
      <c r="BK477" s="230">
        <f>ROUND(I477*H477,2)</f>
        <v>0</v>
      </c>
      <c r="BL477" s="18" t="s">
        <v>136</v>
      </c>
      <c r="BM477" s="229" t="s">
        <v>481</v>
      </c>
    </row>
    <row r="478" spans="1:47" s="2" customFormat="1" ht="12">
      <c r="A478" s="39"/>
      <c r="B478" s="40"/>
      <c r="C478" s="41"/>
      <c r="D478" s="231" t="s">
        <v>138</v>
      </c>
      <c r="E478" s="41"/>
      <c r="F478" s="232" t="s">
        <v>482</v>
      </c>
      <c r="G478" s="41"/>
      <c r="H478" s="41"/>
      <c r="I478" s="137"/>
      <c r="J478" s="41"/>
      <c r="K478" s="41"/>
      <c r="L478" s="45"/>
      <c r="M478" s="233"/>
      <c r="N478" s="234"/>
      <c r="O478" s="85"/>
      <c r="P478" s="85"/>
      <c r="Q478" s="85"/>
      <c r="R478" s="85"/>
      <c r="S478" s="85"/>
      <c r="T478" s="86"/>
      <c r="U478" s="39"/>
      <c r="V478" s="39"/>
      <c r="W478" s="39"/>
      <c r="X478" s="39"/>
      <c r="Y478" s="39"/>
      <c r="Z478" s="39"/>
      <c r="AA478" s="39"/>
      <c r="AB478" s="39"/>
      <c r="AC478" s="39"/>
      <c r="AD478" s="39"/>
      <c r="AE478" s="39"/>
      <c r="AT478" s="18" t="s">
        <v>138</v>
      </c>
      <c r="AU478" s="18" t="s">
        <v>89</v>
      </c>
    </row>
    <row r="479" spans="1:51" s="13" customFormat="1" ht="12">
      <c r="A479" s="13"/>
      <c r="B479" s="235"/>
      <c r="C479" s="236"/>
      <c r="D479" s="231" t="s">
        <v>150</v>
      </c>
      <c r="E479" s="237" t="s">
        <v>77</v>
      </c>
      <c r="F479" s="238" t="s">
        <v>810</v>
      </c>
      <c r="G479" s="236"/>
      <c r="H479" s="239">
        <v>1675.68</v>
      </c>
      <c r="I479" s="240"/>
      <c r="J479" s="236"/>
      <c r="K479" s="236"/>
      <c r="L479" s="241"/>
      <c r="M479" s="242"/>
      <c r="N479" s="243"/>
      <c r="O479" s="243"/>
      <c r="P479" s="243"/>
      <c r="Q479" s="243"/>
      <c r="R479" s="243"/>
      <c r="S479" s="243"/>
      <c r="T479" s="244"/>
      <c r="U479" s="13"/>
      <c r="V479" s="13"/>
      <c r="W479" s="13"/>
      <c r="X479" s="13"/>
      <c r="Y479" s="13"/>
      <c r="Z479" s="13"/>
      <c r="AA479" s="13"/>
      <c r="AB479" s="13"/>
      <c r="AC479" s="13"/>
      <c r="AD479" s="13"/>
      <c r="AE479" s="13"/>
      <c r="AT479" s="245" t="s">
        <v>150</v>
      </c>
      <c r="AU479" s="245" t="s">
        <v>89</v>
      </c>
      <c r="AV479" s="13" t="s">
        <v>89</v>
      </c>
      <c r="AW479" s="13" t="s">
        <v>37</v>
      </c>
      <c r="AX479" s="13" t="s">
        <v>79</v>
      </c>
      <c r="AY479" s="245" t="s">
        <v>129</v>
      </c>
    </row>
    <row r="480" spans="1:51" s="15" customFormat="1" ht="12">
      <c r="A480" s="15"/>
      <c r="B480" s="256"/>
      <c r="C480" s="257"/>
      <c r="D480" s="231" t="s">
        <v>150</v>
      </c>
      <c r="E480" s="258" t="s">
        <v>77</v>
      </c>
      <c r="F480" s="259" t="s">
        <v>153</v>
      </c>
      <c r="G480" s="257"/>
      <c r="H480" s="260">
        <v>1675.68</v>
      </c>
      <c r="I480" s="261"/>
      <c r="J480" s="257"/>
      <c r="K480" s="257"/>
      <c r="L480" s="262"/>
      <c r="M480" s="263"/>
      <c r="N480" s="264"/>
      <c r="O480" s="264"/>
      <c r="P480" s="264"/>
      <c r="Q480" s="264"/>
      <c r="R480" s="264"/>
      <c r="S480" s="264"/>
      <c r="T480" s="265"/>
      <c r="U480" s="15"/>
      <c r="V480" s="15"/>
      <c r="W480" s="15"/>
      <c r="X480" s="15"/>
      <c r="Y480" s="15"/>
      <c r="Z480" s="15"/>
      <c r="AA480" s="15"/>
      <c r="AB480" s="15"/>
      <c r="AC480" s="15"/>
      <c r="AD480" s="15"/>
      <c r="AE480" s="15"/>
      <c r="AT480" s="266" t="s">
        <v>150</v>
      </c>
      <c r="AU480" s="266" t="s">
        <v>89</v>
      </c>
      <c r="AV480" s="15" t="s">
        <v>136</v>
      </c>
      <c r="AW480" s="15" t="s">
        <v>37</v>
      </c>
      <c r="AX480" s="15" t="s">
        <v>87</v>
      </c>
      <c r="AY480" s="266" t="s">
        <v>129</v>
      </c>
    </row>
    <row r="481" spans="1:65" s="2" customFormat="1" ht="16.5" customHeight="1">
      <c r="A481" s="39"/>
      <c r="B481" s="40"/>
      <c r="C481" s="219" t="s">
        <v>811</v>
      </c>
      <c r="D481" s="219" t="s">
        <v>131</v>
      </c>
      <c r="E481" s="220" t="s">
        <v>485</v>
      </c>
      <c r="F481" s="221" t="s">
        <v>486</v>
      </c>
      <c r="G481" s="222" t="s">
        <v>227</v>
      </c>
      <c r="H481" s="223">
        <v>551.22</v>
      </c>
      <c r="I481" s="224"/>
      <c r="J481" s="223">
        <f>ROUND(I481*H481,2)</f>
        <v>0</v>
      </c>
      <c r="K481" s="221" t="s">
        <v>135</v>
      </c>
      <c r="L481" s="45"/>
      <c r="M481" s="225" t="s">
        <v>77</v>
      </c>
      <c r="N481" s="226" t="s">
        <v>49</v>
      </c>
      <c r="O481" s="85"/>
      <c r="P481" s="227">
        <f>O481*H481</f>
        <v>0</v>
      </c>
      <c r="Q481" s="227">
        <v>0</v>
      </c>
      <c r="R481" s="227">
        <f>Q481*H481</f>
        <v>0</v>
      </c>
      <c r="S481" s="227">
        <v>0</v>
      </c>
      <c r="T481" s="228">
        <f>S481*H481</f>
        <v>0</v>
      </c>
      <c r="U481" s="39"/>
      <c r="V481" s="39"/>
      <c r="W481" s="39"/>
      <c r="X481" s="39"/>
      <c r="Y481" s="39"/>
      <c r="Z481" s="39"/>
      <c r="AA481" s="39"/>
      <c r="AB481" s="39"/>
      <c r="AC481" s="39"/>
      <c r="AD481" s="39"/>
      <c r="AE481" s="39"/>
      <c r="AR481" s="229" t="s">
        <v>136</v>
      </c>
      <c r="AT481" s="229" t="s">
        <v>131</v>
      </c>
      <c r="AU481" s="229" t="s">
        <v>89</v>
      </c>
      <c r="AY481" s="18" t="s">
        <v>129</v>
      </c>
      <c r="BE481" s="230">
        <f>IF(N481="základní",J481,0)</f>
        <v>0</v>
      </c>
      <c r="BF481" s="230">
        <f>IF(N481="snížená",J481,0)</f>
        <v>0</v>
      </c>
      <c r="BG481" s="230">
        <f>IF(N481="zákl. přenesená",J481,0)</f>
        <v>0</v>
      </c>
      <c r="BH481" s="230">
        <f>IF(N481="sníž. přenesená",J481,0)</f>
        <v>0</v>
      </c>
      <c r="BI481" s="230">
        <f>IF(N481="nulová",J481,0)</f>
        <v>0</v>
      </c>
      <c r="BJ481" s="18" t="s">
        <v>87</v>
      </c>
      <c r="BK481" s="230">
        <f>ROUND(I481*H481,2)</f>
        <v>0</v>
      </c>
      <c r="BL481" s="18" t="s">
        <v>136</v>
      </c>
      <c r="BM481" s="229" t="s">
        <v>487</v>
      </c>
    </row>
    <row r="482" spans="1:47" s="2" customFormat="1" ht="12">
      <c r="A482" s="39"/>
      <c r="B482" s="40"/>
      <c r="C482" s="41"/>
      <c r="D482" s="231" t="s">
        <v>138</v>
      </c>
      <c r="E482" s="41"/>
      <c r="F482" s="232" t="s">
        <v>482</v>
      </c>
      <c r="G482" s="41"/>
      <c r="H482" s="41"/>
      <c r="I482" s="137"/>
      <c r="J482" s="41"/>
      <c r="K482" s="41"/>
      <c r="L482" s="45"/>
      <c r="M482" s="233"/>
      <c r="N482" s="234"/>
      <c r="O482" s="85"/>
      <c r="P482" s="85"/>
      <c r="Q482" s="85"/>
      <c r="R482" s="85"/>
      <c r="S482" s="85"/>
      <c r="T482" s="86"/>
      <c r="U482" s="39"/>
      <c r="V482" s="39"/>
      <c r="W482" s="39"/>
      <c r="X482" s="39"/>
      <c r="Y482" s="39"/>
      <c r="Z482" s="39"/>
      <c r="AA482" s="39"/>
      <c r="AB482" s="39"/>
      <c r="AC482" s="39"/>
      <c r="AD482" s="39"/>
      <c r="AE482" s="39"/>
      <c r="AT482" s="18" t="s">
        <v>138</v>
      </c>
      <c r="AU482" s="18" t="s">
        <v>89</v>
      </c>
    </row>
    <row r="483" spans="1:51" s="13" customFormat="1" ht="12">
      <c r="A483" s="13"/>
      <c r="B483" s="235"/>
      <c r="C483" s="236"/>
      <c r="D483" s="231" t="s">
        <v>150</v>
      </c>
      <c r="E483" s="237" t="s">
        <v>77</v>
      </c>
      <c r="F483" s="238" t="s">
        <v>812</v>
      </c>
      <c r="G483" s="236"/>
      <c r="H483" s="239">
        <v>551.22</v>
      </c>
      <c r="I483" s="240"/>
      <c r="J483" s="236"/>
      <c r="K483" s="236"/>
      <c r="L483" s="241"/>
      <c r="M483" s="242"/>
      <c r="N483" s="243"/>
      <c r="O483" s="243"/>
      <c r="P483" s="243"/>
      <c r="Q483" s="243"/>
      <c r="R483" s="243"/>
      <c r="S483" s="243"/>
      <c r="T483" s="244"/>
      <c r="U483" s="13"/>
      <c r="V483" s="13"/>
      <c r="W483" s="13"/>
      <c r="X483" s="13"/>
      <c r="Y483" s="13"/>
      <c r="Z483" s="13"/>
      <c r="AA483" s="13"/>
      <c r="AB483" s="13"/>
      <c r="AC483" s="13"/>
      <c r="AD483" s="13"/>
      <c r="AE483" s="13"/>
      <c r="AT483" s="245" t="s">
        <v>150</v>
      </c>
      <c r="AU483" s="245" t="s">
        <v>89</v>
      </c>
      <c r="AV483" s="13" t="s">
        <v>89</v>
      </c>
      <c r="AW483" s="13" t="s">
        <v>37</v>
      </c>
      <c r="AX483" s="13" t="s">
        <v>79</v>
      </c>
      <c r="AY483" s="245" t="s">
        <v>129</v>
      </c>
    </row>
    <row r="484" spans="1:51" s="15" customFormat="1" ht="12">
      <c r="A484" s="15"/>
      <c r="B484" s="256"/>
      <c r="C484" s="257"/>
      <c r="D484" s="231" t="s">
        <v>150</v>
      </c>
      <c r="E484" s="258" t="s">
        <v>77</v>
      </c>
      <c r="F484" s="259" t="s">
        <v>153</v>
      </c>
      <c r="G484" s="257"/>
      <c r="H484" s="260">
        <v>551.22</v>
      </c>
      <c r="I484" s="261"/>
      <c r="J484" s="257"/>
      <c r="K484" s="257"/>
      <c r="L484" s="262"/>
      <c r="M484" s="263"/>
      <c r="N484" s="264"/>
      <c r="O484" s="264"/>
      <c r="P484" s="264"/>
      <c r="Q484" s="264"/>
      <c r="R484" s="264"/>
      <c r="S484" s="264"/>
      <c r="T484" s="265"/>
      <c r="U484" s="15"/>
      <c r="V484" s="15"/>
      <c r="W484" s="15"/>
      <c r="X484" s="15"/>
      <c r="Y484" s="15"/>
      <c r="Z484" s="15"/>
      <c r="AA484" s="15"/>
      <c r="AB484" s="15"/>
      <c r="AC484" s="15"/>
      <c r="AD484" s="15"/>
      <c r="AE484" s="15"/>
      <c r="AT484" s="266" t="s">
        <v>150</v>
      </c>
      <c r="AU484" s="266" t="s">
        <v>89</v>
      </c>
      <c r="AV484" s="15" t="s">
        <v>136</v>
      </c>
      <c r="AW484" s="15" t="s">
        <v>37</v>
      </c>
      <c r="AX484" s="15" t="s">
        <v>87</v>
      </c>
      <c r="AY484" s="266" t="s">
        <v>129</v>
      </c>
    </row>
    <row r="485" spans="1:65" s="2" customFormat="1" ht="21.75" customHeight="1">
      <c r="A485" s="39"/>
      <c r="B485" s="40"/>
      <c r="C485" s="219" t="s">
        <v>813</v>
      </c>
      <c r="D485" s="219" t="s">
        <v>131</v>
      </c>
      <c r="E485" s="220" t="s">
        <v>814</v>
      </c>
      <c r="F485" s="221" t="s">
        <v>815</v>
      </c>
      <c r="G485" s="222" t="s">
        <v>227</v>
      </c>
      <c r="H485" s="223">
        <v>13.72</v>
      </c>
      <c r="I485" s="224"/>
      <c r="J485" s="223">
        <f>ROUND(I485*H485,2)</f>
        <v>0</v>
      </c>
      <c r="K485" s="221" t="s">
        <v>135</v>
      </c>
      <c r="L485" s="45"/>
      <c r="M485" s="225" t="s">
        <v>77</v>
      </c>
      <c r="N485" s="226" t="s">
        <v>49</v>
      </c>
      <c r="O485" s="85"/>
      <c r="P485" s="227">
        <f>O485*H485</f>
        <v>0</v>
      </c>
      <c r="Q485" s="227">
        <v>0</v>
      </c>
      <c r="R485" s="227">
        <f>Q485*H485</f>
        <v>0</v>
      </c>
      <c r="S485" s="227">
        <v>0</v>
      </c>
      <c r="T485" s="228">
        <f>S485*H485</f>
        <v>0</v>
      </c>
      <c r="U485" s="39"/>
      <c r="V485" s="39"/>
      <c r="W485" s="39"/>
      <c r="X485" s="39"/>
      <c r="Y485" s="39"/>
      <c r="Z485" s="39"/>
      <c r="AA485" s="39"/>
      <c r="AB485" s="39"/>
      <c r="AC485" s="39"/>
      <c r="AD485" s="39"/>
      <c r="AE485" s="39"/>
      <c r="AR485" s="229" t="s">
        <v>136</v>
      </c>
      <c r="AT485" s="229" t="s">
        <v>131</v>
      </c>
      <c r="AU485" s="229" t="s">
        <v>89</v>
      </c>
      <c r="AY485" s="18" t="s">
        <v>129</v>
      </c>
      <c r="BE485" s="230">
        <f>IF(N485="základní",J485,0)</f>
        <v>0</v>
      </c>
      <c r="BF485" s="230">
        <f>IF(N485="snížená",J485,0)</f>
        <v>0</v>
      </c>
      <c r="BG485" s="230">
        <f>IF(N485="zákl. přenesená",J485,0)</f>
        <v>0</v>
      </c>
      <c r="BH485" s="230">
        <f>IF(N485="sníž. přenesená",J485,0)</f>
        <v>0</v>
      </c>
      <c r="BI485" s="230">
        <f>IF(N485="nulová",J485,0)</f>
        <v>0</v>
      </c>
      <c r="BJ485" s="18" t="s">
        <v>87</v>
      </c>
      <c r="BK485" s="230">
        <f>ROUND(I485*H485,2)</f>
        <v>0</v>
      </c>
      <c r="BL485" s="18" t="s">
        <v>136</v>
      </c>
      <c r="BM485" s="229" t="s">
        <v>816</v>
      </c>
    </row>
    <row r="486" spans="1:47" s="2" customFormat="1" ht="12">
      <c r="A486" s="39"/>
      <c r="B486" s="40"/>
      <c r="C486" s="41"/>
      <c r="D486" s="231" t="s">
        <v>138</v>
      </c>
      <c r="E486" s="41"/>
      <c r="F486" s="232" t="s">
        <v>492</v>
      </c>
      <c r="G486" s="41"/>
      <c r="H486" s="41"/>
      <c r="I486" s="137"/>
      <c r="J486" s="41"/>
      <c r="K486" s="41"/>
      <c r="L486" s="45"/>
      <c r="M486" s="233"/>
      <c r="N486" s="234"/>
      <c r="O486" s="85"/>
      <c r="P486" s="85"/>
      <c r="Q486" s="85"/>
      <c r="R486" s="85"/>
      <c r="S486" s="85"/>
      <c r="T486" s="86"/>
      <c r="U486" s="39"/>
      <c r="V486" s="39"/>
      <c r="W486" s="39"/>
      <c r="X486" s="39"/>
      <c r="Y486" s="39"/>
      <c r="Z486" s="39"/>
      <c r="AA486" s="39"/>
      <c r="AB486" s="39"/>
      <c r="AC486" s="39"/>
      <c r="AD486" s="39"/>
      <c r="AE486" s="39"/>
      <c r="AT486" s="18" t="s">
        <v>138</v>
      </c>
      <c r="AU486" s="18" t="s">
        <v>89</v>
      </c>
    </row>
    <row r="487" spans="1:51" s="13" customFormat="1" ht="12">
      <c r="A487" s="13"/>
      <c r="B487" s="235"/>
      <c r="C487" s="236"/>
      <c r="D487" s="231" t="s">
        <v>150</v>
      </c>
      <c r="E487" s="237" t="s">
        <v>77</v>
      </c>
      <c r="F487" s="238" t="s">
        <v>804</v>
      </c>
      <c r="G487" s="236"/>
      <c r="H487" s="239">
        <v>13.72</v>
      </c>
      <c r="I487" s="240"/>
      <c r="J487" s="236"/>
      <c r="K487" s="236"/>
      <c r="L487" s="241"/>
      <c r="M487" s="242"/>
      <c r="N487" s="243"/>
      <c r="O487" s="243"/>
      <c r="P487" s="243"/>
      <c r="Q487" s="243"/>
      <c r="R487" s="243"/>
      <c r="S487" s="243"/>
      <c r="T487" s="244"/>
      <c r="U487" s="13"/>
      <c r="V487" s="13"/>
      <c r="W487" s="13"/>
      <c r="X487" s="13"/>
      <c r="Y487" s="13"/>
      <c r="Z487" s="13"/>
      <c r="AA487" s="13"/>
      <c r="AB487" s="13"/>
      <c r="AC487" s="13"/>
      <c r="AD487" s="13"/>
      <c r="AE487" s="13"/>
      <c r="AT487" s="245" t="s">
        <v>150</v>
      </c>
      <c r="AU487" s="245" t="s">
        <v>89</v>
      </c>
      <c r="AV487" s="13" t="s">
        <v>89</v>
      </c>
      <c r="AW487" s="13" t="s">
        <v>37</v>
      </c>
      <c r="AX487" s="13" t="s">
        <v>79</v>
      </c>
      <c r="AY487" s="245" t="s">
        <v>129</v>
      </c>
    </row>
    <row r="488" spans="1:51" s="15" customFormat="1" ht="12">
      <c r="A488" s="15"/>
      <c r="B488" s="256"/>
      <c r="C488" s="257"/>
      <c r="D488" s="231" t="s">
        <v>150</v>
      </c>
      <c r="E488" s="258" t="s">
        <v>77</v>
      </c>
      <c r="F488" s="259" t="s">
        <v>153</v>
      </c>
      <c r="G488" s="257"/>
      <c r="H488" s="260">
        <v>13.72</v>
      </c>
      <c r="I488" s="261"/>
      <c r="J488" s="257"/>
      <c r="K488" s="257"/>
      <c r="L488" s="262"/>
      <c r="M488" s="263"/>
      <c r="N488" s="264"/>
      <c r="O488" s="264"/>
      <c r="P488" s="264"/>
      <c r="Q488" s="264"/>
      <c r="R488" s="264"/>
      <c r="S488" s="264"/>
      <c r="T488" s="265"/>
      <c r="U488" s="15"/>
      <c r="V488" s="15"/>
      <c r="W488" s="15"/>
      <c r="X488" s="15"/>
      <c r="Y488" s="15"/>
      <c r="Z488" s="15"/>
      <c r="AA488" s="15"/>
      <c r="AB488" s="15"/>
      <c r="AC488" s="15"/>
      <c r="AD488" s="15"/>
      <c r="AE488" s="15"/>
      <c r="AT488" s="266" t="s">
        <v>150</v>
      </c>
      <c r="AU488" s="266" t="s">
        <v>89</v>
      </c>
      <c r="AV488" s="15" t="s">
        <v>136</v>
      </c>
      <c r="AW488" s="15" t="s">
        <v>37</v>
      </c>
      <c r="AX488" s="15" t="s">
        <v>87</v>
      </c>
      <c r="AY488" s="266" t="s">
        <v>129</v>
      </c>
    </row>
    <row r="489" spans="1:65" s="2" customFormat="1" ht="21.75" customHeight="1">
      <c r="A489" s="39"/>
      <c r="B489" s="40"/>
      <c r="C489" s="219" t="s">
        <v>817</v>
      </c>
      <c r="D489" s="219" t="s">
        <v>131</v>
      </c>
      <c r="E489" s="220" t="s">
        <v>490</v>
      </c>
      <c r="F489" s="221" t="s">
        <v>226</v>
      </c>
      <c r="G489" s="222" t="s">
        <v>227</v>
      </c>
      <c r="H489" s="223">
        <v>537.22</v>
      </c>
      <c r="I489" s="224"/>
      <c r="J489" s="223">
        <f>ROUND(I489*H489,2)</f>
        <v>0</v>
      </c>
      <c r="K489" s="221" t="s">
        <v>135</v>
      </c>
      <c r="L489" s="45"/>
      <c r="M489" s="225" t="s">
        <v>77</v>
      </c>
      <c r="N489" s="226" t="s">
        <v>49</v>
      </c>
      <c r="O489" s="85"/>
      <c r="P489" s="227">
        <f>O489*H489</f>
        <v>0</v>
      </c>
      <c r="Q489" s="227">
        <v>0</v>
      </c>
      <c r="R489" s="227">
        <f>Q489*H489</f>
        <v>0</v>
      </c>
      <c r="S489" s="227">
        <v>0</v>
      </c>
      <c r="T489" s="228">
        <f>S489*H489</f>
        <v>0</v>
      </c>
      <c r="U489" s="39"/>
      <c r="V489" s="39"/>
      <c r="W489" s="39"/>
      <c r="X489" s="39"/>
      <c r="Y489" s="39"/>
      <c r="Z489" s="39"/>
      <c r="AA489" s="39"/>
      <c r="AB489" s="39"/>
      <c r="AC489" s="39"/>
      <c r="AD489" s="39"/>
      <c r="AE489" s="39"/>
      <c r="AR489" s="229" t="s">
        <v>136</v>
      </c>
      <c r="AT489" s="229" t="s">
        <v>131</v>
      </c>
      <c r="AU489" s="229" t="s">
        <v>89</v>
      </c>
      <c r="AY489" s="18" t="s">
        <v>129</v>
      </c>
      <c r="BE489" s="230">
        <f>IF(N489="základní",J489,0)</f>
        <v>0</v>
      </c>
      <c r="BF489" s="230">
        <f>IF(N489="snížená",J489,0)</f>
        <v>0</v>
      </c>
      <c r="BG489" s="230">
        <f>IF(N489="zákl. přenesená",J489,0)</f>
        <v>0</v>
      </c>
      <c r="BH489" s="230">
        <f>IF(N489="sníž. přenesená",J489,0)</f>
        <v>0</v>
      </c>
      <c r="BI489" s="230">
        <f>IF(N489="nulová",J489,0)</f>
        <v>0</v>
      </c>
      <c r="BJ489" s="18" t="s">
        <v>87</v>
      </c>
      <c r="BK489" s="230">
        <f>ROUND(I489*H489,2)</f>
        <v>0</v>
      </c>
      <c r="BL489" s="18" t="s">
        <v>136</v>
      </c>
      <c r="BM489" s="229" t="s">
        <v>818</v>
      </c>
    </row>
    <row r="490" spans="1:47" s="2" customFormat="1" ht="12">
      <c r="A490" s="39"/>
      <c r="B490" s="40"/>
      <c r="C490" s="41"/>
      <c r="D490" s="231" t="s">
        <v>138</v>
      </c>
      <c r="E490" s="41"/>
      <c r="F490" s="232" t="s">
        <v>492</v>
      </c>
      <c r="G490" s="41"/>
      <c r="H490" s="41"/>
      <c r="I490" s="137"/>
      <c r="J490" s="41"/>
      <c r="K490" s="41"/>
      <c r="L490" s="45"/>
      <c r="M490" s="233"/>
      <c r="N490" s="234"/>
      <c r="O490" s="85"/>
      <c r="P490" s="85"/>
      <c r="Q490" s="85"/>
      <c r="R490" s="85"/>
      <c r="S490" s="85"/>
      <c r="T490" s="86"/>
      <c r="U490" s="39"/>
      <c r="V490" s="39"/>
      <c r="W490" s="39"/>
      <c r="X490" s="39"/>
      <c r="Y490" s="39"/>
      <c r="Z490" s="39"/>
      <c r="AA490" s="39"/>
      <c r="AB490" s="39"/>
      <c r="AC490" s="39"/>
      <c r="AD490" s="39"/>
      <c r="AE490" s="39"/>
      <c r="AT490" s="18" t="s">
        <v>138</v>
      </c>
      <c r="AU490" s="18" t="s">
        <v>89</v>
      </c>
    </row>
    <row r="491" spans="1:51" s="13" customFormat="1" ht="12">
      <c r="A491" s="13"/>
      <c r="B491" s="235"/>
      <c r="C491" s="236"/>
      <c r="D491" s="231" t="s">
        <v>150</v>
      </c>
      <c r="E491" s="237" t="s">
        <v>77</v>
      </c>
      <c r="F491" s="238" t="s">
        <v>819</v>
      </c>
      <c r="G491" s="236"/>
      <c r="H491" s="239">
        <v>537.22</v>
      </c>
      <c r="I491" s="240"/>
      <c r="J491" s="236"/>
      <c r="K491" s="236"/>
      <c r="L491" s="241"/>
      <c r="M491" s="242"/>
      <c r="N491" s="243"/>
      <c r="O491" s="243"/>
      <c r="P491" s="243"/>
      <c r="Q491" s="243"/>
      <c r="R491" s="243"/>
      <c r="S491" s="243"/>
      <c r="T491" s="244"/>
      <c r="U491" s="13"/>
      <c r="V491" s="13"/>
      <c r="W491" s="13"/>
      <c r="X491" s="13"/>
      <c r="Y491" s="13"/>
      <c r="Z491" s="13"/>
      <c r="AA491" s="13"/>
      <c r="AB491" s="13"/>
      <c r="AC491" s="13"/>
      <c r="AD491" s="13"/>
      <c r="AE491" s="13"/>
      <c r="AT491" s="245" t="s">
        <v>150</v>
      </c>
      <c r="AU491" s="245" t="s">
        <v>89</v>
      </c>
      <c r="AV491" s="13" t="s">
        <v>89</v>
      </c>
      <c r="AW491" s="13" t="s">
        <v>37</v>
      </c>
      <c r="AX491" s="13" t="s">
        <v>79</v>
      </c>
      <c r="AY491" s="245" t="s">
        <v>129</v>
      </c>
    </row>
    <row r="492" spans="1:51" s="14" customFormat="1" ht="12">
      <c r="A492" s="14"/>
      <c r="B492" s="246"/>
      <c r="C492" s="247"/>
      <c r="D492" s="231" t="s">
        <v>150</v>
      </c>
      <c r="E492" s="248" t="s">
        <v>77</v>
      </c>
      <c r="F492" s="249" t="s">
        <v>820</v>
      </c>
      <c r="G492" s="247"/>
      <c r="H492" s="248" t="s">
        <v>77</v>
      </c>
      <c r="I492" s="250"/>
      <c r="J492" s="247"/>
      <c r="K492" s="247"/>
      <c r="L492" s="251"/>
      <c r="M492" s="252"/>
      <c r="N492" s="253"/>
      <c r="O492" s="253"/>
      <c r="P492" s="253"/>
      <c r="Q492" s="253"/>
      <c r="R492" s="253"/>
      <c r="S492" s="253"/>
      <c r="T492" s="254"/>
      <c r="U492" s="14"/>
      <c r="V492" s="14"/>
      <c r="W492" s="14"/>
      <c r="X492" s="14"/>
      <c r="Y492" s="14"/>
      <c r="Z492" s="14"/>
      <c r="AA492" s="14"/>
      <c r="AB492" s="14"/>
      <c r="AC492" s="14"/>
      <c r="AD492" s="14"/>
      <c r="AE492" s="14"/>
      <c r="AT492" s="255" t="s">
        <v>150</v>
      </c>
      <c r="AU492" s="255" t="s">
        <v>89</v>
      </c>
      <c r="AV492" s="14" t="s">
        <v>87</v>
      </c>
      <c r="AW492" s="14" t="s">
        <v>37</v>
      </c>
      <c r="AX492" s="14" t="s">
        <v>79</v>
      </c>
      <c r="AY492" s="255" t="s">
        <v>129</v>
      </c>
    </row>
    <row r="493" spans="1:51" s="15" customFormat="1" ht="12">
      <c r="A493" s="15"/>
      <c r="B493" s="256"/>
      <c r="C493" s="257"/>
      <c r="D493" s="231" t="s">
        <v>150</v>
      </c>
      <c r="E493" s="258" t="s">
        <v>77</v>
      </c>
      <c r="F493" s="259" t="s">
        <v>153</v>
      </c>
      <c r="G493" s="257"/>
      <c r="H493" s="260">
        <v>537.22</v>
      </c>
      <c r="I493" s="261"/>
      <c r="J493" s="257"/>
      <c r="K493" s="257"/>
      <c r="L493" s="262"/>
      <c r="M493" s="263"/>
      <c r="N493" s="264"/>
      <c r="O493" s="264"/>
      <c r="P493" s="264"/>
      <c r="Q493" s="264"/>
      <c r="R493" s="264"/>
      <c r="S493" s="264"/>
      <c r="T493" s="265"/>
      <c r="U493" s="15"/>
      <c r="V493" s="15"/>
      <c r="W493" s="15"/>
      <c r="X493" s="15"/>
      <c r="Y493" s="15"/>
      <c r="Z493" s="15"/>
      <c r="AA493" s="15"/>
      <c r="AB493" s="15"/>
      <c r="AC493" s="15"/>
      <c r="AD493" s="15"/>
      <c r="AE493" s="15"/>
      <c r="AT493" s="266" t="s">
        <v>150</v>
      </c>
      <c r="AU493" s="266" t="s">
        <v>89</v>
      </c>
      <c r="AV493" s="15" t="s">
        <v>136</v>
      </c>
      <c r="AW493" s="15" t="s">
        <v>37</v>
      </c>
      <c r="AX493" s="15" t="s">
        <v>87</v>
      </c>
      <c r="AY493" s="266" t="s">
        <v>129</v>
      </c>
    </row>
    <row r="494" spans="1:63" s="12" customFormat="1" ht="22.8" customHeight="1">
      <c r="A494" s="12"/>
      <c r="B494" s="203"/>
      <c r="C494" s="204"/>
      <c r="D494" s="205" t="s">
        <v>78</v>
      </c>
      <c r="E494" s="217" t="s">
        <v>494</v>
      </c>
      <c r="F494" s="217" t="s">
        <v>495</v>
      </c>
      <c r="G494" s="204"/>
      <c r="H494" s="204"/>
      <c r="I494" s="207"/>
      <c r="J494" s="218">
        <f>BK494</f>
        <v>0</v>
      </c>
      <c r="K494" s="204"/>
      <c r="L494" s="209"/>
      <c r="M494" s="210"/>
      <c r="N494" s="211"/>
      <c r="O494" s="211"/>
      <c r="P494" s="212">
        <f>SUM(P495:P496)</f>
        <v>0</v>
      </c>
      <c r="Q494" s="211"/>
      <c r="R494" s="212">
        <f>SUM(R495:R496)</f>
        <v>0</v>
      </c>
      <c r="S494" s="211"/>
      <c r="T494" s="213">
        <f>SUM(T495:T496)</f>
        <v>0</v>
      </c>
      <c r="U494" s="12"/>
      <c r="V494" s="12"/>
      <c r="W494" s="12"/>
      <c r="X494" s="12"/>
      <c r="Y494" s="12"/>
      <c r="Z494" s="12"/>
      <c r="AA494" s="12"/>
      <c r="AB494" s="12"/>
      <c r="AC494" s="12"/>
      <c r="AD494" s="12"/>
      <c r="AE494" s="12"/>
      <c r="AR494" s="214" t="s">
        <v>87</v>
      </c>
      <c r="AT494" s="215" t="s">
        <v>78</v>
      </c>
      <c r="AU494" s="215" t="s">
        <v>87</v>
      </c>
      <c r="AY494" s="214" t="s">
        <v>129</v>
      </c>
      <c r="BK494" s="216">
        <f>SUM(BK495:BK496)</f>
        <v>0</v>
      </c>
    </row>
    <row r="495" spans="1:65" s="2" customFormat="1" ht="21.75" customHeight="1">
      <c r="A495" s="39"/>
      <c r="B495" s="40"/>
      <c r="C495" s="219" t="s">
        <v>821</v>
      </c>
      <c r="D495" s="219" t="s">
        <v>131</v>
      </c>
      <c r="E495" s="220" t="s">
        <v>497</v>
      </c>
      <c r="F495" s="221" t="s">
        <v>498</v>
      </c>
      <c r="G495" s="222" t="s">
        <v>227</v>
      </c>
      <c r="H495" s="223">
        <v>6361.54</v>
      </c>
      <c r="I495" s="224"/>
      <c r="J495" s="223">
        <f>ROUND(I495*H495,2)</f>
        <v>0</v>
      </c>
      <c r="K495" s="221" t="s">
        <v>135</v>
      </c>
      <c r="L495" s="45"/>
      <c r="M495" s="225" t="s">
        <v>77</v>
      </c>
      <c r="N495" s="226" t="s">
        <v>49</v>
      </c>
      <c r="O495" s="85"/>
      <c r="P495" s="227">
        <f>O495*H495</f>
        <v>0</v>
      </c>
      <c r="Q495" s="227">
        <v>0</v>
      </c>
      <c r="R495" s="227">
        <f>Q495*H495</f>
        <v>0</v>
      </c>
      <c r="S495" s="227">
        <v>0</v>
      </c>
      <c r="T495" s="228">
        <f>S495*H495</f>
        <v>0</v>
      </c>
      <c r="U495" s="39"/>
      <c r="V495" s="39"/>
      <c r="W495" s="39"/>
      <c r="X495" s="39"/>
      <c r="Y495" s="39"/>
      <c r="Z495" s="39"/>
      <c r="AA495" s="39"/>
      <c r="AB495" s="39"/>
      <c r="AC495" s="39"/>
      <c r="AD495" s="39"/>
      <c r="AE495" s="39"/>
      <c r="AR495" s="229" t="s">
        <v>136</v>
      </c>
      <c r="AT495" s="229" t="s">
        <v>131</v>
      </c>
      <c r="AU495" s="229" t="s">
        <v>89</v>
      </c>
      <c r="AY495" s="18" t="s">
        <v>129</v>
      </c>
      <c r="BE495" s="230">
        <f>IF(N495="základní",J495,0)</f>
        <v>0</v>
      </c>
      <c r="BF495" s="230">
        <f>IF(N495="snížená",J495,0)</f>
        <v>0</v>
      </c>
      <c r="BG495" s="230">
        <f>IF(N495="zákl. přenesená",J495,0)</f>
        <v>0</v>
      </c>
      <c r="BH495" s="230">
        <f>IF(N495="sníž. přenesená",J495,0)</f>
        <v>0</v>
      </c>
      <c r="BI495" s="230">
        <f>IF(N495="nulová",J495,0)</f>
        <v>0</v>
      </c>
      <c r="BJ495" s="18" t="s">
        <v>87</v>
      </c>
      <c r="BK495" s="230">
        <f>ROUND(I495*H495,2)</f>
        <v>0</v>
      </c>
      <c r="BL495" s="18" t="s">
        <v>136</v>
      </c>
      <c r="BM495" s="229" t="s">
        <v>499</v>
      </c>
    </row>
    <row r="496" spans="1:47" s="2" customFormat="1" ht="12">
      <c r="A496" s="39"/>
      <c r="B496" s="40"/>
      <c r="C496" s="41"/>
      <c r="D496" s="231" t="s">
        <v>138</v>
      </c>
      <c r="E496" s="41"/>
      <c r="F496" s="232" t="s">
        <v>500</v>
      </c>
      <c r="G496" s="41"/>
      <c r="H496" s="41"/>
      <c r="I496" s="137"/>
      <c r="J496" s="41"/>
      <c r="K496" s="41"/>
      <c r="L496" s="45"/>
      <c r="M496" s="233"/>
      <c r="N496" s="234"/>
      <c r="O496" s="85"/>
      <c r="P496" s="85"/>
      <c r="Q496" s="85"/>
      <c r="R496" s="85"/>
      <c r="S496" s="85"/>
      <c r="T496" s="86"/>
      <c r="U496" s="39"/>
      <c r="V496" s="39"/>
      <c r="W496" s="39"/>
      <c r="X496" s="39"/>
      <c r="Y496" s="39"/>
      <c r="Z496" s="39"/>
      <c r="AA496" s="39"/>
      <c r="AB496" s="39"/>
      <c r="AC496" s="39"/>
      <c r="AD496" s="39"/>
      <c r="AE496" s="39"/>
      <c r="AT496" s="18" t="s">
        <v>138</v>
      </c>
      <c r="AU496" s="18" t="s">
        <v>89</v>
      </c>
    </row>
    <row r="497" spans="1:63" s="12" customFormat="1" ht="25.9" customHeight="1">
      <c r="A497" s="12"/>
      <c r="B497" s="203"/>
      <c r="C497" s="204"/>
      <c r="D497" s="205" t="s">
        <v>78</v>
      </c>
      <c r="E497" s="206" t="s">
        <v>822</v>
      </c>
      <c r="F497" s="206" t="s">
        <v>823</v>
      </c>
      <c r="G497" s="204"/>
      <c r="H497" s="204"/>
      <c r="I497" s="207"/>
      <c r="J497" s="208">
        <f>BK497</f>
        <v>0</v>
      </c>
      <c r="K497" s="204"/>
      <c r="L497" s="209"/>
      <c r="M497" s="210"/>
      <c r="N497" s="211"/>
      <c r="O497" s="211"/>
      <c r="P497" s="212">
        <f>P498</f>
        <v>0</v>
      </c>
      <c r="Q497" s="211"/>
      <c r="R497" s="212">
        <f>R498</f>
        <v>0.31928399999999996</v>
      </c>
      <c r="S497" s="211"/>
      <c r="T497" s="213">
        <f>T498</f>
        <v>0</v>
      </c>
      <c r="U497" s="12"/>
      <c r="V497" s="12"/>
      <c r="W497" s="12"/>
      <c r="X497" s="12"/>
      <c r="Y497" s="12"/>
      <c r="Z497" s="12"/>
      <c r="AA497" s="12"/>
      <c r="AB497" s="12"/>
      <c r="AC497" s="12"/>
      <c r="AD497" s="12"/>
      <c r="AE497" s="12"/>
      <c r="AR497" s="214" t="s">
        <v>89</v>
      </c>
      <c r="AT497" s="215" t="s">
        <v>78</v>
      </c>
      <c r="AU497" s="215" t="s">
        <v>79</v>
      </c>
      <c r="AY497" s="214" t="s">
        <v>129</v>
      </c>
      <c r="BK497" s="216">
        <f>BK498</f>
        <v>0</v>
      </c>
    </row>
    <row r="498" spans="1:63" s="12" customFormat="1" ht="22.8" customHeight="1">
      <c r="A498" s="12"/>
      <c r="B498" s="203"/>
      <c r="C498" s="204"/>
      <c r="D498" s="205" t="s">
        <v>78</v>
      </c>
      <c r="E498" s="217" t="s">
        <v>824</v>
      </c>
      <c r="F498" s="217" t="s">
        <v>825</v>
      </c>
      <c r="G498" s="204"/>
      <c r="H498" s="204"/>
      <c r="I498" s="207"/>
      <c r="J498" s="218">
        <f>BK498</f>
        <v>0</v>
      </c>
      <c r="K498" s="204"/>
      <c r="L498" s="209"/>
      <c r="M498" s="210"/>
      <c r="N498" s="211"/>
      <c r="O498" s="211"/>
      <c r="P498" s="212">
        <f>SUM(P499:P507)</f>
        <v>0</v>
      </c>
      <c r="Q498" s="211"/>
      <c r="R498" s="212">
        <f>SUM(R499:R507)</f>
        <v>0.31928399999999996</v>
      </c>
      <c r="S498" s="211"/>
      <c r="T498" s="213">
        <f>SUM(T499:T507)</f>
        <v>0</v>
      </c>
      <c r="U498" s="12"/>
      <c r="V498" s="12"/>
      <c r="W498" s="12"/>
      <c r="X498" s="12"/>
      <c r="Y498" s="12"/>
      <c r="Z498" s="12"/>
      <c r="AA498" s="12"/>
      <c r="AB498" s="12"/>
      <c r="AC498" s="12"/>
      <c r="AD498" s="12"/>
      <c r="AE498" s="12"/>
      <c r="AR498" s="214" t="s">
        <v>89</v>
      </c>
      <c r="AT498" s="215" t="s">
        <v>78</v>
      </c>
      <c r="AU498" s="215" t="s">
        <v>87</v>
      </c>
      <c r="AY498" s="214" t="s">
        <v>129</v>
      </c>
      <c r="BK498" s="216">
        <f>SUM(BK499:BK507)</f>
        <v>0</v>
      </c>
    </row>
    <row r="499" spans="1:65" s="2" customFormat="1" ht="21.75" customHeight="1">
      <c r="A499" s="39"/>
      <c r="B499" s="40"/>
      <c r="C499" s="219" t="s">
        <v>826</v>
      </c>
      <c r="D499" s="219" t="s">
        <v>131</v>
      </c>
      <c r="E499" s="220" t="s">
        <v>827</v>
      </c>
      <c r="F499" s="221" t="s">
        <v>828</v>
      </c>
      <c r="G499" s="222" t="s">
        <v>147</v>
      </c>
      <c r="H499" s="223">
        <v>1013.6</v>
      </c>
      <c r="I499" s="224"/>
      <c r="J499" s="223">
        <f>ROUND(I499*H499,2)</f>
        <v>0</v>
      </c>
      <c r="K499" s="221" t="s">
        <v>135</v>
      </c>
      <c r="L499" s="45"/>
      <c r="M499" s="225" t="s">
        <v>77</v>
      </c>
      <c r="N499" s="226" t="s">
        <v>49</v>
      </c>
      <c r="O499" s="85"/>
      <c r="P499" s="227">
        <f>O499*H499</f>
        <v>0</v>
      </c>
      <c r="Q499" s="227">
        <v>0</v>
      </c>
      <c r="R499" s="227">
        <f>Q499*H499</f>
        <v>0</v>
      </c>
      <c r="S499" s="227">
        <v>0</v>
      </c>
      <c r="T499" s="228">
        <f>S499*H499</f>
        <v>0</v>
      </c>
      <c r="U499" s="39"/>
      <c r="V499" s="39"/>
      <c r="W499" s="39"/>
      <c r="X499" s="39"/>
      <c r="Y499" s="39"/>
      <c r="Z499" s="39"/>
      <c r="AA499" s="39"/>
      <c r="AB499" s="39"/>
      <c r="AC499" s="39"/>
      <c r="AD499" s="39"/>
      <c r="AE499" s="39"/>
      <c r="AR499" s="229" t="s">
        <v>218</v>
      </c>
      <c r="AT499" s="229" t="s">
        <v>131</v>
      </c>
      <c r="AU499" s="229" t="s">
        <v>89</v>
      </c>
      <c r="AY499" s="18" t="s">
        <v>129</v>
      </c>
      <c r="BE499" s="230">
        <f>IF(N499="základní",J499,0)</f>
        <v>0</v>
      </c>
      <c r="BF499" s="230">
        <f>IF(N499="snížená",J499,0)</f>
        <v>0</v>
      </c>
      <c r="BG499" s="230">
        <f>IF(N499="zákl. přenesená",J499,0)</f>
        <v>0</v>
      </c>
      <c r="BH499" s="230">
        <f>IF(N499="sníž. přenesená",J499,0)</f>
        <v>0</v>
      </c>
      <c r="BI499" s="230">
        <f>IF(N499="nulová",J499,0)</f>
        <v>0</v>
      </c>
      <c r="BJ499" s="18" t="s">
        <v>87</v>
      </c>
      <c r="BK499" s="230">
        <f>ROUND(I499*H499,2)</f>
        <v>0</v>
      </c>
      <c r="BL499" s="18" t="s">
        <v>218</v>
      </c>
      <c r="BM499" s="229" t="s">
        <v>829</v>
      </c>
    </row>
    <row r="500" spans="1:47" s="2" customFormat="1" ht="12">
      <c r="A500" s="39"/>
      <c r="B500" s="40"/>
      <c r="C500" s="41"/>
      <c r="D500" s="231" t="s">
        <v>138</v>
      </c>
      <c r="E500" s="41"/>
      <c r="F500" s="232" t="s">
        <v>830</v>
      </c>
      <c r="G500" s="41"/>
      <c r="H500" s="41"/>
      <c r="I500" s="137"/>
      <c r="J500" s="41"/>
      <c r="K500" s="41"/>
      <c r="L500" s="45"/>
      <c r="M500" s="233"/>
      <c r="N500" s="234"/>
      <c r="O500" s="85"/>
      <c r="P500" s="85"/>
      <c r="Q500" s="85"/>
      <c r="R500" s="85"/>
      <c r="S500" s="85"/>
      <c r="T500" s="86"/>
      <c r="U500" s="39"/>
      <c r="V500" s="39"/>
      <c r="W500" s="39"/>
      <c r="X500" s="39"/>
      <c r="Y500" s="39"/>
      <c r="Z500" s="39"/>
      <c r="AA500" s="39"/>
      <c r="AB500" s="39"/>
      <c r="AC500" s="39"/>
      <c r="AD500" s="39"/>
      <c r="AE500" s="39"/>
      <c r="AT500" s="18" t="s">
        <v>138</v>
      </c>
      <c r="AU500" s="18" t="s">
        <v>89</v>
      </c>
    </row>
    <row r="501" spans="1:51" s="13" customFormat="1" ht="12">
      <c r="A501" s="13"/>
      <c r="B501" s="235"/>
      <c r="C501" s="236"/>
      <c r="D501" s="231" t="s">
        <v>150</v>
      </c>
      <c r="E501" s="237" t="s">
        <v>77</v>
      </c>
      <c r="F501" s="238" t="s">
        <v>831</v>
      </c>
      <c r="G501" s="236"/>
      <c r="H501" s="239">
        <v>1013.6</v>
      </c>
      <c r="I501" s="240"/>
      <c r="J501" s="236"/>
      <c r="K501" s="236"/>
      <c r="L501" s="241"/>
      <c r="M501" s="242"/>
      <c r="N501" s="243"/>
      <c r="O501" s="243"/>
      <c r="P501" s="243"/>
      <c r="Q501" s="243"/>
      <c r="R501" s="243"/>
      <c r="S501" s="243"/>
      <c r="T501" s="244"/>
      <c r="U501" s="13"/>
      <c r="V501" s="13"/>
      <c r="W501" s="13"/>
      <c r="X501" s="13"/>
      <c r="Y501" s="13"/>
      <c r="Z501" s="13"/>
      <c r="AA501" s="13"/>
      <c r="AB501" s="13"/>
      <c r="AC501" s="13"/>
      <c r="AD501" s="13"/>
      <c r="AE501" s="13"/>
      <c r="AT501" s="245" t="s">
        <v>150</v>
      </c>
      <c r="AU501" s="245" t="s">
        <v>89</v>
      </c>
      <c r="AV501" s="13" t="s">
        <v>89</v>
      </c>
      <c r="AW501" s="13" t="s">
        <v>37</v>
      </c>
      <c r="AX501" s="13" t="s">
        <v>79</v>
      </c>
      <c r="AY501" s="245" t="s">
        <v>129</v>
      </c>
    </row>
    <row r="502" spans="1:51" s="14" customFormat="1" ht="12">
      <c r="A502" s="14"/>
      <c r="B502" s="246"/>
      <c r="C502" s="247"/>
      <c r="D502" s="231" t="s">
        <v>150</v>
      </c>
      <c r="E502" s="248" t="s">
        <v>77</v>
      </c>
      <c r="F502" s="249" t="s">
        <v>152</v>
      </c>
      <c r="G502" s="247"/>
      <c r="H502" s="248" t="s">
        <v>77</v>
      </c>
      <c r="I502" s="250"/>
      <c r="J502" s="247"/>
      <c r="K502" s="247"/>
      <c r="L502" s="251"/>
      <c r="M502" s="252"/>
      <c r="N502" s="253"/>
      <c r="O502" s="253"/>
      <c r="P502" s="253"/>
      <c r="Q502" s="253"/>
      <c r="R502" s="253"/>
      <c r="S502" s="253"/>
      <c r="T502" s="254"/>
      <c r="U502" s="14"/>
      <c r="V502" s="14"/>
      <c r="W502" s="14"/>
      <c r="X502" s="14"/>
      <c r="Y502" s="14"/>
      <c r="Z502" s="14"/>
      <c r="AA502" s="14"/>
      <c r="AB502" s="14"/>
      <c r="AC502" s="14"/>
      <c r="AD502" s="14"/>
      <c r="AE502" s="14"/>
      <c r="AT502" s="255" t="s">
        <v>150</v>
      </c>
      <c r="AU502" s="255" t="s">
        <v>89</v>
      </c>
      <c r="AV502" s="14" t="s">
        <v>87</v>
      </c>
      <c r="AW502" s="14" t="s">
        <v>37</v>
      </c>
      <c r="AX502" s="14" t="s">
        <v>79</v>
      </c>
      <c r="AY502" s="255" t="s">
        <v>129</v>
      </c>
    </row>
    <row r="503" spans="1:51" s="15" customFormat="1" ht="12">
      <c r="A503" s="15"/>
      <c r="B503" s="256"/>
      <c r="C503" s="257"/>
      <c r="D503" s="231" t="s">
        <v>150</v>
      </c>
      <c r="E503" s="258" t="s">
        <v>77</v>
      </c>
      <c r="F503" s="259" t="s">
        <v>153</v>
      </c>
      <c r="G503" s="257"/>
      <c r="H503" s="260">
        <v>1013.6</v>
      </c>
      <c r="I503" s="261"/>
      <c r="J503" s="257"/>
      <c r="K503" s="257"/>
      <c r="L503" s="262"/>
      <c r="M503" s="263"/>
      <c r="N503" s="264"/>
      <c r="O503" s="264"/>
      <c r="P503" s="264"/>
      <c r="Q503" s="264"/>
      <c r="R503" s="264"/>
      <c r="S503" s="264"/>
      <c r="T503" s="265"/>
      <c r="U503" s="15"/>
      <c r="V503" s="15"/>
      <c r="W503" s="15"/>
      <c r="X503" s="15"/>
      <c r="Y503" s="15"/>
      <c r="Z503" s="15"/>
      <c r="AA503" s="15"/>
      <c r="AB503" s="15"/>
      <c r="AC503" s="15"/>
      <c r="AD503" s="15"/>
      <c r="AE503" s="15"/>
      <c r="AT503" s="266" t="s">
        <v>150</v>
      </c>
      <c r="AU503" s="266" t="s">
        <v>89</v>
      </c>
      <c r="AV503" s="15" t="s">
        <v>136</v>
      </c>
      <c r="AW503" s="15" t="s">
        <v>37</v>
      </c>
      <c r="AX503" s="15" t="s">
        <v>87</v>
      </c>
      <c r="AY503" s="266" t="s">
        <v>129</v>
      </c>
    </row>
    <row r="504" spans="1:65" s="2" customFormat="1" ht="16.5" customHeight="1">
      <c r="A504" s="39"/>
      <c r="B504" s="40"/>
      <c r="C504" s="267" t="s">
        <v>832</v>
      </c>
      <c r="D504" s="267" t="s">
        <v>240</v>
      </c>
      <c r="E504" s="268" t="s">
        <v>833</v>
      </c>
      <c r="F504" s="269" t="s">
        <v>834</v>
      </c>
      <c r="G504" s="270" t="s">
        <v>147</v>
      </c>
      <c r="H504" s="271">
        <v>1064.28</v>
      </c>
      <c r="I504" s="272"/>
      <c r="J504" s="271">
        <f>ROUND(I504*H504,2)</f>
        <v>0</v>
      </c>
      <c r="K504" s="269" t="s">
        <v>135</v>
      </c>
      <c r="L504" s="273"/>
      <c r="M504" s="274" t="s">
        <v>77</v>
      </c>
      <c r="N504" s="275" t="s">
        <v>49</v>
      </c>
      <c r="O504" s="85"/>
      <c r="P504" s="227">
        <f>O504*H504</f>
        <v>0</v>
      </c>
      <c r="Q504" s="227">
        <v>0.0003</v>
      </c>
      <c r="R504" s="227">
        <f>Q504*H504</f>
        <v>0.31928399999999996</v>
      </c>
      <c r="S504" s="227">
        <v>0</v>
      </c>
      <c r="T504" s="228">
        <f>S504*H504</f>
        <v>0</v>
      </c>
      <c r="U504" s="39"/>
      <c r="V504" s="39"/>
      <c r="W504" s="39"/>
      <c r="X504" s="39"/>
      <c r="Y504" s="39"/>
      <c r="Z504" s="39"/>
      <c r="AA504" s="39"/>
      <c r="AB504" s="39"/>
      <c r="AC504" s="39"/>
      <c r="AD504" s="39"/>
      <c r="AE504" s="39"/>
      <c r="AR504" s="229" t="s">
        <v>311</v>
      </c>
      <c r="AT504" s="229" t="s">
        <v>240</v>
      </c>
      <c r="AU504" s="229" t="s">
        <v>89</v>
      </c>
      <c r="AY504" s="18" t="s">
        <v>129</v>
      </c>
      <c r="BE504" s="230">
        <f>IF(N504="základní",J504,0)</f>
        <v>0</v>
      </c>
      <c r="BF504" s="230">
        <f>IF(N504="snížená",J504,0)</f>
        <v>0</v>
      </c>
      <c r="BG504" s="230">
        <f>IF(N504="zákl. přenesená",J504,0)</f>
        <v>0</v>
      </c>
      <c r="BH504" s="230">
        <f>IF(N504="sníž. přenesená",J504,0)</f>
        <v>0</v>
      </c>
      <c r="BI504" s="230">
        <f>IF(N504="nulová",J504,0)</f>
        <v>0</v>
      </c>
      <c r="BJ504" s="18" t="s">
        <v>87</v>
      </c>
      <c r="BK504" s="230">
        <f>ROUND(I504*H504,2)</f>
        <v>0</v>
      </c>
      <c r="BL504" s="18" t="s">
        <v>218</v>
      </c>
      <c r="BM504" s="229" t="s">
        <v>835</v>
      </c>
    </row>
    <row r="505" spans="1:51" s="13" customFormat="1" ht="12">
      <c r="A505" s="13"/>
      <c r="B505" s="235"/>
      <c r="C505" s="236"/>
      <c r="D505" s="231" t="s">
        <v>150</v>
      </c>
      <c r="E505" s="236"/>
      <c r="F505" s="238" t="s">
        <v>836</v>
      </c>
      <c r="G505" s="236"/>
      <c r="H505" s="239">
        <v>1064.28</v>
      </c>
      <c r="I505" s="240"/>
      <c r="J505" s="236"/>
      <c r="K505" s="236"/>
      <c r="L505" s="241"/>
      <c r="M505" s="242"/>
      <c r="N505" s="243"/>
      <c r="O505" s="243"/>
      <c r="P505" s="243"/>
      <c r="Q505" s="243"/>
      <c r="R505" s="243"/>
      <c r="S505" s="243"/>
      <c r="T505" s="244"/>
      <c r="U505" s="13"/>
      <c r="V505" s="13"/>
      <c r="W505" s="13"/>
      <c r="X505" s="13"/>
      <c r="Y505" s="13"/>
      <c r="Z505" s="13"/>
      <c r="AA505" s="13"/>
      <c r="AB505" s="13"/>
      <c r="AC505" s="13"/>
      <c r="AD505" s="13"/>
      <c r="AE505" s="13"/>
      <c r="AT505" s="245" t="s">
        <v>150</v>
      </c>
      <c r="AU505" s="245" t="s">
        <v>89</v>
      </c>
      <c r="AV505" s="13" t="s">
        <v>89</v>
      </c>
      <c r="AW505" s="13" t="s">
        <v>4</v>
      </c>
      <c r="AX505" s="13" t="s">
        <v>87</v>
      </c>
      <c r="AY505" s="245" t="s">
        <v>129</v>
      </c>
    </row>
    <row r="506" spans="1:65" s="2" customFormat="1" ht="21.75" customHeight="1">
      <c r="A506" s="39"/>
      <c r="B506" s="40"/>
      <c r="C506" s="219" t="s">
        <v>837</v>
      </c>
      <c r="D506" s="219" t="s">
        <v>131</v>
      </c>
      <c r="E506" s="220" t="s">
        <v>838</v>
      </c>
      <c r="F506" s="221" t="s">
        <v>839</v>
      </c>
      <c r="G506" s="222" t="s">
        <v>227</v>
      </c>
      <c r="H506" s="223">
        <v>0.32</v>
      </c>
      <c r="I506" s="224"/>
      <c r="J506" s="223">
        <f>ROUND(I506*H506,2)</f>
        <v>0</v>
      </c>
      <c r="K506" s="221" t="s">
        <v>135</v>
      </c>
      <c r="L506" s="45"/>
      <c r="M506" s="225" t="s">
        <v>77</v>
      </c>
      <c r="N506" s="226" t="s">
        <v>49</v>
      </c>
      <c r="O506" s="85"/>
      <c r="P506" s="227">
        <f>O506*H506</f>
        <v>0</v>
      </c>
      <c r="Q506" s="227">
        <v>0</v>
      </c>
      <c r="R506" s="227">
        <f>Q506*H506</f>
        <v>0</v>
      </c>
      <c r="S506" s="227">
        <v>0</v>
      </c>
      <c r="T506" s="228">
        <f>S506*H506</f>
        <v>0</v>
      </c>
      <c r="U506" s="39"/>
      <c r="V506" s="39"/>
      <c r="W506" s="39"/>
      <c r="X506" s="39"/>
      <c r="Y506" s="39"/>
      <c r="Z506" s="39"/>
      <c r="AA506" s="39"/>
      <c r="AB506" s="39"/>
      <c r="AC506" s="39"/>
      <c r="AD506" s="39"/>
      <c r="AE506" s="39"/>
      <c r="AR506" s="229" t="s">
        <v>218</v>
      </c>
      <c r="AT506" s="229" t="s">
        <v>131</v>
      </c>
      <c r="AU506" s="229" t="s">
        <v>89</v>
      </c>
      <c r="AY506" s="18" t="s">
        <v>129</v>
      </c>
      <c r="BE506" s="230">
        <f>IF(N506="základní",J506,0)</f>
        <v>0</v>
      </c>
      <c r="BF506" s="230">
        <f>IF(N506="snížená",J506,0)</f>
        <v>0</v>
      </c>
      <c r="BG506" s="230">
        <f>IF(N506="zákl. přenesená",J506,0)</f>
        <v>0</v>
      </c>
      <c r="BH506" s="230">
        <f>IF(N506="sníž. přenesená",J506,0)</f>
        <v>0</v>
      </c>
      <c r="BI506" s="230">
        <f>IF(N506="nulová",J506,0)</f>
        <v>0</v>
      </c>
      <c r="BJ506" s="18" t="s">
        <v>87</v>
      </c>
      <c r="BK506" s="230">
        <f>ROUND(I506*H506,2)</f>
        <v>0</v>
      </c>
      <c r="BL506" s="18" t="s">
        <v>218</v>
      </c>
      <c r="BM506" s="229" t="s">
        <v>840</v>
      </c>
    </row>
    <row r="507" spans="1:47" s="2" customFormat="1" ht="12">
      <c r="A507" s="39"/>
      <c r="B507" s="40"/>
      <c r="C507" s="41"/>
      <c r="D507" s="231" t="s">
        <v>138</v>
      </c>
      <c r="E507" s="41"/>
      <c r="F507" s="232" t="s">
        <v>841</v>
      </c>
      <c r="G507" s="41"/>
      <c r="H507" s="41"/>
      <c r="I507" s="137"/>
      <c r="J507" s="41"/>
      <c r="K507" s="41"/>
      <c r="L507" s="45"/>
      <c r="M507" s="276"/>
      <c r="N507" s="277"/>
      <c r="O507" s="278"/>
      <c r="P507" s="278"/>
      <c r="Q507" s="278"/>
      <c r="R507" s="278"/>
      <c r="S507" s="278"/>
      <c r="T507" s="279"/>
      <c r="U507" s="39"/>
      <c r="V507" s="39"/>
      <c r="W507" s="39"/>
      <c r="X507" s="39"/>
      <c r="Y507" s="39"/>
      <c r="Z507" s="39"/>
      <c r="AA507" s="39"/>
      <c r="AB507" s="39"/>
      <c r="AC507" s="39"/>
      <c r="AD507" s="39"/>
      <c r="AE507" s="39"/>
      <c r="AT507" s="18" t="s">
        <v>138</v>
      </c>
      <c r="AU507" s="18" t="s">
        <v>89</v>
      </c>
    </row>
    <row r="508" spans="1:31" s="2" customFormat="1" ht="6.95" customHeight="1">
      <c r="A508" s="39"/>
      <c r="B508" s="60"/>
      <c r="C508" s="61"/>
      <c r="D508" s="61"/>
      <c r="E508" s="61"/>
      <c r="F508" s="61"/>
      <c r="G508" s="61"/>
      <c r="H508" s="61"/>
      <c r="I508" s="167"/>
      <c r="J508" s="61"/>
      <c r="K508" s="61"/>
      <c r="L508" s="45"/>
      <c r="M508" s="39"/>
      <c r="O508" s="39"/>
      <c r="P508" s="39"/>
      <c r="Q508" s="39"/>
      <c r="R508" s="39"/>
      <c r="S508" s="39"/>
      <c r="T508" s="39"/>
      <c r="U508" s="39"/>
      <c r="V508" s="39"/>
      <c r="W508" s="39"/>
      <c r="X508" s="39"/>
      <c r="Y508" s="39"/>
      <c r="Z508" s="39"/>
      <c r="AA508" s="39"/>
      <c r="AB508" s="39"/>
      <c r="AC508" s="39"/>
      <c r="AD508" s="39"/>
      <c r="AE508" s="39"/>
    </row>
  </sheetData>
  <sheetProtection password="CC35" sheet="1" objects="1" scenarios="1" formatColumns="0" formatRows="0" autoFilter="0"/>
  <autoFilter ref="C90:K507"/>
  <mergeCells count="9">
    <mergeCell ref="E7:H7"/>
    <mergeCell ref="E9:H9"/>
    <mergeCell ref="E18:H18"/>
    <mergeCell ref="E27:H27"/>
    <mergeCell ref="E48:H48"/>
    <mergeCell ref="E50:H50"/>
    <mergeCell ref="E81:H81"/>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1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98</v>
      </c>
    </row>
    <row r="3" spans="2:46" s="1" customFormat="1" ht="6.95" customHeight="1">
      <c r="B3" s="130"/>
      <c r="C3" s="131"/>
      <c r="D3" s="131"/>
      <c r="E3" s="131"/>
      <c r="F3" s="131"/>
      <c r="G3" s="131"/>
      <c r="H3" s="131"/>
      <c r="I3" s="132"/>
      <c r="J3" s="131"/>
      <c r="K3" s="131"/>
      <c r="L3" s="21"/>
      <c r="AT3" s="18" t="s">
        <v>89</v>
      </c>
    </row>
    <row r="4" spans="2:46" s="1" customFormat="1" ht="24.95" customHeight="1">
      <c r="B4" s="21"/>
      <c r="D4" s="133" t="s">
        <v>99</v>
      </c>
      <c r="I4" s="129"/>
      <c r="L4" s="21"/>
      <c r="M4" s="134" t="s">
        <v>10</v>
      </c>
      <c r="AT4" s="18" t="s">
        <v>4</v>
      </c>
    </row>
    <row r="5" spans="2:12" s="1" customFormat="1" ht="6.95" customHeight="1">
      <c r="B5" s="21"/>
      <c r="I5" s="129"/>
      <c r="L5" s="21"/>
    </row>
    <row r="6" spans="2:12" s="1" customFormat="1" ht="12" customHeight="1">
      <c r="B6" s="21"/>
      <c r="D6" s="135" t="s">
        <v>15</v>
      </c>
      <c r="I6" s="129"/>
      <c r="L6" s="21"/>
    </row>
    <row r="7" spans="2:12" s="1" customFormat="1" ht="16.5" customHeight="1">
      <c r="B7" s="21"/>
      <c r="E7" s="136" t="str">
        <f>'Rekapitulace stavby'!K6</f>
        <v>II/117 Lipnice - Spálené Poříčí</v>
      </c>
      <c r="F7" s="135"/>
      <c r="G7" s="135"/>
      <c r="H7" s="135"/>
      <c r="I7" s="129"/>
      <c r="L7" s="21"/>
    </row>
    <row r="8" spans="1:31" s="2" customFormat="1" ht="12" customHeight="1">
      <c r="A8" s="39"/>
      <c r="B8" s="45"/>
      <c r="C8" s="39"/>
      <c r="D8" s="135" t="s">
        <v>100</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842</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17</v>
      </c>
      <c r="E11" s="39"/>
      <c r="F11" s="140" t="s">
        <v>18</v>
      </c>
      <c r="G11" s="39"/>
      <c r="H11" s="39"/>
      <c r="I11" s="141" t="s">
        <v>19</v>
      </c>
      <c r="J11" s="140" t="s">
        <v>77</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8. 7. 2019</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27</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28</v>
      </c>
      <c r="F15" s="39"/>
      <c r="G15" s="39"/>
      <c r="H15" s="39"/>
      <c r="I15" s="141" t="s">
        <v>29</v>
      </c>
      <c r="J15" s="140" t="s">
        <v>30</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31</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29</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33</v>
      </c>
      <c r="E20" s="39"/>
      <c r="F20" s="39"/>
      <c r="G20" s="39"/>
      <c r="H20" s="39"/>
      <c r="I20" s="141" t="s">
        <v>26</v>
      </c>
      <c r="J20" s="140" t="s">
        <v>34</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35</v>
      </c>
      <c r="F21" s="39"/>
      <c r="G21" s="39"/>
      <c r="H21" s="39"/>
      <c r="I21" s="141" t="s">
        <v>29</v>
      </c>
      <c r="J21" s="140" t="s">
        <v>36</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38</v>
      </c>
      <c r="E23" s="39"/>
      <c r="F23" s="39"/>
      <c r="G23" s="39"/>
      <c r="H23" s="39"/>
      <c r="I23" s="141" t="s">
        <v>26</v>
      </c>
      <c r="J23" s="140" t="s">
        <v>39</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40</v>
      </c>
      <c r="F24" s="39"/>
      <c r="G24" s="39"/>
      <c r="H24" s="39"/>
      <c r="I24" s="141" t="s">
        <v>29</v>
      </c>
      <c r="J24" s="140" t="s">
        <v>41</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77</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ROUND(J85,2)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ROUND((SUM(BE85:BE110)),2)</f>
        <v>0</v>
      </c>
      <c r="G33" s="39"/>
      <c r="H33" s="39"/>
      <c r="I33" s="156">
        <v>0.21</v>
      </c>
      <c r="J33" s="155">
        <f>ROUND(((SUM(BE85:BE110))*I33),2)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ROUND((SUM(BF85:BF110)),2)</f>
        <v>0</v>
      </c>
      <c r="G34" s="39"/>
      <c r="H34" s="39"/>
      <c r="I34" s="156">
        <v>0.15</v>
      </c>
      <c r="J34" s="155">
        <f>ROUND(((SUM(BF85:BF110))*I34),2)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ROUND((SUM(BG85:BG110)),2)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ROUND((SUM(BH85:BH110)),2)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ROUND((SUM(BI85:BI110)),2)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102</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15</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II/117 Lipnice - Spálené Poříčí</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100</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 xml:space="preserve">SK8B06 - VON  III. úsek</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141" t="s">
        <v>23</v>
      </c>
      <c r="J52" s="73" t="str">
        <f>IF(J12="","",J12)</f>
        <v>8. 7. 2019</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SÚS PK ,příspěvková organizace</v>
      </c>
      <c r="G54" s="41"/>
      <c r="H54" s="41"/>
      <c r="I54" s="141" t="s">
        <v>33</v>
      </c>
      <c r="J54" s="37" t="str">
        <f>E21</f>
        <v>Projekční kancelář Ing.Škubalová</v>
      </c>
      <c r="K54" s="41"/>
      <c r="L54" s="138"/>
      <c r="S54" s="39"/>
      <c r="T54" s="39"/>
      <c r="U54" s="39"/>
      <c r="V54" s="39"/>
      <c r="W54" s="39"/>
      <c r="X54" s="39"/>
      <c r="Y54" s="39"/>
      <c r="Z54" s="39"/>
      <c r="AA54" s="39"/>
      <c r="AB54" s="39"/>
      <c r="AC54" s="39"/>
      <c r="AD54" s="39"/>
      <c r="AE54" s="39"/>
    </row>
    <row r="55" spans="1:31" s="2" customFormat="1" ht="15.15" customHeight="1">
      <c r="A55" s="39"/>
      <c r="B55" s="40"/>
      <c r="C55" s="33" t="s">
        <v>31</v>
      </c>
      <c r="D55" s="41"/>
      <c r="E55" s="41"/>
      <c r="F55" s="28" t="str">
        <f>IF(E18="","",E18)</f>
        <v>Vyplň údaj</v>
      </c>
      <c r="G55" s="41"/>
      <c r="H55" s="41"/>
      <c r="I55" s="141" t="s">
        <v>38</v>
      </c>
      <c r="J55" s="37" t="str">
        <f>E24</f>
        <v>Straka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103</v>
      </c>
      <c r="D57" s="173"/>
      <c r="E57" s="173"/>
      <c r="F57" s="173"/>
      <c r="G57" s="173"/>
      <c r="H57" s="173"/>
      <c r="I57" s="174"/>
      <c r="J57" s="175" t="s">
        <v>104</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J85</f>
        <v>0</v>
      </c>
      <c r="K59" s="41"/>
      <c r="L59" s="138"/>
      <c r="S59" s="39"/>
      <c r="T59" s="39"/>
      <c r="U59" s="39"/>
      <c r="V59" s="39"/>
      <c r="W59" s="39"/>
      <c r="X59" s="39"/>
      <c r="Y59" s="39"/>
      <c r="Z59" s="39"/>
      <c r="AA59" s="39"/>
      <c r="AB59" s="39"/>
      <c r="AC59" s="39"/>
      <c r="AD59" s="39"/>
      <c r="AE59" s="39"/>
      <c r="AU59" s="18" t="s">
        <v>105</v>
      </c>
    </row>
    <row r="60" spans="1:31" s="9" customFormat="1" ht="24.95" customHeight="1">
      <c r="A60" s="9"/>
      <c r="B60" s="177"/>
      <c r="C60" s="178"/>
      <c r="D60" s="179" t="s">
        <v>502</v>
      </c>
      <c r="E60" s="180"/>
      <c r="F60" s="180"/>
      <c r="G60" s="180"/>
      <c r="H60" s="180"/>
      <c r="I60" s="181"/>
      <c r="J60" s="182">
        <f>J86</f>
        <v>0</v>
      </c>
      <c r="K60" s="178"/>
      <c r="L60" s="183"/>
      <c r="S60" s="9"/>
      <c r="T60" s="9"/>
      <c r="U60" s="9"/>
      <c r="V60" s="9"/>
      <c r="W60" s="9"/>
      <c r="X60" s="9"/>
      <c r="Y60" s="9"/>
      <c r="Z60" s="9"/>
      <c r="AA60" s="9"/>
      <c r="AB60" s="9"/>
      <c r="AC60" s="9"/>
      <c r="AD60" s="9"/>
      <c r="AE60" s="9"/>
    </row>
    <row r="61" spans="1:31" s="10" customFormat="1" ht="19.9" customHeight="1">
      <c r="A61" s="10"/>
      <c r="B61" s="184"/>
      <c r="C61" s="185"/>
      <c r="D61" s="186" t="s">
        <v>503</v>
      </c>
      <c r="E61" s="187"/>
      <c r="F61" s="187"/>
      <c r="G61" s="187"/>
      <c r="H61" s="187"/>
      <c r="I61" s="188"/>
      <c r="J61" s="189">
        <f>J87</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504</v>
      </c>
      <c r="E62" s="187"/>
      <c r="F62" s="187"/>
      <c r="G62" s="187"/>
      <c r="H62" s="187"/>
      <c r="I62" s="188"/>
      <c r="J62" s="189">
        <f>J93</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505</v>
      </c>
      <c r="E63" s="187"/>
      <c r="F63" s="187"/>
      <c r="G63" s="187"/>
      <c r="H63" s="187"/>
      <c r="I63" s="188"/>
      <c r="J63" s="189">
        <f>J95</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506</v>
      </c>
      <c r="E64" s="187"/>
      <c r="F64" s="187"/>
      <c r="G64" s="187"/>
      <c r="H64" s="187"/>
      <c r="I64" s="188"/>
      <c r="J64" s="189">
        <f>J97</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843</v>
      </c>
      <c r="E65" s="187"/>
      <c r="F65" s="187"/>
      <c r="G65" s="187"/>
      <c r="H65" s="187"/>
      <c r="I65" s="188"/>
      <c r="J65" s="189">
        <f>J102</f>
        <v>0</v>
      </c>
      <c r="K65" s="185"/>
      <c r="L65" s="190"/>
      <c r="S65" s="10"/>
      <c r="T65" s="10"/>
      <c r="U65" s="10"/>
      <c r="V65" s="10"/>
      <c r="W65" s="10"/>
      <c r="X65" s="10"/>
      <c r="Y65" s="10"/>
      <c r="Z65" s="10"/>
      <c r="AA65" s="10"/>
      <c r="AB65" s="10"/>
      <c r="AC65" s="10"/>
      <c r="AD65" s="10"/>
      <c r="AE65" s="10"/>
    </row>
    <row r="66" spans="1:31" s="2" customFormat="1" ht="21.8" customHeight="1">
      <c r="A66" s="39"/>
      <c r="B66" s="40"/>
      <c r="C66" s="41"/>
      <c r="D66" s="41"/>
      <c r="E66" s="41"/>
      <c r="F66" s="41"/>
      <c r="G66" s="41"/>
      <c r="H66" s="41"/>
      <c r="I66" s="137"/>
      <c r="J66" s="41"/>
      <c r="K66" s="41"/>
      <c r="L66" s="138"/>
      <c r="S66" s="39"/>
      <c r="T66" s="39"/>
      <c r="U66" s="39"/>
      <c r="V66" s="39"/>
      <c r="W66" s="39"/>
      <c r="X66" s="39"/>
      <c r="Y66" s="39"/>
      <c r="Z66" s="39"/>
      <c r="AA66" s="39"/>
      <c r="AB66" s="39"/>
      <c r="AC66" s="39"/>
      <c r="AD66" s="39"/>
      <c r="AE66" s="39"/>
    </row>
    <row r="67" spans="1:31" s="2" customFormat="1" ht="6.95" customHeight="1">
      <c r="A67" s="39"/>
      <c r="B67" s="60"/>
      <c r="C67" s="61"/>
      <c r="D67" s="61"/>
      <c r="E67" s="61"/>
      <c r="F67" s="61"/>
      <c r="G67" s="61"/>
      <c r="H67" s="61"/>
      <c r="I67" s="167"/>
      <c r="J67" s="61"/>
      <c r="K67" s="61"/>
      <c r="L67" s="138"/>
      <c r="S67" s="39"/>
      <c r="T67" s="39"/>
      <c r="U67" s="39"/>
      <c r="V67" s="39"/>
      <c r="W67" s="39"/>
      <c r="X67" s="39"/>
      <c r="Y67" s="39"/>
      <c r="Z67" s="39"/>
      <c r="AA67" s="39"/>
      <c r="AB67" s="39"/>
      <c r="AC67" s="39"/>
      <c r="AD67" s="39"/>
      <c r="AE67" s="39"/>
    </row>
    <row r="71" spans="1:31" s="2" customFormat="1" ht="6.95" customHeight="1">
      <c r="A71" s="39"/>
      <c r="B71" s="62"/>
      <c r="C71" s="63"/>
      <c r="D71" s="63"/>
      <c r="E71" s="63"/>
      <c r="F71" s="63"/>
      <c r="G71" s="63"/>
      <c r="H71" s="63"/>
      <c r="I71" s="170"/>
      <c r="J71" s="63"/>
      <c r="K71" s="63"/>
      <c r="L71" s="138"/>
      <c r="S71" s="39"/>
      <c r="T71" s="39"/>
      <c r="U71" s="39"/>
      <c r="V71" s="39"/>
      <c r="W71" s="39"/>
      <c r="X71" s="39"/>
      <c r="Y71" s="39"/>
      <c r="Z71" s="39"/>
      <c r="AA71" s="39"/>
      <c r="AB71" s="39"/>
      <c r="AC71" s="39"/>
      <c r="AD71" s="39"/>
      <c r="AE71" s="39"/>
    </row>
    <row r="72" spans="1:31" s="2" customFormat="1" ht="24.95" customHeight="1">
      <c r="A72" s="39"/>
      <c r="B72" s="40"/>
      <c r="C72" s="24" t="s">
        <v>114</v>
      </c>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137"/>
      <c r="J73" s="41"/>
      <c r="K73" s="41"/>
      <c r="L73" s="138"/>
      <c r="S73" s="39"/>
      <c r="T73" s="39"/>
      <c r="U73" s="39"/>
      <c r="V73" s="39"/>
      <c r="W73" s="39"/>
      <c r="X73" s="39"/>
      <c r="Y73" s="39"/>
      <c r="Z73" s="39"/>
      <c r="AA73" s="39"/>
      <c r="AB73" s="39"/>
      <c r="AC73" s="39"/>
      <c r="AD73" s="39"/>
      <c r="AE73" s="39"/>
    </row>
    <row r="74" spans="1:31" s="2" customFormat="1" ht="12" customHeight="1">
      <c r="A74" s="39"/>
      <c r="B74" s="40"/>
      <c r="C74" s="33" t="s">
        <v>15</v>
      </c>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16.5" customHeight="1">
      <c r="A75" s="39"/>
      <c r="B75" s="40"/>
      <c r="C75" s="41"/>
      <c r="D75" s="41"/>
      <c r="E75" s="171" t="str">
        <f>E7</f>
        <v>II/117 Lipnice - Spálené Poříčí</v>
      </c>
      <c r="F75" s="33"/>
      <c r="G75" s="33"/>
      <c r="H75" s="33"/>
      <c r="I75" s="137"/>
      <c r="J75" s="41"/>
      <c r="K75" s="41"/>
      <c r="L75" s="138"/>
      <c r="S75" s="39"/>
      <c r="T75" s="39"/>
      <c r="U75" s="39"/>
      <c r="V75" s="39"/>
      <c r="W75" s="39"/>
      <c r="X75" s="39"/>
      <c r="Y75" s="39"/>
      <c r="Z75" s="39"/>
      <c r="AA75" s="39"/>
      <c r="AB75" s="39"/>
      <c r="AC75" s="39"/>
      <c r="AD75" s="39"/>
      <c r="AE75" s="39"/>
    </row>
    <row r="76" spans="1:31" s="2" customFormat="1" ht="12" customHeight="1">
      <c r="A76" s="39"/>
      <c r="B76" s="40"/>
      <c r="C76" s="33" t="s">
        <v>100</v>
      </c>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6.5" customHeight="1">
      <c r="A77" s="39"/>
      <c r="B77" s="40"/>
      <c r="C77" s="41"/>
      <c r="D77" s="41"/>
      <c r="E77" s="70" t="str">
        <f>E9</f>
        <v xml:space="preserve">SK8B06 - VON  III. úsek</v>
      </c>
      <c r="F77" s="41"/>
      <c r="G77" s="41"/>
      <c r="H77" s="41"/>
      <c r="I77" s="137"/>
      <c r="J77" s="41"/>
      <c r="K77" s="41"/>
      <c r="L77" s="138"/>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12" customHeight="1">
      <c r="A79" s="39"/>
      <c r="B79" s="40"/>
      <c r="C79" s="33" t="s">
        <v>21</v>
      </c>
      <c r="D79" s="41"/>
      <c r="E79" s="41"/>
      <c r="F79" s="28" t="str">
        <f>F12</f>
        <v xml:space="preserve"> </v>
      </c>
      <c r="G79" s="41"/>
      <c r="H79" s="41"/>
      <c r="I79" s="141" t="s">
        <v>23</v>
      </c>
      <c r="J79" s="73" t="str">
        <f>IF(J12="","",J12)</f>
        <v>8. 7. 2019</v>
      </c>
      <c r="K79" s="41"/>
      <c r="L79" s="138"/>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37"/>
      <c r="J80" s="41"/>
      <c r="K80" s="41"/>
      <c r="L80" s="138"/>
      <c r="S80" s="39"/>
      <c r="T80" s="39"/>
      <c r="U80" s="39"/>
      <c r="V80" s="39"/>
      <c r="W80" s="39"/>
      <c r="X80" s="39"/>
      <c r="Y80" s="39"/>
      <c r="Z80" s="39"/>
      <c r="AA80" s="39"/>
      <c r="AB80" s="39"/>
      <c r="AC80" s="39"/>
      <c r="AD80" s="39"/>
      <c r="AE80" s="39"/>
    </row>
    <row r="81" spans="1:31" s="2" customFormat="1" ht="25.65" customHeight="1">
      <c r="A81" s="39"/>
      <c r="B81" s="40"/>
      <c r="C81" s="33" t="s">
        <v>25</v>
      </c>
      <c r="D81" s="41"/>
      <c r="E81" s="41"/>
      <c r="F81" s="28" t="str">
        <f>E15</f>
        <v>SÚS PK ,příspěvková organizace</v>
      </c>
      <c r="G81" s="41"/>
      <c r="H81" s="41"/>
      <c r="I81" s="141" t="s">
        <v>33</v>
      </c>
      <c r="J81" s="37" t="str">
        <f>E21</f>
        <v>Projekční kancelář Ing.Škubalová</v>
      </c>
      <c r="K81" s="41"/>
      <c r="L81" s="138"/>
      <c r="S81" s="39"/>
      <c r="T81" s="39"/>
      <c r="U81" s="39"/>
      <c r="V81" s="39"/>
      <c r="W81" s="39"/>
      <c r="X81" s="39"/>
      <c r="Y81" s="39"/>
      <c r="Z81" s="39"/>
      <c r="AA81" s="39"/>
      <c r="AB81" s="39"/>
      <c r="AC81" s="39"/>
      <c r="AD81" s="39"/>
      <c r="AE81" s="39"/>
    </row>
    <row r="82" spans="1:31" s="2" customFormat="1" ht="15.15" customHeight="1">
      <c r="A82" s="39"/>
      <c r="B82" s="40"/>
      <c r="C82" s="33" t="s">
        <v>31</v>
      </c>
      <c r="D82" s="41"/>
      <c r="E82" s="41"/>
      <c r="F82" s="28" t="str">
        <f>IF(E18="","",E18)</f>
        <v>Vyplň údaj</v>
      </c>
      <c r="G82" s="41"/>
      <c r="H82" s="41"/>
      <c r="I82" s="141" t="s">
        <v>38</v>
      </c>
      <c r="J82" s="37" t="str">
        <f>E24</f>
        <v>Straka</v>
      </c>
      <c r="K82" s="41"/>
      <c r="L82" s="138"/>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137"/>
      <c r="J83" s="41"/>
      <c r="K83" s="41"/>
      <c r="L83" s="138"/>
      <c r="S83" s="39"/>
      <c r="T83" s="39"/>
      <c r="U83" s="39"/>
      <c r="V83" s="39"/>
      <c r="W83" s="39"/>
      <c r="X83" s="39"/>
      <c r="Y83" s="39"/>
      <c r="Z83" s="39"/>
      <c r="AA83" s="39"/>
      <c r="AB83" s="39"/>
      <c r="AC83" s="39"/>
      <c r="AD83" s="39"/>
      <c r="AE83" s="39"/>
    </row>
    <row r="84" spans="1:31" s="11" customFormat="1" ht="29.25" customHeight="1">
      <c r="A84" s="191"/>
      <c r="B84" s="192"/>
      <c r="C84" s="193" t="s">
        <v>115</v>
      </c>
      <c r="D84" s="194" t="s">
        <v>63</v>
      </c>
      <c r="E84" s="194" t="s">
        <v>59</v>
      </c>
      <c r="F84" s="194" t="s">
        <v>60</v>
      </c>
      <c r="G84" s="194" t="s">
        <v>116</v>
      </c>
      <c r="H84" s="194" t="s">
        <v>117</v>
      </c>
      <c r="I84" s="195" t="s">
        <v>118</v>
      </c>
      <c r="J84" s="194" t="s">
        <v>104</v>
      </c>
      <c r="K84" s="196" t="s">
        <v>119</v>
      </c>
      <c r="L84" s="197"/>
      <c r="M84" s="93" t="s">
        <v>77</v>
      </c>
      <c r="N84" s="94" t="s">
        <v>48</v>
      </c>
      <c r="O84" s="94" t="s">
        <v>120</v>
      </c>
      <c r="P84" s="94" t="s">
        <v>121</v>
      </c>
      <c r="Q84" s="94" t="s">
        <v>122</v>
      </c>
      <c r="R84" s="94" t="s">
        <v>123</v>
      </c>
      <c r="S84" s="94" t="s">
        <v>124</v>
      </c>
      <c r="T84" s="95" t="s">
        <v>125</v>
      </c>
      <c r="U84" s="191"/>
      <c r="V84" s="191"/>
      <c r="W84" s="191"/>
      <c r="X84" s="191"/>
      <c r="Y84" s="191"/>
      <c r="Z84" s="191"/>
      <c r="AA84" s="191"/>
      <c r="AB84" s="191"/>
      <c r="AC84" s="191"/>
      <c r="AD84" s="191"/>
      <c r="AE84" s="191"/>
    </row>
    <row r="85" spans="1:63" s="2" customFormat="1" ht="22.8" customHeight="1">
      <c r="A85" s="39"/>
      <c r="B85" s="40"/>
      <c r="C85" s="100" t="s">
        <v>126</v>
      </c>
      <c r="D85" s="41"/>
      <c r="E85" s="41"/>
      <c r="F85" s="41"/>
      <c r="G85" s="41"/>
      <c r="H85" s="41"/>
      <c r="I85" s="137"/>
      <c r="J85" s="198">
        <f>BK85</f>
        <v>0</v>
      </c>
      <c r="K85" s="41"/>
      <c r="L85" s="45"/>
      <c r="M85" s="96"/>
      <c r="N85" s="199"/>
      <c r="O85" s="97"/>
      <c r="P85" s="200">
        <f>P86</f>
        <v>0</v>
      </c>
      <c r="Q85" s="97"/>
      <c r="R85" s="200">
        <f>R86</f>
        <v>0</v>
      </c>
      <c r="S85" s="97"/>
      <c r="T85" s="201">
        <f>T86</f>
        <v>0</v>
      </c>
      <c r="U85" s="39"/>
      <c r="V85" s="39"/>
      <c r="W85" s="39"/>
      <c r="X85" s="39"/>
      <c r="Y85" s="39"/>
      <c r="Z85" s="39"/>
      <c r="AA85" s="39"/>
      <c r="AB85" s="39"/>
      <c r="AC85" s="39"/>
      <c r="AD85" s="39"/>
      <c r="AE85" s="39"/>
      <c r="AT85" s="18" t="s">
        <v>78</v>
      </c>
      <c r="AU85" s="18" t="s">
        <v>105</v>
      </c>
      <c r="BK85" s="202">
        <f>BK86</f>
        <v>0</v>
      </c>
    </row>
    <row r="86" spans="1:63" s="12" customFormat="1" ht="25.9" customHeight="1">
      <c r="A86" s="12"/>
      <c r="B86" s="203"/>
      <c r="C86" s="204"/>
      <c r="D86" s="205" t="s">
        <v>78</v>
      </c>
      <c r="E86" s="206" t="s">
        <v>507</v>
      </c>
      <c r="F86" s="206" t="s">
        <v>508</v>
      </c>
      <c r="G86" s="204"/>
      <c r="H86" s="204"/>
      <c r="I86" s="207"/>
      <c r="J86" s="208">
        <f>BK86</f>
        <v>0</v>
      </c>
      <c r="K86" s="204"/>
      <c r="L86" s="209"/>
      <c r="M86" s="210"/>
      <c r="N86" s="211"/>
      <c r="O86" s="211"/>
      <c r="P86" s="212">
        <f>P87+P93+P95+P97+P102</f>
        <v>0</v>
      </c>
      <c r="Q86" s="211"/>
      <c r="R86" s="212">
        <f>R87+R93+R95+R97+R102</f>
        <v>0</v>
      </c>
      <c r="S86" s="211"/>
      <c r="T86" s="213">
        <f>T87+T93+T95+T97+T102</f>
        <v>0</v>
      </c>
      <c r="U86" s="12"/>
      <c r="V86" s="12"/>
      <c r="W86" s="12"/>
      <c r="X86" s="12"/>
      <c r="Y86" s="12"/>
      <c r="Z86" s="12"/>
      <c r="AA86" s="12"/>
      <c r="AB86" s="12"/>
      <c r="AC86" s="12"/>
      <c r="AD86" s="12"/>
      <c r="AE86" s="12"/>
      <c r="AR86" s="214" t="s">
        <v>161</v>
      </c>
      <c r="AT86" s="215" t="s">
        <v>78</v>
      </c>
      <c r="AU86" s="215" t="s">
        <v>79</v>
      </c>
      <c r="AY86" s="214" t="s">
        <v>129</v>
      </c>
      <c r="BK86" s="216">
        <f>BK87+BK93+BK95+BK97+BK102</f>
        <v>0</v>
      </c>
    </row>
    <row r="87" spans="1:63" s="12" customFormat="1" ht="22.8" customHeight="1">
      <c r="A87" s="12"/>
      <c r="B87" s="203"/>
      <c r="C87" s="204"/>
      <c r="D87" s="205" t="s">
        <v>78</v>
      </c>
      <c r="E87" s="217" t="s">
        <v>509</v>
      </c>
      <c r="F87" s="217" t="s">
        <v>510</v>
      </c>
      <c r="G87" s="204"/>
      <c r="H87" s="204"/>
      <c r="I87" s="207"/>
      <c r="J87" s="218">
        <f>BK87</f>
        <v>0</v>
      </c>
      <c r="K87" s="204"/>
      <c r="L87" s="209"/>
      <c r="M87" s="210"/>
      <c r="N87" s="211"/>
      <c r="O87" s="211"/>
      <c r="P87" s="212">
        <f>SUM(P88:P92)</f>
        <v>0</v>
      </c>
      <c r="Q87" s="211"/>
      <c r="R87" s="212">
        <f>SUM(R88:R92)</f>
        <v>0</v>
      </c>
      <c r="S87" s="211"/>
      <c r="T87" s="213">
        <f>SUM(T88:T92)</f>
        <v>0</v>
      </c>
      <c r="U87" s="12"/>
      <c r="V87" s="12"/>
      <c r="W87" s="12"/>
      <c r="X87" s="12"/>
      <c r="Y87" s="12"/>
      <c r="Z87" s="12"/>
      <c r="AA87" s="12"/>
      <c r="AB87" s="12"/>
      <c r="AC87" s="12"/>
      <c r="AD87" s="12"/>
      <c r="AE87" s="12"/>
      <c r="AR87" s="214" t="s">
        <v>161</v>
      </c>
      <c r="AT87" s="215" t="s">
        <v>78</v>
      </c>
      <c r="AU87" s="215" t="s">
        <v>87</v>
      </c>
      <c r="AY87" s="214" t="s">
        <v>129</v>
      </c>
      <c r="BK87" s="216">
        <f>SUM(BK88:BK92)</f>
        <v>0</v>
      </c>
    </row>
    <row r="88" spans="1:65" s="2" customFormat="1" ht="16.5" customHeight="1">
      <c r="A88" s="39"/>
      <c r="B88" s="40"/>
      <c r="C88" s="219" t="s">
        <v>87</v>
      </c>
      <c r="D88" s="219" t="s">
        <v>131</v>
      </c>
      <c r="E88" s="220" t="s">
        <v>511</v>
      </c>
      <c r="F88" s="221" t="s">
        <v>512</v>
      </c>
      <c r="G88" s="222" t="s">
        <v>134</v>
      </c>
      <c r="H88" s="223">
        <v>1</v>
      </c>
      <c r="I88" s="224"/>
      <c r="J88" s="223">
        <f>ROUND(I88*H88,2)</f>
        <v>0</v>
      </c>
      <c r="K88" s="221" t="s">
        <v>135</v>
      </c>
      <c r="L88" s="45"/>
      <c r="M88" s="225" t="s">
        <v>77</v>
      </c>
      <c r="N88" s="226" t="s">
        <v>49</v>
      </c>
      <c r="O88" s="85"/>
      <c r="P88" s="227">
        <f>O88*H88</f>
        <v>0</v>
      </c>
      <c r="Q88" s="227">
        <v>0</v>
      </c>
      <c r="R88" s="227">
        <f>Q88*H88</f>
        <v>0</v>
      </c>
      <c r="S88" s="227">
        <v>0</v>
      </c>
      <c r="T88" s="228">
        <f>S88*H88</f>
        <v>0</v>
      </c>
      <c r="U88" s="39"/>
      <c r="V88" s="39"/>
      <c r="W88" s="39"/>
      <c r="X88" s="39"/>
      <c r="Y88" s="39"/>
      <c r="Z88" s="39"/>
      <c r="AA88" s="39"/>
      <c r="AB88" s="39"/>
      <c r="AC88" s="39"/>
      <c r="AD88" s="39"/>
      <c r="AE88" s="39"/>
      <c r="AR88" s="229" t="s">
        <v>513</v>
      </c>
      <c r="AT88" s="229" t="s">
        <v>131</v>
      </c>
      <c r="AU88" s="229" t="s">
        <v>89</v>
      </c>
      <c r="AY88" s="18" t="s">
        <v>129</v>
      </c>
      <c r="BE88" s="230">
        <f>IF(N88="základní",J88,0)</f>
        <v>0</v>
      </c>
      <c r="BF88" s="230">
        <f>IF(N88="snížená",J88,0)</f>
        <v>0</v>
      </c>
      <c r="BG88" s="230">
        <f>IF(N88="zákl. přenesená",J88,0)</f>
        <v>0</v>
      </c>
      <c r="BH88" s="230">
        <f>IF(N88="sníž. přenesená",J88,0)</f>
        <v>0</v>
      </c>
      <c r="BI88" s="230">
        <f>IF(N88="nulová",J88,0)</f>
        <v>0</v>
      </c>
      <c r="BJ88" s="18" t="s">
        <v>87</v>
      </c>
      <c r="BK88" s="230">
        <f>ROUND(I88*H88,2)</f>
        <v>0</v>
      </c>
      <c r="BL88" s="18" t="s">
        <v>513</v>
      </c>
      <c r="BM88" s="229" t="s">
        <v>514</v>
      </c>
    </row>
    <row r="89" spans="1:65" s="2" customFormat="1" ht="16.5" customHeight="1">
      <c r="A89" s="39"/>
      <c r="B89" s="40"/>
      <c r="C89" s="219" t="s">
        <v>89</v>
      </c>
      <c r="D89" s="219" t="s">
        <v>131</v>
      </c>
      <c r="E89" s="220" t="s">
        <v>515</v>
      </c>
      <c r="F89" s="221" t="s">
        <v>516</v>
      </c>
      <c r="G89" s="222" t="s">
        <v>134</v>
      </c>
      <c r="H89" s="223">
        <v>1</v>
      </c>
      <c r="I89" s="224"/>
      <c r="J89" s="223">
        <f>ROUND(I89*H89,2)</f>
        <v>0</v>
      </c>
      <c r="K89" s="221" t="s">
        <v>135</v>
      </c>
      <c r="L89" s="45"/>
      <c r="M89" s="225" t="s">
        <v>77</v>
      </c>
      <c r="N89" s="226" t="s">
        <v>49</v>
      </c>
      <c r="O89" s="85"/>
      <c r="P89" s="227">
        <f>O89*H89</f>
        <v>0</v>
      </c>
      <c r="Q89" s="227">
        <v>0</v>
      </c>
      <c r="R89" s="227">
        <f>Q89*H89</f>
        <v>0</v>
      </c>
      <c r="S89" s="227">
        <v>0</v>
      </c>
      <c r="T89" s="228">
        <f>S89*H89</f>
        <v>0</v>
      </c>
      <c r="U89" s="39"/>
      <c r="V89" s="39"/>
      <c r="W89" s="39"/>
      <c r="X89" s="39"/>
      <c r="Y89" s="39"/>
      <c r="Z89" s="39"/>
      <c r="AA89" s="39"/>
      <c r="AB89" s="39"/>
      <c r="AC89" s="39"/>
      <c r="AD89" s="39"/>
      <c r="AE89" s="39"/>
      <c r="AR89" s="229" t="s">
        <v>513</v>
      </c>
      <c r="AT89" s="229" t="s">
        <v>131</v>
      </c>
      <c r="AU89" s="229" t="s">
        <v>89</v>
      </c>
      <c r="AY89" s="18" t="s">
        <v>129</v>
      </c>
      <c r="BE89" s="230">
        <f>IF(N89="základní",J89,0)</f>
        <v>0</v>
      </c>
      <c r="BF89" s="230">
        <f>IF(N89="snížená",J89,0)</f>
        <v>0</v>
      </c>
      <c r="BG89" s="230">
        <f>IF(N89="zákl. přenesená",J89,0)</f>
        <v>0</v>
      </c>
      <c r="BH89" s="230">
        <f>IF(N89="sníž. přenesená",J89,0)</f>
        <v>0</v>
      </c>
      <c r="BI89" s="230">
        <f>IF(N89="nulová",J89,0)</f>
        <v>0</v>
      </c>
      <c r="BJ89" s="18" t="s">
        <v>87</v>
      </c>
      <c r="BK89" s="230">
        <f>ROUND(I89*H89,2)</f>
        <v>0</v>
      </c>
      <c r="BL89" s="18" t="s">
        <v>513</v>
      </c>
      <c r="BM89" s="229" t="s">
        <v>517</v>
      </c>
    </row>
    <row r="90" spans="1:65" s="2" customFormat="1" ht="16.5" customHeight="1">
      <c r="A90" s="39"/>
      <c r="B90" s="40"/>
      <c r="C90" s="219" t="s">
        <v>144</v>
      </c>
      <c r="D90" s="219" t="s">
        <v>131</v>
      </c>
      <c r="E90" s="220" t="s">
        <v>518</v>
      </c>
      <c r="F90" s="221" t="s">
        <v>519</v>
      </c>
      <c r="G90" s="222" t="s">
        <v>134</v>
      </c>
      <c r="H90" s="223">
        <v>1</v>
      </c>
      <c r="I90" s="224"/>
      <c r="J90" s="223">
        <f>ROUND(I90*H90,2)</f>
        <v>0</v>
      </c>
      <c r="K90" s="221" t="s">
        <v>135</v>
      </c>
      <c r="L90" s="45"/>
      <c r="M90" s="225" t="s">
        <v>77</v>
      </c>
      <c r="N90" s="226" t="s">
        <v>49</v>
      </c>
      <c r="O90" s="85"/>
      <c r="P90" s="227">
        <f>O90*H90</f>
        <v>0</v>
      </c>
      <c r="Q90" s="227">
        <v>0</v>
      </c>
      <c r="R90" s="227">
        <f>Q90*H90</f>
        <v>0</v>
      </c>
      <c r="S90" s="227">
        <v>0</v>
      </c>
      <c r="T90" s="228">
        <f>S90*H90</f>
        <v>0</v>
      </c>
      <c r="U90" s="39"/>
      <c r="V90" s="39"/>
      <c r="W90" s="39"/>
      <c r="X90" s="39"/>
      <c r="Y90" s="39"/>
      <c r="Z90" s="39"/>
      <c r="AA90" s="39"/>
      <c r="AB90" s="39"/>
      <c r="AC90" s="39"/>
      <c r="AD90" s="39"/>
      <c r="AE90" s="39"/>
      <c r="AR90" s="229" t="s">
        <v>513</v>
      </c>
      <c r="AT90" s="229" t="s">
        <v>131</v>
      </c>
      <c r="AU90" s="229" t="s">
        <v>89</v>
      </c>
      <c r="AY90" s="18" t="s">
        <v>129</v>
      </c>
      <c r="BE90" s="230">
        <f>IF(N90="základní",J90,0)</f>
        <v>0</v>
      </c>
      <c r="BF90" s="230">
        <f>IF(N90="snížená",J90,0)</f>
        <v>0</v>
      </c>
      <c r="BG90" s="230">
        <f>IF(N90="zákl. přenesená",J90,0)</f>
        <v>0</v>
      </c>
      <c r="BH90" s="230">
        <f>IF(N90="sníž. přenesená",J90,0)</f>
        <v>0</v>
      </c>
      <c r="BI90" s="230">
        <f>IF(N90="nulová",J90,0)</f>
        <v>0</v>
      </c>
      <c r="BJ90" s="18" t="s">
        <v>87</v>
      </c>
      <c r="BK90" s="230">
        <f>ROUND(I90*H90,2)</f>
        <v>0</v>
      </c>
      <c r="BL90" s="18" t="s">
        <v>513</v>
      </c>
      <c r="BM90" s="229" t="s">
        <v>520</v>
      </c>
    </row>
    <row r="91" spans="1:65" s="2" customFormat="1" ht="16.5" customHeight="1">
      <c r="A91" s="39"/>
      <c r="B91" s="40"/>
      <c r="C91" s="219" t="s">
        <v>136</v>
      </c>
      <c r="D91" s="219" t="s">
        <v>131</v>
      </c>
      <c r="E91" s="220" t="s">
        <v>521</v>
      </c>
      <c r="F91" s="221" t="s">
        <v>522</v>
      </c>
      <c r="G91" s="222" t="s">
        <v>134</v>
      </c>
      <c r="H91" s="223">
        <v>1</v>
      </c>
      <c r="I91" s="224"/>
      <c r="J91" s="223">
        <f>ROUND(I91*H91,2)</f>
        <v>0</v>
      </c>
      <c r="K91" s="221" t="s">
        <v>77</v>
      </c>
      <c r="L91" s="45"/>
      <c r="M91" s="225" t="s">
        <v>77</v>
      </c>
      <c r="N91" s="226" t="s">
        <v>49</v>
      </c>
      <c r="O91" s="85"/>
      <c r="P91" s="227">
        <f>O91*H91</f>
        <v>0</v>
      </c>
      <c r="Q91" s="227">
        <v>0</v>
      </c>
      <c r="R91" s="227">
        <f>Q91*H91</f>
        <v>0</v>
      </c>
      <c r="S91" s="227">
        <v>0</v>
      </c>
      <c r="T91" s="228">
        <f>S91*H91</f>
        <v>0</v>
      </c>
      <c r="U91" s="39"/>
      <c r="V91" s="39"/>
      <c r="W91" s="39"/>
      <c r="X91" s="39"/>
      <c r="Y91" s="39"/>
      <c r="Z91" s="39"/>
      <c r="AA91" s="39"/>
      <c r="AB91" s="39"/>
      <c r="AC91" s="39"/>
      <c r="AD91" s="39"/>
      <c r="AE91" s="39"/>
      <c r="AR91" s="229" t="s">
        <v>513</v>
      </c>
      <c r="AT91" s="229" t="s">
        <v>131</v>
      </c>
      <c r="AU91" s="229" t="s">
        <v>89</v>
      </c>
      <c r="AY91" s="18" t="s">
        <v>129</v>
      </c>
      <c r="BE91" s="230">
        <f>IF(N91="základní",J91,0)</f>
        <v>0</v>
      </c>
      <c r="BF91" s="230">
        <f>IF(N91="snížená",J91,0)</f>
        <v>0</v>
      </c>
      <c r="BG91" s="230">
        <f>IF(N91="zákl. přenesená",J91,0)</f>
        <v>0</v>
      </c>
      <c r="BH91" s="230">
        <f>IF(N91="sníž. přenesená",J91,0)</f>
        <v>0</v>
      </c>
      <c r="BI91" s="230">
        <f>IF(N91="nulová",J91,0)</f>
        <v>0</v>
      </c>
      <c r="BJ91" s="18" t="s">
        <v>87</v>
      </c>
      <c r="BK91" s="230">
        <f>ROUND(I91*H91,2)</f>
        <v>0</v>
      </c>
      <c r="BL91" s="18" t="s">
        <v>513</v>
      </c>
      <c r="BM91" s="229" t="s">
        <v>523</v>
      </c>
    </row>
    <row r="92" spans="1:65" s="2" customFormat="1" ht="16.5" customHeight="1">
      <c r="A92" s="39"/>
      <c r="B92" s="40"/>
      <c r="C92" s="219" t="s">
        <v>161</v>
      </c>
      <c r="D92" s="219" t="s">
        <v>131</v>
      </c>
      <c r="E92" s="220" t="s">
        <v>524</v>
      </c>
      <c r="F92" s="221" t="s">
        <v>525</v>
      </c>
      <c r="G92" s="222" t="s">
        <v>134</v>
      </c>
      <c r="H92" s="223">
        <v>1</v>
      </c>
      <c r="I92" s="224"/>
      <c r="J92" s="223">
        <f>ROUND(I92*H92,2)</f>
        <v>0</v>
      </c>
      <c r="K92" s="221" t="s">
        <v>135</v>
      </c>
      <c r="L92" s="45"/>
      <c r="M92" s="225" t="s">
        <v>77</v>
      </c>
      <c r="N92" s="226" t="s">
        <v>49</v>
      </c>
      <c r="O92" s="85"/>
      <c r="P92" s="227">
        <f>O92*H92</f>
        <v>0</v>
      </c>
      <c r="Q92" s="227">
        <v>0</v>
      </c>
      <c r="R92" s="227">
        <f>Q92*H92</f>
        <v>0</v>
      </c>
      <c r="S92" s="227">
        <v>0</v>
      </c>
      <c r="T92" s="228">
        <f>S92*H92</f>
        <v>0</v>
      </c>
      <c r="U92" s="39"/>
      <c r="V92" s="39"/>
      <c r="W92" s="39"/>
      <c r="X92" s="39"/>
      <c r="Y92" s="39"/>
      <c r="Z92" s="39"/>
      <c r="AA92" s="39"/>
      <c r="AB92" s="39"/>
      <c r="AC92" s="39"/>
      <c r="AD92" s="39"/>
      <c r="AE92" s="39"/>
      <c r="AR92" s="229" t="s">
        <v>513</v>
      </c>
      <c r="AT92" s="229" t="s">
        <v>131</v>
      </c>
      <c r="AU92" s="229" t="s">
        <v>89</v>
      </c>
      <c r="AY92" s="18" t="s">
        <v>129</v>
      </c>
      <c r="BE92" s="230">
        <f>IF(N92="základní",J92,0)</f>
        <v>0</v>
      </c>
      <c r="BF92" s="230">
        <f>IF(N92="snížená",J92,0)</f>
        <v>0</v>
      </c>
      <c r="BG92" s="230">
        <f>IF(N92="zákl. přenesená",J92,0)</f>
        <v>0</v>
      </c>
      <c r="BH92" s="230">
        <f>IF(N92="sníž. přenesená",J92,0)</f>
        <v>0</v>
      </c>
      <c r="BI92" s="230">
        <f>IF(N92="nulová",J92,0)</f>
        <v>0</v>
      </c>
      <c r="BJ92" s="18" t="s">
        <v>87</v>
      </c>
      <c r="BK92" s="230">
        <f>ROUND(I92*H92,2)</f>
        <v>0</v>
      </c>
      <c r="BL92" s="18" t="s">
        <v>513</v>
      </c>
      <c r="BM92" s="229" t="s">
        <v>526</v>
      </c>
    </row>
    <row r="93" spans="1:63" s="12" customFormat="1" ht="22.8" customHeight="1">
      <c r="A93" s="12"/>
      <c r="B93" s="203"/>
      <c r="C93" s="204"/>
      <c r="D93" s="205" t="s">
        <v>78</v>
      </c>
      <c r="E93" s="217" t="s">
        <v>527</v>
      </c>
      <c r="F93" s="217" t="s">
        <v>528</v>
      </c>
      <c r="G93" s="204"/>
      <c r="H93" s="204"/>
      <c r="I93" s="207"/>
      <c r="J93" s="218">
        <f>BK93</f>
        <v>0</v>
      </c>
      <c r="K93" s="204"/>
      <c r="L93" s="209"/>
      <c r="M93" s="210"/>
      <c r="N93" s="211"/>
      <c r="O93" s="211"/>
      <c r="P93" s="212">
        <f>P94</f>
        <v>0</v>
      </c>
      <c r="Q93" s="211"/>
      <c r="R93" s="212">
        <f>R94</f>
        <v>0</v>
      </c>
      <c r="S93" s="211"/>
      <c r="T93" s="213">
        <f>T94</f>
        <v>0</v>
      </c>
      <c r="U93" s="12"/>
      <c r="V93" s="12"/>
      <c r="W93" s="12"/>
      <c r="X93" s="12"/>
      <c r="Y93" s="12"/>
      <c r="Z93" s="12"/>
      <c r="AA93" s="12"/>
      <c r="AB93" s="12"/>
      <c r="AC93" s="12"/>
      <c r="AD93" s="12"/>
      <c r="AE93" s="12"/>
      <c r="AR93" s="214" t="s">
        <v>161</v>
      </c>
      <c r="AT93" s="215" t="s">
        <v>78</v>
      </c>
      <c r="AU93" s="215" t="s">
        <v>87</v>
      </c>
      <c r="AY93" s="214" t="s">
        <v>129</v>
      </c>
      <c r="BK93" s="216">
        <f>BK94</f>
        <v>0</v>
      </c>
    </row>
    <row r="94" spans="1:65" s="2" customFormat="1" ht="21.75" customHeight="1">
      <c r="A94" s="39"/>
      <c r="B94" s="40"/>
      <c r="C94" s="219" t="s">
        <v>166</v>
      </c>
      <c r="D94" s="219" t="s">
        <v>131</v>
      </c>
      <c r="E94" s="220" t="s">
        <v>529</v>
      </c>
      <c r="F94" s="221" t="s">
        <v>530</v>
      </c>
      <c r="G94" s="222" t="s">
        <v>134</v>
      </c>
      <c r="H94" s="223">
        <v>1</v>
      </c>
      <c r="I94" s="224"/>
      <c r="J94" s="223">
        <f>ROUND(I94*H94,2)</f>
        <v>0</v>
      </c>
      <c r="K94" s="221" t="s">
        <v>135</v>
      </c>
      <c r="L94" s="45"/>
      <c r="M94" s="225" t="s">
        <v>77</v>
      </c>
      <c r="N94" s="226" t="s">
        <v>49</v>
      </c>
      <c r="O94" s="85"/>
      <c r="P94" s="227">
        <f>O94*H94</f>
        <v>0</v>
      </c>
      <c r="Q94" s="227">
        <v>0</v>
      </c>
      <c r="R94" s="227">
        <f>Q94*H94</f>
        <v>0</v>
      </c>
      <c r="S94" s="227">
        <v>0</v>
      </c>
      <c r="T94" s="228">
        <f>S94*H94</f>
        <v>0</v>
      </c>
      <c r="U94" s="39"/>
      <c r="V94" s="39"/>
      <c r="W94" s="39"/>
      <c r="X94" s="39"/>
      <c r="Y94" s="39"/>
      <c r="Z94" s="39"/>
      <c r="AA94" s="39"/>
      <c r="AB94" s="39"/>
      <c r="AC94" s="39"/>
      <c r="AD94" s="39"/>
      <c r="AE94" s="39"/>
      <c r="AR94" s="229" t="s">
        <v>513</v>
      </c>
      <c r="AT94" s="229" t="s">
        <v>131</v>
      </c>
      <c r="AU94" s="229" t="s">
        <v>89</v>
      </c>
      <c r="AY94" s="18" t="s">
        <v>129</v>
      </c>
      <c r="BE94" s="230">
        <f>IF(N94="základní",J94,0)</f>
        <v>0</v>
      </c>
      <c r="BF94" s="230">
        <f>IF(N94="snížená",J94,0)</f>
        <v>0</v>
      </c>
      <c r="BG94" s="230">
        <f>IF(N94="zákl. přenesená",J94,0)</f>
        <v>0</v>
      </c>
      <c r="BH94" s="230">
        <f>IF(N94="sníž. přenesená",J94,0)</f>
        <v>0</v>
      </c>
      <c r="BI94" s="230">
        <f>IF(N94="nulová",J94,0)</f>
        <v>0</v>
      </c>
      <c r="BJ94" s="18" t="s">
        <v>87</v>
      </c>
      <c r="BK94" s="230">
        <f>ROUND(I94*H94,2)</f>
        <v>0</v>
      </c>
      <c r="BL94" s="18" t="s">
        <v>513</v>
      </c>
      <c r="BM94" s="229" t="s">
        <v>531</v>
      </c>
    </row>
    <row r="95" spans="1:63" s="12" customFormat="1" ht="22.8" customHeight="1">
      <c r="A95" s="12"/>
      <c r="B95" s="203"/>
      <c r="C95" s="204"/>
      <c r="D95" s="205" t="s">
        <v>78</v>
      </c>
      <c r="E95" s="217" t="s">
        <v>532</v>
      </c>
      <c r="F95" s="217" t="s">
        <v>533</v>
      </c>
      <c r="G95" s="204"/>
      <c r="H95" s="204"/>
      <c r="I95" s="207"/>
      <c r="J95" s="218">
        <f>BK95</f>
        <v>0</v>
      </c>
      <c r="K95" s="204"/>
      <c r="L95" s="209"/>
      <c r="M95" s="210"/>
      <c r="N95" s="211"/>
      <c r="O95" s="211"/>
      <c r="P95" s="212">
        <f>P96</f>
        <v>0</v>
      </c>
      <c r="Q95" s="211"/>
      <c r="R95" s="212">
        <f>R96</f>
        <v>0</v>
      </c>
      <c r="S95" s="211"/>
      <c r="T95" s="213">
        <f>T96</f>
        <v>0</v>
      </c>
      <c r="U95" s="12"/>
      <c r="V95" s="12"/>
      <c r="W95" s="12"/>
      <c r="X95" s="12"/>
      <c r="Y95" s="12"/>
      <c r="Z95" s="12"/>
      <c r="AA95" s="12"/>
      <c r="AB95" s="12"/>
      <c r="AC95" s="12"/>
      <c r="AD95" s="12"/>
      <c r="AE95" s="12"/>
      <c r="AR95" s="214" t="s">
        <v>161</v>
      </c>
      <c r="AT95" s="215" t="s">
        <v>78</v>
      </c>
      <c r="AU95" s="215" t="s">
        <v>87</v>
      </c>
      <c r="AY95" s="214" t="s">
        <v>129</v>
      </c>
      <c r="BK95" s="216">
        <f>BK96</f>
        <v>0</v>
      </c>
    </row>
    <row r="96" spans="1:65" s="2" customFormat="1" ht="16.5" customHeight="1">
      <c r="A96" s="39"/>
      <c r="B96" s="40"/>
      <c r="C96" s="219" t="s">
        <v>172</v>
      </c>
      <c r="D96" s="219" t="s">
        <v>131</v>
      </c>
      <c r="E96" s="220" t="s">
        <v>534</v>
      </c>
      <c r="F96" s="221" t="s">
        <v>535</v>
      </c>
      <c r="G96" s="222" t="s">
        <v>134</v>
      </c>
      <c r="H96" s="223">
        <v>1</v>
      </c>
      <c r="I96" s="224"/>
      <c r="J96" s="223">
        <f>ROUND(I96*H96,2)</f>
        <v>0</v>
      </c>
      <c r="K96" s="221" t="s">
        <v>77</v>
      </c>
      <c r="L96" s="45"/>
      <c r="M96" s="225" t="s">
        <v>77</v>
      </c>
      <c r="N96" s="226" t="s">
        <v>49</v>
      </c>
      <c r="O96" s="85"/>
      <c r="P96" s="227">
        <f>O96*H96</f>
        <v>0</v>
      </c>
      <c r="Q96" s="227">
        <v>0</v>
      </c>
      <c r="R96" s="227">
        <f>Q96*H96</f>
        <v>0</v>
      </c>
      <c r="S96" s="227">
        <v>0</v>
      </c>
      <c r="T96" s="228">
        <f>S96*H96</f>
        <v>0</v>
      </c>
      <c r="U96" s="39"/>
      <c r="V96" s="39"/>
      <c r="W96" s="39"/>
      <c r="X96" s="39"/>
      <c r="Y96" s="39"/>
      <c r="Z96" s="39"/>
      <c r="AA96" s="39"/>
      <c r="AB96" s="39"/>
      <c r="AC96" s="39"/>
      <c r="AD96" s="39"/>
      <c r="AE96" s="39"/>
      <c r="AR96" s="229" t="s">
        <v>513</v>
      </c>
      <c r="AT96" s="229" t="s">
        <v>131</v>
      </c>
      <c r="AU96" s="229" t="s">
        <v>89</v>
      </c>
      <c r="AY96" s="18" t="s">
        <v>129</v>
      </c>
      <c r="BE96" s="230">
        <f>IF(N96="základní",J96,0)</f>
        <v>0</v>
      </c>
      <c r="BF96" s="230">
        <f>IF(N96="snížená",J96,0)</f>
        <v>0</v>
      </c>
      <c r="BG96" s="230">
        <f>IF(N96="zákl. přenesená",J96,0)</f>
        <v>0</v>
      </c>
      <c r="BH96" s="230">
        <f>IF(N96="sníž. přenesená",J96,0)</f>
        <v>0</v>
      </c>
      <c r="BI96" s="230">
        <f>IF(N96="nulová",J96,0)</f>
        <v>0</v>
      </c>
      <c r="BJ96" s="18" t="s">
        <v>87</v>
      </c>
      <c r="BK96" s="230">
        <f>ROUND(I96*H96,2)</f>
        <v>0</v>
      </c>
      <c r="BL96" s="18" t="s">
        <v>513</v>
      </c>
      <c r="BM96" s="229" t="s">
        <v>536</v>
      </c>
    </row>
    <row r="97" spans="1:63" s="12" customFormat="1" ht="22.8" customHeight="1">
      <c r="A97" s="12"/>
      <c r="B97" s="203"/>
      <c r="C97" s="204"/>
      <c r="D97" s="205" t="s">
        <v>78</v>
      </c>
      <c r="E97" s="217" t="s">
        <v>537</v>
      </c>
      <c r="F97" s="217" t="s">
        <v>538</v>
      </c>
      <c r="G97" s="204"/>
      <c r="H97" s="204"/>
      <c r="I97" s="207"/>
      <c r="J97" s="218">
        <f>BK97</f>
        <v>0</v>
      </c>
      <c r="K97" s="204"/>
      <c r="L97" s="209"/>
      <c r="M97" s="210"/>
      <c r="N97" s="211"/>
      <c r="O97" s="211"/>
      <c r="P97" s="212">
        <f>SUM(P98:P101)</f>
        <v>0</v>
      </c>
      <c r="Q97" s="211"/>
      <c r="R97" s="212">
        <f>SUM(R98:R101)</f>
        <v>0</v>
      </c>
      <c r="S97" s="211"/>
      <c r="T97" s="213">
        <f>SUM(T98:T101)</f>
        <v>0</v>
      </c>
      <c r="U97" s="12"/>
      <c r="V97" s="12"/>
      <c r="W97" s="12"/>
      <c r="X97" s="12"/>
      <c r="Y97" s="12"/>
      <c r="Z97" s="12"/>
      <c r="AA97" s="12"/>
      <c r="AB97" s="12"/>
      <c r="AC97" s="12"/>
      <c r="AD97" s="12"/>
      <c r="AE97" s="12"/>
      <c r="AR97" s="214" t="s">
        <v>161</v>
      </c>
      <c r="AT97" s="215" t="s">
        <v>78</v>
      </c>
      <c r="AU97" s="215" t="s">
        <v>87</v>
      </c>
      <c r="AY97" s="214" t="s">
        <v>129</v>
      </c>
      <c r="BK97" s="216">
        <f>SUM(BK98:BK101)</f>
        <v>0</v>
      </c>
    </row>
    <row r="98" spans="1:65" s="2" customFormat="1" ht="16.5" customHeight="1">
      <c r="A98" s="39"/>
      <c r="B98" s="40"/>
      <c r="C98" s="219" t="s">
        <v>175</v>
      </c>
      <c r="D98" s="219" t="s">
        <v>131</v>
      </c>
      <c r="E98" s="220" t="s">
        <v>539</v>
      </c>
      <c r="F98" s="221" t="s">
        <v>540</v>
      </c>
      <c r="G98" s="222" t="s">
        <v>541</v>
      </c>
      <c r="H98" s="223">
        <v>1</v>
      </c>
      <c r="I98" s="224"/>
      <c r="J98" s="223">
        <f>ROUND(I98*H98,2)</f>
        <v>0</v>
      </c>
      <c r="K98" s="221" t="s">
        <v>135</v>
      </c>
      <c r="L98" s="45"/>
      <c r="M98" s="225" t="s">
        <v>77</v>
      </c>
      <c r="N98" s="226" t="s">
        <v>49</v>
      </c>
      <c r="O98" s="85"/>
      <c r="P98" s="227">
        <f>O98*H98</f>
        <v>0</v>
      </c>
      <c r="Q98" s="227">
        <v>0</v>
      </c>
      <c r="R98" s="227">
        <f>Q98*H98</f>
        <v>0</v>
      </c>
      <c r="S98" s="227">
        <v>0</v>
      </c>
      <c r="T98" s="228">
        <f>S98*H98</f>
        <v>0</v>
      </c>
      <c r="U98" s="39"/>
      <c r="V98" s="39"/>
      <c r="W98" s="39"/>
      <c r="X98" s="39"/>
      <c r="Y98" s="39"/>
      <c r="Z98" s="39"/>
      <c r="AA98" s="39"/>
      <c r="AB98" s="39"/>
      <c r="AC98" s="39"/>
      <c r="AD98" s="39"/>
      <c r="AE98" s="39"/>
      <c r="AR98" s="229" t="s">
        <v>513</v>
      </c>
      <c r="AT98" s="229" t="s">
        <v>131</v>
      </c>
      <c r="AU98" s="229" t="s">
        <v>89</v>
      </c>
      <c r="AY98" s="18" t="s">
        <v>129</v>
      </c>
      <c r="BE98" s="230">
        <f>IF(N98="základní",J98,0)</f>
        <v>0</v>
      </c>
      <c r="BF98" s="230">
        <f>IF(N98="snížená",J98,0)</f>
        <v>0</v>
      </c>
      <c r="BG98" s="230">
        <f>IF(N98="zákl. přenesená",J98,0)</f>
        <v>0</v>
      </c>
      <c r="BH98" s="230">
        <f>IF(N98="sníž. přenesená",J98,0)</f>
        <v>0</v>
      </c>
      <c r="BI98" s="230">
        <f>IF(N98="nulová",J98,0)</f>
        <v>0</v>
      </c>
      <c r="BJ98" s="18" t="s">
        <v>87</v>
      </c>
      <c r="BK98" s="230">
        <f>ROUND(I98*H98,2)</f>
        <v>0</v>
      </c>
      <c r="BL98" s="18" t="s">
        <v>513</v>
      </c>
      <c r="BM98" s="229" t="s">
        <v>844</v>
      </c>
    </row>
    <row r="99" spans="1:51" s="13" customFormat="1" ht="12">
      <c r="A99" s="13"/>
      <c r="B99" s="235"/>
      <c r="C99" s="236"/>
      <c r="D99" s="231" t="s">
        <v>150</v>
      </c>
      <c r="E99" s="237" t="s">
        <v>77</v>
      </c>
      <c r="F99" s="238" t="s">
        <v>87</v>
      </c>
      <c r="G99" s="236"/>
      <c r="H99" s="239">
        <v>1</v>
      </c>
      <c r="I99" s="240"/>
      <c r="J99" s="236"/>
      <c r="K99" s="236"/>
      <c r="L99" s="241"/>
      <c r="M99" s="242"/>
      <c r="N99" s="243"/>
      <c r="O99" s="243"/>
      <c r="P99" s="243"/>
      <c r="Q99" s="243"/>
      <c r="R99" s="243"/>
      <c r="S99" s="243"/>
      <c r="T99" s="244"/>
      <c r="U99" s="13"/>
      <c r="V99" s="13"/>
      <c r="W99" s="13"/>
      <c r="X99" s="13"/>
      <c r="Y99" s="13"/>
      <c r="Z99" s="13"/>
      <c r="AA99" s="13"/>
      <c r="AB99" s="13"/>
      <c r="AC99" s="13"/>
      <c r="AD99" s="13"/>
      <c r="AE99" s="13"/>
      <c r="AT99" s="245" t="s">
        <v>150</v>
      </c>
      <c r="AU99" s="245" t="s">
        <v>89</v>
      </c>
      <c r="AV99" s="13" t="s">
        <v>89</v>
      </c>
      <c r="AW99" s="13" t="s">
        <v>37</v>
      </c>
      <c r="AX99" s="13" t="s">
        <v>79</v>
      </c>
      <c r="AY99" s="245" t="s">
        <v>129</v>
      </c>
    </row>
    <row r="100" spans="1:51" s="14" customFormat="1" ht="12">
      <c r="A100" s="14"/>
      <c r="B100" s="246"/>
      <c r="C100" s="247"/>
      <c r="D100" s="231" t="s">
        <v>150</v>
      </c>
      <c r="E100" s="248" t="s">
        <v>77</v>
      </c>
      <c r="F100" s="249" t="s">
        <v>845</v>
      </c>
      <c r="G100" s="247"/>
      <c r="H100" s="248" t="s">
        <v>77</v>
      </c>
      <c r="I100" s="250"/>
      <c r="J100" s="247"/>
      <c r="K100" s="247"/>
      <c r="L100" s="251"/>
      <c r="M100" s="252"/>
      <c r="N100" s="253"/>
      <c r="O100" s="253"/>
      <c r="P100" s="253"/>
      <c r="Q100" s="253"/>
      <c r="R100" s="253"/>
      <c r="S100" s="253"/>
      <c r="T100" s="254"/>
      <c r="U100" s="14"/>
      <c r="V100" s="14"/>
      <c r="W100" s="14"/>
      <c r="X100" s="14"/>
      <c r="Y100" s="14"/>
      <c r="Z100" s="14"/>
      <c r="AA100" s="14"/>
      <c r="AB100" s="14"/>
      <c r="AC100" s="14"/>
      <c r="AD100" s="14"/>
      <c r="AE100" s="14"/>
      <c r="AT100" s="255" t="s">
        <v>150</v>
      </c>
      <c r="AU100" s="255" t="s">
        <v>89</v>
      </c>
      <c r="AV100" s="14" t="s">
        <v>87</v>
      </c>
      <c r="AW100" s="14" t="s">
        <v>37</v>
      </c>
      <c r="AX100" s="14" t="s">
        <v>79</v>
      </c>
      <c r="AY100" s="255" t="s">
        <v>129</v>
      </c>
    </row>
    <row r="101" spans="1:51" s="15" customFormat="1" ht="12">
      <c r="A101" s="15"/>
      <c r="B101" s="256"/>
      <c r="C101" s="257"/>
      <c r="D101" s="231" t="s">
        <v>150</v>
      </c>
      <c r="E101" s="258" t="s">
        <v>77</v>
      </c>
      <c r="F101" s="259" t="s">
        <v>153</v>
      </c>
      <c r="G101" s="257"/>
      <c r="H101" s="260">
        <v>1</v>
      </c>
      <c r="I101" s="261"/>
      <c r="J101" s="257"/>
      <c r="K101" s="257"/>
      <c r="L101" s="262"/>
      <c r="M101" s="263"/>
      <c r="N101" s="264"/>
      <c r="O101" s="264"/>
      <c r="P101" s="264"/>
      <c r="Q101" s="264"/>
      <c r="R101" s="264"/>
      <c r="S101" s="264"/>
      <c r="T101" s="265"/>
      <c r="U101" s="15"/>
      <c r="V101" s="15"/>
      <c r="W101" s="15"/>
      <c r="X101" s="15"/>
      <c r="Y101" s="15"/>
      <c r="Z101" s="15"/>
      <c r="AA101" s="15"/>
      <c r="AB101" s="15"/>
      <c r="AC101" s="15"/>
      <c r="AD101" s="15"/>
      <c r="AE101" s="15"/>
      <c r="AT101" s="266" t="s">
        <v>150</v>
      </c>
      <c r="AU101" s="266" t="s">
        <v>89</v>
      </c>
      <c r="AV101" s="15" t="s">
        <v>136</v>
      </c>
      <c r="AW101" s="15" t="s">
        <v>37</v>
      </c>
      <c r="AX101" s="15" t="s">
        <v>87</v>
      </c>
      <c r="AY101" s="266" t="s">
        <v>129</v>
      </c>
    </row>
    <row r="102" spans="1:63" s="12" customFormat="1" ht="22.8" customHeight="1">
      <c r="A102" s="12"/>
      <c r="B102" s="203"/>
      <c r="C102" s="204"/>
      <c r="D102" s="205" t="s">
        <v>78</v>
      </c>
      <c r="E102" s="217" t="s">
        <v>846</v>
      </c>
      <c r="F102" s="217" t="s">
        <v>847</v>
      </c>
      <c r="G102" s="204"/>
      <c r="H102" s="204"/>
      <c r="I102" s="207"/>
      <c r="J102" s="218">
        <f>BK102</f>
        <v>0</v>
      </c>
      <c r="K102" s="204"/>
      <c r="L102" s="209"/>
      <c r="M102" s="210"/>
      <c r="N102" s="211"/>
      <c r="O102" s="211"/>
      <c r="P102" s="212">
        <f>SUM(P103:P110)</f>
        <v>0</v>
      </c>
      <c r="Q102" s="211"/>
      <c r="R102" s="212">
        <f>SUM(R103:R110)</f>
        <v>0</v>
      </c>
      <c r="S102" s="211"/>
      <c r="T102" s="213">
        <f>SUM(T103:T110)</f>
        <v>0</v>
      </c>
      <c r="U102" s="12"/>
      <c r="V102" s="12"/>
      <c r="W102" s="12"/>
      <c r="X102" s="12"/>
      <c r="Y102" s="12"/>
      <c r="Z102" s="12"/>
      <c r="AA102" s="12"/>
      <c r="AB102" s="12"/>
      <c r="AC102" s="12"/>
      <c r="AD102" s="12"/>
      <c r="AE102" s="12"/>
      <c r="AR102" s="214" t="s">
        <v>161</v>
      </c>
      <c r="AT102" s="215" t="s">
        <v>78</v>
      </c>
      <c r="AU102" s="215" t="s">
        <v>87</v>
      </c>
      <c r="AY102" s="214" t="s">
        <v>129</v>
      </c>
      <c r="BK102" s="216">
        <f>SUM(BK103:BK110)</f>
        <v>0</v>
      </c>
    </row>
    <row r="103" spans="1:65" s="2" customFormat="1" ht="16.5" customHeight="1">
      <c r="A103" s="39"/>
      <c r="B103" s="40"/>
      <c r="C103" s="219" t="s">
        <v>180</v>
      </c>
      <c r="D103" s="219" t="s">
        <v>131</v>
      </c>
      <c r="E103" s="220" t="s">
        <v>848</v>
      </c>
      <c r="F103" s="221" t="s">
        <v>847</v>
      </c>
      <c r="G103" s="222" t="s">
        <v>541</v>
      </c>
      <c r="H103" s="223">
        <v>1</v>
      </c>
      <c r="I103" s="224"/>
      <c r="J103" s="223">
        <f>ROUND(I103*H103,2)</f>
        <v>0</v>
      </c>
      <c r="K103" s="221" t="s">
        <v>77</v>
      </c>
      <c r="L103" s="45"/>
      <c r="M103" s="225" t="s">
        <v>77</v>
      </c>
      <c r="N103" s="226" t="s">
        <v>49</v>
      </c>
      <c r="O103" s="85"/>
      <c r="P103" s="227">
        <f>O103*H103</f>
        <v>0</v>
      </c>
      <c r="Q103" s="227">
        <v>0</v>
      </c>
      <c r="R103" s="227">
        <f>Q103*H103</f>
        <v>0</v>
      </c>
      <c r="S103" s="227">
        <v>0</v>
      </c>
      <c r="T103" s="228">
        <f>S103*H103</f>
        <v>0</v>
      </c>
      <c r="U103" s="39"/>
      <c r="V103" s="39"/>
      <c r="W103" s="39"/>
      <c r="X103" s="39"/>
      <c r="Y103" s="39"/>
      <c r="Z103" s="39"/>
      <c r="AA103" s="39"/>
      <c r="AB103" s="39"/>
      <c r="AC103" s="39"/>
      <c r="AD103" s="39"/>
      <c r="AE103" s="39"/>
      <c r="AR103" s="229" t="s">
        <v>513</v>
      </c>
      <c r="AT103" s="229" t="s">
        <v>131</v>
      </c>
      <c r="AU103" s="229" t="s">
        <v>89</v>
      </c>
      <c r="AY103" s="18" t="s">
        <v>129</v>
      </c>
      <c r="BE103" s="230">
        <f>IF(N103="základní",J103,0)</f>
        <v>0</v>
      </c>
      <c r="BF103" s="230">
        <f>IF(N103="snížená",J103,0)</f>
        <v>0</v>
      </c>
      <c r="BG103" s="230">
        <f>IF(N103="zákl. přenesená",J103,0)</f>
        <v>0</v>
      </c>
      <c r="BH103" s="230">
        <f>IF(N103="sníž. přenesená",J103,0)</f>
        <v>0</v>
      </c>
      <c r="BI103" s="230">
        <f>IF(N103="nulová",J103,0)</f>
        <v>0</v>
      </c>
      <c r="BJ103" s="18" t="s">
        <v>87</v>
      </c>
      <c r="BK103" s="230">
        <f>ROUND(I103*H103,2)</f>
        <v>0</v>
      </c>
      <c r="BL103" s="18" t="s">
        <v>513</v>
      </c>
      <c r="BM103" s="229" t="s">
        <v>849</v>
      </c>
    </row>
    <row r="104" spans="1:51" s="13" customFormat="1" ht="12">
      <c r="A104" s="13"/>
      <c r="B104" s="235"/>
      <c r="C104" s="236"/>
      <c r="D104" s="231" t="s">
        <v>150</v>
      </c>
      <c r="E104" s="237" t="s">
        <v>77</v>
      </c>
      <c r="F104" s="238" t="s">
        <v>87</v>
      </c>
      <c r="G104" s="236"/>
      <c r="H104" s="239">
        <v>1</v>
      </c>
      <c r="I104" s="240"/>
      <c r="J104" s="236"/>
      <c r="K104" s="236"/>
      <c r="L104" s="241"/>
      <c r="M104" s="242"/>
      <c r="N104" s="243"/>
      <c r="O104" s="243"/>
      <c r="P104" s="243"/>
      <c r="Q104" s="243"/>
      <c r="R104" s="243"/>
      <c r="S104" s="243"/>
      <c r="T104" s="244"/>
      <c r="U104" s="13"/>
      <c r="V104" s="13"/>
      <c r="W104" s="13"/>
      <c r="X104" s="13"/>
      <c r="Y104" s="13"/>
      <c r="Z104" s="13"/>
      <c r="AA104" s="13"/>
      <c r="AB104" s="13"/>
      <c r="AC104" s="13"/>
      <c r="AD104" s="13"/>
      <c r="AE104" s="13"/>
      <c r="AT104" s="245" t="s">
        <v>150</v>
      </c>
      <c r="AU104" s="245" t="s">
        <v>89</v>
      </c>
      <c r="AV104" s="13" t="s">
        <v>89</v>
      </c>
      <c r="AW104" s="13" t="s">
        <v>37</v>
      </c>
      <c r="AX104" s="13" t="s">
        <v>79</v>
      </c>
      <c r="AY104" s="245" t="s">
        <v>129</v>
      </c>
    </row>
    <row r="105" spans="1:51" s="14" customFormat="1" ht="12">
      <c r="A105" s="14"/>
      <c r="B105" s="246"/>
      <c r="C105" s="247"/>
      <c r="D105" s="231" t="s">
        <v>150</v>
      </c>
      <c r="E105" s="248" t="s">
        <v>77</v>
      </c>
      <c r="F105" s="249" t="s">
        <v>850</v>
      </c>
      <c r="G105" s="247"/>
      <c r="H105" s="248" t="s">
        <v>77</v>
      </c>
      <c r="I105" s="250"/>
      <c r="J105" s="247"/>
      <c r="K105" s="247"/>
      <c r="L105" s="251"/>
      <c r="M105" s="252"/>
      <c r="N105" s="253"/>
      <c r="O105" s="253"/>
      <c r="P105" s="253"/>
      <c r="Q105" s="253"/>
      <c r="R105" s="253"/>
      <c r="S105" s="253"/>
      <c r="T105" s="254"/>
      <c r="U105" s="14"/>
      <c r="V105" s="14"/>
      <c r="W105" s="14"/>
      <c r="X105" s="14"/>
      <c r="Y105" s="14"/>
      <c r="Z105" s="14"/>
      <c r="AA105" s="14"/>
      <c r="AB105" s="14"/>
      <c r="AC105" s="14"/>
      <c r="AD105" s="14"/>
      <c r="AE105" s="14"/>
      <c r="AT105" s="255" t="s">
        <v>150</v>
      </c>
      <c r="AU105" s="255" t="s">
        <v>89</v>
      </c>
      <c r="AV105" s="14" t="s">
        <v>87</v>
      </c>
      <c r="AW105" s="14" t="s">
        <v>37</v>
      </c>
      <c r="AX105" s="14" t="s">
        <v>79</v>
      </c>
      <c r="AY105" s="255" t="s">
        <v>129</v>
      </c>
    </row>
    <row r="106" spans="1:51" s="15" customFormat="1" ht="12">
      <c r="A106" s="15"/>
      <c r="B106" s="256"/>
      <c r="C106" s="257"/>
      <c r="D106" s="231" t="s">
        <v>150</v>
      </c>
      <c r="E106" s="258" t="s">
        <v>77</v>
      </c>
      <c r="F106" s="259" t="s">
        <v>153</v>
      </c>
      <c r="G106" s="257"/>
      <c r="H106" s="260">
        <v>1</v>
      </c>
      <c r="I106" s="261"/>
      <c r="J106" s="257"/>
      <c r="K106" s="257"/>
      <c r="L106" s="262"/>
      <c r="M106" s="263"/>
      <c r="N106" s="264"/>
      <c r="O106" s="264"/>
      <c r="P106" s="264"/>
      <c r="Q106" s="264"/>
      <c r="R106" s="264"/>
      <c r="S106" s="264"/>
      <c r="T106" s="265"/>
      <c r="U106" s="15"/>
      <c r="V106" s="15"/>
      <c r="W106" s="15"/>
      <c r="X106" s="15"/>
      <c r="Y106" s="15"/>
      <c r="Z106" s="15"/>
      <c r="AA106" s="15"/>
      <c r="AB106" s="15"/>
      <c r="AC106" s="15"/>
      <c r="AD106" s="15"/>
      <c r="AE106" s="15"/>
      <c r="AT106" s="266" t="s">
        <v>150</v>
      </c>
      <c r="AU106" s="266" t="s">
        <v>89</v>
      </c>
      <c r="AV106" s="15" t="s">
        <v>136</v>
      </c>
      <c r="AW106" s="15" t="s">
        <v>37</v>
      </c>
      <c r="AX106" s="15" t="s">
        <v>87</v>
      </c>
      <c r="AY106" s="266" t="s">
        <v>129</v>
      </c>
    </row>
    <row r="107" spans="1:65" s="2" customFormat="1" ht="16.5" customHeight="1">
      <c r="A107" s="39"/>
      <c r="B107" s="40"/>
      <c r="C107" s="219" t="s">
        <v>184</v>
      </c>
      <c r="D107" s="219" t="s">
        <v>131</v>
      </c>
      <c r="E107" s="220" t="s">
        <v>851</v>
      </c>
      <c r="F107" s="221" t="s">
        <v>847</v>
      </c>
      <c r="G107" s="222" t="s">
        <v>541</v>
      </c>
      <c r="H107" s="223">
        <v>1</v>
      </c>
      <c r="I107" s="224"/>
      <c r="J107" s="223">
        <f>ROUND(I107*H107,2)</f>
        <v>0</v>
      </c>
      <c r="K107" s="221" t="s">
        <v>77</v>
      </c>
      <c r="L107" s="45"/>
      <c r="M107" s="225" t="s">
        <v>77</v>
      </c>
      <c r="N107" s="226" t="s">
        <v>49</v>
      </c>
      <c r="O107" s="85"/>
      <c r="P107" s="227">
        <f>O107*H107</f>
        <v>0</v>
      </c>
      <c r="Q107" s="227">
        <v>0</v>
      </c>
      <c r="R107" s="227">
        <f>Q107*H107</f>
        <v>0</v>
      </c>
      <c r="S107" s="227">
        <v>0</v>
      </c>
      <c r="T107" s="228">
        <f>S107*H107</f>
        <v>0</v>
      </c>
      <c r="U107" s="39"/>
      <c r="V107" s="39"/>
      <c r="W107" s="39"/>
      <c r="X107" s="39"/>
      <c r="Y107" s="39"/>
      <c r="Z107" s="39"/>
      <c r="AA107" s="39"/>
      <c r="AB107" s="39"/>
      <c r="AC107" s="39"/>
      <c r="AD107" s="39"/>
      <c r="AE107" s="39"/>
      <c r="AR107" s="229" t="s">
        <v>513</v>
      </c>
      <c r="AT107" s="229" t="s">
        <v>131</v>
      </c>
      <c r="AU107" s="229" t="s">
        <v>89</v>
      </c>
      <c r="AY107" s="18" t="s">
        <v>129</v>
      </c>
      <c r="BE107" s="230">
        <f>IF(N107="základní",J107,0)</f>
        <v>0</v>
      </c>
      <c r="BF107" s="230">
        <f>IF(N107="snížená",J107,0)</f>
        <v>0</v>
      </c>
      <c r="BG107" s="230">
        <f>IF(N107="zákl. přenesená",J107,0)</f>
        <v>0</v>
      </c>
      <c r="BH107" s="230">
        <f>IF(N107="sníž. přenesená",J107,0)</f>
        <v>0</v>
      </c>
      <c r="BI107" s="230">
        <f>IF(N107="nulová",J107,0)</f>
        <v>0</v>
      </c>
      <c r="BJ107" s="18" t="s">
        <v>87</v>
      </c>
      <c r="BK107" s="230">
        <f>ROUND(I107*H107,2)</f>
        <v>0</v>
      </c>
      <c r="BL107" s="18" t="s">
        <v>513</v>
      </c>
      <c r="BM107" s="229" t="s">
        <v>852</v>
      </c>
    </row>
    <row r="108" spans="1:51" s="13" customFormat="1" ht="12">
      <c r="A108" s="13"/>
      <c r="B108" s="235"/>
      <c r="C108" s="236"/>
      <c r="D108" s="231" t="s">
        <v>150</v>
      </c>
      <c r="E108" s="237" t="s">
        <v>77</v>
      </c>
      <c r="F108" s="238" t="s">
        <v>87</v>
      </c>
      <c r="G108" s="236"/>
      <c r="H108" s="239">
        <v>1</v>
      </c>
      <c r="I108" s="240"/>
      <c r="J108" s="236"/>
      <c r="K108" s="236"/>
      <c r="L108" s="241"/>
      <c r="M108" s="242"/>
      <c r="N108" s="243"/>
      <c r="O108" s="243"/>
      <c r="P108" s="243"/>
      <c r="Q108" s="243"/>
      <c r="R108" s="243"/>
      <c r="S108" s="243"/>
      <c r="T108" s="244"/>
      <c r="U108" s="13"/>
      <c r="V108" s="13"/>
      <c r="W108" s="13"/>
      <c r="X108" s="13"/>
      <c r="Y108" s="13"/>
      <c r="Z108" s="13"/>
      <c r="AA108" s="13"/>
      <c r="AB108" s="13"/>
      <c r="AC108" s="13"/>
      <c r="AD108" s="13"/>
      <c r="AE108" s="13"/>
      <c r="AT108" s="245" t="s">
        <v>150</v>
      </c>
      <c r="AU108" s="245" t="s">
        <v>89</v>
      </c>
      <c r="AV108" s="13" t="s">
        <v>89</v>
      </c>
      <c r="AW108" s="13" t="s">
        <v>37</v>
      </c>
      <c r="AX108" s="13" t="s">
        <v>79</v>
      </c>
      <c r="AY108" s="245" t="s">
        <v>129</v>
      </c>
    </row>
    <row r="109" spans="1:51" s="14" customFormat="1" ht="12">
      <c r="A109" s="14"/>
      <c r="B109" s="246"/>
      <c r="C109" s="247"/>
      <c r="D109" s="231" t="s">
        <v>150</v>
      </c>
      <c r="E109" s="248" t="s">
        <v>77</v>
      </c>
      <c r="F109" s="249" t="s">
        <v>853</v>
      </c>
      <c r="G109" s="247"/>
      <c r="H109" s="248" t="s">
        <v>77</v>
      </c>
      <c r="I109" s="250"/>
      <c r="J109" s="247"/>
      <c r="K109" s="247"/>
      <c r="L109" s="251"/>
      <c r="M109" s="252"/>
      <c r="N109" s="253"/>
      <c r="O109" s="253"/>
      <c r="P109" s="253"/>
      <c r="Q109" s="253"/>
      <c r="R109" s="253"/>
      <c r="S109" s="253"/>
      <c r="T109" s="254"/>
      <c r="U109" s="14"/>
      <c r="V109" s="14"/>
      <c r="W109" s="14"/>
      <c r="X109" s="14"/>
      <c r="Y109" s="14"/>
      <c r="Z109" s="14"/>
      <c r="AA109" s="14"/>
      <c r="AB109" s="14"/>
      <c r="AC109" s="14"/>
      <c r="AD109" s="14"/>
      <c r="AE109" s="14"/>
      <c r="AT109" s="255" t="s">
        <v>150</v>
      </c>
      <c r="AU109" s="255" t="s">
        <v>89</v>
      </c>
      <c r="AV109" s="14" t="s">
        <v>87</v>
      </c>
      <c r="AW109" s="14" t="s">
        <v>37</v>
      </c>
      <c r="AX109" s="14" t="s">
        <v>79</v>
      </c>
      <c r="AY109" s="255" t="s">
        <v>129</v>
      </c>
    </row>
    <row r="110" spans="1:51" s="15" customFormat="1" ht="12">
      <c r="A110" s="15"/>
      <c r="B110" s="256"/>
      <c r="C110" s="257"/>
      <c r="D110" s="231" t="s">
        <v>150</v>
      </c>
      <c r="E110" s="258" t="s">
        <v>77</v>
      </c>
      <c r="F110" s="259" t="s">
        <v>153</v>
      </c>
      <c r="G110" s="257"/>
      <c r="H110" s="260">
        <v>1</v>
      </c>
      <c r="I110" s="261"/>
      <c r="J110" s="257"/>
      <c r="K110" s="257"/>
      <c r="L110" s="262"/>
      <c r="M110" s="280"/>
      <c r="N110" s="281"/>
      <c r="O110" s="281"/>
      <c r="P110" s="281"/>
      <c r="Q110" s="281"/>
      <c r="R110" s="281"/>
      <c r="S110" s="281"/>
      <c r="T110" s="282"/>
      <c r="U110" s="15"/>
      <c r="V110" s="15"/>
      <c r="W110" s="15"/>
      <c r="X110" s="15"/>
      <c r="Y110" s="15"/>
      <c r="Z110" s="15"/>
      <c r="AA110" s="15"/>
      <c r="AB110" s="15"/>
      <c r="AC110" s="15"/>
      <c r="AD110" s="15"/>
      <c r="AE110" s="15"/>
      <c r="AT110" s="266" t="s">
        <v>150</v>
      </c>
      <c r="AU110" s="266" t="s">
        <v>89</v>
      </c>
      <c r="AV110" s="15" t="s">
        <v>136</v>
      </c>
      <c r="AW110" s="15" t="s">
        <v>37</v>
      </c>
      <c r="AX110" s="15" t="s">
        <v>87</v>
      </c>
      <c r="AY110" s="266" t="s">
        <v>129</v>
      </c>
    </row>
    <row r="111" spans="1:31" s="2" customFormat="1" ht="6.95" customHeight="1">
      <c r="A111" s="39"/>
      <c r="B111" s="60"/>
      <c r="C111" s="61"/>
      <c r="D111" s="61"/>
      <c r="E111" s="61"/>
      <c r="F111" s="61"/>
      <c r="G111" s="61"/>
      <c r="H111" s="61"/>
      <c r="I111" s="167"/>
      <c r="J111" s="61"/>
      <c r="K111" s="61"/>
      <c r="L111" s="45"/>
      <c r="M111" s="39"/>
      <c r="O111" s="39"/>
      <c r="P111" s="39"/>
      <c r="Q111" s="39"/>
      <c r="R111" s="39"/>
      <c r="S111" s="39"/>
      <c r="T111" s="39"/>
      <c r="U111" s="39"/>
      <c r="V111" s="39"/>
      <c r="W111" s="39"/>
      <c r="X111" s="39"/>
      <c r="Y111" s="39"/>
      <c r="Z111" s="39"/>
      <c r="AA111" s="39"/>
      <c r="AB111" s="39"/>
      <c r="AC111" s="39"/>
      <c r="AD111" s="39"/>
      <c r="AE111" s="39"/>
    </row>
  </sheetData>
  <sheetProtection password="CC35" sheet="1" objects="1" scenarios="1" formatColumns="0" formatRows="0" autoFilter="0"/>
  <autoFilter ref="C84:K110"/>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3" customWidth="1"/>
    <col min="2" max="2" width="1.7109375" style="283" customWidth="1"/>
    <col min="3" max="4" width="5.00390625" style="283" customWidth="1"/>
    <col min="5" max="5" width="11.7109375" style="283" customWidth="1"/>
    <col min="6" max="6" width="9.140625" style="283" customWidth="1"/>
    <col min="7" max="7" width="5.00390625" style="283" customWidth="1"/>
    <col min="8" max="8" width="77.8515625" style="283" customWidth="1"/>
    <col min="9" max="10" width="20.00390625" style="283" customWidth="1"/>
    <col min="11" max="11" width="1.7109375" style="283" customWidth="1"/>
  </cols>
  <sheetData>
    <row r="1" s="1" customFormat="1" ht="37.5" customHeight="1"/>
    <row r="2" spans="2:11" s="1" customFormat="1" ht="7.5" customHeight="1">
      <c r="B2" s="284"/>
      <c r="C2" s="285"/>
      <c r="D2" s="285"/>
      <c r="E2" s="285"/>
      <c r="F2" s="285"/>
      <c r="G2" s="285"/>
      <c r="H2" s="285"/>
      <c r="I2" s="285"/>
      <c r="J2" s="285"/>
      <c r="K2" s="286"/>
    </row>
    <row r="3" spans="2:11" s="16" customFormat="1" ht="45" customHeight="1">
      <c r="B3" s="287"/>
      <c r="C3" s="288" t="s">
        <v>854</v>
      </c>
      <c r="D3" s="288"/>
      <c r="E3" s="288"/>
      <c r="F3" s="288"/>
      <c r="G3" s="288"/>
      <c r="H3" s="288"/>
      <c r="I3" s="288"/>
      <c r="J3" s="288"/>
      <c r="K3" s="289"/>
    </row>
    <row r="4" spans="2:11" s="1" customFormat="1" ht="25.5" customHeight="1">
      <c r="B4" s="290"/>
      <c r="C4" s="291" t="s">
        <v>855</v>
      </c>
      <c r="D4" s="291"/>
      <c r="E4" s="291"/>
      <c r="F4" s="291"/>
      <c r="G4" s="291"/>
      <c r="H4" s="291"/>
      <c r="I4" s="291"/>
      <c r="J4" s="291"/>
      <c r="K4" s="292"/>
    </row>
    <row r="5" spans="2:11" s="1" customFormat="1" ht="5.25" customHeight="1">
      <c r="B5" s="290"/>
      <c r="C5" s="293"/>
      <c r="D5" s="293"/>
      <c r="E5" s="293"/>
      <c r="F5" s="293"/>
      <c r="G5" s="293"/>
      <c r="H5" s="293"/>
      <c r="I5" s="293"/>
      <c r="J5" s="293"/>
      <c r="K5" s="292"/>
    </row>
    <row r="6" spans="2:11" s="1" customFormat="1" ht="15" customHeight="1">
      <c r="B6" s="290"/>
      <c r="C6" s="294" t="s">
        <v>856</v>
      </c>
      <c r="D6" s="294"/>
      <c r="E6" s="294"/>
      <c r="F6" s="294"/>
      <c r="G6" s="294"/>
      <c r="H6" s="294"/>
      <c r="I6" s="294"/>
      <c r="J6" s="294"/>
      <c r="K6" s="292"/>
    </row>
    <row r="7" spans="2:11" s="1" customFormat="1" ht="15" customHeight="1">
      <c r="B7" s="295"/>
      <c r="C7" s="294" t="s">
        <v>857</v>
      </c>
      <c r="D7" s="294"/>
      <c r="E7" s="294"/>
      <c r="F7" s="294"/>
      <c r="G7" s="294"/>
      <c r="H7" s="294"/>
      <c r="I7" s="294"/>
      <c r="J7" s="294"/>
      <c r="K7" s="292"/>
    </row>
    <row r="8" spans="2:11" s="1" customFormat="1" ht="12.75" customHeight="1">
      <c r="B8" s="295"/>
      <c r="C8" s="294"/>
      <c r="D8" s="294"/>
      <c r="E8" s="294"/>
      <c r="F8" s="294"/>
      <c r="G8" s="294"/>
      <c r="H8" s="294"/>
      <c r="I8" s="294"/>
      <c r="J8" s="294"/>
      <c r="K8" s="292"/>
    </row>
    <row r="9" spans="2:11" s="1" customFormat="1" ht="15" customHeight="1">
      <c r="B9" s="295"/>
      <c r="C9" s="294" t="s">
        <v>858</v>
      </c>
      <c r="D9" s="294"/>
      <c r="E9" s="294"/>
      <c r="F9" s="294"/>
      <c r="G9" s="294"/>
      <c r="H9" s="294"/>
      <c r="I9" s="294"/>
      <c r="J9" s="294"/>
      <c r="K9" s="292"/>
    </row>
    <row r="10" spans="2:11" s="1" customFormat="1" ht="15" customHeight="1">
      <c r="B10" s="295"/>
      <c r="C10" s="294"/>
      <c r="D10" s="294" t="s">
        <v>859</v>
      </c>
      <c r="E10" s="294"/>
      <c r="F10" s="294"/>
      <c r="G10" s="294"/>
      <c r="H10" s="294"/>
      <c r="I10" s="294"/>
      <c r="J10" s="294"/>
      <c r="K10" s="292"/>
    </row>
    <row r="11" spans="2:11" s="1" customFormat="1" ht="15" customHeight="1">
      <c r="B11" s="295"/>
      <c r="C11" s="296"/>
      <c r="D11" s="294" t="s">
        <v>860</v>
      </c>
      <c r="E11" s="294"/>
      <c r="F11" s="294"/>
      <c r="G11" s="294"/>
      <c r="H11" s="294"/>
      <c r="I11" s="294"/>
      <c r="J11" s="294"/>
      <c r="K11" s="292"/>
    </row>
    <row r="12" spans="2:11" s="1" customFormat="1" ht="15" customHeight="1">
      <c r="B12" s="295"/>
      <c r="C12" s="296"/>
      <c r="D12" s="294"/>
      <c r="E12" s="294"/>
      <c r="F12" s="294"/>
      <c r="G12" s="294"/>
      <c r="H12" s="294"/>
      <c r="I12" s="294"/>
      <c r="J12" s="294"/>
      <c r="K12" s="292"/>
    </row>
    <row r="13" spans="2:11" s="1" customFormat="1" ht="15" customHeight="1">
      <c r="B13" s="295"/>
      <c r="C13" s="296"/>
      <c r="D13" s="297" t="s">
        <v>861</v>
      </c>
      <c r="E13" s="294"/>
      <c r="F13" s="294"/>
      <c r="G13" s="294"/>
      <c r="H13" s="294"/>
      <c r="I13" s="294"/>
      <c r="J13" s="294"/>
      <c r="K13" s="292"/>
    </row>
    <row r="14" spans="2:11" s="1" customFormat="1" ht="12.75" customHeight="1">
      <c r="B14" s="295"/>
      <c r="C14" s="296"/>
      <c r="D14" s="296"/>
      <c r="E14" s="296"/>
      <c r="F14" s="296"/>
      <c r="G14" s="296"/>
      <c r="H14" s="296"/>
      <c r="I14" s="296"/>
      <c r="J14" s="296"/>
      <c r="K14" s="292"/>
    </row>
    <row r="15" spans="2:11" s="1" customFormat="1" ht="15" customHeight="1">
      <c r="B15" s="295"/>
      <c r="C15" s="296"/>
      <c r="D15" s="294" t="s">
        <v>862</v>
      </c>
      <c r="E15" s="294"/>
      <c r="F15" s="294"/>
      <c r="G15" s="294"/>
      <c r="H15" s="294"/>
      <c r="I15" s="294"/>
      <c r="J15" s="294"/>
      <c r="K15" s="292"/>
    </row>
    <row r="16" spans="2:11" s="1" customFormat="1" ht="15" customHeight="1">
      <c r="B16" s="295"/>
      <c r="C16" s="296"/>
      <c r="D16" s="294" t="s">
        <v>863</v>
      </c>
      <c r="E16" s="294"/>
      <c r="F16" s="294"/>
      <c r="G16" s="294"/>
      <c r="H16" s="294"/>
      <c r="I16" s="294"/>
      <c r="J16" s="294"/>
      <c r="K16" s="292"/>
    </row>
    <row r="17" spans="2:11" s="1" customFormat="1" ht="15" customHeight="1">
      <c r="B17" s="295"/>
      <c r="C17" s="296"/>
      <c r="D17" s="294" t="s">
        <v>864</v>
      </c>
      <c r="E17" s="294"/>
      <c r="F17" s="294"/>
      <c r="G17" s="294"/>
      <c r="H17" s="294"/>
      <c r="I17" s="294"/>
      <c r="J17" s="294"/>
      <c r="K17" s="292"/>
    </row>
    <row r="18" spans="2:11" s="1" customFormat="1" ht="15" customHeight="1">
      <c r="B18" s="295"/>
      <c r="C18" s="296"/>
      <c r="D18" s="296"/>
      <c r="E18" s="298" t="s">
        <v>86</v>
      </c>
      <c r="F18" s="294" t="s">
        <v>865</v>
      </c>
      <c r="G18" s="294"/>
      <c r="H18" s="294"/>
      <c r="I18" s="294"/>
      <c r="J18" s="294"/>
      <c r="K18" s="292"/>
    </row>
    <row r="19" spans="2:11" s="1" customFormat="1" ht="15" customHeight="1">
      <c r="B19" s="295"/>
      <c r="C19" s="296"/>
      <c r="D19" s="296"/>
      <c r="E19" s="298" t="s">
        <v>866</v>
      </c>
      <c r="F19" s="294" t="s">
        <v>867</v>
      </c>
      <c r="G19" s="294"/>
      <c r="H19" s="294"/>
      <c r="I19" s="294"/>
      <c r="J19" s="294"/>
      <c r="K19" s="292"/>
    </row>
    <row r="20" spans="2:11" s="1" customFormat="1" ht="15" customHeight="1">
      <c r="B20" s="295"/>
      <c r="C20" s="296"/>
      <c r="D20" s="296"/>
      <c r="E20" s="298" t="s">
        <v>868</v>
      </c>
      <c r="F20" s="294" t="s">
        <v>869</v>
      </c>
      <c r="G20" s="294"/>
      <c r="H20" s="294"/>
      <c r="I20" s="294"/>
      <c r="J20" s="294"/>
      <c r="K20" s="292"/>
    </row>
    <row r="21" spans="2:11" s="1" customFormat="1" ht="15" customHeight="1">
      <c r="B21" s="295"/>
      <c r="C21" s="296"/>
      <c r="D21" s="296"/>
      <c r="E21" s="298" t="s">
        <v>870</v>
      </c>
      <c r="F21" s="294" t="s">
        <v>871</v>
      </c>
      <c r="G21" s="294"/>
      <c r="H21" s="294"/>
      <c r="I21" s="294"/>
      <c r="J21" s="294"/>
      <c r="K21" s="292"/>
    </row>
    <row r="22" spans="2:11" s="1" customFormat="1" ht="15" customHeight="1">
      <c r="B22" s="295"/>
      <c r="C22" s="296"/>
      <c r="D22" s="296"/>
      <c r="E22" s="298" t="s">
        <v>872</v>
      </c>
      <c r="F22" s="294" t="s">
        <v>873</v>
      </c>
      <c r="G22" s="294"/>
      <c r="H22" s="294"/>
      <c r="I22" s="294"/>
      <c r="J22" s="294"/>
      <c r="K22" s="292"/>
    </row>
    <row r="23" spans="2:11" s="1" customFormat="1" ht="15" customHeight="1">
      <c r="B23" s="295"/>
      <c r="C23" s="296"/>
      <c r="D23" s="296"/>
      <c r="E23" s="298" t="s">
        <v>874</v>
      </c>
      <c r="F23" s="294" t="s">
        <v>875</v>
      </c>
      <c r="G23" s="294"/>
      <c r="H23" s="294"/>
      <c r="I23" s="294"/>
      <c r="J23" s="294"/>
      <c r="K23" s="292"/>
    </row>
    <row r="24" spans="2:11" s="1" customFormat="1" ht="12.75" customHeight="1">
      <c r="B24" s="295"/>
      <c r="C24" s="296"/>
      <c r="D24" s="296"/>
      <c r="E24" s="296"/>
      <c r="F24" s="296"/>
      <c r="G24" s="296"/>
      <c r="H24" s="296"/>
      <c r="I24" s="296"/>
      <c r="J24" s="296"/>
      <c r="K24" s="292"/>
    </row>
    <row r="25" spans="2:11" s="1" customFormat="1" ht="15" customHeight="1">
      <c r="B25" s="295"/>
      <c r="C25" s="294" t="s">
        <v>876</v>
      </c>
      <c r="D25" s="294"/>
      <c r="E25" s="294"/>
      <c r="F25" s="294"/>
      <c r="G25" s="294"/>
      <c r="H25" s="294"/>
      <c r="I25" s="294"/>
      <c r="J25" s="294"/>
      <c r="K25" s="292"/>
    </row>
    <row r="26" spans="2:11" s="1" customFormat="1" ht="15" customHeight="1">
      <c r="B26" s="295"/>
      <c r="C26" s="294" t="s">
        <v>877</v>
      </c>
      <c r="D26" s="294"/>
      <c r="E26" s="294"/>
      <c r="F26" s="294"/>
      <c r="G26" s="294"/>
      <c r="H26" s="294"/>
      <c r="I26" s="294"/>
      <c r="J26" s="294"/>
      <c r="K26" s="292"/>
    </row>
    <row r="27" spans="2:11" s="1" customFormat="1" ht="15" customHeight="1">
      <c r="B27" s="295"/>
      <c r="C27" s="294"/>
      <c r="D27" s="294" t="s">
        <v>878</v>
      </c>
      <c r="E27" s="294"/>
      <c r="F27" s="294"/>
      <c r="G27" s="294"/>
      <c r="H27" s="294"/>
      <c r="I27" s="294"/>
      <c r="J27" s="294"/>
      <c r="K27" s="292"/>
    </row>
    <row r="28" spans="2:11" s="1" customFormat="1" ht="15" customHeight="1">
      <c r="B28" s="295"/>
      <c r="C28" s="296"/>
      <c r="D28" s="294" t="s">
        <v>879</v>
      </c>
      <c r="E28" s="294"/>
      <c r="F28" s="294"/>
      <c r="G28" s="294"/>
      <c r="H28" s="294"/>
      <c r="I28" s="294"/>
      <c r="J28" s="294"/>
      <c r="K28" s="292"/>
    </row>
    <row r="29" spans="2:11" s="1" customFormat="1" ht="12.75" customHeight="1">
      <c r="B29" s="295"/>
      <c r="C29" s="296"/>
      <c r="D29" s="296"/>
      <c r="E29" s="296"/>
      <c r="F29" s="296"/>
      <c r="G29" s="296"/>
      <c r="H29" s="296"/>
      <c r="I29" s="296"/>
      <c r="J29" s="296"/>
      <c r="K29" s="292"/>
    </row>
    <row r="30" spans="2:11" s="1" customFormat="1" ht="15" customHeight="1">
      <c r="B30" s="295"/>
      <c r="C30" s="296"/>
      <c r="D30" s="294" t="s">
        <v>880</v>
      </c>
      <c r="E30" s="294"/>
      <c r="F30" s="294"/>
      <c r="G30" s="294"/>
      <c r="H30" s="294"/>
      <c r="I30" s="294"/>
      <c r="J30" s="294"/>
      <c r="K30" s="292"/>
    </row>
    <row r="31" spans="2:11" s="1" customFormat="1" ht="15" customHeight="1">
      <c r="B31" s="295"/>
      <c r="C31" s="296"/>
      <c r="D31" s="294" t="s">
        <v>881</v>
      </c>
      <c r="E31" s="294"/>
      <c r="F31" s="294"/>
      <c r="G31" s="294"/>
      <c r="H31" s="294"/>
      <c r="I31" s="294"/>
      <c r="J31" s="294"/>
      <c r="K31" s="292"/>
    </row>
    <row r="32" spans="2:11" s="1" customFormat="1" ht="12.75" customHeight="1">
      <c r="B32" s="295"/>
      <c r="C32" s="296"/>
      <c r="D32" s="296"/>
      <c r="E32" s="296"/>
      <c r="F32" s="296"/>
      <c r="G32" s="296"/>
      <c r="H32" s="296"/>
      <c r="I32" s="296"/>
      <c r="J32" s="296"/>
      <c r="K32" s="292"/>
    </row>
    <row r="33" spans="2:11" s="1" customFormat="1" ht="15" customHeight="1">
      <c r="B33" s="295"/>
      <c r="C33" s="296"/>
      <c r="D33" s="294" t="s">
        <v>882</v>
      </c>
      <c r="E33" s="294"/>
      <c r="F33" s="294"/>
      <c r="G33" s="294"/>
      <c r="H33" s="294"/>
      <c r="I33" s="294"/>
      <c r="J33" s="294"/>
      <c r="K33" s="292"/>
    </row>
    <row r="34" spans="2:11" s="1" customFormat="1" ht="15" customHeight="1">
      <c r="B34" s="295"/>
      <c r="C34" s="296"/>
      <c r="D34" s="294" t="s">
        <v>883</v>
      </c>
      <c r="E34" s="294"/>
      <c r="F34" s="294"/>
      <c r="G34" s="294"/>
      <c r="H34" s="294"/>
      <c r="I34" s="294"/>
      <c r="J34" s="294"/>
      <c r="K34" s="292"/>
    </row>
    <row r="35" spans="2:11" s="1" customFormat="1" ht="15" customHeight="1">
      <c r="B35" s="295"/>
      <c r="C35" s="296"/>
      <c r="D35" s="294" t="s">
        <v>884</v>
      </c>
      <c r="E35" s="294"/>
      <c r="F35" s="294"/>
      <c r="G35" s="294"/>
      <c r="H35" s="294"/>
      <c r="I35" s="294"/>
      <c r="J35" s="294"/>
      <c r="K35" s="292"/>
    </row>
    <row r="36" spans="2:11" s="1" customFormat="1" ht="15" customHeight="1">
      <c r="B36" s="295"/>
      <c r="C36" s="296"/>
      <c r="D36" s="294"/>
      <c r="E36" s="297" t="s">
        <v>115</v>
      </c>
      <c r="F36" s="294"/>
      <c r="G36" s="294" t="s">
        <v>885</v>
      </c>
      <c r="H36" s="294"/>
      <c r="I36" s="294"/>
      <c r="J36" s="294"/>
      <c r="K36" s="292"/>
    </row>
    <row r="37" spans="2:11" s="1" customFormat="1" ht="30.75" customHeight="1">
      <c r="B37" s="295"/>
      <c r="C37" s="296"/>
      <c r="D37" s="294"/>
      <c r="E37" s="297" t="s">
        <v>886</v>
      </c>
      <c r="F37" s="294"/>
      <c r="G37" s="294" t="s">
        <v>887</v>
      </c>
      <c r="H37" s="294"/>
      <c r="I37" s="294"/>
      <c r="J37" s="294"/>
      <c r="K37" s="292"/>
    </row>
    <row r="38" spans="2:11" s="1" customFormat="1" ht="15" customHeight="1">
      <c r="B38" s="295"/>
      <c r="C38" s="296"/>
      <c r="D38" s="294"/>
      <c r="E38" s="297" t="s">
        <v>59</v>
      </c>
      <c r="F38" s="294"/>
      <c r="G38" s="294" t="s">
        <v>888</v>
      </c>
      <c r="H38" s="294"/>
      <c r="I38" s="294"/>
      <c r="J38" s="294"/>
      <c r="K38" s="292"/>
    </row>
    <row r="39" spans="2:11" s="1" customFormat="1" ht="15" customHeight="1">
      <c r="B39" s="295"/>
      <c r="C39" s="296"/>
      <c r="D39" s="294"/>
      <c r="E39" s="297" t="s">
        <v>60</v>
      </c>
      <c r="F39" s="294"/>
      <c r="G39" s="294" t="s">
        <v>889</v>
      </c>
      <c r="H39" s="294"/>
      <c r="I39" s="294"/>
      <c r="J39" s="294"/>
      <c r="K39" s="292"/>
    </row>
    <row r="40" spans="2:11" s="1" customFormat="1" ht="15" customHeight="1">
      <c r="B40" s="295"/>
      <c r="C40" s="296"/>
      <c r="D40" s="294"/>
      <c r="E40" s="297" t="s">
        <v>116</v>
      </c>
      <c r="F40" s="294"/>
      <c r="G40" s="294" t="s">
        <v>890</v>
      </c>
      <c r="H40" s="294"/>
      <c r="I40" s="294"/>
      <c r="J40" s="294"/>
      <c r="K40" s="292"/>
    </row>
    <row r="41" spans="2:11" s="1" customFormat="1" ht="15" customHeight="1">
      <c r="B41" s="295"/>
      <c r="C41" s="296"/>
      <c r="D41" s="294"/>
      <c r="E41" s="297" t="s">
        <v>117</v>
      </c>
      <c r="F41" s="294"/>
      <c r="G41" s="294" t="s">
        <v>891</v>
      </c>
      <c r="H41" s="294"/>
      <c r="I41" s="294"/>
      <c r="J41" s="294"/>
      <c r="K41" s="292"/>
    </row>
    <row r="42" spans="2:11" s="1" customFormat="1" ht="15" customHeight="1">
      <c r="B42" s="295"/>
      <c r="C42" s="296"/>
      <c r="D42" s="294"/>
      <c r="E42" s="297" t="s">
        <v>892</v>
      </c>
      <c r="F42" s="294"/>
      <c r="G42" s="294" t="s">
        <v>893</v>
      </c>
      <c r="H42" s="294"/>
      <c r="I42" s="294"/>
      <c r="J42" s="294"/>
      <c r="K42" s="292"/>
    </row>
    <row r="43" spans="2:11" s="1" customFormat="1" ht="15" customHeight="1">
      <c r="B43" s="295"/>
      <c r="C43" s="296"/>
      <c r="D43" s="294"/>
      <c r="E43" s="297"/>
      <c r="F43" s="294"/>
      <c r="G43" s="294" t="s">
        <v>894</v>
      </c>
      <c r="H43" s="294"/>
      <c r="I43" s="294"/>
      <c r="J43" s="294"/>
      <c r="K43" s="292"/>
    </row>
    <row r="44" spans="2:11" s="1" customFormat="1" ht="15" customHeight="1">
      <c r="B44" s="295"/>
      <c r="C44" s="296"/>
      <c r="D44" s="294"/>
      <c r="E44" s="297" t="s">
        <v>895</v>
      </c>
      <c r="F44" s="294"/>
      <c r="G44" s="294" t="s">
        <v>896</v>
      </c>
      <c r="H44" s="294"/>
      <c r="I44" s="294"/>
      <c r="J44" s="294"/>
      <c r="K44" s="292"/>
    </row>
    <row r="45" spans="2:11" s="1" customFormat="1" ht="15" customHeight="1">
      <c r="B45" s="295"/>
      <c r="C45" s="296"/>
      <c r="D45" s="294"/>
      <c r="E45" s="297" t="s">
        <v>119</v>
      </c>
      <c r="F45" s="294"/>
      <c r="G45" s="294" t="s">
        <v>897</v>
      </c>
      <c r="H45" s="294"/>
      <c r="I45" s="294"/>
      <c r="J45" s="294"/>
      <c r="K45" s="292"/>
    </row>
    <row r="46" spans="2:11" s="1" customFormat="1" ht="12.75" customHeight="1">
      <c r="B46" s="295"/>
      <c r="C46" s="296"/>
      <c r="D46" s="294"/>
      <c r="E46" s="294"/>
      <c r="F46" s="294"/>
      <c r="G46" s="294"/>
      <c r="H46" s="294"/>
      <c r="I46" s="294"/>
      <c r="J46" s="294"/>
      <c r="K46" s="292"/>
    </row>
    <row r="47" spans="2:11" s="1" customFormat="1" ht="15" customHeight="1">
      <c r="B47" s="295"/>
      <c r="C47" s="296"/>
      <c r="D47" s="294" t="s">
        <v>898</v>
      </c>
      <c r="E47" s="294"/>
      <c r="F47" s="294"/>
      <c r="G47" s="294"/>
      <c r="H47" s="294"/>
      <c r="I47" s="294"/>
      <c r="J47" s="294"/>
      <c r="K47" s="292"/>
    </row>
    <row r="48" spans="2:11" s="1" customFormat="1" ht="15" customHeight="1">
      <c r="B48" s="295"/>
      <c r="C48" s="296"/>
      <c r="D48" s="296"/>
      <c r="E48" s="294" t="s">
        <v>899</v>
      </c>
      <c r="F48" s="294"/>
      <c r="G48" s="294"/>
      <c r="H48" s="294"/>
      <c r="I48" s="294"/>
      <c r="J48" s="294"/>
      <c r="K48" s="292"/>
    </row>
    <row r="49" spans="2:11" s="1" customFormat="1" ht="15" customHeight="1">
      <c r="B49" s="295"/>
      <c r="C49" s="296"/>
      <c r="D49" s="296"/>
      <c r="E49" s="294" t="s">
        <v>900</v>
      </c>
      <c r="F49" s="294"/>
      <c r="G49" s="294"/>
      <c r="H49" s="294"/>
      <c r="I49" s="294"/>
      <c r="J49" s="294"/>
      <c r="K49" s="292"/>
    </row>
    <row r="50" spans="2:11" s="1" customFormat="1" ht="15" customHeight="1">
      <c r="B50" s="295"/>
      <c r="C50" s="296"/>
      <c r="D50" s="296"/>
      <c r="E50" s="294" t="s">
        <v>901</v>
      </c>
      <c r="F50" s="294"/>
      <c r="G50" s="294"/>
      <c r="H50" s="294"/>
      <c r="I50" s="294"/>
      <c r="J50" s="294"/>
      <c r="K50" s="292"/>
    </row>
    <row r="51" spans="2:11" s="1" customFormat="1" ht="15" customHeight="1">
      <c r="B51" s="295"/>
      <c r="C51" s="296"/>
      <c r="D51" s="294" t="s">
        <v>902</v>
      </c>
      <c r="E51" s="294"/>
      <c r="F51" s="294"/>
      <c r="G51" s="294"/>
      <c r="H51" s="294"/>
      <c r="I51" s="294"/>
      <c r="J51" s="294"/>
      <c r="K51" s="292"/>
    </row>
    <row r="52" spans="2:11" s="1" customFormat="1" ht="25.5" customHeight="1">
      <c r="B52" s="290"/>
      <c r="C52" s="291" t="s">
        <v>903</v>
      </c>
      <c r="D52" s="291"/>
      <c r="E52" s="291"/>
      <c r="F52" s="291"/>
      <c r="G52" s="291"/>
      <c r="H52" s="291"/>
      <c r="I52" s="291"/>
      <c r="J52" s="291"/>
      <c r="K52" s="292"/>
    </row>
    <row r="53" spans="2:11" s="1" customFormat="1" ht="5.25" customHeight="1">
      <c r="B53" s="290"/>
      <c r="C53" s="293"/>
      <c r="D53" s="293"/>
      <c r="E53" s="293"/>
      <c r="F53" s="293"/>
      <c r="G53" s="293"/>
      <c r="H53" s="293"/>
      <c r="I53" s="293"/>
      <c r="J53" s="293"/>
      <c r="K53" s="292"/>
    </row>
    <row r="54" spans="2:11" s="1" customFormat="1" ht="15" customHeight="1">
      <c r="B54" s="290"/>
      <c r="C54" s="294" t="s">
        <v>904</v>
      </c>
      <c r="D54" s="294"/>
      <c r="E54" s="294"/>
      <c r="F54" s="294"/>
      <c r="G54" s="294"/>
      <c r="H54" s="294"/>
      <c r="I54" s="294"/>
      <c r="J54" s="294"/>
      <c r="K54" s="292"/>
    </row>
    <row r="55" spans="2:11" s="1" customFormat="1" ht="15" customHeight="1">
      <c r="B55" s="290"/>
      <c r="C55" s="294" t="s">
        <v>905</v>
      </c>
      <c r="D55" s="294"/>
      <c r="E55" s="294"/>
      <c r="F55" s="294"/>
      <c r="G55" s="294"/>
      <c r="H55" s="294"/>
      <c r="I55" s="294"/>
      <c r="J55" s="294"/>
      <c r="K55" s="292"/>
    </row>
    <row r="56" spans="2:11" s="1" customFormat="1" ht="12.75" customHeight="1">
      <c r="B56" s="290"/>
      <c r="C56" s="294"/>
      <c r="D56" s="294"/>
      <c r="E56" s="294"/>
      <c r="F56" s="294"/>
      <c r="G56" s="294"/>
      <c r="H56" s="294"/>
      <c r="I56" s="294"/>
      <c r="J56" s="294"/>
      <c r="K56" s="292"/>
    </row>
    <row r="57" spans="2:11" s="1" customFormat="1" ht="15" customHeight="1">
      <c r="B57" s="290"/>
      <c r="C57" s="294" t="s">
        <v>906</v>
      </c>
      <c r="D57" s="294"/>
      <c r="E57" s="294"/>
      <c r="F57" s="294"/>
      <c r="G57" s="294"/>
      <c r="H57" s="294"/>
      <c r="I57" s="294"/>
      <c r="J57" s="294"/>
      <c r="K57" s="292"/>
    </row>
    <row r="58" spans="2:11" s="1" customFormat="1" ht="15" customHeight="1">
      <c r="B58" s="290"/>
      <c r="C58" s="296"/>
      <c r="D58" s="294" t="s">
        <v>907</v>
      </c>
      <c r="E58" s="294"/>
      <c r="F58" s="294"/>
      <c r="G58" s="294"/>
      <c r="H58" s="294"/>
      <c r="I58" s="294"/>
      <c r="J58" s="294"/>
      <c r="K58" s="292"/>
    </row>
    <row r="59" spans="2:11" s="1" customFormat="1" ht="15" customHeight="1">
      <c r="B59" s="290"/>
      <c r="C59" s="296"/>
      <c r="D59" s="294" t="s">
        <v>908</v>
      </c>
      <c r="E59" s="294"/>
      <c r="F59" s="294"/>
      <c r="G59" s="294"/>
      <c r="H59" s="294"/>
      <c r="I59" s="294"/>
      <c r="J59" s="294"/>
      <c r="K59" s="292"/>
    </row>
    <row r="60" spans="2:11" s="1" customFormat="1" ht="15" customHeight="1">
      <c r="B60" s="290"/>
      <c r="C60" s="296"/>
      <c r="D60" s="294" t="s">
        <v>909</v>
      </c>
      <c r="E60" s="294"/>
      <c r="F60" s="294"/>
      <c r="G60" s="294"/>
      <c r="H60" s="294"/>
      <c r="I60" s="294"/>
      <c r="J60" s="294"/>
      <c r="K60" s="292"/>
    </row>
    <row r="61" spans="2:11" s="1" customFormat="1" ht="15" customHeight="1">
      <c r="B61" s="290"/>
      <c r="C61" s="296"/>
      <c r="D61" s="294" t="s">
        <v>910</v>
      </c>
      <c r="E61" s="294"/>
      <c r="F61" s="294"/>
      <c r="G61" s="294"/>
      <c r="H61" s="294"/>
      <c r="I61" s="294"/>
      <c r="J61" s="294"/>
      <c r="K61" s="292"/>
    </row>
    <row r="62" spans="2:11" s="1" customFormat="1" ht="15" customHeight="1">
      <c r="B62" s="290"/>
      <c r="C62" s="296"/>
      <c r="D62" s="299" t="s">
        <v>911</v>
      </c>
      <c r="E62" s="299"/>
      <c r="F62" s="299"/>
      <c r="G62" s="299"/>
      <c r="H62" s="299"/>
      <c r="I62" s="299"/>
      <c r="J62" s="299"/>
      <c r="K62" s="292"/>
    </row>
    <row r="63" spans="2:11" s="1" customFormat="1" ht="15" customHeight="1">
      <c r="B63" s="290"/>
      <c r="C63" s="296"/>
      <c r="D63" s="294" t="s">
        <v>912</v>
      </c>
      <c r="E63" s="294"/>
      <c r="F63" s="294"/>
      <c r="G63" s="294"/>
      <c r="H63" s="294"/>
      <c r="I63" s="294"/>
      <c r="J63" s="294"/>
      <c r="K63" s="292"/>
    </row>
    <row r="64" spans="2:11" s="1" customFormat="1" ht="12.75" customHeight="1">
      <c r="B64" s="290"/>
      <c r="C64" s="296"/>
      <c r="D64" s="296"/>
      <c r="E64" s="300"/>
      <c r="F64" s="296"/>
      <c r="G64" s="296"/>
      <c r="H64" s="296"/>
      <c r="I64" s="296"/>
      <c r="J64" s="296"/>
      <c r="K64" s="292"/>
    </row>
    <row r="65" spans="2:11" s="1" customFormat="1" ht="15" customHeight="1">
      <c r="B65" s="290"/>
      <c r="C65" s="296"/>
      <c r="D65" s="294" t="s">
        <v>913</v>
      </c>
      <c r="E65" s="294"/>
      <c r="F65" s="294"/>
      <c r="G65" s="294"/>
      <c r="H65" s="294"/>
      <c r="I65" s="294"/>
      <c r="J65" s="294"/>
      <c r="K65" s="292"/>
    </row>
    <row r="66" spans="2:11" s="1" customFormat="1" ht="15" customHeight="1">
      <c r="B66" s="290"/>
      <c r="C66" s="296"/>
      <c r="D66" s="299" t="s">
        <v>914</v>
      </c>
      <c r="E66" s="299"/>
      <c r="F66" s="299"/>
      <c r="G66" s="299"/>
      <c r="H66" s="299"/>
      <c r="I66" s="299"/>
      <c r="J66" s="299"/>
      <c r="K66" s="292"/>
    </row>
    <row r="67" spans="2:11" s="1" customFormat="1" ht="15" customHeight="1">
      <c r="B67" s="290"/>
      <c r="C67" s="296"/>
      <c r="D67" s="294" t="s">
        <v>915</v>
      </c>
      <c r="E67" s="294"/>
      <c r="F67" s="294"/>
      <c r="G67" s="294"/>
      <c r="H67" s="294"/>
      <c r="I67" s="294"/>
      <c r="J67" s="294"/>
      <c r="K67" s="292"/>
    </row>
    <row r="68" spans="2:11" s="1" customFormat="1" ht="15" customHeight="1">
      <c r="B68" s="290"/>
      <c r="C68" s="296"/>
      <c r="D68" s="294" t="s">
        <v>916</v>
      </c>
      <c r="E68" s="294"/>
      <c r="F68" s="294"/>
      <c r="G68" s="294"/>
      <c r="H68" s="294"/>
      <c r="I68" s="294"/>
      <c r="J68" s="294"/>
      <c r="K68" s="292"/>
    </row>
    <row r="69" spans="2:11" s="1" customFormat="1" ht="15" customHeight="1">
      <c r="B69" s="290"/>
      <c r="C69" s="296"/>
      <c r="D69" s="294" t="s">
        <v>917</v>
      </c>
      <c r="E69" s="294"/>
      <c r="F69" s="294"/>
      <c r="G69" s="294"/>
      <c r="H69" s="294"/>
      <c r="I69" s="294"/>
      <c r="J69" s="294"/>
      <c r="K69" s="292"/>
    </row>
    <row r="70" spans="2:11" s="1" customFormat="1" ht="15" customHeight="1">
      <c r="B70" s="290"/>
      <c r="C70" s="296"/>
      <c r="D70" s="294" t="s">
        <v>918</v>
      </c>
      <c r="E70" s="294"/>
      <c r="F70" s="294"/>
      <c r="G70" s="294"/>
      <c r="H70" s="294"/>
      <c r="I70" s="294"/>
      <c r="J70" s="294"/>
      <c r="K70" s="292"/>
    </row>
    <row r="71" spans="2:11" s="1" customFormat="1" ht="12.75" customHeight="1">
      <c r="B71" s="301"/>
      <c r="C71" s="302"/>
      <c r="D71" s="302"/>
      <c r="E71" s="302"/>
      <c r="F71" s="302"/>
      <c r="G71" s="302"/>
      <c r="H71" s="302"/>
      <c r="I71" s="302"/>
      <c r="J71" s="302"/>
      <c r="K71" s="303"/>
    </row>
    <row r="72" spans="2:11" s="1" customFormat="1" ht="18.75" customHeight="1">
      <c r="B72" s="304"/>
      <c r="C72" s="304"/>
      <c r="D72" s="304"/>
      <c r="E72" s="304"/>
      <c r="F72" s="304"/>
      <c r="G72" s="304"/>
      <c r="H72" s="304"/>
      <c r="I72" s="304"/>
      <c r="J72" s="304"/>
      <c r="K72" s="305"/>
    </row>
    <row r="73" spans="2:11" s="1" customFormat="1" ht="18.75" customHeight="1">
      <c r="B73" s="305"/>
      <c r="C73" s="305"/>
      <c r="D73" s="305"/>
      <c r="E73" s="305"/>
      <c r="F73" s="305"/>
      <c r="G73" s="305"/>
      <c r="H73" s="305"/>
      <c r="I73" s="305"/>
      <c r="J73" s="305"/>
      <c r="K73" s="305"/>
    </row>
    <row r="74" spans="2:11" s="1" customFormat="1" ht="7.5" customHeight="1">
      <c r="B74" s="306"/>
      <c r="C74" s="307"/>
      <c r="D74" s="307"/>
      <c r="E74" s="307"/>
      <c r="F74" s="307"/>
      <c r="G74" s="307"/>
      <c r="H74" s="307"/>
      <c r="I74" s="307"/>
      <c r="J74" s="307"/>
      <c r="K74" s="308"/>
    </row>
    <row r="75" spans="2:11" s="1" customFormat="1" ht="45" customHeight="1">
      <c r="B75" s="309"/>
      <c r="C75" s="310" t="s">
        <v>919</v>
      </c>
      <c r="D75" s="310"/>
      <c r="E75" s="310"/>
      <c r="F75" s="310"/>
      <c r="G75" s="310"/>
      <c r="H75" s="310"/>
      <c r="I75" s="310"/>
      <c r="J75" s="310"/>
      <c r="K75" s="311"/>
    </row>
    <row r="76" spans="2:11" s="1" customFormat="1" ht="17.25" customHeight="1">
      <c r="B76" s="309"/>
      <c r="C76" s="312" t="s">
        <v>920</v>
      </c>
      <c r="D76" s="312"/>
      <c r="E76" s="312"/>
      <c r="F76" s="312" t="s">
        <v>921</v>
      </c>
      <c r="G76" s="313"/>
      <c r="H76" s="312" t="s">
        <v>60</v>
      </c>
      <c r="I76" s="312" t="s">
        <v>63</v>
      </c>
      <c r="J76" s="312" t="s">
        <v>922</v>
      </c>
      <c r="K76" s="311"/>
    </row>
    <row r="77" spans="2:11" s="1" customFormat="1" ht="17.25" customHeight="1">
      <c r="B77" s="309"/>
      <c r="C77" s="314" t="s">
        <v>923</v>
      </c>
      <c r="D77" s="314"/>
      <c r="E77" s="314"/>
      <c r="F77" s="315" t="s">
        <v>924</v>
      </c>
      <c r="G77" s="316"/>
      <c r="H77" s="314"/>
      <c r="I77" s="314"/>
      <c r="J77" s="314" t="s">
        <v>925</v>
      </c>
      <c r="K77" s="311"/>
    </row>
    <row r="78" spans="2:11" s="1" customFormat="1" ht="5.25" customHeight="1">
      <c r="B78" s="309"/>
      <c r="C78" s="317"/>
      <c r="D78" s="317"/>
      <c r="E78" s="317"/>
      <c r="F78" s="317"/>
      <c r="G78" s="318"/>
      <c r="H78" s="317"/>
      <c r="I78" s="317"/>
      <c r="J78" s="317"/>
      <c r="K78" s="311"/>
    </row>
    <row r="79" spans="2:11" s="1" customFormat="1" ht="15" customHeight="1">
      <c r="B79" s="309"/>
      <c r="C79" s="297" t="s">
        <v>59</v>
      </c>
      <c r="D79" s="317"/>
      <c r="E79" s="317"/>
      <c r="F79" s="319" t="s">
        <v>926</v>
      </c>
      <c r="G79" s="318"/>
      <c r="H79" s="297" t="s">
        <v>927</v>
      </c>
      <c r="I79" s="297" t="s">
        <v>928</v>
      </c>
      <c r="J79" s="297">
        <v>20</v>
      </c>
      <c r="K79" s="311"/>
    </row>
    <row r="80" spans="2:11" s="1" customFormat="1" ht="15" customHeight="1">
      <c r="B80" s="309"/>
      <c r="C80" s="297" t="s">
        <v>929</v>
      </c>
      <c r="D80" s="297"/>
      <c r="E80" s="297"/>
      <c r="F80" s="319" t="s">
        <v>926</v>
      </c>
      <c r="G80" s="318"/>
      <c r="H80" s="297" t="s">
        <v>930</v>
      </c>
      <c r="I80" s="297" t="s">
        <v>928</v>
      </c>
      <c r="J80" s="297">
        <v>120</v>
      </c>
      <c r="K80" s="311"/>
    </row>
    <row r="81" spans="2:11" s="1" customFormat="1" ht="15" customHeight="1">
      <c r="B81" s="320"/>
      <c r="C81" s="297" t="s">
        <v>931</v>
      </c>
      <c r="D81" s="297"/>
      <c r="E81" s="297"/>
      <c r="F81" s="319" t="s">
        <v>932</v>
      </c>
      <c r="G81" s="318"/>
      <c r="H81" s="297" t="s">
        <v>933</v>
      </c>
      <c r="I81" s="297" t="s">
        <v>928</v>
      </c>
      <c r="J81" s="297">
        <v>50</v>
      </c>
      <c r="K81" s="311"/>
    </row>
    <row r="82" spans="2:11" s="1" customFormat="1" ht="15" customHeight="1">
      <c r="B82" s="320"/>
      <c r="C82" s="297" t="s">
        <v>934</v>
      </c>
      <c r="D82" s="297"/>
      <c r="E82" s="297"/>
      <c r="F82" s="319" t="s">
        <v>926</v>
      </c>
      <c r="G82" s="318"/>
      <c r="H82" s="297" t="s">
        <v>935</v>
      </c>
      <c r="I82" s="297" t="s">
        <v>936</v>
      </c>
      <c r="J82" s="297"/>
      <c r="K82" s="311"/>
    </row>
    <row r="83" spans="2:11" s="1" customFormat="1" ht="15" customHeight="1">
      <c r="B83" s="320"/>
      <c r="C83" s="321" t="s">
        <v>937</v>
      </c>
      <c r="D83" s="321"/>
      <c r="E83" s="321"/>
      <c r="F83" s="322" t="s">
        <v>932</v>
      </c>
      <c r="G83" s="321"/>
      <c r="H83" s="321" t="s">
        <v>938</v>
      </c>
      <c r="I83" s="321" t="s">
        <v>928</v>
      </c>
      <c r="J83" s="321">
        <v>15</v>
      </c>
      <c r="K83" s="311"/>
    </row>
    <row r="84" spans="2:11" s="1" customFormat="1" ht="15" customHeight="1">
      <c r="B84" s="320"/>
      <c r="C84" s="321" t="s">
        <v>939</v>
      </c>
      <c r="D84" s="321"/>
      <c r="E84" s="321"/>
      <c r="F84" s="322" t="s">
        <v>932</v>
      </c>
      <c r="G84" s="321"/>
      <c r="H84" s="321" t="s">
        <v>940</v>
      </c>
      <c r="I84" s="321" t="s">
        <v>928</v>
      </c>
      <c r="J84" s="321">
        <v>15</v>
      </c>
      <c r="K84" s="311"/>
    </row>
    <row r="85" spans="2:11" s="1" customFormat="1" ht="15" customHeight="1">
      <c r="B85" s="320"/>
      <c r="C85" s="321" t="s">
        <v>941</v>
      </c>
      <c r="D85" s="321"/>
      <c r="E85" s="321"/>
      <c r="F85" s="322" t="s">
        <v>932</v>
      </c>
      <c r="G85" s="321"/>
      <c r="H85" s="321" t="s">
        <v>942</v>
      </c>
      <c r="I85" s="321" t="s">
        <v>928</v>
      </c>
      <c r="J85" s="321">
        <v>20</v>
      </c>
      <c r="K85" s="311"/>
    </row>
    <row r="86" spans="2:11" s="1" customFormat="1" ht="15" customHeight="1">
      <c r="B86" s="320"/>
      <c r="C86" s="321" t="s">
        <v>943</v>
      </c>
      <c r="D86" s="321"/>
      <c r="E86" s="321"/>
      <c r="F86" s="322" t="s">
        <v>932</v>
      </c>
      <c r="G86" s="321"/>
      <c r="H86" s="321" t="s">
        <v>944</v>
      </c>
      <c r="I86" s="321" t="s">
        <v>928</v>
      </c>
      <c r="J86" s="321">
        <v>20</v>
      </c>
      <c r="K86" s="311"/>
    </row>
    <row r="87" spans="2:11" s="1" customFormat="1" ht="15" customHeight="1">
      <c r="B87" s="320"/>
      <c r="C87" s="297" t="s">
        <v>945</v>
      </c>
      <c r="D87" s="297"/>
      <c r="E87" s="297"/>
      <c r="F87" s="319" t="s">
        <v>932</v>
      </c>
      <c r="G87" s="318"/>
      <c r="H87" s="297" t="s">
        <v>946</v>
      </c>
      <c r="I87" s="297" t="s">
        <v>928</v>
      </c>
      <c r="J87" s="297">
        <v>50</v>
      </c>
      <c r="K87" s="311"/>
    </row>
    <row r="88" spans="2:11" s="1" customFormat="1" ht="15" customHeight="1">
      <c r="B88" s="320"/>
      <c r="C88" s="297" t="s">
        <v>947</v>
      </c>
      <c r="D88" s="297"/>
      <c r="E88" s="297"/>
      <c r="F88" s="319" t="s">
        <v>932</v>
      </c>
      <c r="G88" s="318"/>
      <c r="H88" s="297" t="s">
        <v>948</v>
      </c>
      <c r="I88" s="297" t="s">
        <v>928</v>
      </c>
      <c r="J88" s="297">
        <v>20</v>
      </c>
      <c r="K88" s="311"/>
    </row>
    <row r="89" spans="2:11" s="1" customFormat="1" ht="15" customHeight="1">
      <c r="B89" s="320"/>
      <c r="C89" s="297" t="s">
        <v>949</v>
      </c>
      <c r="D89" s="297"/>
      <c r="E89" s="297"/>
      <c r="F89" s="319" t="s">
        <v>932</v>
      </c>
      <c r="G89" s="318"/>
      <c r="H89" s="297" t="s">
        <v>950</v>
      </c>
      <c r="I89" s="297" t="s">
        <v>928</v>
      </c>
      <c r="J89" s="297">
        <v>20</v>
      </c>
      <c r="K89" s="311"/>
    </row>
    <row r="90" spans="2:11" s="1" customFormat="1" ht="15" customHeight="1">
      <c r="B90" s="320"/>
      <c r="C90" s="297" t="s">
        <v>951</v>
      </c>
      <c r="D90" s="297"/>
      <c r="E90" s="297"/>
      <c r="F90" s="319" t="s">
        <v>932</v>
      </c>
      <c r="G90" s="318"/>
      <c r="H90" s="297" t="s">
        <v>952</v>
      </c>
      <c r="I90" s="297" t="s">
        <v>928</v>
      </c>
      <c r="J90" s="297">
        <v>50</v>
      </c>
      <c r="K90" s="311"/>
    </row>
    <row r="91" spans="2:11" s="1" customFormat="1" ht="15" customHeight="1">
      <c r="B91" s="320"/>
      <c r="C91" s="297" t="s">
        <v>953</v>
      </c>
      <c r="D91" s="297"/>
      <c r="E91" s="297"/>
      <c r="F91" s="319" t="s">
        <v>932</v>
      </c>
      <c r="G91" s="318"/>
      <c r="H91" s="297" t="s">
        <v>953</v>
      </c>
      <c r="I91" s="297" t="s">
        <v>928</v>
      </c>
      <c r="J91" s="297">
        <v>50</v>
      </c>
      <c r="K91" s="311"/>
    </row>
    <row r="92" spans="2:11" s="1" customFormat="1" ht="15" customHeight="1">
      <c r="B92" s="320"/>
      <c r="C92" s="297" t="s">
        <v>954</v>
      </c>
      <c r="D92" s="297"/>
      <c r="E92" s="297"/>
      <c r="F92" s="319" t="s">
        <v>932</v>
      </c>
      <c r="G92" s="318"/>
      <c r="H92" s="297" t="s">
        <v>955</v>
      </c>
      <c r="I92" s="297" t="s">
        <v>928</v>
      </c>
      <c r="J92" s="297">
        <v>255</v>
      </c>
      <c r="K92" s="311"/>
    </row>
    <row r="93" spans="2:11" s="1" customFormat="1" ht="15" customHeight="1">
      <c r="B93" s="320"/>
      <c r="C93" s="297" t="s">
        <v>956</v>
      </c>
      <c r="D93" s="297"/>
      <c r="E93" s="297"/>
      <c r="F93" s="319" t="s">
        <v>926</v>
      </c>
      <c r="G93" s="318"/>
      <c r="H93" s="297" t="s">
        <v>957</v>
      </c>
      <c r="I93" s="297" t="s">
        <v>958</v>
      </c>
      <c r="J93" s="297"/>
      <c r="K93" s="311"/>
    </row>
    <row r="94" spans="2:11" s="1" customFormat="1" ht="15" customHeight="1">
      <c r="B94" s="320"/>
      <c r="C94" s="297" t="s">
        <v>959</v>
      </c>
      <c r="D94" s="297"/>
      <c r="E94" s="297"/>
      <c r="F94" s="319" t="s">
        <v>926</v>
      </c>
      <c r="G94" s="318"/>
      <c r="H94" s="297" t="s">
        <v>960</v>
      </c>
      <c r="I94" s="297" t="s">
        <v>961</v>
      </c>
      <c r="J94" s="297"/>
      <c r="K94" s="311"/>
    </row>
    <row r="95" spans="2:11" s="1" customFormat="1" ht="15" customHeight="1">
      <c r="B95" s="320"/>
      <c r="C95" s="297" t="s">
        <v>962</v>
      </c>
      <c r="D95" s="297"/>
      <c r="E95" s="297"/>
      <c r="F95" s="319" t="s">
        <v>926</v>
      </c>
      <c r="G95" s="318"/>
      <c r="H95" s="297" t="s">
        <v>962</v>
      </c>
      <c r="I95" s="297" t="s">
        <v>961</v>
      </c>
      <c r="J95" s="297"/>
      <c r="K95" s="311"/>
    </row>
    <row r="96" spans="2:11" s="1" customFormat="1" ht="15" customHeight="1">
      <c r="B96" s="320"/>
      <c r="C96" s="297" t="s">
        <v>44</v>
      </c>
      <c r="D96" s="297"/>
      <c r="E96" s="297"/>
      <c r="F96" s="319" t="s">
        <v>926</v>
      </c>
      <c r="G96" s="318"/>
      <c r="H96" s="297" t="s">
        <v>963</v>
      </c>
      <c r="I96" s="297" t="s">
        <v>961</v>
      </c>
      <c r="J96" s="297"/>
      <c r="K96" s="311"/>
    </row>
    <row r="97" spans="2:11" s="1" customFormat="1" ht="15" customHeight="1">
      <c r="B97" s="320"/>
      <c r="C97" s="297" t="s">
        <v>54</v>
      </c>
      <c r="D97" s="297"/>
      <c r="E97" s="297"/>
      <c r="F97" s="319" t="s">
        <v>926</v>
      </c>
      <c r="G97" s="318"/>
      <c r="H97" s="297" t="s">
        <v>964</v>
      </c>
      <c r="I97" s="297" t="s">
        <v>961</v>
      </c>
      <c r="J97" s="297"/>
      <c r="K97" s="311"/>
    </row>
    <row r="98" spans="2:11" s="1" customFormat="1" ht="15" customHeight="1">
      <c r="B98" s="323"/>
      <c r="C98" s="324"/>
      <c r="D98" s="324"/>
      <c r="E98" s="324"/>
      <c r="F98" s="324"/>
      <c r="G98" s="324"/>
      <c r="H98" s="324"/>
      <c r="I98" s="324"/>
      <c r="J98" s="324"/>
      <c r="K98" s="325"/>
    </row>
    <row r="99" spans="2:11" s="1" customFormat="1" ht="18.75" customHeight="1">
      <c r="B99" s="326"/>
      <c r="C99" s="327"/>
      <c r="D99" s="327"/>
      <c r="E99" s="327"/>
      <c r="F99" s="327"/>
      <c r="G99" s="327"/>
      <c r="H99" s="327"/>
      <c r="I99" s="327"/>
      <c r="J99" s="327"/>
      <c r="K99" s="326"/>
    </row>
    <row r="100" spans="2:11" s="1" customFormat="1" ht="18.75" customHeight="1">
      <c r="B100" s="305"/>
      <c r="C100" s="305"/>
      <c r="D100" s="305"/>
      <c r="E100" s="305"/>
      <c r="F100" s="305"/>
      <c r="G100" s="305"/>
      <c r="H100" s="305"/>
      <c r="I100" s="305"/>
      <c r="J100" s="305"/>
      <c r="K100" s="305"/>
    </row>
    <row r="101" spans="2:11" s="1" customFormat="1" ht="7.5" customHeight="1">
      <c r="B101" s="306"/>
      <c r="C101" s="307"/>
      <c r="D101" s="307"/>
      <c r="E101" s="307"/>
      <c r="F101" s="307"/>
      <c r="G101" s="307"/>
      <c r="H101" s="307"/>
      <c r="I101" s="307"/>
      <c r="J101" s="307"/>
      <c r="K101" s="308"/>
    </row>
    <row r="102" spans="2:11" s="1" customFormat="1" ht="45" customHeight="1">
      <c r="B102" s="309"/>
      <c r="C102" s="310" t="s">
        <v>965</v>
      </c>
      <c r="D102" s="310"/>
      <c r="E102" s="310"/>
      <c r="F102" s="310"/>
      <c r="G102" s="310"/>
      <c r="H102" s="310"/>
      <c r="I102" s="310"/>
      <c r="J102" s="310"/>
      <c r="K102" s="311"/>
    </row>
    <row r="103" spans="2:11" s="1" customFormat="1" ht="17.25" customHeight="1">
      <c r="B103" s="309"/>
      <c r="C103" s="312" t="s">
        <v>920</v>
      </c>
      <c r="D103" s="312"/>
      <c r="E103" s="312"/>
      <c r="F103" s="312" t="s">
        <v>921</v>
      </c>
      <c r="G103" s="313"/>
      <c r="H103" s="312" t="s">
        <v>60</v>
      </c>
      <c r="I103" s="312" t="s">
        <v>63</v>
      </c>
      <c r="J103" s="312" t="s">
        <v>922</v>
      </c>
      <c r="K103" s="311"/>
    </row>
    <row r="104" spans="2:11" s="1" customFormat="1" ht="17.25" customHeight="1">
      <c r="B104" s="309"/>
      <c r="C104" s="314" t="s">
        <v>923</v>
      </c>
      <c r="D104" s="314"/>
      <c r="E104" s="314"/>
      <c r="F104" s="315" t="s">
        <v>924</v>
      </c>
      <c r="G104" s="316"/>
      <c r="H104" s="314"/>
      <c r="I104" s="314"/>
      <c r="J104" s="314" t="s">
        <v>925</v>
      </c>
      <c r="K104" s="311"/>
    </row>
    <row r="105" spans="2:11" s="1" customFormat="1" ht="5.25" customHeight="1">
      <c r="B105" s="309"/>
      <c r="C105" s="312"/>
      <c r="D105" s="312"/>
      <c r="E105" s="312"/>
      <c r="F105" s="312"/>
      <c r="G105" s="328"/>
      <c r="H105" s="312"/>
      <c r="I105" s="312"/>
      <c r="J105" s="312"/>
      <c r="K105" s="311"/>
    </row>
    <row r="106" spans="2:11" s="1" customFormat="1" ht="15" customHeight="1">
      <c r="B106" s="309"/>
      <c r="C106" s="297" t="s">
        <v>59</v>
      </c>
      <c r="D106" s="317"/>
      <c r="E106" s="317"/>
      <c r="F106" s="319" t="s">
        <v>926</v>
      </c>
      <c r="G106" s="328"/>
      <c r="H106" s="297" t="s">
        <v>966</v>
      </c>
      <c r="I106" s="297" t="s">
        <v>928</v>
      </c>
      <c r="J106" s="297">
        <v>20</v>
      </c>
      <c r="K106" s="311"/>
    </row>
    <row r="107" spans="2:11" s="1" customFormat="1" ht="15" customHeight="1">
      <c r="B107" s="309"/>
      <c r="C107" s="297" t="s">
        <v>929</v>
      </c>
      <c r="D107" s="297"/>
      <c r="E107" s="297"/>
      <c r="F107" s="319" t="s">
        <v>926</v>
      </c>
      <c r="G107" s="297"/>
      <c r="H107" s="297" t="s">
        <v>966</v>
      </c>
      <c r="I107" s="297" t="s">
        <v>928</v>
      </c>
      <c r="J107" s="297">
        <v>120</v>
      </c>
      <c r="K107" s="311"/>
    </row>
    <row r="108" spans="2:11" s="1" customFormat="1" ht="15" customHeight="1">
      <c r="B108" s="320"/>
      <c r="C108" s="297" t="s">
        <v>931</v>
      </c>
      <c r="D108" s="297"/>
      <c r="E108" s="297"/>
      <c r="F108" s="319" t="s">
        <v>932</v>
      </c>
      <c r="G108" s="297"/>
      <c r="H108" s="297" t="s">
        <v>966</v>
      </c>
      <c r="I108" s="297" t="s">
        <v>928</v>
      </c>
      <c r="J108" s="297">
        <v>50</v>
      </c>
      <c r="K108" s="311"/>
    </row>
    <row r="109" spans="2:11" s="1" customFormat="1" ht="15" customHeight="1">
      <c r="B109" s="320"/>
      <c r="C109" s="297" t="s">
        <v>934</v>
      </c>
      <c r="D109" s="297"/>
      <c r="E109" s="297"/>
      <c r="F109" s="319" t="s">
        <v>926</v>
      </c>
      <c r="G109" s="297"/>
      <c r="H109" s="297" t="s">
        <v>966</v>
      </c>
      <c r="I109" s="297" t="s">
        <v>936</v>
      </c>
      <c r="J109" s="297"/>
      <c r="K109" s="311"/>
    </row>
    <row r="110" spans="2:11" s="1" customFormat="1" ht="15" customHeight="1">
      <c r="B110" s="320"/>
      <c r="C110" s="297" t="s">
        <v>945</v>
      </c>
      <c r="D110" s="297"/>
      <c r="E110" s="297"/>
      <c r="F110" s="319" t="s">
        <v>932</v>
      </c>
      <c r="G110" s="297"/>
      <c r="H110" s="297" t="s">
        <v>966</v>
      </c>
      <c r="I110" s="297" t="s">
        <v>928</v>
      </c>
      <c r="J110" s="297">
        <v>50</v>
      </c>
      <c r="K110" s="311"/>
    </row>
    <row r="111" spans="2:11" s="1" customFormat="1" ht="15" customHeight="1">
      <c r="B111" s="320"/>
      <c r="C111" s="297" t="s">
        <v>953</v>
      </c>
      <c r="D111" s="297"/>
      <c r="E111" s="297"/>
      <c r="F111" s="319" t="s">
        <v>932</v>
      </c>
      <c r="G111" s="297"/>
      <c r="H111" s="297" t="s">
        <v>966</v>
      </c>
      <c r="I111" s="297" t="s">
        <v>928</v>
      </c>
      <c r="J111" s="297">
        <v>50</v>
      </c>
      <c r="K111" s="311"/>
    </row>
    <row r="112" spans="2:11" s="1" customFormat="1" ht="15" customHeight="1">
      <c r="B112" s="320"/>
      <c r="C112" s="297" t="s">
        <v>951</v>
      </c>
      <c r="D112" s="297"/>
      <c r="E112" s="297"/>
      <c r="F112" s="319" t="s">
        <v>932</v>
      </c>
      <c r="G112" s="297"/>
      <c r="H112" s="297" t="s">
        <v>966</v>
      </c>
      <c r="I112" s="297" t="s">
        <v>928</v>
      </c>
      <c r="J112" s="297">
        <v>50</v>
      </c>
      <c r="K112" s="311"/>
    </row>
    <row r="113" spans="2:11" s="1" customFormat="1" ht="15" customHeight="1">
      <c r="B113" s="320"/>
      <c r="C113" s="297" t="s">
        <v>59</v>
      </c>
      <c r="D113" s="297"/>
      <c r="E113" s="297"/>
      <c r="F113" s="319" t="s">
        <v>926</v>
      </c>
      <c r="G113" s="297"/>
      <c r="H113" s="297" t="s">
        <v>967</v>
      </c>
      <c r="I113" s="297" t="s">
        <v>928</v>
      </c>
      <c r="J113" s="297">
        <v>20</v>
      </c>
      <c r="K113" s="311"/>
    </row>
    <row r="114" spans="2:11" s="1" customFormat="1" ht="15" customHeight="1">
      <c r="B114" s="320"/>
      <c r="C114" s="297" t="s">
        <v>968</v>
      </c>
      <c r="D114" s="297"/>
      <c r="E114" s="297"/>
      <c r="F114" s="319" t="s">
        <v>926</v>
      </c>
      <c r="G114" s="297"/>
      <c r="H114" s="297" t="s">
        <v>969</v>
      </c>
      <c r="I114" s="297" t="s">
        <v>928</v>
      </c>
      <c r="J114" s="297">
        <v>120</v>
      </c>
      <c r="K114" s="311"/>
    </row>
    <row r="115" spans="2:11" s="1" customFormat="1" ht="15" customHeight="1">
      <c r="B115" s="320"/>
      <c r="C115" s="297" t="s">
        <v>44</v>
      </c>
      <c r="D115" s="297"/>
      <c r="E115" s="297"/>
      <c r="F115" s="319" t="s">
        <v>926</v>
      </c>
      <c r="G115" s="297"/>
      <c r="H115" s="297" t="s">
        <v>970</v>
      </c>
      <c r="I115" s="297" t="s">
        <v>961</v>
      </c>
      <c r="J115" s="297"/>
      <c r="K115" s="311"/>
    </row>
    <row r="116" spans="2:11" s="1" customFormat="1" ht="15" customHeight="1">
      <c r="B116" s="320"/>
      <c r="C116" s="297" t="s">
        <v>54</v>
      </c>
      <c r="D116" s="297"/>
      <c r="E116" s="297"/>
      <c r="F116" s="319" t="s">
        <v>926</v>
      </c>
      <c r="G116" s="297"/>
      <c r="H116" s="297" t="s">
        <v>971</v>
      </c>
      <c r="I116" s="297" t="s">
        <v>961</v>
      </c>
      <c r="J116" s="297"/>
      <c r="K116" s="311"/>
    </row>
    <row r="117" spans="2:11" s="1" customFormat="1" ht="15" customHeight="1">
      <c r="B117" s="320"/>
      <c r="C117" s="297" t="s">
        <v>63</v>
      </c>
      <c r="D117" s="297"/>
      <c r="E117" s="297"/>
      <c r="F117" s="319" t="s">
        <v>926</v>
      </c>
      <c r="G117" s="297"/>
      <c r="H117" s="297" t="s">
        <v>972</v>
      </c>
      <c r="I117" s="297" t="s">
        <v>973</v>
      </c>
      <c r="J117" s="297"/>
      <c r="K117" s="311"/>
    </row>
    <row r="118" spans="2:11" s="1" customFormat="1" ht="15" customHeight="1">
      <c r="B118" s="323"/>
      <c r="C118" s="329"/>
      <c r="D118" s="329"/>
      <c r="E118" s="329"/>
      <c r="F118" s="329"/>
      <c r="G118" s="329"/>
      <c r="H118" s="329"/>
      <c r="I118" s="329"/>
      <c r="J118" s="329"/>
      <c r="K118" s="325"/>
    </row>
    <row r="119" spans="2:11" s="1" customFormat="1" ht="18.75" customHeight="1">
      <c r="B119" s="330"/>
      <c r="C119" s="294"/>
      <c r="D119" s="294"/>
      <c r="E119" s="294"/>
      <c r="F119" s="331"/>
      <c r="G119" s="294"/>
      <c r="H119" s="294"/>
      <c r="I119" s="294"/>
      <c r="J119" s="294"/>
      <c r="K119" s="330"/>
    </row>
    <row r="120" spans="2:11" s="1" customFormat="1" ht="18.75" customHeight="1">
      <c r="B120" s="305"/>
      <c r="C120" s="305"/>
      <c r="D120" s="305"/>
      <c r="E120" s="305"/>
      <c r="F120" s="305"/>
      <c r="G120" s="305"/>
      <c r="H120" s="305"/>
      <c r="I120" s="305"/>
      <c r="J120" s="305"/>
      <c r="K120" s="305"/>
    </row>
    <row r="121" spans="2:11" s="1" customFormat="1" ht="7.5" customHeight="1">
      <c r="B121" s="332"/>
      <c r="C121" s="333"/>
      <c r="D121" s="333"/>
      <c r="E121" s="333"/>
      <c r="F121" s="333"/>
      <c r="G121" s="333"/>
      <c r="H121" s="333"/>
      <c r="I121" s="333"/>
      <c r="J121" s="333"/>
      <c r="K121" s="334"/>
    </row>
    <row r="122" spans="2:11" s="1" customFormat="1" ht="45" customHeight="1">
      <c r="B122" s="335"/>
      <c r="C122" s="288" t="s">
        <v>974</v>
      </c>
      <c r="D122" s="288"/>
      <c r="E122" s="288"/>
      <c r="F122" s="288"/>
      <c r="G122" s="288"/>
      <c r="H122" s="288"/>
      <c r="I122" s="288"/>
      <c r="J122" s="288"/>
      <c r="K122" s="336"/>
    </row>
    <row r="123" spans="2:11" s="1" customFormat="1" ht="17.25" customHeight="1">
      <c r="B123" s="337"/>
      <c r="C123" s="312" t="s">
        <v>920</v>
      </c>
      <c r="D123" s="312"/>
      <c r="E123" s="312"/>
      <c r="F123" s="312" t="s">
        <v>921</v>
      </c>
      <c r="G123" s="313"/>
      <c r="H123" s="312" t="s">
        <v>60</v>
      </c>
      <c r="I123" s="312" t="s">
        <v>63</v>
      </c>
      <c r="J123" s="312" t="s">
        <v>922</v>
      </c>
      <c r="K123" s="338"/>
    </row>
    <row r="124" spans="2:11" s="1" customFormat="1" ht="17.25" customHeight="1">
      <c r="B124" s="337"/>
      <c r="C124" s="314" t="s">
        <v>923</v>
      </c>
      <c r="D124" s="314"/>
      <c r="E124" s="314"/>
      <c r="F124" s="315" t="s">
        <v>924</v>
      </c>
      <c r="G124" s="316"/>
      <c r="H124" s="314"/>
      <c r="I124" s="314"/>
      <c r="J124" s="314" t="s">
        <v>925</v>
      </c>
      <c r="K124" s="338"/>
    </row>
    <row r="125" spans="2:11" s="1" customFormat="1" ht="5.25" customHeight="1">
      <c r="B125" s="339"/>
      <c r="C125" s="317"/>
      <c r="D125" s="317"/>
      <c r="E125" s="317"/>
      <c r="F125" s="317"/>
      <c r="G125" s="297"/>
      <c r="H125" s="317"/>
      <c r="I125" s="317"/>
      <c r="J125" s="317"/>
      <c r="K125" s="340"/>
    </row>
    <row r="126" spans="2:11" s="1" customFormat="1" ht="15" customHeight="1">
      <c r="B126" s="339"/>
      <c r="C126" s="297" t="s">
        <v>929</v>
      </c>
      <c r="D126" s="317"/>
      <c r="E126" s="317"/>
      <c r="F126" s="319" t="s">
        <v>926</v>
      </c>
      <c r="G126" s="297"/>
      <c r="H126" s="297" t="s">
        <v>966</v>
      </c>
      <c r="I126" s="297" t="s">
        <v>928</v>
      </c>
      <c r="J126" s="297">
        <v>120</v>
      </c>
      <c r="K126" s="341"/>
    </row>
    <row r="127" spans="2:11" s="1" customFormat="1" ht="15" customHeight="1">
      <c r="B127" s="339"/>
      <c r="C127" s="297" t="s">
        <v>975</v>
      </c>
      <c r="D127" s="297"/>
      <c r="E127" s="297"/>
      <c r="F127" s="319" t="s">
        <v>926</v>
      </c>
      <c r="G127" s="297"/>
      <c r="H127" s="297" t="s">
        <v>976</v>
      </c>
      <c r="I127" s="297" t="s">
        <v>928</v>
      </c>
      <c r="J127" s="297" t="s">
        <v>977</v>
      </c>
      <c r="K127" s="341"/>
    </row>
    <row r="128" spans="2:11" s="1" customFormat="1" ht="15" customHeight="1">
      <c r="B128" s="339"/>
      <c r="C128" s="297" t="s">
        <v>874</v>
      </c>
      <c r="D128" s="297"/>
      <c r="E128" s="297"/>
      <c r="F128" s="319" t="s">
        <v>926</v>
      </c>
      <c r="G128" s="297"/>
      <c r="H128" s="297" t="s">
        <v>978</v>
      </c>
      <c r="I128" s="297" t="s">
        <v>928</v>
      </c>
      <c r="J128" s="297" t="s">
        <v>977</v>
      </c>
      <c r="K128" s="341"/>
    </row>
    <row r="129" spans="2:11" s="1" customFormat="1" ht="15" customHeight="1">
      <c r="B129" s="339"/>
      <c r="C129" s="297" t="s">
        <v>937</v>
      </c>
      <c r="D129" s="297"/>
      <c r="E129" s="297"/>
      <c r="F129" s="319" t="s">
        <v>932</v>
      </c>
      <c r="G129" s="297"/>
      <c r="H129" s="297" t="s">
        <v>938</v>
      </c>
      <c r="I129" s="297" t="s">
        <v>928</v>
      </c>
      <c r="J129" s="297">
        <v>15</v>
      </c>
      <c r="K129" s="341"/>
    </row>
    <row r="130" spans="2:11" s="1" customFormat="1" ht="15" customHeight="1">
      <c r="B130" s="339"/>
      <c r="C130" s="321" t="s">
        <v>939</v>
      </c>
      <c r="D130" s="321"/>
      <c r="E130" s="321"/>
      <c r="F130" s="322" t="s">
        <v>932</v>
      </c>
      <c r="G130" s="321"/>
      <c r="H130" s="321" t="s">
        <v>940</v>
      </c>
      <c r="I130" s="321" t="s">
        <v>928</v>
      </c>
      <c r="J130" s="321">
        <v>15</v>
      </c>
      <c r="K130" s="341"/>
    </row>
    <row r="131" spans="2:11" s="1" customFormat="1" ht="15" customHeight="1">
      <c r="B131" s="339"/>
      <c r="C131" s="321" t="s">
        <v>941</v>
      </c>
      <c r="D131" s="321"/>
      <c r="E131" s="321"/>
      <c r="F131" s="322" t="s">
        <v>932</v>
      </c>
      <c r="G131" s="321"/>
      <c r="H131" s="321" t="s">
        <v>942</v>
      </c>
      <c r="I131" s="321" t="s">
        <v>928</v>
      </c>
      <c r="J131" s="321">
        <v>20</v>
      </c>
      <c r="K131" s="341"/>
    </row>
    <row r="132" spans="2:11" s="1" customFormat="1" ht="15" customHeight="1">
      <c r="B132" s="339"/>
      <c r="C132" s="321" t="s">
        <v>943</v>
      </c>
      <c r="D132" s="321"/>
      <c r="E132" s="321"/>
      <c r="F132" s="322" t="s">
        <v>932</v>
      </c>
      <c r="G132" s="321"/>
      <c r="H132" s="321" t="s">
        <v>944</v>
      </c>
      <c r="I132" s="321" t="s">
        <v>928</v>
      </c>
      <c r="J132" s="321">
        <v>20</v>
      </c>
      <c r="K132" s="341"/>
    </row>
    <row r="133" spans="2:11" s="1" customFormat="1" ht="15" customHeight="1">
      <c r="B133" s="339"/>
      <c r="C133" s="297" t="s">
        <v>931</v>
      </c>
      <c r="D133" s="297"/>
      <c r="E133" s="297"/>
      <c r="F133" s="319" t="s">
        <v>932</v>
      </c>
      <c r="G133" s="297"/>
      <c r="H133" s="297" t="s">
        <v>966</v>
      </c>
      <c r="I133" s="297" t="s">
        <v>928</v>
      </c>
      <c r="J133" s="297">
        <v>50</v>
      </c>
      <c r="K133" s="341"/>
    </row>
    <row r="134" spans="2:11" s="1" customFormat="1" ht="15" customHeight="1">
      <c r="B134" s="339"/>
      <c r="C134" s="297" t="s">
        <v>945</v>
      </c>
      <c r="D134" s="297"/>
      <c r="E134" s="297"/>
      <c r="F134" s="319" t="s">
        <v>932</v>
      </c>
      <c r="G134" s="297"/>
      <c r="H134" s="297" t="s">
        <v>966</v>
      </c>
      <c r="I134" s="297" t="s">
        <v>928</v>
      </c>
      <c r="J134" s="297">
        <v>50</v>
      </c>
      <c r="K134" s="341"/>
    </row>
    <row r="135" spans="2:11" s="1" customFormat="1" ht="15" customHeight="1">
      <c r="B135" s="339"/>
      <c r="C135" s="297" t="s">
        <v>951</v>
      </c>
      <c r="D135" s="297"/>
      <c r="E135" s="297"/>
      <c r="F135" s="319" t="s">
        <v>932</v>
      </c>
      <c r="G135" s="297"/>
      <c r="H135" s="297" t="s">
        <v>966</v>
      </c>
      <c r="I135" s="297" t="s">
        <v>928</v>
      </c>
      <c r="J135" s="297">
        <v>50</v>
      </c>
      <c r="K135" s="341"/>
    </row>
    <row r="136" spans="2:11" s="1" customFormat="1" ht="15" customHeight="1">
      <c r="B136" s="339"/>
      <c r="C136" s="297" t="s">
        <v>953</v>
      </c>
      <c r="D136" s="297"/>
      <c r="E136" s="297"/>
      <c r="F136" s="319" t="s">
        <v>932</v>
      </c>
      <c r="G136" s="297"/>
      <c r="H136" s="297" t="s">
        <v>966</v>
      </c>
      <c r="I136" s="297" t="s">
        <v>928</v>
      </c>
      <c r="J136" s="297">
        <v>50</v>
      </c>
      <c r="K136" s="341"/>
    </row>
    <row r="137" spans="2:11" s="1" customFormat="1" ht="15" customHeight="1">
      <c r="B137" s="339"/>
      <c r="C137" s="297" t="s">
        <v>954</v>
      </c>
      <c r="D137" s="297"/>
      <c r="E137" s="297"/>
      <c r="F137" s="319" t="s">
        <v>932</v>
      </c>
      <c r="G137" s="297"/>
      <c r="H137" s="297" t="s">
        <v>979</v>
      </c>
      <c r="I137" s="297" t="s">
        <v>928</v>
      </c>
      <c r="J137" s="297">
        <v>255</v>
      </c>
      <c r="K137" s="341"/>
    </row>
    <row r="138" spans="2:11" s="1" customFormat="1" ht="15" customHeight="1">
      <c r="B138" s="339"/>
      <c r="C138" s="297" t="s">
        <v>956</v>
      </c>
      <c r="D138" s="297"/>
      <c r="E138" s="297"/>
      <c r="F138" s="319" t="s">
        <v>926</v>
      </c>
      <c r="G138" s="297"/>
      <c r="H138" s="297" t="s">
        <v>980</v>
      </c>
      <c r="I138" s="297" t="s">
        <v>958</v>
      </c>
      <c r="J138" s="297"/>
      <c r="K138" s="341"/>
    </row>
    <row r="139" spans="2:11" s="1" customFormat="1" ht="15" customHeight="1">
      <c r="B139" s="339"/>
      <c r="C139" s="297" t="s">
        <v>959</v>
      </c>
      <c r="D139" s="297"/>
      <c r="E139" s="297"/>
      <c r="F139" s="319" t="s">
        <v>926</v>
      </c>
      <c r="G139" s="297"/>
      <c r="H139" s="297" t="s">
        <v>981</v>
      </c>
      <c r="I139" s="297" t="s">
        <v>961</v>
      </c>
      <c r="J139" s="297"/>
      <c r="K139" s="341"/>
    </row>
    <row r="140" spans="2:11" s="1" customFormat="1" ht="15" customHeight="1">
      <c r="B140" s="339"/>
      <c r="C140" s="297" t="s">
        <v>962</v>
      </c>
      <c r="D140" s="297"/>
      <c r="E140" s="297"/>
      <c r="F140" s="319" t="s">
        <v>926</v>
      </c>
      <c r="G140" s="297"/>
      <c r="H140" s="297" t="s">
        <v>962</v>
      </c>
      <c r="I140" s="297" t="s">
        <v>961</v>
      </c>
      <c r="J140" s="297"/>
      <c r="K140" s="341"/>
    </row>
    <row r="141" spans="2:11" s="1" customFormat="1" ht="15" customHeight="1">
      <c r="B141" s="339"/>
      <c r="C141" s="297" t="s">
        <v>44</v>
      </c>
      <c r="D141" s="297"/>
      <c r="E141" s="297"/>
      <c r="F141" s="319" t="s">
        <v>926</v>
      </c>
      <c r="G141" s="297"/>
      <c r="H141" s="297" t="s">
        <v>982</v>
      </c>
      <c r="I141" s="297" t="s">
        <v>961</v>
      </c>
      <c r="J141" s="297"/>
      <c r="K141" s="341"/>
    </row>
    <row r="142" spans="2:11" s="1" customFormat="1" ht="15" customHeight="1">
      <c r="B142" s="339"/>
      <c r="C142" s="297" t="s">
        <v>983</v>
      </c>
      <c r="D142" s="297"/>
      <c r="E142" s="297"/>
      <c r="F142" s="319" t="s">
        <v>926</v>
      </c>
      <c r="G142" s="297"/>
      <c r="H142" s="297" t="s">
        <v>984</v>
      </c>
      <c r="I142" s="297" t="s">
        <v>961</v>
      </c>
      <c r="J142" s="297"/>
      <c r="K142" s="341"/>
    </row>
    <row r="143" spans="2:11" s="1" customFormat="1" ht="15" customHeight="1">
      <c r="B143" s="342"/>
      <c r="C143" s="343"/>
      <c r="D143" s="343"/>
      <c r="E143" s="343"/>
      <c r="F143" s="343"/>
      <c r="G143" s="343"/>
      <c r="H143" s="343"/>
      <c r="I143" s="343"/>
      <c r="J143" s="343"/>
      <c r="K143" s="344"/>
    </row>
    <row r="144" spans="2:11" s="1" customFormat="1" ht="18.75" customHeight="1">
      <c r="B144" s="294"/>
      <c r="C144" s="294"/>
      <c r="D144" s="294"/>
      <c r="E144" s="294"/>
      <c r="F144" s="331"/>
      <c r="G144" s="294"/>
      <c r="H144" s="294"/>
      <c r="I144" s="294"/>
      <c r="J144" s="294"/>
      <c r="K144" s="294"/>
    </row>
    <row r="145" spans="2:11" s="1" customFormat="1" ht="18.75" customHeight="1">
      <c r="B145" s="305"/>
      <c r="C145" s="305"/>
      <c r="D145" s="305"/>
      <c r="E145" s="305"/>
      <c r="F145" s="305"/>
      <c r="G145" s="305"/>
      <c r="H145" s="305"/>
      <c r="I145" s="305"/>
      <c r="J145" s="305"/>
      <c r="K145" s="305"/>
    </row>
    <row r="146" spans="2:11" s="1" customFormat="1" ht="7.5" customHeight="1">
      <c r="B146" s="306"/>
      <c r="C146" s="307"/>
      <c r="D146" s="307"/>
      <c r="E146" s="307"/>
      <c r="F146" s="307"/>
      <c r="G146" s="307"/>
      <c r="H146" s="307"/>
      <c r="I146" s="307"/>
      <c r="J146" s="307"/>
      <c r="K146" s="308"/>
    </row>
    <row r="147" spans="2:11" s="1" customFormat="1" ht="45" customHeight="1">
      <c r="B147" s="309"/>
      <c r="C147" s="310" t="s">
        <v>985</v>
      </c>
      <c r="D147" s="310"/>
      <c r="E147" s="310"/>
      <c r="F147" s="310"/>
      <c r="G147" s="310"/>
      <c r="H147" s="310"/>
      <c r="I147" s="310"/>
      <c r="J147" s="310"/>
      <c r="K147" s="311"/>
    </row>
    <row r="148" spans="2:11" s="1" customFormat="1" ht="17.25" customHeight="1">
      <c r="B148" s="309"/>
      <c r="C148" s="312" t="s">
        <v>920</v>
      </c>
      <c r="D148" s="312"/>
      <c r="E148" s="312"/>
      <c r="F148" s="312" t="s">
        <v>921</v>
      </c>
      <c r="G148" s="313"/>
      <c r="H148" s="312" t="s">
        <v>60</v>
      </c>
      <c r="I148" s="312" t="s">
        <v>63</v>
      </c>
      <c r="J148" s="312" t="s">
        <v>922</v>
      </c>
      <c r="K148" s="311"/>
    </row>
    <row r="149" spans="2:11" s="1" customFormat="1" ht="17.25" customHeight="1">
      <c r="B149" s="309"/>
      <c r="C149" s="314" t="s">
        <v>923</v>
      </c>
      <c r="D149" s="314"/>
      <c r="E149" s="314"/>
      <c r="F149" s="315" t="s">
        <v>924</v>
      </c>
      <c r="G149" s="316"/>
      <c r="H149" s="314"/>
      <c r="I149" s="314"/>
      <c r="J149" s="314" t="s">
        <v>925</v>
      </c>
      <c r="K149" s="311"/>
    </row>
    <row r="150" spans="2:11" s="1" customFormat="1" ht="5.25" customHeight="1">
      <c r="B150" s="320"/>
      <c r="C150" s="317"/>
      <c r="D150" s="317"/>
      <c r="E150" s="317"/>
      <c r="F150" s="317"/>
      <c r="G150" s="318"/>
      <c r="H150" s="317"/>
      <c r="I150" s="317"/>
      <c r="J150" s="317"/>
      <c r="K150" s="341"/>
    </row>
    <row r="151" spans="2:11" s="1" customFormat="1" ht="15" customHeight="1">
      <c r="B151" s="320"/>
      <c r="C151" s="345" t="s">
        <v>929</v>
      </c>
      <c r="D151" s="297"/>
      <c r="E151" s="297"/>
      <c r="F151" s="346" t="s">
        <v>926</v>
      </c>
      <c r="G151" s="297"/>
      <c r="H151" s="345" t="s">
        <v>966</v>
      </c>
      <c r="I151" s="345" t="s">
        <v>928</v>
      </c>
      <c r="J151" s="345">
        <v>120</v>
      </c>
      <c r="K151" s="341"/>
    </row>
    <row r="152" spans="2:11" s="1" customFormat="1" ht="15" customHeight="1">
      <c r="B152" s="320"/>
      <c r="C152" s="345" t="s">
        <v>975</v>
      </c>
      <c r="D152" s="297"/>
      <c r="E152" s="297"/>
      <c r="F152" s="346" t="s">
        <v>926</v>
      </c>
      <c r="G152" s="297"/>
      <c r="H152" s="345" t="s">
        <v>986</v>
      </c>
      <c r="I152" s="345" t="s">
        <v>928</v>
      </c>
      <c r="J152" s="345" t="s">
        <v>977</v>
      </c>
      <c r="K152" s="341"/>
    </row>
    <row r="153" spans="2:11" s="1" customFormat="1" ht="15" customHeight="1">
      <c r="B153" s="320"/>
      <c r="C153" s="345" t="s">
        <v>874</v>
      </c>
      <c r="D153" s="297"/>
      <c r="E153" s="297"/>
      <c r="F153" s="346" t="s">
        <v>926</v>
      </c>
      <c r="G153" s="297"/>
      <c r="H153" s="345" t="s">
        <v>987</v>
      </c>
      <c r="I153" s="345" t="s">
        <v>928</v>
      </c>
      <c r="J153" s="345" t="s">
        <v>977</v>
      </c>
      <c r="K153" s="341"/>
    </row>
    <row r="154" spans="2:11" s="1" customFormat="1" ht="15" customHeight="1">
      <c r="B154" s="320"/>
      <c r="C154" s="345" t="s">
        <v>931</v>
      </c>
      <c r="D154" s="297"/>
      <c r="E154" s="297"/>
      <c r="F154" s="346" t="s">
        <v>932</v>
      </c>
      <c r="G154" s="297"/>
      <c r="H154" s="345" t="s">
        <v>966</v>
      </c>
      <c r="I154" s="345" t="s">
        <v>928</v>
      </c>
      <c r="J154" s="345">
        <v>50</v>
      </c>
      <c r="K154" s="341"/>
    </row>
    <row r="155" spans="2:11" s="1" customFormat="1" ht="15" customHeight="1">
      <c r="B155" s="320"/>
      <c r="C155" s="345" t="s">
        <v>934</v>
      </c>
      <c r="D155" s="297"/>
      <c r="E155" s="297"/>
      <c r="F155" s="346" t="s">
        <v>926</v>
      </c>
      <c r="G155" s="297"/>
      <c r="H155" s="345" t="s">
        <v>966</v>
      </c>
      <c r="I155" s="345" t="s">
        <v>936</v>
      </c>
      <c r="J155" s="345"/>
      <c r="K155" s="341"/>
    </row>
    <row r="156" spans="2:11" s="1" customFormat="1" ht="15" customHeight="1">
      <c r="B156" s="320"/>
      <c r="C156" s="345" t="s">
        <v>945</v>
      </c>
      <c r="D156" s="297"/>
      <c r="E156" s="297"/>
      <c r="F156" s="346" t="s">
        <v>932</v>
      </c>
      <c r="G156" s="297"/>
      <c r="H156" s="345" t="s">
        <v>966</v>
      </c>
      <c r="I156" s="345" t="s">
        <v>928</v>
      </c>
      <c r="J156" s="345">
        <v>50</v>
      </c>
      <c r="K156" s="341"/>
    </row>
    <row r="157" spans="2:11" s="1" customFormat="1" ht="15" customHeight="1">
      <c r="B157" s="320"/>
      <c r="C157" s="345" t="s">
        <v>953</v>
      </c>
      <c r="D157" s="297"/>
      <c r="E157" s="297"/>
      <c r="F157" s="346" t="s">
        <v>932</v>
      </c>
      <c r="G157" s="297"/>
      <c r="H157" s="345" t="s">
        <v>966</v>
      </c>
      <c r="I157" s="345" t="s">
        <v>928</v>
      </c>
      <c r="J157" s="345">
        <v>50</v>
      </c>
      <c r="K157" s="341"/>
    </row>
    <row r="158" spans="2:11" s="1" customFormat="1" ht="15" customHeight="1">
      <c r="B158" s="320"/>
      <c r="C158" s="345" t="s">
        <v>951</v>
      </c>
      <c r="D158" s="297"/>
      <c r="E158" s="297"/>
      <c r="F158" s="346" t="s">
        <v>932</v>
      </c>
      <c r="G158" s="297"/>
      <c r="H158" s="345" t="s">
        <v>966</v>
      </c>
      <c r="I158" s="345" t="s">
        <v>928</v>
      </c>
      <c r="J158" s="345">
        <v>50</v>
      </c>
      <c r="K158" s="341"/>
    </row>
    <row r="159" spans="2:11" s="1" customFormat="1" ht="15" customHeight="1">
      <c r="B159" s="320"/>
      <c r="C159" s="345" t="s">
        <v>103</v>
      </c>
      <c r="D159" s="297"/>
      <c r="E159" s="297"/>
      <c r="F159" s="346" t="s">
        <v>926</v>
      </c>
      <c r="G159" s="297"/>
      <c r="H159" s="345" t="s">
        <v>988</v>
      </c>
      <c r="I159" s="345" t="s">
        <v>928</v>
      </c>
      <c r="J159" s="345" t="s">
        <v>989</v>
      </c>
      <c r="K159" s="341"/>
    </row>
    <row r="160" spans="2:11" s="1" customFormat="1" ht="15" customHeight="1">
      <c r="B160" s="320"/>
      <c r="C160" s="345" t="s">
        <v>990</v>
      </c>
      <c r="D160" s="297"/>
      <c r="E160" s="297"/>
      <c r="F160" s="346" t="s">
        <v>926</v>
      </c>
      <c r="G160" s="297"/>
      <c r="H160" s="345" t="s">
        <v>991</v>
      </c>
      <c r="I160" s="345" t="s">
        <v>961</v>
      </c>
      <c r="J160" s="345"/>
      <c r="K160" s="341"/>
    </row>
    <row r="161" spans="2:11" s="1" customFormat="1" ht="15" customHeight="1">
      <c r="B161" s="347"/>
      <c r="C161" s="329"/>
      <c r="D161" s="329"/>
      <c r="E161" s="329"/>
      <c r="F161" s="329"/>
      <c r="G161" s="329"/>
      <c r="H161" s="329"/>
      <c r="I161" s="329"/>
      <c r="J161" s="329"/>
      <c r="K161" s="348"/>
    </row>
    <row r="162" spans="2:11" s="1" customFormat="1" ht="18.75" customHeight="1">
      <c r="B162" s="294"/>
      <c r="C162" s="297"/>
      <c r="D162" s="297"/>
      <c r="E162" s="297"/>
      <c r="F162" s="319"/>
      <c r="G162" s="297"/>
      <c r="H162" s="297"/>
      <c r="I162" s="297"/>
      <c r="J162" s="297"/>
      <c r="K162" s="294"/>
    </row>
    <row r="163" spans="2:11" s="1" customFormat="1" ht="18.75" customHeight="1">
      <c r="B163" s="305"/>
      <c r="C163" s="305"/>
      <c r="D163" s="305"/>
      <c r="E163" s="305"/>
      <c r="F163" s="305"/>
      <c r="G163" s="305"/>
      <c r="H163" s="305"/>
      <c r="I163" s="305"/>
      <c r="J163" s="305"/>
      <c r="K163" s="305"/>
    </row>
    <row r="164" spans="2:11" s="1" customFormat="1" ht="7.5" customHeight="1">
      <c r="B164" s="284"/>
      <c r="C164" s="285"/>
      <c r="D164" s="285"/>
      <c r="E164" s="285"/>
      <c r="F164" s="285"/>
      <c r="G164" s="285"/>
      <c r="H164" s="285"/>
      <c r="I164" s="285"/>
      <c r="J164" s="285"/>
      <c r="K164" s="286"/>
    </row>
    <row r="165" spans="2:11" s="1" customFormat="1" ht="45" customHeight="1">
      <c r="B165" s="287"/>
      <c r="C165" s="288" t="s">
        <v>992</v>
      </c>
      <c r="D165" s="288"/>
      <c r="E165" s="288"/>
      <c r="F165" s="288"/>
      <c r="G165" s="288"/>
      <c r="H165" s="288"/>
      <c r="I165" s="288"/>
      <c r="J165" s="288"/>
      <c r="K165" s="289"/>
    </row>
    <row r="166" spans="2:11" s="1" customFormat="1" ht="17.25" customHeight="1">
      <c r="B166" s="287"/>
      <c r="C166" s="312" t="s">
        <v>920</v>
      </c>
      <c r="D166" s="312"/>
      <c r="E166" s="312"/>
      <c r="F166" s="312" t="s">
        <v>921</v>
      </c>
      <c r="G166" s="349"/>
      <c r="H166" s="350" t="s">
        <v>60</v>
      </c>
      <c r="I166" s="350" t="s">
        <v>63</v>
      </c>
      <c r="J166" s="312" t="s">
        <v>922</v>
      </c>
      <c r="K166" s="289"/>
    </row>
    <row r="167" spans="2:11" s="1" customFormat="1" ht="17.25" customHeight="1">
      <c r="B167" s="290"/>
      <c r="C167" s="314" t="s">
        <v>923</v>
      </c>
      <c r="D167" s="314"/>
      <c r="E167" s="314"/>
      <c r="F167" s="315" t="s">
        <v>924</v>
      </c>
      <c r="G167" s="351"/>
      <c r="H167" s="352"/>
      <c r="I167" s="352"/>
      <c r="J167" s="314" t="s">
        <v>925</v>
      </c>
      <c r="K167" s="292"/>
    </row>
    <row r="168" spans="2:11" s="1" customFormat="1" ht="5.25" customHeight="1">
      <c r="B168" s="320"/>
      <c r="C168" s="317"/>
      <c r="D168" s="317"/>
      <c r="E168" s="317"/>
      <c r="F168" s="317"/>
      <c r="G168" s="318"/>
      <c r="H168" s="317"/>
      <c r="I168" s="317"/>
      <c r="J168" s="317"/>
      <c r="K168" s="341"/>
    </row>
    <row r="169" spans="2:11" s="1" customFormat="1" ht="15" customHeight="1">
      <c r="B169" s="320"/>
      <c r="C169" s="297" t="s">
        <v>929</v>
      </c>
      <c r="D169" s="297"/>
      <c r="E169" s="297"/>
      <c r="F169" s="319" t="s">
        <v>926</v>
      </c>
      <c r="G169" s="297"/>
      <c r="H169" s="297" t="s">
        <v>966</v>
      </c>
      <c r="I169" s="297" t="s">
        <v>928</v>
      </c>
      <c r="J169" s="297">
        <v>120</v>
      </c>
      <c r="K169" s="341"/>
    </row>
    <row r="170" spans="2:11" s="1" customFormat="1" ht="15" customHeight="1">
      <c r="B170" s="320"/>
      <c r="C170" s="297" t="s">
        <v>975</v>
      </c>
      <c r="D170" s="297"/>
      <c r="E170" s="297"/>
      <c r="F170" s="319" t="s">
        <v>926</v>
      </c>
      <c r="G170" s="297"/>
      <c r="H170" s="297" t="s">
        <v>976</v>
      </c>
      <c r="I170" s="297" t="s">
        <v>928</v>
      </c>
      <c r="J170" s="297" t="s">
        <v>977</v>
      </c>
      <c r="K170" s="341"/>
    </row>
    <row r="171" spans="2:11" s="1" customFormat="1" ht="15" customHeight="1">
      <c r="B171" s="320"/>
      <c r="C171" s="297" t="s">
        <v>874</v>
      </c>
      <c r="D171" s="297"/>
      <c r="E171" s="297"/>
      <c r="F171" s="319" t="s">
        <v>926</v>
      </c>
      <c r="G171" s="297"/>
      <c r="H171" s="297" t="s">
        <v>993</v>
      </c>
      <c r="I171" s="297" t="s">
        <v>928</v>
      </c>
      <c r="J171" s="297" t="s">
        <v>977</v>
      </c>
      <c r="K171" s="341"/>
    </row>
    <row r="172" spans="2:11" s="1" customFormat="1" ht="15" customHeight="1">
      <c r="B172" s="320"/>
      <c r="C172" s="297" t="s">
        <v>931</v>
      </c>
      <c r="D172" s="297"/>
      <c r="E172" s="297"/>
      <c r="F172" s="319" t="s">
        <v>932</v>
      </c>
      <c r="G172" s="297"/>
      <c r="H172" s="297" t="s">
        <v>993</v>
      </c>
      <c r="I172" s="297" t="s">
        <v>928</v>
      </c>
      <c r="J172" s="297">
        <v>50</v>
      </c>
      <c r="K172" s="341"/>
    </row>
    <row r="173" spans="2:11" s="1" customFormat="1" ht="15" customHeight="1">
      <c r="B173" s="320"/>
      <c r="C173" s="297" t="s">
        <v>934</v>
      </c>
      <c r="D173" s="297"/>
      <c r="E173" s="297"/>
      <c r="F173" s="319" t="s">
        <v>926</v>
      </c>
      <c r="G173" s="297"/>
      <c r="H173" s="297" t="s">
        <v>993</v>
      </c>
      <c r="I173" s="297" t="s">
        <v>936</v>
      </c>
      <c r="J173" s="297"/>
      <c r="K173" s="341"/>
    </row>
    <row r="174" spans="2:11" s="1" customFormat="1" ht="15" customHeight="1">
      <c r="B174" s="320"/>
      <c r="C174" s="297" t="s">
        <v>945</v>
      </c>
      <c r="D174" s="297"/>
      <c r="E174" s="297"/>
      <c r="F174" s="319" t="s">
        <v>932</v>
      </c>
      <c r="G174" s="297"/>
      <c r="H174" s="297" t="s">
        <v>993</v>
      </c>
      <c r="I174" s="297" t="s">
        <v>928</v>
      </c>
      <c r="J174" s="297">
        <v>50</v>
      </c>
      <c r="K174" s="341"/>
    </row>
    <row r="175" spans="2:11" s="1" customFormat="1" ht="15" customHeight="1">
      <c r="B175" s="320"/>
      <c r="C175" s="297" t="s">
        <v>953</v>
      </c>
      <c r="D175" s="297"/>
      <c r="E175" s="297"/>
      <c r="F175" s="319" t="s">
        <v>932</v>
      </c>
      <c r="G175" s="297"/>
      <c r="H175" s="297" t="s">
        <v>993</v>
      </c>
      <c r="I175" s="297" t="s">
        <v>928</v>
      </c>
      <c r="J175" s="297">
        <v>50</v>
      </c>
      <c r="K175" s="341"/>
    </row>
    <row r="176" spans="2:11" s="1" customFormat="1" ht="15" customHeight="1">
      <c r="B176" s="320"/>
      <c r="C176" s="297" t="s">
        <v>951</v>
      </c>
      <c r="D176" s="297"/>
      <c r="E176" s="297"/>
      <c r="F176" s="319" t="s">
        <v>932</v>
      </c>
      <c r="G176" s="297"/>
      <c r="H176" s="297" t="s">
        <v>993</v>
      </c>
      <c r="I176" s="297" t="s">
        <v>928</v>
      </c>
      <c r="J176" s="297">
        <v>50</v>
      </c>
      <c r="K176" s="341"/>
    </row>
    <row r="177" spans="2:11" s="1" customFormat="1" ht="15" customHeight="1">
      <c r="B177" s="320"/>
      <c r="C177" s="297" t="s">
        <v>115</v>
      </c>
      <c r="D177" s="297"/>
      <c r="E177" s="297"/>
      <c r="F177" s="319" t="s">
        <v>926</v>
      </c>
      <c r="G177" s="297"/>
      <c r="H177" s="297" t="s">
        <v>994</v>
      </c>
      <c r="I177" s="297" t="s">
        <v>995</v>
      </c>
      <c r="J177" s="297"/>
      <c r="K177" s="341"/>
    </row>
    <row r="178" spans="2:11" s="1" customFormat="1" ht="15" customHeight="1">
      <c r="B178" s="320"/>
      <c r="C178" s="297" t="s">
        <v>63</v>
      </c>
      <c r="D178" s="297"/>
      <c r="E178" s="297"/>
      <c r="F178" s="319" t="s">
        <v>926</v>
      </c>
      <c r="G178" s="297"/>
      <c r="H178" s="297" t="s">
        <v>996</v>
      </c>
      <c r="I178" s="297" t="s">
        <v>997</v>
      </c>
      <c r="J178" s="297">
        <v>1</v>
      </c>
      <c r="K178" s="341"/>
    </row>
    <row r="179" spans="2:11" s="1" customFormat="1" ht="15" customHeight="1">
      <c r="B179" s="320"/>
      <c r="C179" s="297" t="s">
        <v>59</v>
      </c>
      <c r="D179" s="297"/>
      <c r="E179" s="297"/>
      <c r="F179" s="319" t="s">
        <v>926</v>
      </c>
      <c r="G179" s="297"/>
      <c r="H179" s="297" t="s">
        <v>998</v>
      </c>
      <c r="I179" s="297" t="s">
        <v>928</v>
      </c>
      <c r="J179" s="297">
        <v>20</v>
      </c>
      <c r="K179" s="341"/>
    </row>
    <row r="180" spans="2:11" s="1" customFormat="1" ht="15" customHeight="1">
      <c r="B180" s="320"/>
      <c r="C180" s="297" t="s">
        <v>60</v>
      </c>
      <c r="D180" s="297"/>
      <c r="E180" s="297"/>
      <c r="F180" s="319" t="s">
        <v>926</v>
      </c>
      <c r="G180" s="297"/>
      <c r="H180" s="297" t="s">
        <v>999</v>
      </c>
      <c r="I180" s="297" t="s">
        <v>928</v>
      </c>
      <c r="J180" s="297">
        <v>255</v>
      </c>
      <c r="K180" s="341"/>
    </row>
    <row r="181" spans="2:11" s="1" customFormat="1" ht="15" customHeight="1">
      <c r="B181" s="320"/>
      <c r="C181" s="297" t="s">
        <v>116</v>
      </c>
      <c r="D181" s="297"/>
      <c r="E181" s="297"/>
      <c r="F181" s="319" t="s">
        <v>926</v>
      </c>
      <c r="G181" s="297"/>
      <c r="H181" s="297" t="s">
        <v>890</v>
      </c>
      <c r="I181" s="297" t="s">
        <v>928</v>
      </c>
      <c r="J181" s="297">
        <v>10</v>
      </c>
      <c r="K181" s="341"/>
    </row>
    <row r="182" spans="2:11" s="1" customFormat="1" ht="15" customHeight="1">
      <c r="B182" s="320"/>
      <c r="C182" s="297" t="s">
        <v>117</v>
      </c>
      <c r="D182" s="297"/>
      <c r="E182" s="297"/>
      <c r="F182" s="319" t="s">
        <v>926</v>
      </c>
      <c r="G182" s="297"/>
      <c r="H182" s="297" t="s">
        <v>1000</v>
      </c>
      <c r="I182" s="297" t="s">
        <v>961</v>
      </c>
      <c r="J182" s="297"/>
      <c r="K182" s="341"/>
    </row>
    <row r="183" spans="2:11" s="1" customFormat="1" ht="15" customHeight="1">
      <c r="B183" s="320"/>
      <c r="C183" s="297" t="s">
        <v>1001</v>
      </c>
      <c r="D183" s="297"/>
      <c r="E183" s="297"/>
      <c r="F183" s="319" t="s">
        <v>926</v>
      </c>
      <c r="G183" s="297"/>
      <c r="H183" s="297" t="s">
        <v>1002</v>
      </c>
      <c r="I183" s="297" t="s">
        <v>961</v>
      </c>
      <c r="J183" s="297"/>
      <c r="K183" s="341"/>
    </row>
    <row r="184" spans="2:11" s="1" customFormat="1" ht="15" customHeight="1">
      <c r="B184" s="320"/>
      <c r="C184" s="297" t="s">
        <v>990</v>
      </c>
      <c r="D184" s="297"/>
      <c r="E184" s="297"/>
      <c r="F184" s="319" t="s">
        <v>926</v>
      </c>
      <c r="G184" s="297"/>
      <c r="H184" s="297" t="s">
        <v>1003</v>
      </c>
      <c r="I184" s="297" t="s">
        <v>961</v>
      </c>
      <c r="J184" s="297"/>
      <c r="K184" s="341"/>
    </row>
    <row r="185" spans="2:11" s="1" customFormat="1" ht="15" customHeight="1">
      <c r="B185" s="320"/>
      <c r="C185" s="297" t="s">
        <v>119</v>
      </c>
      <c r="D185" s="297"/>
      <c r="E185" s="297"/>
      <c r="F185" s="319" t="s">
        <v>932</v>
      </c>
      <c r="G185" s="297"/>
      <c r="H185" s="297" t="s">
        <v>1004</v>
      </c>
      <c r="I185" s="297" t="s">
        <v>928</v>
      </c>
      <c r="J185" s="297">
        <v>50</v>
      </c>
      <c r="K185" s="341"/>
    </row>
    <row r="186" spans="2:11" s="1" customFormat="1" ht="15" customHeight="1">
      <c r="B186" s="320"/>
      <c r="C186" s="297" t="s">
        <v>1005</v>
      </c>
      <c r="D186" s="297"/>
      <c r="E186" s="297"/>
      <c r="F186" s="319" t="s">
        <v>932</v>
      </c>
      <c r="G186" s="297"/>
      <c r="H186" s="297" t="s">
        <v>1006</v>
      </c>
      <c r="I186" s="297" t="s">
        <v>1007</v>
      </c>
      <c r="J186" s="297"/>
      <c r="K186" s="341"/>
    </row>
    <row r="187" spans="2:11" s="1" customFormat="1" ht="15" customHeight="1">
      <c r="B187" s="320"/>
      <c r="C187" s="297" t="s">
        <v>1008</v>
      </c>
      <c r="D187" s="297"/>
      <c r="E187" s="297"/>
      <c r="F187" s="319" t="s">
        <v>932</v>
      </c>
      <c r="G187" s="297"/>
      <c r="H187" s="297" t="s">
        <v>1009</v>
      </c>
      <c r="I187" s="297" t="s">
        <v>1007</v>
      </c>
      <c r="J187" s="297"/>
      <c r="K187" s="341"/>
    </row>
    <row r="188" spans="2:11" s="1" customFormat="1" ht="15" customHeight="1">
      <c r="B188" s="320"/>
      <c r="C188" s="297" t="s">
        <v>1010</v>
      </c>
      <c r="D188" s="297"/>
      <c r="E188" s="297"/>
      <c r="F188" s="319" t="s">
        <v>932</v>
      </c>
      <c r="G188" s="297"/>
      <c r="H188" s="297" t="s">
        <v>1011</v>
      </c>
      <c r="I188" s="297" t="s">
        <v>1007</v>
      </c>
      <c r="J188" s="297"/>
      <c r="K188" s="341"/>
    </row>
    <row r="189" spans="2:11" s="1" customFormat="1" ht="15" customHeight="1">
      <c r="B189" s="320"/>
      <c r="C189" s="353" t="s">
        <v>1012</v>
      </c>
      <c r="D189" s="297"/>
      <c r="E189" s="297"/>
      <c r="F189" s="319" t="s">
        <v>932</v>
      </c>
      <c r="G189" s="297"/>
      <c r="H189" s="297" t="s">
        <v>1013</v>
      </c>
      <c r="I189" s="297" t="s">
        <v>1014</v>
      </c>
      <c r="J189" s="354" t="s">
        <v>1015</v>
      </c>
      <c r="K189" s="341"/>
    </row>
    <row r="190" spans="2:11" s="1" customFormat="1" ht="15" customHeight="1">
      <c r="B190" s="320"/>
      <c r="C190" s="304" t="s">
        <v>48</v>
      </c>
      <c r="D190" s="297"/>
      <c r="E190" s="297"/>
      <c r="F190" s="319" t="s">
        <v>926</v>
      </c>
      <c r="G190" s="297"/>
      <c r="H190" s="294" t="s">
        <v>1016</v>
      </c>
      <c r="I190" s="297" t="s">
        <v>1017</v>
      </c>
      <c r="J190" s="297"/>
      <c r="K190" s="341"/>
    </row>
    <row r="191" spans="2:11" s="1" customFormat="1" ht="15" customHeight="1">
      <c r="B191" s="320"/>
      <c r="C191" s="304" t="s">
        <v>1018</v>
      </c>
      <c r="D191" s="297"/>
      <c r="E191" s="297"/>
      <c r="F191" s="319" t="s">
        <v>926</v>
      </c>
      <c r="G191" s="297"/>
      <c r="H191" s="297" t="s">
        <v>1019</v>
      </c>
      <c r="I191" s="297" t="s">
        <v>961</v>
      </c>
      <c r="J191" s="297"/>
      <c r="K191" s="341"/>
    </row>
    <row r="192" spans="2:11" s="1" customFormat="1" ht="15" customHeight="1">
      <c r="B192" s="320"/>
      <c r="C192" s="304" t="s">
        <v>1020</v>
      </c>
      <c r="D192" s="297"/>
      <c r="E192" s="297"/>
      <c r="F192" s="319" t="s">
        <v>926</v>
      </c>
      <c r="G192" s="297"/>
      <c r="H192" s="297" t="s">
        <v>1021</v>
      </c>
      <c r="I192" s="297" t="s">
        <v>961</v>
      </c>
      <c r="J192" s="297"/>
      <c r="K192" s="341"/>
    </row>
    <row r="193" spans="2:11" s="1" customFormat="1" ht="15" customHeight="1">
      <c r="B193" s="320"/>
      <c r="C193" s="304" t="s">
        <v>1022</v>
      </c>
      <c r="D193" s="297"/>
      <c r="E193" s="297"/>
      <c r="F193" s="319" t="s">
        <v>932</v>
      </c>
      <c r="G193" s="297"/>
      <c r="H193" s="297" t="s">
        <v>1023</v>
      </c>
      <c r="I193" s="297" t="s">
        <v>961</v>
      </c>
      <c r="J193" s="297"/>
      <c r="K193" s="341"/>
    </row>
    <row r="194" spans="2:11" s="1" customFormat="1" ht="15" customHeight="1">
      <c r="B194" s="347"/>
      <c r="C194" s="355"/>
      <c r="D194" s="329"/>
      <c r="E194" s="329"/>
      <c r="F194" s="329"/>
      <c r="G194" s="329"/>
      <c r="H194" s="329"/>
      <c r="I194" s="329"/>
      <c r="J194" s="329"/>
      <c r="K194" s="348"/>
    </row>
    <row r="195" spans="2:11" s="1" customFormat="1" ht="18.75" customHeight="1">
      <c r="B195" s="294"/>
      <c r="C195" s="297"/>
      <c r="D195" s="297"/>
      <c r="E195" s="297"/>
      <c r="F195" s="319"/>
      <c r="G195" s="297"/>
      <c r="H195" s="297"/>
      <c r="I195" s="297"/>
      <c r="J195" s="297"/>
      <c r="K195" s="294"/>
    </row>
    <row r="196" spans="2:11" s="1" customFormat="1" ht="18.75" customHeight="1">
      <c r="B196" s="294"/>
      <c r="C196" s="297"/>
      <c r="D196" s="297"/>
      <c r="E196" s="297"/>
      <c r="F196" s="319"/>
      <c r="G196" s="297"/>
      <c r="H196" s="297"/>
      <c r="I196" s="297"/>
      <c r="J196" s="297"/>
      <c r="K196" s="294"/>
    </row>
    <row r="197" spans="2:11" s="1" customFormat="1" ht="18.75" customHeight="1">
      <c r="B197" s="305"/>
      <c r="C197" s="305"/>
      <c r="D197" s="305"/>
      <c r="E197" s="305"/>
      <c r="F197" s="305"/>
      <c r="G197" s="305"/>
      <c r="H197" s="305"/>
      <c r="I197" s="305"/>
      <c r="J197" s="305"/>
      <c r="K197" s="305"/>
    </row>
    <row r="198" spans="2:11" s="1" customFormat="1" ht="13.5">
      <c r="B198" s="284"/>
      <c r="C198" s="285"/>
      <c r="D198" s="285"/>
      <c r="E198" s="285"/>
      <c r="F198" s="285"/>
      <c r="G198" s="285"/>
      <c r="H198" s="285"/>
      <c r="I198" s="285"/>
      <c r="J198" s="285"/>
      <c r="K198" s="286"/>
    </row>
    <row r="199" spans="2:11" s="1" customFormat="1" ht="21">
      <c r="B199" s="287"/>
      <c r="C199" s="288" t="s">
        <v>1024</v>
      </c>
      <c r="D199" s="288"/>
      <c r="E199" s="288"/>
      <c r="F199" s="288"/>
      <c r="G199" s="288"/>
      <c r="H199" s="288"/>
      <c r="I199" s="288"/>
      <c r="J199" s="288"/>
      <c r="K199" s="289"/>
    </row>
    <row r="200" spans="2:11" s="1" customFormat="1" ht="25.5" customHeight="1">
      <c r="B200" s="287"/>
      <c r="C200" s="356" t="s">
        <v>1025</v>
      </c>
      <c r="D200" s="356"/>
      <c r="E200" s="356"/>
      <c r="F200" s="356" t="s">
        <v>1026</v>
      </c>
      <c r="G200" s="357"/>
      <c r="H200" s="356" t="s">
        <v>1027</v>
      </c>
      <c r="I200" s="356"/>
      <c r="J200" s="356"/>
      <c r="K200" s="289"/>
    </row>
    <row r="201" spans="2:11" s="1" customFormat="1" ht="5.25" customHeight="1">
      <c r="B201" s="320"/>
      <c r="C201" s="317"/>
      <c r="D201" s="317"/>
      <c r="E201" s="317"/>
      <c r="F201" s="317"/>
      <c r="G201" s="297"/>
      <c r="H201" s="317"/>
      <c r="I201" s="317"/>
      <c r="J201" s="317"/>
      <c r="K201" s="341"/>
    </row>
    <row r="202" spans="2:11" s="1" customFormat="1" ht="15" customHeight="1">
      <c r="B202" s="320"/>
      <c r="C202" s="297" t="s">
        <v>1017</v>
      </c>
      <c r="D202" s="297"/>
      <c r="E202" s="297"/>
      <c r="F202" s="319" t="s">
        <v>49</v>
      </c>
      <c r="G202" s="297"/>
      <c r="H202" s="297" t="s">
        <v>1028</v>
      </c>
      <c r="I202" s="297"/>
      <c r="J202" s="297"/>
      <c r="K202" s="341"/>
    </row>
    <row r="203" spans="2:11" s="1" customFormat="1" ht="15" customHeight="1">
      <c r="B203" s="320"/>
      <c r="C203" s="326"/>
      <c r="D203" s="297"/>
      <c r="E203" s="297"/>
      <c r="F203" s="319" t="s">
        <v>50</v>
      </c>
      <c r="G203" s="297"/>
      <c r="H203" s="297" t="s">
        <v>1029</v>
      </c>
      <c r="I203" s="297"/>
      <c r="J203" s="297"/>
      <c r="K203" s="341"/>
    </row>
    <row r="204" spans="2:11" s="1" customFormat="1" ht="15" customHeight="1">
      <c r="B204" s="320"/>
      <c r="C204" s="326"/>
      <c r="D204" s="297"/>
      <c r="E204" s="297"/>
      <c r="F204" s="319" t="s">
        <v>53</v>
      </c>
      <c r="G204" s="297"/>
      <c r="H204" s="297" t="s">
        <v>1030</v>
      </c>
      <c r="I204" s="297"/>
      <c r="J204" s="297"/>
      <c r="K204" s="341"/>
    </row>
    <row r="205" spans="2:11" s="1" customFormat="1" ht="15" customHeight="1">
      <c r="B205" s="320"/>
      <c r="C205" s="297"/>
      <c r="D205" s="297"/>
      <c r="E205" s="297"/>
      <c r="F205" s="319" t="s">
        <v>51</v>
      </c>
      <c r="G205" s="297"/>
      <c r="H205" s="297" t="s">
        <v>1031</v>
      </c>
      <c r="I205" s="297"/>
      <c r="J205" s="297"/>
      <c r="K205" s="341"/>
    </row>
    <row r="206" spans="2:11" s="1" customFormat="1" ht="15" customHeight="1">
      <c r="B206" s="320"/>
      <c r="C206" s="297"/>
      <c r="D206" s="297"/>
      <c r="E206" s="297"/>
      <c r="F206" s="319" t="s">
        <v>52</v>
      </c>
      <c r="G206" s="297"/>
      <c r="H206" s="297" t="s">
        <v>1032</v>
      </c>
      <c r="I206" s="297"/>
      <c r="J206" s="297"/>
      <c r="K206" s="341"/>
    </row>
    <row r="207" spans="2:11" s="1" customFormat="1" ht="15" customHeight="1">
      <c r="B207" s="320"/>
      <c r="C207" s="297"/>
      <c r="D207" s="297"/>
      <c r="E207" s="297"/>
      <c r="F207" s="319"/>
      <c r="G207" s="297"/>
      <c r="H207" s="297"/>
      <c r="I207" s="297"/>
      <c r="J207" s="297"/>
      <c r="K207" s="341"/>
    </row>
    <row r="208" spans="2:11" s="1" customFormat="1" ht="15" customHeight="1">
      <c r="B208" s="320"/>
      <c r="C208" s="297" t="s">
        <v>973</v>
      </c>
      <c r="D208" s="297"/>
      <c r="E208" s="297"/>
      <c r="F208" s="319" t="s">
        <v>86</v>
      </c>
      <c r="G208" s="297"/>
      <c r="H208" s="297" t="s">
        <v>1033</v>
      </c>
      <c r="I208" s="297"/>
      <c r="J208" s="297"/>
      <c r="K208" s="341"/>
    </row>
    <row r="209" spans="2:11" s="1" customFormat="1" ht="15" customHeight="1">
      <c r="B209" s="320"/>
      <c r="C209" s="326"/>
      <c r="D209" s="297"/>
      <c r="E209" s="297"/>
      <c r="F209" s="319" t="s">
        <v>868</v>
      </c>
      <c r="G209" s="297"/>
      <c r="H209" s="297" t="s">
        <v>869</v>
      </c>
      <c r="I209" s="297"/>
      <c r="J209" s="297"/>
      <c r="K209" s="341"/>
    </row>
    <row r="210" spans="2:11" s="1" customFormat="1" ht="15" customHeight="1">
      <c r="B210" s="320"/>
      <c r="C210" s="297"/>
      <c r="D210" s="297"/>
      <c r="E210" s="297"/>
      <c r="F210" s="319" t="s">
        <v>866</v>
      </c>
      <c r="G210" s="297"/>
      <c r="H210" s="297" t="s">
        <v>1034</v>
      </c>
      <c r="I210" s="297"/>
      <c r="J210" s="297"/>
      <c r="K210" s="341"/>
    </row>
    <row r="211" spans="2:11" s="1" customFormat="1" ht="15" customHeight="1">
      <c r="B211" s="358"/>
      <c r="C211" s="326"/>
      <c r="D211" s="326"/>
      <c r="E211" s="326"/>
      <c r="F211" s="319" t="s">
        <v>870</v>
      </c>
      <c r="G211" s="304"/>
      <c r="H211" s="345" t="s">
        <v>871</v>
      </c>
      <c r="I211" s="345"/>
      <c r="J211" s="345"/>
      <c r="K211" s="359"/>
    </row>
    <row r="212" spans="2:11" s="1" customFormat="1" ht="15" customHeight="1">
      <c r="B212" s="358"/>
      <c r="C212" s="326"/>
      <c r="D212" s="326"/>
      <c r="E212" s="326"/>
      <c r="F212" s="319" t="s">
        <v>872</v>
      </c>
      <c r="G212" s="304"/>
      <c r="H212" s="345" t="s">
        <v>847</v>
      </c>
      <c r="I212" s="345"/>
      <c r="J212" s="345"/>
      <c r="K212" s="359"/>
    </row>
    <row r="213" spans="2:11" s="1" customFormat="1" ht="15" customHeight="1">
      <c r="B213" s="358"/>
      <c r="C213" s="326"/>
      <c r="D213" s="326"/>
      <c r="E213" s="326"/>
      <c r="F213" s="360"/>
      <c r="G213" s="304"/>
      <c r="H213" s="361"/>
      <c r="I213" s="361"/>
      <c r="J213" s="361"/>
      <c r="K213" s="359"/>
    </row>
    <row r="214" spans="2:11" s="1" customFormat="1" ht="15" customHeight="1">
      <c r="B214" s="358"/>
      <c r="C214" s="297" t="s">
        <v>997</v>
      </c>
      <c r="D214" s="326"/>
      <c r="E214" s="326"/>
      <c r="F214" s="319">
        <v>1</v>
      </c>
      <c r="G214" s="304"/>
      <c r="H214" s="345" t="s">
        <v>1035</v>
      </c>
      <c r="I214" s="345"/>
      <c r="J214" s="345"/>
      <c r="K214" s="359"/>
    </row>
    <row r="215" spans="2:11" s="1" customFormat="1" ht="15" customHeight="1">
      <c r="B215" s="358"/>
      <c r="C215" s="326"/>
      <c r="D215" s="326"/>
      <c r="E215" s="326"/>
      <c r="F215" s="319">
        <v>2</v>
      </c>
      <c r="G215" s="304"/>
      <c r="H215" s="345" t="s">
        <v>1036</v>
      </c>
      <c r="I215" s="345"/>
      <c r="J215" s="345"/>
      <c r="K215" s="359"/>
    </row>
    <row r="216" spans="2:11" s="1" customFormat="1" ht="15" customHeight="1">
      <c r="B216" s="358"/>
      <c r="C216" s="326"/>
      <c r="D216" s="326"/>
      <c r="E216" s="326"/>
      <c r="F216" s="319">
        <v>3</v>
      </c>
      <c r="G216" s="304"/>
      <c r="H216" s="345" t="s">
        <v>1037</v>
      </c>
      <c r="I216" s="345"/>
      <c r="J216" s="345"/>
      <c r="K216" s="359"/>
    </row>
    <row r="217" spans="2:11" s="1" customFormat="1" ht="15" customHeight="1">
      <c r="B217" s="358"/>
      <c r="C217" s="326"/>
      <c r="D217" s="326"/>
      <c r="E217" s="326"/>
      <c r="F217" s="319">
        <v>4</v>
      </c>
      <c r="G217" s="304"/>
      <c r="H217" s="345" t="s">
        <v>1038</v>
      </c>
      <c r="I217" s="345"/>
      <c r="J217" s="345"/>
      <c r="K217" s="359"/>
    </row>
    <row r="218" spans="2:11" s="1" customFormat="1" ht="12.75" customHeight="1">
      <c r="B218" s="362"/>
      <c r="C218" s="363"/>
      <c r="D218" s="363"/>
      <c r="E218" s="363"/>
      <c r="F218" s="363"/>
      <c r="G218" s="363"/>
      <c r="H218" s="363"/>
      <c r="I218" s="363"/>
      <c r="J218" s="363"/>
      <c r="K218" s="364"/>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magpieHP\vlada</dc:creator>
  <cp:keywords/>
  <dc:description/>
  <cp:lastModifiedBy>magpieHP\vlada</cp:lastModifiedBy>
  <dcterms:created xsi:type="dcterms:W3CDTF">2020-06-18T05:24:40Z</dcterms:created>
  <dcterms:modified xsi:type="dcterms:W3CDTF">2020-06-18T05:24:48Z</dcterms:modified>
  <cp:category/>
  <cp:version/>
  <cp:contentType/>
  <cp:contentStatus/>
</cp:coreProperties>
</file>