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6265" windowHeight="13455" activeTab="0"/>
  </bookViews>
  <sheets>
    <sheet name="Rekapitulace stavby" sheetId="1" r:id="rId1"/>
    <sheet name="00 - Vedlejší a ostatní n..." sheetId="2" r:id="rId2"/>
    <sheet name="01.15 - Pozice O1.15" sheetId="3" r:id="rId3"/>
    <sheet name="01.16 - Pozice O1.16" sheetId="4" r:id="rId4"/>
    <sheet name="01.17 - Pozice O1.17" sheetId="5" r:id="rId5"/>
    <sheet name="01.18 - Pozice O1.18" sheetId="6" r:id="rId6"/>
    <sheet name="01.19 - Pozice O1.19" sheetId="7" r:id="rId7"/>
    <sheet name="01.20 - Pozice O1.20" sheetId="8" r:id="rId8"/>
    <sheet name="01.21 - Pozice O1.21" sheetId="9" r:id="rId9"/>
    <sheet name="02.41 - Pozice O2.41" sheetId="10" r:id="rId10"/>
    <sheet name="02.42 - Pozice O2.42" sheetId="11" r:id="rId11"/>
    <sheet name="02.43 - Pozice O2.43" sheetId="12" r:id="rId12"/>
    <sheet name="02.44 - Pozice O2.44" sheetId="13" r:id="rId13"/>
    <sheet name="02.45 - Pozice O2.45" sheetId="14" r:id="rId14"/>
    <sheet name="02.46 - Pozice O2.46" sheetId="15" r:id="rId15"/>
    <sheet name="02.47 - Pozice O2.47" sheetId="16" r:id="rId16"/>
    <sheet name="02.48 - Pozice O2.48" sheetId="17" r:id="rId17"/>
    <sheet name="02.49 - Pozice O2.49" sheetId="18" r:id="rId18"/>
    <sheet name="02.50 - Pozice O2.50" sheetId="19" r:id="rId19"/>
    <sheet name="Pokyny pro vyplnění" sheetId="20" r:id="rId20"/>
  </sheets>
  <definedNames>
    <definedName name="_xlnm._FilterDatabase" localSheetId="1" hidden="1">'00 - Vedlejší a ostatní n...'!$C$79:$K$83</definedName>
    <definedName name="_xlnm._FilterDatabase" localSheetId="2" hidden="1">'01.15 - Pozice O1.15'!$C$97:$K$196</definedName>
    <definedName name="_xlnm._FilterDatabase" localSheetId="3" hidden="1">'01.16 - Pozice O1.16'!$C$97:$K$196</definedName>
    <definedName name="_xlnm._FilterDatabase" localSheetId="4" hidden="1">'01.17 - Pozice O1.17'!$C$97:$K$196</definedName>
    <definedName name="_xlnm._FilterDatabase" localSheetId="5" hidden="1">'01.18 - Pozice O1.18'!$C$97:$K$196</definedName>
    <definedName name="_xlnm._FilterDatabase" localSheetId="6" hidden="1">'01.19 - Pozice O1.19'!$C$97:$K$196</definedName>
    <definedName name="_xlnm._FilterDatabase" localSheetId="7" hidden="1">'01.20 - Pozice O1.20'!$C$97:$K$196</definedName>
    <definedName name="_xlnm._FilterDatabase" localSheetId="8" hidden="1">'01.21 - Pozice O1.21'!$C$97:$K$196</definedName>
    <definedName name="_xlnm._FilterDatabase" localSheetId="9" hidden="1">'02.41 - Pozice O2.41'!$C$97:$K$196</definedName>
    <definedName name="_xlnm._FilterDatabase" localSheetId="10" hidden="1">'02.42 - Pozice O2.42'!$C$97:$K$196</definedName>
    <definedName name="_xlnm._FilterDatabase" localSheetId="11" hidden="1">'02.43 - Pozice O2.43'!$C$97:$K$196</definedName>
    <definedName name="_xlnm._FilterDatabase" localSheetId="12" hidden="1">'02.44 - Pozice O2.44'!$C$97:$K$196</definedName>
    <definedName name="_xlnm._FilterDatabase" localSheetId="13" hidden="1">'02.45 - Pozice O2.45'!$C$97:$K$196</definedName>
    <definedName name="_xlnm._FilterDatabase" localSheetId="14" hidden="1">'02.46 - Pozice O2.46'!$C$97:$K$196</definedName>
    <definedName name="_xlnm._FilterDatabase" localSheetId="15" hidden="1">'02.47 - Pozice O2.47'!$C$97:$K$196</definedName>
    <definedName name="_xlnm._FilterDatabase" localSheetId="16" hidden="1">'02.48 - Pozice O2.48'!$C$97:$K$196</definedName>
    <definedName name="_xlnm._FilterDatabase" localSheetId="17" hidden="1">'02.49 - Pozice O2.49'!$C$97:$K$196</definedName>
    <definedName name="_xlnm._FilterDatabase" localSheetId="18" hidden="1">'02.50 - Pozice O2.50'!$C$97:$K$196</definedName>
    <definedName name="_xlnm.Print_Area" localSheetId="1">'00 - Vedlejší a ostatní n...'!$C$4:$J$39,'00 - Vedlejší a ostatní n...'!$C$45:$J$61,'00 - Vedlejší a ostatní n...'!$C$67:$K$83</definedName>
    <definedName name="_xlnm.Print_Area" localSheetId="2">'01.15 - Pozice O1.15'!$C$4:$J$41,'01.15 - Pozice O1.15'!$C$47:$J$77,'01.15 - Pozice O1.15'!$C$83:$K$196</definedName>
    <definedName name="_xlnm.Print_Area" localSheetId="3">'01.16 - Pozice O1.16'!$C$4:$J$41,'01.16 - Pozice O1.16'!$C$47:$J$77,'01.16 - Pozice O1.16'!$C$83:$K$196</definedName>
    <definedName name="_xlnm.Print_Area" localSheetId="4">'01.17 - Pozice O1.17'!$C$4:$J$41,'01.17 - Pozice O1.17'!$C$47:$J$77,'01.17 - Pozice O1.17'!$C$83:$K$196</definedName>
    <definedName name="_xlnm.Print_Area" localSheetId="5">'01.18 - Pozice O1.18'!$C$4:$J$41,'01.18 - Pozice O1.18'!$C$47:$J$77,'01.18 - Pozice O1.18'!$C$83:$K$196</definedName>
    <definedName name="_xlnm.Print_Area" localSheetId="6">'01.19 - Pozice O1.19'!$C$4:$J$41,'01.19 - Pozice O1.19'!$C$47:$J$77,'01.19 - Pozice O1.19'!$C$83:$K$196</definedName>
    <definedName name="_xlnm.Print_Area" localSheetId="7">'01.20 - Pozice O1.20'!$C$4:$J$41,'01.20 - Pozice O1.20'!$C$47:$J$77,'01.20 - Pozice O1.20'!$C$83:$K$196</definedName>
    <definedName name="_xlnm.Print_Area" localSheetId="8">'01.21 - Pozice O1.21'!$C$4:$J$41,'01.21 - Pozice O1.21'!$C$47:$J$77,'01.21 - Pozice O1.21'!$C$83:$K$196</definedName>
    <definedName name="_xlnm.Print_Area" localSheetId="9">'02.41 - Pozice O2.41'!$C$4:$J$41,'02.41 - Pozice O2.41'!$C$47:$J$77,'02.41 - Pozice O2.41'!$C$83:$K$196</definedName>
    <definedName name="_xlnm.Print_Area" localSheetId="10">'02.42 - Pozice O2.42'!$C$4:$J$41,'02.42 - Pozice O2.42'!$C$47:$J$77,'02.42 - Pozice O2.42'!$C$83:$K$196</definedName>
    <definedName name="_xlnm.Print_Area" localSheetId="11">'02.43 - Pozice O2.43'!$C$4:$J$41,'02.43 - Pozice O2.43'!$C$47:$J$77,'02.43 - Pozice O2.43'!$C$83:$K$196</definedName>
    <definedName name="_xlnm.Print_Area" localSheetId="12">'02.44 - Pozice O2.44'!$C$4:$J$41,'02.44 - Pozice O2.44'!$C$47:$J$77,'02.44 - Pozice O2.44'!$C$83:$K$196</definedName>
    <definedName name="_xlnm.Print_Area" localSheetId="13">'02.45 - Pozice O2.45'!$C$4:$J$41,'02.45 - Pozice O2.45'!$C$47:$J$77,'02.45 - Pozice O2.45'!$C$83:$K$196</definedName>
    <definedName name="_xlnm.Print_Area" localSheetId="14">'02.46 - Pozice O2.46'!$C$4:$J$41,'02.46 - Pozice O2.46'!$C$47:$J$77,'02.46 - Pozice O2.46'!$C$83:$K$196</definedName>
    <definedName name="_xlnm.Print_Area" localSheetId="15">'02.47 - Pozice O2.47'!$C$4:$J$41,'02.47 - Pozice O2.47'!$C$47:$J$77,'02.47 - Pozice O2.47'!$C$83:$K$196</definedName>
    <definedName name="_xlnm.Print_Area" localSheetId="16">'02.48 - Pozice O2.48'!$C$4:$J$41,'02.48 - Pozice O2.48'!$C$47:$J$77,'02.48 - Pozice O2.48'!$C$83:$K$196</definedName>
    <definedName name="_xlnm.Print_Area" localSheetId="17">'02.49 - Pozice O2.49'!$C$4:$J$41,'02.49 - Pozice O2.49'!$C$47:$J$77,'02.49 - Pozice O2.49'!$C$83:$K$196</definedName>
    <definedName name="_xlnm.Print_Area" localSheetId="18">'02.50 - Pozice O2.50'!$C$4:$J$41,'02.50 - Pozice O2.50'!$C$47:$J$77,'02.50 - Pozice O2.50'!$C$83:$K$196</definedName>
    <definedName name="_xlnm.Print_Area" localSheetId="19">'Pokyny pro vyplnění'!$B$2:$K$71,'Pokyny pro vyplnění'!$B$74:$K$118,'Pokyny pro vyplnění'!$B$121:$K$190,'Pokyny pro vyplnění'!$B$198:$K$218</definedName>
    <definedName name="_xlnm.Print_Area" localSheetId="0">'Rekapitulace stavby'!$D$4:$AO$36,'Rekapitulace stavby'!$C$42:$AQ$74</definedName>
    <definedName name="_xlnm.Print_Titles" localSheetId="0">'Rekapitulace stavby'!$52:$52</definedName>
    <definedName name="_xlnm.Print_Titles" localSheetId="1">'00 - Vedlejší a ostatní n...'!$79:$79</definedName>
    <definedName name="_xlnm.Print_Titles" localSheetId="2">'01.15 - Pozice O1.15'!$97:$97</definedName>
    <definedName name="_xlnm.Print_Titles" localSheetId="3">'01.16 - Pozice O1.16'!$97:$97</definedName>
    <definedName name="_xlnm.Print_Titles" localSheetId="4">'01.17 - Pozice O1.17'!$97:$97</definedName>
    <definedName name="_xlnm.Print_Titles" localSheetId="5">'01.18 - Pozice O1.18'!$97:$97</definedName>
    <definedName name="_xlnm.Print_Titles" localSheetId="6">'01.19 - Pozice O1.19'!$97:$97</definedName>
    <definedName name="_xlnm.Print_Titles" localSheetId="7">'01.20 - Pozice O1.20'!$97:$97</definedName>
    <definedName name="_xlnm.Print_Titles" localSheetId="8">'01.21 - Pozice O1.21'!$97:$97</definedName>
    <definedName name="_xlnm.Print_Titles" localSheetId="9">'02.41 - Pozice O2.41'!$97:$97</definedName>
    <definedName name="_xlnm.Print_Titles" localSheetId="10">'02.42 - Pozice O2.42'!$97:$97</definedName>
    <definedName name="_xlnm.Print_Titles" localSheetId="11">'02.43 - Pozice O2.43'!$97:$97</definedName>
    <definedName name="_xlnm.Print_Titles" localSheetId="12">'02.44 - Pozice O2.44'!$97:$97</definedName>
    <definedName name="_xlnm.Print_Titles" localSheetId="13">'02.45 - Pozice O2.45'!$97:$97</definedName>
    <definedName name="_xlnm.Print_Titles" localSheetId="14">'02.46 - Pozice O2.46'!$97:$97</definedName>
    <definedName name="_xlnm.Print_Titles" localSheetId="15">'02.47 - Pozice O2.47'!$97:$97</definedName>
    <definedName name="_xlnm.Print_Titles" localSheetId="16">'02.48 - Pozice O2.48'!$97:$97</definedName>
    <definedName name="_xlnm.Print_Titles" localSheetId="17">'02.49 - Pozice O2.49'!$97:$97</definedName>
    <definedName name="_xlnm.Print_Titles" localSheetId="18">'02.50 - Pozice O2.50'!$97:$97</definedName>
  </definedNames>
  <calcPr calcId="152511"/>
</workbook>
</file>

<file path=xl/sharedStrings.xml><?xml version="1.0" encoding="utf-8"?>
<sst xmlns="http://schemas.openxmlformats.org/spreadsheetml/2006/main" count="18600" uniqueCount="572">
  <si>
    <t>Export Komplet</t>
  </si>
  <si>
    <t>VZ</t>
  </si>
  <si>
    <t>2.0</t>
  </si>
  <si>
    <t>ZAMOK</t>
  </si>
  <si>
    <t>False</t>
  </si>
  <si>
    <t>{ada302c2-1d52-4108-8722-4c034826c2cf}</t>
  </si>
  <si>
    <t>0,01</t>
  </si>
  <si>
    <t>21</t>
  </si>
  <si>
    <t>15</t>
  </si>
  <si>
    <t>REKAPITULACE STAVBY</t>
  </si>
  <si>
    <t>v ---  níže se nacházejí doplnkové a pomocné údaje k sestavám  --- v</t>
  </si>
  <si>
    <t>Návod na vyplnění</t>
  </si>
  <si>
    <t>0,001</t>
  </si>
  <si>
    <t>Kód:</t>
  </si>
  <si>
    <t>337</t>
  </si>
  <si>
    <t>Měnit lze pouze buňky se žlutým podbarvením!
1) v Rekapitulaci stavby vyplňte údaje o Uchazeči (přenesou se do ostatních sestav i v jiných listech)
2) na vybraných listech vyplňte v sestavě Soupis prací ceny u položek</t>
  </si>
  <si>
    <t>Stavba:</t>
  </si>
  <si>
    <t>Výměna oken - dvorní část, SPŠ stavební v Plzni</t>
  </si>
  <si>
    <t>0,1</t>
  </si>
  <si>
    <t>KSO:</t>
  </si>
  <si>
    <t/>
  </si>
  <si>
    <t>CC-CZ:</t>
  </si>
  <si>
    <t>1</t>
  </si>
  <si>
    <t>Místo:</t>
  </si>
  <si>
    <t>Plzeň</t>
  </si>
  <si>
    <t>Datum:</t>
  </si>
  <si>
    <t>5. 5. 2020</t>
  </si>
  <si>
    <t>10</t>
  </si>
  <si>
    <t>100</t>
  </si>
  <si>
    <t>Zadavatel:</t>
  </si>
  <si>
    <t>IČ:</t>
  </si>
  <si>
    <t>SPŠ stavební</t>
  </si>
  <si>
    <t>DIČ:</t>
  </si>
  <si>
    <t>Uchazeč:</t>
  </si>
  <si>
    <t>Vyplň údaj</t>
  </si>
  <si>
    <t>Projektant:</t>
  </si>
  <si>
    <t>Ing. Arch. Václav Mastný</t>
  </si>
  <si>
    <t>Zpracovatel:</t>
  </si>
  <si>
    <t>Tomáš Chlumecký</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</si>
  <si>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</si>
  <si>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</si>
  <si>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</si>
  <si>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</si>
  <si>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</si>
  <si>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</si>
  <si>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</si>
  <si>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</si>
  <si>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</si>
  <si>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</si>
  <si>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</si>
  <si>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</si>
  <si>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</si>
  <si>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</si>
  <si>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</si>
  <si>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</si>
  <si>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</si>
  <si>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</si>
  <si>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</si>
  <si>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</si>
  <si>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</si>
  <si>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</si>
  <si>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</si>
  <si>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</si>
  <si>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</si>
  <si>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</si>
  <si>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</si>
  <si>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</si>
  <si>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</si>
  <si>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</si>
  <si>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</si>
  <si>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</si>
  <si>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</si>
  <si>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</si>
  <si>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</si>
  <si>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</si>
  <si>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</si>
  <si>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</si>
  <si>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</si>
  <si>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</si>
  <si>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</si>
  <si>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</si>
  <si>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</si>
  <si>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</si>
  <si>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STA</t>
  </si>
  <si>
    <t>{51050e0e-12cf-4d4a-87c7-9ce2215af01d}</t>
  </si>
  <si>
    <t>2</t>
  </si>
  <si>
    <t>01</t>
  </si>
  <si>
    <t>Architektonické a stavební řešení - 1.etapa - 3.NP</t>
  </si>
  <si>
    <t>{845eb662-307b-4c2c-8051-3877a26c5b56}</t>
  </si>
  <si>
    <t>01.15</t>
  </si>
  <si>
    <t>Pozice O1.15</t>
  </si>
  <si>
    <t>Soupis</t>
  </si>
  <si>
    <t>{c558c584-949d-44b0-aa90-a55e2c894b50}</t>
  </si>
  <si>
    <t>01.16</t>
  </si>
  <si>
    <t>Pozice O1.16</t>
  </si>
  <si>
    <t>{9af258b2-4e80-483e-a3d8-e3973a4e6068}</t>
  </si>
  <si>
    <t>01.17</t>
  </si>
  <si>
    <t>Pozice O1.17</t>
  </si>
  <si>
    <t>{0454944a-d069-46a4-97b6-e5896670eb02}</t>
  </si>
  <si>
    <t>01.18</t>
  </si>
  <si>
    <t>Pozice O1.18</t>
  </si>
  <si>
    <t>{d07aadb0-16fc-479c-bcb3-a7c8d2ecbf91}</t>
  </si>
  <si>
    <t>01.19</t>
  </si>
  <si>
    <t>Pozice O1.19</t>
  </si>
  <si>
    <t>{fed92c55-12f8-40cc-afb3-52614b736bbd}</t>
  </si>
  <si>
    <t>01.20</t>
  </si>
  <si>
    <t>Pozice O1.20</t>
  </si>
  <si>
    <t>{e4982932-123e-4a82-a3c1-592d2b5ca879}</t>
  </si>
  <si>
    <t>01.21</t>
  </si>
  <si>
    <t>Pozice O1.21</t>
  </si>
  <si>
    <t>{e583cf82-b17d-4e6f-875d-09b6ce602908}</t>
  </si>
  <si>
    <t>02.41</t>
  </si>
  <si>
    <t>Pozice O2.41</t>
  </si>
  <si>
    <t>{ff133340-023a-44f9-97cb-95a453cdc474}</t>
  </si>
  <si>
    <t>02.42</t>
  </si>
  <si>
    <t>Pozice O2.42</t>
  </si>
  <si>
    <t>{7ea8ed09-3d60-4567-8257-b886f5d37781}</t>
  </si>
  <si>
    <t>02.43</t>
  </si>
  <si>
    <t>Pozice O2.43</t>
  </si>
  <si>
    <t>{41c5daad-366d-4b1d-a207-ce98f4c7dd66}</t>
  </si>
  <si>
    <t>02.44</t>
  </si>
  <si>
    <t>Pozice O2.44</t>
  </si>
  <si>
    <t>{d8869672-20bf-4a14-bcad-38c5872be308}</t>
  </si>
  <si>
    <t>02.45</t>
  </si>
  <si>
    <t>Pozice O2.45</t>
  </si>
  <si>
    <t>{e8ec26c3-08cc-45cd-94ff-d1dbc4dc9d62}</t>
  </si>
  <si>
    <t>02.46</t>
  </si>
  <si>
    <t>Pozice O2.46</t>
  </si>
  <si>
    <t>{282b2766-5866-4488-b21c-f37b2d11f7c7}</t>
  </si>
  <si>
    <t>02.47</t>
  </si>
  <si>
    <t>Pozice O2.47</t>
  </si>
  <si>
    <t>{e27be366-16b8-45e3-a47b-c5d78ff8cf81}</t>
  </si>
  <si>
    <t>02.48</t>
  </si>
  <si>
    <t>Pozice O2.48</t>
  </si>
  <si>
    <t>{d354aa73-21c4-4c74-a66b-5afce26729e6}</t>
  </si>
  <si>
    <t>02.49</t>
  </si>
  <si>
    <t>Pozice O2.49</t>
  </si>
  <si>
    <t>{acb8b6d5-0aa1-4cc5-bdab-392244d4838c}</t>
  </si>
  <si>
    <t>02.50</t>
  </si>
  <si>
    <t>Pozice O2.50</t>
  </si>
  <si>
    <t>{5194886f-ab40-45e1-b21e-0071d85a5b6c}</t>
  </si>
  <si>
    <t>KRYCÍ LIST SOUPISU PRACÍ</t>
  </si>
  <si>
    <t>Objekt:</t>
  </si>
  <si>
    <t>00 - Vedlejší a ostatní náklady</t>
  </si>
  <si>
    <t xml:space="preserve"> </t>
  </si>
  <si>
    <t>REKAPITULACE ČLENĚNÍ SOUPISU PRACÍ</t>
  </si>
  <si>
    <t>Kód dílu - Popis</t>
  </si>
  <si>
    <t>Cena celkem [CZK]</t>
  </si>
  <si>
    <t>-1</t>
  </si>
  <si>
    <t>VN -  VEDLEJŠÍ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</si>
  <si>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</si>
  <si>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</si>
  <si>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</si>
  <si>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</si>
  <si>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</si>
  <si>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</si>
  <si>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</si>
  <si>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</si>
  <si>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</si>
  <si>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</si>
  <si>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</si>
  <si>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</si>
  <si>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</si>
  <si>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</si>
  <si>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 xml:space="preserve"> VEDLEJŠÍ NÁKLADY</t>
  </si>
  <si>
    <t>ROZPOCET</t>
  </si>
  <si>
    <t>K</t>
  </si>
  <si>
    <t>030001000</t>
  </si>
  <si>
    <t>Zařízení staveniště</t>
  </si>
  <si>
    <t>Kč</t>
  </si>
  <si>
    <t>CS ÚRS 2020 01</t>
  </si>
  <si>
    <t>1024</t>
  </si>
  <si>
    <t>570509200</t>
  </si>
  <si>
    <t>045002000</t>
  </si>
  <si>
    <t>Kompletační a koordinační činnost</t>
  </si>
  <si>
    <t>-1725827051</t>
  </si>
  <si>
    <t>01 - Architektonické a stavební řešení - 1.etapa - 3.NP</t>
  </si>
  <si>
    <t>Soupis:</t>
  </si>
  <si>
    <t>01.15 - Pozice O1.15</t>
  </si>
  <si>
    <t>HSV -  Práce a dodávky HSV</t>
  </si>
  <si>
    <t xml:space="preserve">    3 -  Svislé a kompletní konstrukce</t>
  </si>
  <si>
    <t xml:space="preserve">    61 -  Úprava povrchů vnitřní</t>
  </si>
  <si>
    <t xml:space="preserve">    62 -  Úprava povrchů vnější</t>
  </si>
  <si>
    <t xml:space="preserve">    9 -  Ostatní konstrukce a práce-bourání</t>
  </si>
  <si>
    <t xml:space="preserve">    96 -  Bourání konstrukcí</t>
  </si>
  <si>
    <t xml:space="preserve">    997 -  Přesun sutě</t>
  </si>
  <si>
    <t xml:space="preserve">    998 -  Přesun hmot</t>
  </si>
  <si>
    <t>PSV -  Práce a dodávky PSV</t>
  </si>
  <si>
    <t xml:space="preserve">    764 -  Konstrukce klempířské</t>
  </si>
  <si>
    <t xml:space="preserve">    766 -  Konstrukce truhlářské</t>
  </si>
  <si>
    <t xml:space="preserve">    783 -  Dokončovací práce - nátěry</t>
  </si>
  <si>
    <t xml:space="preserve">    784 -  Dokončovací práce - malby</t>
  </si>
  <si>
    <t>HSV</t>
  </si>
  <si>
    <t xml:space="preserve"> Práce a dodávky HSV</t>
  </si>
  <si>
    <t>3</t>
  </si>
  <si>
    <t xml:space="preserve"> Svislé a kompletní konstrukce</t>
  </si>
  <si>
    <t>349231811</t>
  </si>
  <si>
    <t>Přizdívka ostění s ozubem z cihel tl do 150 mm</t>
  </si>
  <si>
    <t>m2</t>
  </si>
  <si>
    <t>4</t>
  </si>
  <si>
    <t>451697061</t>
  </si>
  <si>
    <t>VV</t>
  </si>
  <si>
    <t>O1</t>
  </si>
  <si>
    <t>0,45*(1,9+2,74)*2</t>
  </si>
  <si>
    <t>61</t>
  </si>
  <si>
    <t xml:space="preserve"> Úprava povrchů vnitřní</t>
  </si>
  <si>
    <t>612325302</t>
  </si>
  <si>
    <t>Vápenocementová štuková omítka ostění nebo nadpraží</t>
  </si>
  <si>
    <t>-1705584062</t>
  </si>
  <si>
    <t>619995001</t>
  </si>
  <si>
    <t>Začištění omítek kolem oken, dveří, podlah nebo obkladů</t>
  </si>
  <si>
    <t>m</t>
  </si>
  <si>
    <t>-1159306261</t>
  </si>
  <si>
    <t>PP</t>
  </si>
  <si>
    <t>Začištění omítek (s dodáním hmot) kolem oken, dveří, podlah, obkladů apod.</t>
  </si>
  <si>
    <t>PSC</t>
  </si>
  <si>
    <t xml:space="preserve">Poznámka k souboru cen:
1. Cenu -5001 lze použít pouze v případě provádění opravy nebo osazování nových oken, dveří, obkladů, podlah apod.; nelze ji použít v případech provádění opravy omítek nebo nové omítky v celé ploše.
</t>
  </si>
  <si>
    <t xml:space="preserve">vnitřní </t>
  </si>
  <si>
    <t>(1,9+2,74)*2</t>
  </si>
  <si>
    <t>62</t>
  </si>
  <si>
    <t xml:space="preserve"> Úprava povrchů vnější</t>
  </si>
  <si>
    <t>622325358</t>
  </si>
  <si>
    <t>Oprava vnější vápenné omítky s celoplošným přeštukováním členitosti 2 v rozsahu do 80%</t>
  </si>
  <si>
    <t>1844826972</t>
  </si>
  <si>
    <t>Oprava vápenné omítky s celoplošným přeštukováním vnějších ploch stupně členitosti 2, v rozsahu opravované plochy přes 65 do 80%</t>
  </si>
  <si>
    <t>0,1*(1,9+2,74)*2</t>
  </si>
  <si>
    <t>5</t>
  </si>
  <si>
    <t>-1185647610</t>
  </si>
  <si>
    <t>vnější</t>
  </si>
  <si>
    <t>9</t>
  </si>
  <si>
    <t xml:space="preserve"> Ostatní konstrukce a práce-bourání</t>
  </si>
  <si>
    <t>6</t>
  </si>
  <si>
    <t>949101112</t>
  </si>
  <si>
    <t>Lešení pomocné pro objekty pozemních staveb s lešeňovou podlahou v do 3,5 m zatížení do 150 kg/m2</t>
  </si>
  <si>
    <t>-1071251878</t>
  </si>
  <si>
    <t>Lešení pomocné pracovní pro objekty pozemních staveb pro zatížení do 150 kg/m2, o výšce lešeňové podlahy přes 1,9 do 3,5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</si>
  <si>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</si>
  <si>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7</t>
  </si>
  <si>
    <t>952901111</t>
  </si>
  <si>
    <t>Vyčištění budov bytové a občanské výstavby při výšce podlaží do 4 m</t>
  </si>
  <si>
    <t>1037825934</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</si>
  <si>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</si>
  <si>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</si>
  <si>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96</t>
  </si>
  <si>
    <t xml:space="preserve"> Bourání konstrukcí</t>
  </si>
  <si>
    <t>8</t>
  </si>
  <si>
    <t>967031132</t>
  </si>
  <si>
    <t>Přisekání rovných ostění v cihelném zdivu na MV nebo MVC</t>
  </si>
  <si>
    <t>1340711194</t>
  </si>
  <si>
    <t>968062357</t>
  </si>
  <si>
    <t>Vybourání dřevěných rámů oken dvojitých včetně křídel pl přes 4 m2</t>
  </si>
  <si>
    <t>2128437400</t>
  </si>
  <si>
    <t>Vybourání dřevěných rámů oken s křídly, dveřních zárubní, vrat, stěn, ostění nebo obkladů rámů oken s křídly dvojitých, plochy přes 4 m2</t>
  </si>
  <si>
    <t xml:space="preserve">Poznámka k souboru cen:
1. V cenách -2244 až -2747 jsou započteny i náklady na vyvěšení křídel.
</t>
  </si>
  <si>
    <t>1,9*2,74</t>
  </si>
  <si>
    <t>997</t>
  </si>
  <si>
    <t xml:space="preserve"> Přesun sutě</t>
  </si>
  <si>
    <t>997013154</t>
  </si>
  <si>
    <t>Vnitrostaveništní doprava suti a vybouraných hmot pro budovy v do 15 m s omezením mechanizace</t>
  </si>
  <si>
    <t>t</t>
  </si>
  <si>
    <t>-1164529683</t>
  </si>
  <si>
    <t>Vnitrostaveništní doprava suti a vybouraných hmot vodorovně do 50 m svisle s omezením mechanizace pro budovy a haly výšky přes 12 do 15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</si>
  <si>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</si>
  <si>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11</t>
  </si>
  <si>
    <t>997013501</t>
  </si>
  <si>
    <t>Odvoz suti a vybouraných hmot na skládku nebo meziskládku do 1 km se složením</t>
  </si>
  <si>
    <t>-1181359688</t>
  </si>
  <si>
    <t>12</t>
  </si>
  <si>
    <t>997013509</t>
  </si>
  <si>
    <t>Příplatek k odvozu suti a vybouraných hmot na skládku ZKD 1 km přes 1 km</t>
  </si>
  <si>
    <t>-43274913</t>
  </si>
  <si>
    <t>0,479*14 'Přepočtené koeficientem množství</t>
  </si>
  <si>
    <t>13</t>
  </si>
  <si>
    <t>997013603</t>
  </si>
  <si>
    <t>Poplatek za uložení na skládce (skládkovné) stavebního odpadu cihelného kód odpadu 17 01 02</t>
  </si>
  <si>
    <t>-1861350147</t>
  </si>
  <si>
    <t>Poplatek za uložení stavebního odpadu na skládce (skládkovné) cihelného zatříděného do Katalogu odpadů pod kódem 17 01 02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</si>
  <si>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</si>
  <si>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14</t>
  </si>
  <si>
    <t>997013811</t>
  </si>
  <si>
    <t>Poplatek za uložení na skládce (skládkovné) stavebního odpadu dřevěného kód odpadu 17 02 01</t>
  </si>
  <si>
    <t>-1092045481</t>
  </si>
  <si>
    <t>Poplatek za uložení stavebního odpadu na skládce (skládkovné) dřevěného zatříděného do Katalogu odpadů pod kódem 17 02 01</t>
  </si>
  <si>
    <t>998</t>
  </si>
  <si>
    <t xml:space="preserve"> Přesun hmot</t>
  </si>
  <si>
    <t>998011003</t>
  </si>
  <si>
    <t>Přesun hmot pro budovy zděné v do 24 m</t>
  </si>
  <si>
    <t>476732461</t>
  </si>
  <si>
    <t>PSV</t>
  </si>
  <si>
    <t xml:space="preserve"> Práce a dodávky PSV</t>
  </si>
  <si>
    <t>764</t>
  </si>
  <si>
    <t xml:space="preserve"> Konstrukce klempířské</t>
  </si>
  <si>
    <t>16</t>
  </si>
  <si>
    <t>KL1</t>
  </si>
  <si>
    <t>Uprava stáv parapetu z Pz plechu, doplnění předchodového prvku z Pz plechu, vč dotmelení spáry</t>
  </si>
  <si>
    <t>-1487451855</t>
  </si>
  <si>
    <t>2,05</t>
  </si>
  <si>
    <t>17</t>
  </si>
  <si>
    <t>998764203</t>
  </si>
  <si>
    <t>Přesun hmot procentní pro konstrukce klempířské v objektech v do 24 m</t>
  </si>
  <si>
    <t>%</t>
  </si>
  <si>
    <t>-1349073789</t>
  </si>
  <si>
    <t>766</t>
  </si>
  <si>
    <t xml:space="preserve"> Konstrukce truhlářské</t>
  </si>
  <si>
    <t>18</t>
  </si>
  <si>
    <t>766621213</t>
  </si>
  <si>
    <t>Montáž dřevěných oken plochy přes 1 m2 otevíravých výšky přes 2,5 m s rámem do zdiva</t>
  </si>
  <si>
    <t>-2137664910</t>
  </si>
  <si>
    <t>Montáž oken dřevěných včetně montáže rámu plochy přes 1 m2 otevíravých do zdiva, výšky přes 2,5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</si>
  <si>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</si>
  <si>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19</t>
  </si>
  <si>
    <t>766622</t>
  </si>
  <si>
    <t>Přípl za těsnící pásky mezi ostěním a rámem okna - exteriérové + interiérové</t>
  </si>
  <si>
    <t>412559185</t>
  </si>
  <si>
    <t>20</t>
  </si>
  <si>
    <t>M</t>
  </si>
  <si>
    <t>okno dřevěné špaletové O, kování, nátěr, vel.1900/2740</t>
  </si>
  <si>
    <t>kus</t>
  </si>
  <si>
    <t>32</t>
  </si>
  <si>
    <t>217721042</t>
  </si>
  <si>
    <t>766441821</t>
  </si>
  <si>
    <t>Demontáž parapetních desek dřevěných nebo plastových šířky do 30 cm délky přes 1,0 m</t>
  </si>
  <si>
    <t>1712620912</t>
  </si>
  <si>
    <t>22</t>
  </si>
  <si>
    <t>766694123</t>
  </si>
  <si>
    <t>Montáž parapetních dřevěných nebo plastových šířky přes 30 cm délky do 2,6 m</t>
  </si>
  <si>
    <t>410051446</t>
  </si>
  <si>
    <t>Montáž ostatních truhlářských konstrukcí parapetních desek dřevěných nebo plastových šířky přes 300 mm, délky přes 1600 do 2600 mm</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</si>
  <si>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</si>
  <si>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23</t>
  </si>
  <si>
    <t>60794106</t>
  </si>
  <si>
    <t>deska parapetní dřevěná vnitřní - smrk, nátěr</t>
  </si>
  <si>
    <t>-283736480</t>
  </si>
  <si>
    <t>2,05*1,1 'Přepočtené koeficientem množství</t>
  </si>
  <si>
    <t>24</t>
  </si>
  <si>
    <t>998766203</t>
  </si>
  <si>
    <t>Přesun hmot procentní pro konstrukce truhlářské v objektech v do 24 m</t>
  </si>
  <si>
    <t>895125040</t>
  </si>
  <si>
    <t>783</t>
  </si>
  <si>
    <t xml:space="preserve"> Dokončovací práce - nátěry</t>
  </si>
  <si>
    <t>25</t>
  </si>
  <si>
    <t>783414201</t>
  </si>
  <si>
    <t>Základní antikorozní jednonásobný syntetický nátěr klempířských konstrukcí</t>
  </si>
  <si>
    <t>1613175327</t>
  </si>
  <si>
    <t>2,05*0,15</t>
  </si>
  <si>
    <t>26</t>
  </si>
  <si>
    <t>783417101</t>
  </si>
  <si>
    <t>Krycí jednonásobný syntetický nátěr klempířských konstrukcí</t>
  </si>
  <si>
    <t>2054520955</t>
  </si>
  <si>
    <t>0,308*2 'Přepočtené koeficientem množství</t>
  </si>
  <si>
    <t>27</t>
  </si>
  <si>
    <t>783823137</t>
  </si>
  <si>
    <t>Penetrační vápenný nátěr hladkých nebo štukových omítek</t>
  </si>
  <si>
    <t>-354405329</t>
  </si>
  <si>
    <t>28</t>
  </si>
  <si>
    <t>783827427</t>
  </si>
  <si>
    <t>Krycí dvojnásobný vápenný nátěr omítek stupně členitosti 1 a 2</t>
  </si>
  <si>
    <t>1394603307</t>
  </si>
  <si>
    <t>784</t>
  </si>
  <si>
    <t xml:space="preserve"> Dokončovací práce - malby</t>
  </si>
  <si>
    <t>29</t>
  </si>
  <si>
    <t>784181121</t>
  </si>
  <si>
    <t>Hloubková jednonásobná penetrace podkladu v místnostech výšky do 3,80 m</t>
  </si>
  <si>
    <t>-1806232834</t>
  </si>
  <si>
    <t>Penetrace podkladu jednonásobná hloubková v místnostech výšky do 3,80 m</t>
  </si>
  <si>
    <t>30</t>
  </si>
  <si>
    <t>784221101</t>
  </si>
  <si>
    <t>Dvojnásobné bílé malby ze směsí za sucha dobře otěruvzdorných v místnostech do 3,80 m</t>
  </si>
  <si>
    <t>-489484305</t>
  </si>
  <si>
    <t>1*(1,9+2,74)*2</t>
  </si>
  <si>
    <t>01.16 - Pozice O1.16</t>
  </si>
  <si>
    <t>01.17 - Pozice O1.17</t>
  </si>
  <si>
    <t>01.18 - Pozice O1.18</t>
  </si>
  <si>
    <t>01.19 - Pozice O1.19</t>
  </si>
  <si>
    <t>01.20 - Pozice O1.20</t>
  </si>
  <si>
    <t>01.21 - Pozice O1.21</t>
  </si>
  <si>
    <t>02.41 - Pozice O2.41</t>
  </si>
  <si>
    <t>O2</t>
  </si>
  <si>
    <t>okno dřevěné špaletové O+S, kování, nátěr, vel.1900/2740</t>
  </si>
  <si>
    <t>02.42 - Pozice O2.42</t>
  </si>
  <si>
    <t>02.43 - Pozice O2.43</t>
  </si>
  <si>
    <t>02.44 - Pozice O2.44</t>
  </si>
  <si>
    <t>02.45 - Pozice O2.45</t>
  </si>
  <si>
    <t>02.46 - Pozice O2.46</t>
  </si>
  <si>
    <t>02.47 - Pozice O2.47</t>
  </si>
  <si>
    <t>02.48 - Pozice O2.48</t>
  </si>
  <si>
    <t>02.49 - Pozice O2.49</t>
  </si>
  <si>
    <t>02.50 - Pozice O2.50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</si>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</sst>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9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0" fontId="9"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0" fontId="9" fillId="0" borderId="20" xfId="0" applyFont="1" applyBorder="1" applyAlignment="1" applyProtection="1">
      <alignment vertical="center"/>
      <protection locked="0"/>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5"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vertical="center" wrapText="1"/>
      <protection/>
    </xf>
    <xf numFmtId="167" fontId="21" fillId="2" borderId="22" xfId="0" applyNumberFormat="1" applyFont="1" applyFill="1" applyBorder="1" applyAlignment="1" applyProtection="1">
      <alignment vertical="center"/>
      <protection locked="0"/>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6" fillId="0" borderId="0" xfId="0" applyFont="1" applyAlignment="1" applyProtection="1">
      <alignment horizontal="left" vertical="center" wrapText="1"/>
      <protection/>
    </xf>
    <xf numFmtId="0" fontId="29" fillId="0" borderId="0" xfId="0" applyFont="1" applyAlignment="1" applyProtection="1">
      <alignment horizontal="left" vertical="center" wrapText="1"/>
      <protection/>
    </xf>
    <xf numFmtId="0" fontId="21"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9" fillId="0" borderId="0" xfId="0" applyNumberFormat="1" applyFont="1" applyAlignment="1" applyProtection="1">
      <alignment vertical="center"/>
      <protection/>
    </xf>
    <xf numFmtId="0" fontId="9" fillId="0" borderId="0" xfId="0" applyFont="1" applyAlignment="1" applyProtection="1">
      <alignment vertical="center"/>
      <protection/>
    </xf>
    <xf numFmtId="0" fontId="21" fillId="4" borderId="7" xfId="0" applyFont="1" applyFill="1" applyBorder="1" applyAlignment="1" applyProtection="1">
      <alignment horizontal="right" vertical="center"/>
      <protection/>
    </xf>
    <xf numFmtId="4" fontId="27" fillId="0" borderId="0" xfId="0" applyNumberFormat="1" applyFont="1" applyAlignment="1" applyProtection="1">
      <alignment horizontal="right" vertical="center"/>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4" fontId="23"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top"/>
    </xf>
    <xf numFmtId="0" fontId="42" fillId="0" borderId="0" xfId="0" applyFont="1" applyBorder="1" applyAlignment="1">
      <alignment horizontal="left" vertical="center" wrapText="1"/>
    </xf>
    <xf numFmtId="0" fontId="41" fillId="0" borderId="29" xfId="0" applyFont="1" applyBorder="1" applyAlignment="1">
      <alignment horizontal="left" wrapText="1"/>
    </xf>
    <xf numFmtId="49" fontId="42"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5"/>
  <sheetViews>
    <sheetView showGridLines="0" tabSelected="1" workbookViewId="0" topLeftCell="A34">
      <selection activeCell="BE37" sqref="BE37"/>
    </sheetView>
  </sheetViews>
  <sheetFormatPr defaultColWidth="9.140625" defaultRowHeight="12"/>
  <cols>
    <col min="1" max="1" width="7.140625" style="1" customWidth="1"/>
    <col min="2" max="2" width="1.421875" style="1" customWidth="1"/>
    <col min="3" max="3" width="3.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421875" style="1" customWidth="1"/>
    <col min="43" max="43" width="13.421875" style="1" customWidth="1"/>
    <col min="44" max="44" width="11.7109375" style="1" customWidth="1"/>
    <col min="45" max="47" width="22.140625" style="1" hidden="1" customWidth="1"/>
    <col min="48" max="49" width="18.421875" style="1" hidden="1" customWidth="1"/>
    <col min="50" max="51" width="21.421875" style="1" hidden="1" customWidth="1"/>
    <col min="52" max="52" width="18.421875" style="1" hidden="1" customWidth="1"/>
    <col min="53" max="53" width="16.421875" style="1" hidden="1" customWidth="1"/>
    <col min="54" max="54" width="21.421875" style="1" hidden="1" customWidth="1"/>
    <col min="55" max="55" width="18.421875" style="1" hidden="1" customWidth="1"/>
    <col min="56" max="56" width="16.421875" style="1" hidden="1" customWidth="1"/>
    <col min="57" max="57" width="57.00390625" style="1" customWidth="1"/>
    <col min="71" max="91" width="9.140625" style="1" hidden="1" customWidth="1"/>
  </cols>
  <sheetData>
    <row r="1" spans="1:74" ht="12">
      <c r="A1" s="16" t="s">
        <v>0</v>
      </c>
      <c r="AZ1" s="16" t="s">
        <v>1</v>
      </c>
      <c r="BA1" s="16" t="s">
        <v>2</v>
      </c>
      <c r="BB1" s="16" t="s">
        <v>3</v>
      </c>
      <c r="BT1" s="16" t="s">
        <v>4</v>
      </c>
      <c r="BU1" s="16" t="s">
        <v>4</v>
      </c>
      <c r="BV1" s="16" t="s">
        <v>5</v>
      </c>
    </row>
    <row r="2" spans="44:72" s="1" customFormat="1" ht="36.95" customHeight="1">
      <c r="AR2" s="355"/>
      <c r="AS2" s="355"/>
      <c r="AT2" s="355"/>
      <c r="AU2" s="355"/>
      <c r="AV2" s="355"/>
      <c r="AW2" s="355"/>
      <c r="AX2" s="355"/>
      <c r="AY2" s="355"/>
      <c r="AZ2" s="355"/>
      <c r="BA2" s="355"/>
      <c r="BB2" s="355"/>
      <c r="BC2" s="355"/>
      <c r="BD2" s="355"/>
      <c r="BE2" s="355"/>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339" t="s">
        <v>14</v>
      </c>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22"/>
      <c r="AQ5" s="22"/>
      <c r="AR5" s="20"/>
      <c r="BE5" s="336" t="s">
        <v>15</v>
      </c>
      <c r="BS5" s="17" t="s">
        <v>6</v>
      </c>
    </row>
    <row r="6" spans="2:71" s="1" customFormat="1" ht="36.95" customHeight="1">
      <c r="B6" s="21"/>
      <c r="C6" s="22"/>
      <c r="D6" s="28" t="s">
        <v>16</v>
      </c>
      <c r="E6" s="22"/>
      <c r="F6" s="22"/>
      <c r="G6" s="22"/>
      <c r="H6" s="22"/>
      <c r="I6" s="22"/>
      <c r="J6" s="22"/>
      <c r="K6" s="341" t="s">
        <v>17</v>
      </c>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22"/>
      <c r="AQ6" s="22"/>
      <c r="AR6" s="20"/>
      <c r="BE6" s="337"/>
      <c r="BS6" s="17" t="s">
        <v>18</v>
      </c>
    </row>
    <row r="7" spans="2:71" s="1" customFormat="1" ht="12" customHeight="1">
      <c r="B7" s="21"/>
      <c r="C7" s="22"/>
      <c r="D7" s="29" t="s">
        <v>19</v>
      </c>
      <c r="E7" s="22"/>
      <c r="F7" s="22"/>
      <c r="G7" s="22"/>
      <c r="H7" s="22"/>
      <c r="I7" s="22"/>
      <c r="J7" s="22"/>
      <c r="K7" s="27" t="s">
        <v>20</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21</v>
      </c>
      <c r="AL7" s="22"/>
      <c r="AM7" s="22"/>
      <c r="AN7" s="27" t="s">
        <v>20</v>
      </c>
      <c r="AO7" s="22"/>
      <c r="AP7" s="22"/>
      <c r="AQ7" s="22"/>
      <c r="AR7" s="20"/>
      <c r="BE7" s="337"/>
      <c r="BS7" s="17" t="s">
        <v>22</v>
      </c>
    </row>
    <row r="8" spans="2:71" s="1" customFormat="1" ht="12" customHeight="1">
      <c r="B8" s="21"/>
      <c r="C8" s="22"/>
      <c r="D8" s="29" t="s">
        <v>23</v>
      </c>
      <c r="E8" s="22"/>
      <c r="F8" s="22"/>
      <c r="G8" s="22"/>
      <c r="H8" s="22"/>
      <c r="I8" s="22"/>
      <c r="J8" s="22"/>
      <c r="K8" s="27" t="s">
        <v>24</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25</v>
      </c>
      <c r="AL8" s="22"/>
      <c r="AM8" s="22"/>
      <c r="AN8" s="30" t="s">
        <v>26</v>
      </c>
      <c r="AO8" s="22"/>
      <c r="AP8" s="22"/>
      <c r="AQ8" s="22"/>
      <c r="AR8" s="20"/>
      <c r="BE8" s="337"/>
      <c r="BS8" s="17" t="s">
        <v>27</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37"/>
      <c r="BS9" s="17" t="s">
        <v>28</v>
      </c>
    </row>
    <row r="10" spans="2:71" s="1" customFormat="1" ht="12" customHeight="1">
      <c r="B10" s="21"/>
      <c r="C10" s="22"/>
      <c r="D10" s="29" t="s">
        <v>29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30</v>
      </c>
      <c r="AL10" s="22"/>
      <c r="AM10" s="22"/>
      <c r="AN10" s="27" t="s">
        <v>20</v>
      </c>
      <c r="AO10" s="22"/>
      <c r="AP10" s="22"/>
      <c r="AQ10" s="22"/>
      <c r="AR10" s="20"/>
      <c r="BE10" s="337"/>
      <c r="BS10" s="17" t="s">
        <v>18</v>
      </c>
    </row>
    <row r="11" spans="2:71" s="1" customFormat="1" ht="18.4" customHeight="1">
      <c r="B11" s="21"/>
      <c r="C11" s="22"/>
      <c r="D11" s="22"/>
      <c r="E11" s="27"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32</v>
      </c>
      <c r="AL11" s="22"/>
      <c r="AM11" s="22"/>
      <c r="AN11" s="27" t="s">
        <v>20</v>
      </c>
      <c r="AO11" s="22"/>
      <c r="AP11" s="22"/>
      <c r="AQ11" s="22"/>
      <c r="AR11" s="20"/>
      <c r="BE11" s="337"/>
      <c r="BS11" s="17" t="s">
        <v>18</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37"/>
      <c r="BS12" s="17" t="s">
        <v>18</v>
      </c>
    </row>
    <row r="13" spans="2:71" s="1" customFormat="1" ht="12" customHeight="1">
      <c r="B13" s="21"/>
      <c r="C13" s="22"/>
      <c r="D13" s="29"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30</v>
      </c>
      <c r="AL13" s="22"/>
      <c r="AM13" s="22"/>
      <c r="AN13" s="31" t="s">
        <v>34</v>
      </c>
      <c r="AO13" s="22"/>
      <c r="AP13" s="22"/>
      <c r="AQ13" s="22"/>
      <c r="AR13" s="20"/>
      <c r="BE13" s="337"/>
      <c r="BS13" s="17" t="s">
        <v>18</v>
      </c>
    </row>
    <row r="14" spans="2:71" ht="12.75">
      <c r="B14" s="21"/>
      <c r="C14" s="22"/>
      <c r="D14" s="22"/>
      <c r="E14" s="342" t="s">
        <v>34</v>
      </c>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29" t="s">
        <v>32</v>
      </c>
      <c r="AL14" s="22"/>
      <c r="AM14" s="22"/>
      <c r="AN14" s="31" t="s">
        <v>34</v>
      </c>
      <c r="AO14" s="22"/>
      <c r="AP14" s="22"/>
      <c r="AQ14" s="22"/>
      <c r="AR14" s="20"/>
      <c r="BE14" s="337"/>
      <c r="BS14" s="17" t="s">
        <v>18</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37"/>
      <c r="BS15" s="17" t="s">
        <v>4</v>
      </c>
    </row>
    <row r="16" spans="2:71" s="1" customFormat="1" ht="12" customHeight="1">
      <c r="B16" s="21"/>
      <c r="C16" s="22"/>
      <c r="D16" s="29"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30</v>
      </c>
      <c r="AL16" s="22"/>
      <c r="AM16" s="22"/>
      <c r="AN16" s="27" t="s">
        <v>20</v>
      </c>
      <c r="AO16" s="22"/>
      <c r="AP16" s="22"/>
      <c r="AQ16" s="22"/>
      <c r="AR16" s="20"/>
      <c r="BE16" s="337"/>
      <c r="BS16" s="17" t="s">
        <v>4</v>
      </c>
    </row>
    <row r="17" spans="2:71" s="1" customFormat="1" ht="18.4" customHeight="1">
      <c r="B17" s="21"/>
      <c r="C17" s="22"/>
      <c r="D17" s="22"/>
      <c r="E17" s="27"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32</v>
      </c>
      <c r="AL17" s="22"/>
      <c r="AM17" s="22"/>
      <c r="AN17" s="27" t="s">
        <v>20</v>
      </c>
      <c r="AO17" s="22"/>
      <c r="AP17" s="22"/>
      <c r="AQ17" s="22"/>
      <c r="AR17" s="20"/>
      <c r="BE17" s="337"/>
      <c r="BS17" s="17" t="s">
        <v>4</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37"/>
      <c r="BS18" s="17" t="s">
        <v>6</v>
      </c>
    </row>
    <row r="19" spans="2:71" s="1" customFormat="1" ht="12" customHeight="1">
      <c r="B19" s="21"/>
      <c r="C19" s="22"/>
      <c r="D19" s="29"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30</v>
      </c>
      <c r="AL19" s="22"/>
      <c r="AM19" s="22"/>
      <c r="AN19" s="27" t="s">
        <v>20</v>
      </c>
      <c r="AO19" s="22"/>
      <c r="AP19" s="22"/>
      <c r="AQ19" s="22"/>
      <c r="AR19" s="20"/>
      <c r="BE19" s="337"/>
      <c r="BS19" s="17" t="s">
        <v>6</v>
      </c>
    </row>
    <row r="20" spans="2:71" s="1" customFormat="1" ht="18.4" customHeight="1">
      <c r="B20" s="21"/>
      <c r="C20" s="22"/>
      <c r="D20" s="22"/>
      <c r="E20" s="27" t="s">
        <v>38</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32</v>
      </c>
      <c r="AL20" s="22"/>
      <c r="AM20" s="22"/>
      <c r="AN20" s="27" t="s">
        <v>20</v>
      </c>
      <c r="AO20" s="22"/>
      <c r="AP20" s="22"/>
      <c r="AQ20" s="22"/>
      <c r="AR20" s="20"/>
      <c r="BE20" s="337"/>
      <c r="BS20" s="17" t="s">
        <v>39</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37"/>
    </row>
    <row r="22" spans="2:57" s="1" customFormat="1" ht="12" customHeight="1">
      <c r="B22" s="21"/>
      <c r="C22" s="22"/>
      <c r="D22" s="29" t="s">
        <v>40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37"/>
    </row>
    <row r="23" spans="2:57" s="1" customFormat="1" ht="60" customHeight="1">
      <c r="B23" s="21"/>
      <c r="C23" s="22"/>
      <c r="D23" s="22"/>
      <c r="E23" s="344" t="s">
        <v>41</v>
      </c>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22"/>
      <c r="AP23" s="22"/>
      <c r="AQ23" s="22"/>
      <c r="AR23" s="20"/>
      <c r="BE23" s="337"/>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37"/>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37"/>
    </row>
    <row r="26" spans="1:57" s="2" customFormat="1" ht="25.9" customHeight="1">
      <c r="A26" s="34"/>
      <c r="B26" s="35"/>
      <c r="C26" s="36"/>
      <c r="D26" s="37" t="s">
        <v>42</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45">
        <f>ROUND(AG54,2)</f>
        <v>0</v>
      </c>
      <c r="AL26" s="346"/>
      <c r="AM26" s="346"/>
      <c r="AN26" s="346"/>
      <c r="AO26" s="346"/>
      <c r="AP26" s="36"/>
      <c r="AQ26" s="36"/>
      <c r="AR26" s="39"/>
      <c r="BE26" s="337"/>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37"/>
    </row>
    <row r="28" spans="1:57" s="2" customFormat="1" ht="12.75">
      <c r="A28" s="34"/>
      <c r="B28" s="35"/>
      <c r="C28" s="36"/>
      <c r="D28" s="36"/>
      <c r="E28" s="36"/>
      <c r="F28" s="36"/>
      <c r="G28" s="36"/>
      <c r="H28" s="36"/>
      <c r="I28" s="36"/>
      <c r="J28" s="36"/>
      <c r="K28" s="36"/>
      <c r="L28" s="347" t="s">
        <v>43</v>
      </c>
      <c r="M28" s="347"/>
      <c r="N28" s="347"/>
      <c r="O28" s="347"/>
      <c r="P28" s="347"/>
      <c r="Q28" s="36"/>
      <c r="R28" s="36"/>
      <c r="S28" s="36"/>
      <c r="T28" s="36"/>
      <c r="U28" s="36"/>
      <c r="V28" s="36"/>
      <c r="W28" s="347" t="s">
        <v>44</v>
      </c>
      <c r="X28" s="347"/>
      <c r="Y28" s="347"/>
      <c r="Z28" s="347"/>
      <c r="AA28" s="347"/>
      <c r="AB28" s="347"/>
      <c r="AC28" s="347"/>
      <c r="AD28" s="347"/>
      <c r="AE28" s="347"/>
      <c r="AF28" s="36"/>
      <c r="AG28" s="36"/>
      <c r="AH28" s="36"/>
      <c r="AI28" s="36"/>
      <c r="AJ28" s="36"/>
      <c r="AK28" s="347" t="s">
        <v>45</v>
      </c>
      <c r="AL28" s="347"/>
      <c r="AM28" s="347"/>
      <c r="AN28" s="347"/>
      <c r="AO28" s="347"/>
      <c r="AP28" s="36"/>
      <c r="AQ28" s="36"/>
      <c r="AR28" s="39"/>
      <c r="BE28" s="337"/>
    </row>
    <row r="29" spans="2:57" s="3" customFormat="1" ht="14.45" customHeight="1">
      <c r="B29" s="40"/>
      <c r="C29" s="41"/>
      <c r="D29" s="29" t="s">
        <v>46</v>
      </c>
      <c r="E29" s="41"/>
      <c r="F29" s="29" t="s">
        <v>47</v>
      </c>
      <c r="G29" s="41"/>
      <c r="H29" s="41"/>
      <c r="I29" s="41"/>
      <c r="J29" s="41"/>
      <c r="K29" s="41"/>
      <c r="L29" s="350">
        <v>0.21</v>
      </c>
      <c r="M29" s="349"/>
      <c r="N29" s="349"/>
      <c r="O29" s="349"/>
      <c r="P29" s="349"/>
      <c r="Q29" s="41"/>
      <c r="R29" s="41"/>
      <c r="S29" s="41"/>
      <c r="T29" s="41"/>
      <c r="U29" s="41"/>
      <c r="V29" s="41"/>
      <c r="W29" s="348">
        <f>ROUND(AZ54,2)</f>
        <v>0</v>
      </c>
      <c r="X29" s="349"/>
      <c r="Y29" s="349"/>
      <c r="Z29" s="349"/>
      <c r="AA29" s="349"/>
      <c r="AB29" s="349"/>
      <c r="AC29" s="349"/>
      <c r="AD29" s="349"/>
      <c r="AE29" s="349"/>
      <c r="AF29" s="41"/>
      <c r="AG29" s="41"/>
      <c r="AH29" s="41"/>
      <c r="AI29" s="41"/>
      <c r="AJ29" s="41"/>
      <c r="AK29" s="348">
        <f>ROUND(AV54,2)</f>
        <v>0</v>
      </c>
      <c r="AL29" s="349"/>
      <c r="AM29" s="349"/>
      <c r="AN29" s="349"/>
      <c r="AO29" s="349"/>
      <c r="AP29" s="41"/>
      <c r="AQ29" s="41"/>
      <c r="AR29" s="42"/>
      <c r="BE29" s="338"/>
    </row>
    <row r="30" spans="2:57" s="3" customFormat="1" ht="14.45" customHeight="1">
      <c r="B30" s="40"/>
      <c r="C30" s="41"/>
      <c r="D30" s="41"/>
      <c r="E30" s="41"/>
      <c r="F30" s="29" t="s">
        <v>48</v>
      </c>
      <c r="G30" s="41"/>
      <c r="H30" s="41"/>
      <c r="I30" s="41"/>
      <c r="J30" s="41"/>
      <c r="K30" s="41"/>
      <c r="L30" s="350">
        <v>0.15</v>
      </c>
      <c r="M30" s="349"/>
      <c r="N30" s="349"/>
      <c r="O30" s="349"/>
      <c r="P30" s="349"/>
      <c r="Q30" s="41"/>
      <c r="R30" s="41"/>
      <c r="S30" s="41"/>
      <c r="T30" s="41"/>
      <c r="U30" s="41"/>
      <c r="V30" s="41"/>
      <c r="W30" s="348">
        <f>ROUND(BA54,2)</f>
        <v>0</v>
      </c>
      <c r="X30" s="349"/>
      <c r="Y30" s="349"/>
      <c r="Z30" s="349"/>
      <c r="AA30" s="349"/>
      <c r="AB30" s="349"/>
      <c r="AC30" s="349"/>
      <c r="AD30" s="349"/>
      <c r="AE30" s="349"/>
      <c r="AF30" s="41"/>
      <c r="AG30" s="41"/>
      <c r="AH30" s="41"/>
      <c r="AI30" s="41"/>
      <c r="AJ30" s="41"/>
      <c r="AK30" s="348">
        <f>ROUND(AW54,2)</f>
        <v>0</v>
      </c>
      <c r="AL30" s="349"/>
      <c r="AM30" s="349"/>
      <c r="AN30" s="349"/>
      <c r="AO30" s="349"/>
      <c r="AP30" s="41"/>
      <c r="AQ30" s="41"/>
      <c r="AR30" s="42"/>
      <c r="BE30" s="338"/>
    </row>
    <row r="31" spans="2:57" s="3" customFormat="1" ht="14.45" customHeight="1" hidden="1">
      <c r="B31" s="40"/>
      <c r="C31" s="41"/>
      <c r="D31" s="41"/>
      <c r="E31" s="41"/>
      <c r="F31" s="29" t="s">
        <v>49</v>
      </c>
      <c r="G31" s="41"/>
      <c r="H31" s="41"/>
      <c r="I31" s="41"/>
      <c r="J31" s="41"/>
      <c r="K31" s="41"/>
      <c r="L31" s="350">
        <v>0.21</v>
      </c>
      <c r="M31" s="349"/>
      <c r="N31" s="349"/>
      <c r="O31" s="349"/>
      <c r="P31" s="349"/>
      <c r="Q31" s="41"/>
      <c r="R31" s="41"/>
      <c r="S31" s="41"/>
      <c r="T31" s="41"/>
      <c r="U31" s="41"/>
      <c r="V31" s="41"/>
      <c r="W31" s="348">
        <f>ROUND(BB54,2)</f>
        <v>0</v>
      </c>
      <c r="X31" s="349"/>
      <c r="Y31" s="349"/>
      <c r="Z31" s="349"/>
      <c r="AA31" s="349"/>
      <c r="AB31" s="349"/>
      <c r="AC31" s="349"/>
      <c r="AD31" s="349"/>
      <c r="AE31" s="349"/>
      <c r="AF31" s="41"/>
      <c r="AG31" s="41"/>
      <c r="AH31" s="41"/>
      <c r="AI31" s="41"/>
      <c r="AJ31" s="41"/>
      <c r="AK31" s="348">
        <v>0</v>
      </c>
      <c r="AL31" s="349"/>
      <c r="AM31" s="349"/>
      <c r="AN31" s="349"/>
      <c r="AO31" s="349"/>
      <c r="AP31" s="41"/>
      <c r="AQ31" s="41"/>
      <c r="AR31" s="42"/>
      <c r="BE31" s="338"/>
    </row>
    <row r="32" spans="2:57" s="3" customFormat="1" ht="14.45" customHeight="1" hidden="1">
      <c r="B32" s="40"/>
      <c r="C32" s="41"/>
      <c r="D32" s="41"/>
      <c r="E32" s="41"/>
      <c r="F32" s="29" t="s">
        <v>50</v>
      </c>
      <c r="G32" s="41"/>
      <c r="H32" s="41"/>
      <c r="I32" s="41"/>
      <c r="J32" s="41"/>
      <c r="K32" s="41"/>
      <c r="L32" s="350">
        <v>0.15</v>
      </c>
      <c r="M32" s="349"/>
      <c r="N32" s="349"/>
      <c r="O32" s="349"/>
      <c r="P32" s="349"/>
      <c r="Q32" s="41"/>
      <c r="R32" s="41"/>
      <c r="S32" s="41"/>
      <c r="T32" s="41"/>
      <c r="U32" s="41"/>
      <c r="V32" s="41"/>
      <c r="W32" s="348">
        <f>ROUND(BC54,2)</f>
        <v>0</v>
      </c>
      <c r="X32" s="349"/>
      <c r="Y32" s="349"/>
      <c r="Z32" s="349"/>
      <c r="AA32" s="349"/>
      <c r="AB32" s="349"/>
      <c r="AC32" s="349"/>
      <c r="AD32" s="349"/>
      <c r="AE32" s="349"/>
      <c r="AF32" s="41"/>
      <c r="AG32" s="41"/>
      <c r="AH32" s="41"/>
      <c r="AI32" s="41"/>
      <c r="AJ32" s="41"/>
      <c r="AK32" s="348">
        <v>0</v>
      </c>
      <c r="AL32" s="349"/>
      <c r="AM32" s="349"/>
      <c r="AN32" s="349"/>
      <c r="AO32" s="349"/>
      <c r="AP32" s="41"/>
      <c r="AQ32" s="41"/>
      <c r="AR32" s="42"/>
      <c r="BE32" s="338"/>
    </row>
    <row r="33" spans="2:44" s="3" customFormat="1" ht="14.45" customHeight="1" hidden="1">
      <c r="B33" s="40"/>
      <c r="C33" s="41"/>
      <c r="D33" s="41"/>
      <c r="E33" s="41"/>
      <c r="F33" s="29" t="s">
        <v>51</v>
      </c>
      <c r="G33" s="41"/>
      <c r="H33" s="41"/>
      <c r="I33" s="41"/>
      <c r="J33" s="41"/>
      <c r="K33" s="41"/>
      <c r="L33" s="350">
        <v>0</v>
      </c>
      <c r="M33" s="349"/>
      <c r="N33" s="349"/>
      <c r="O33" s="349"/>
      <c r="P33" s="349"/>
      <c r="Q33" s="41"/>
      <c r="R33" s="41"/>
      <c r="S33" s="41"/>
      <c r="T33" s="41"/>
      <c r="U33" s="41"/>
      <c r="V33" s="41"/>
      <c r="W33" s="348">
        <f>ROUND(BD54,2)</f>
        <v>0</v>
      </c>
      <c r="X33" s="349"/>
      <c r="Y33" s="349"/>
      <c r="Z33" s="349"/>
      <c r="AA33" s="349"/>
      <c r="AB33" s="349"/>
      <c r="AC33" s="349"/>
      <c r="AD33" s="349"/>
      <c r="AE33" s="349"/>
      <c r="AF33" s="41"/>
      <c r="AG33" s="41"/>
      <c r="AH33" s="41"/>
      <c r="AI33" s="41"/>
      <c r="AJ33" s="41"/>
      <c r="AK33" s="348">
        <v>0</v>
      </c>
      <c r="AL33" s="349"/>
      <c r="AM33" s="349"/>
      <c r="AN33" s="349"/>
      <c r="AO33" s="349"/>
      <c r="AP33" s="41"/>
      <c r="AQ33" s="41"/>
      <c r="AR33" s="4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 customHeight="1">
      <c r="A35" s="34"/>
      <c r="B35" s="35"/>
      <c r="C35" s="43"/>
      <c r="D35" s="44" t="s">
        <v>52</v>
      </c>
      <c r="E35" s="45"/>
      <c r="F35" s="45"/>
      <c r="G35" s="45"/>
      <c r="H35" s="45"/>
      <c r="I35" s="45"/>
      <c r="J35" s="45"/>
      <c r="K35" s="45"/>
      <c r="L35" s="45"/>
      <c r="M35" s="45"/>
      <c r="N35" s="45"/>
      <c r="O35" s="45"/>
      <c r="P35" s="45"/>
      <c r="Q35" s="45"/>
      <c r="R35" s="45"/>
      <c r="S35" s="45"/>
      <c r="T35" s="46" t="s">
        <v>53</v>
      </c>
      <c r="U35" s="45"/>
      <c r="V35" s="45"/>
      <c r="W35" s="45"/>
      <c r="X35" s="354" t="s">
        <v>54</v>
      </c>
      <c r="Y35" s="352"/>
      <c r="Z35" s="352"/>
      <c r="AA35" s="352"/>
      <c r="AB35" s="352"/>
      <c r="AC35" s="45"/>
      <c r="AD35" s="45"/>
      <c r="AE35" s="45"/>
      <c r="AF35" s="45"/>
      <c r="AG35" s="45"/>
      <c r="AH35" s="45"/>
      <c r="AI35" s="45"/>
      <c r="AJ35" s="45"/>
      <c r="AK35" s="351">
        <f>SUM(AK26:AK33)</f>
        <v>0</v>
      </c>
      <c r="AL35" s="352"/>
      <c r="AM35" s="352"/>
      <c r="AN35" s="352"/>
      <c r="AO35" s="353"/>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6.95"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2" customFormat="1" ht="6.95"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2" customFormat="1" ht="24.95" customHeight="1">
      <c r="A42" s="34"/>
      <c r="B42" s="35"/>
      <c r="C42" s="23" t="s">
        <v>55</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6.95"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2:44" s="4" customFormat="1" ht="12" customHeight="1">
      <c r="B44" s="51"/>
      <c r="C44" s="29" t="s">
        <v>13</v>
      </c>
      <c r="D44" s="52"/>
      <c r="E44" s="52"/>
      <c r="F44" s="52"/>
      <c r="G44" s="52"/>
      <c r="H44" s="52"/>
      <c r="I44" s="52"/>
      <c r="J44" s="52"/>
      <c r="K44" s="52"/>
      <c r="L44" s="52" t="str">
        <f>K5</f>
        <v>337</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5" customFormat="1" ht="36.95" customHeight="1">
      <c r="B45" s="54"/>
      <c r="C45" s="55" t="s">
        <v>16</v>
      </c>
      <c r="D45" s="56"/>
      <c r="E45" s="56"/>
      <c r="F45" s="56"/>
      <c r="G45" s="56"/>
      <c r="H45" s="56"/>
      <c r="I45" s="56"/>
      <c r="J45" s="56"/>
      <c r="K45" s="56"/>
      <c r="L45" s="333" t="str">
        <f>K6</f>
        <v>Výměna oken - dvorní část, SPŠ stavební v Plzni</v>
      </c>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56"/>
      <c r="AQ45" s="56"/>
      <c r="AR45" s="57"/>
    </row>
    <row r="46" spans="1:57" s="2" customFormat="1" ht="6.95"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23</v>
      </c>
      <c r="D47" s="36"/>
      <c r="E47" s="36"/>
      <c r="F47" s="36"/>
      <c r="G47" s="36"/>
      <c r="H47" s="36"/>
      <c r="I47" s="36"/>
      <c r="J47" s="36"/>
      <c r="K47" s="36"/>
      <c r="L47" s="58" t="str">
        <f>IF(K8="","",K8)</f>
        <v>Plzeň</v>
      </c>
      <c r="M47" s="36"/>
      <c r="N47" s="36"/>
      <c r="O47" s="36"/>
      <c r="P47" s="36"/>
      <c r="Q47" s="36"/>
      <c r="R47" s="36"/>
      <c r="S47" s="36"/>
      <c r="T47" s="36"/>
      <c r="U47" s="36"/>
      <c r="V47" s="36"/>
      <c r="W47" s="36"/>
      <c r="X47" s="36"/>
      <c r="Y47" s="36"/>
      <c r="Z47" s="36"/>
      <c r="AA47" s="36"/>
      <c r="AB47" s="36"/>
      <c r="AC47" s="36"/>
      <c r="AD47" s="36"/>
      <c r="AE47" s="36"/>
      <c r="AF47" s="36"/>
      <c r="AG47" s="36"/>
      <c r="AH47" s="36"/>
      <c r="AI47" s="29" t="s">
        <v>25</v>
      </c>
      <c r="AJ47" s="36"/>
      <c r="AK47" s="36"/>
      <c r="AL47" s="36"/>
      <c r="AM47" s="364" t="str">
        <f>IF(AN8="","",AN8)</f>
        <v>5. 5. 2020</v>
      </c>
      <c r="AN47" s="364"/>
      <c r="AO47" s="36"/>
      <c r="AP47" s="36"/>
      <c r="AQ47" s="36"/>
      <c r="AR47" s="39"/>
      <c r="BE47" s="34"/>
    </row>
    <row r="48" spans="1:57" s="2" customFormat="1" ht="6.95"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57" s="2" customFormat="1" ht="26.45" customHeight="1">
      <c r="A49" s="34"/>
      <c r="B49" s="35"/>
      <c r="C49" s="29" t="s">
        <v>29</v>
      </c>
      <c r="D49" s="36"/>
      <c r="E49" s="36"/>
      <c r="F49" s="36"/>
      <c r="G49" s="36"/>
      <c r="H49" s="36"/>
      <c r="I49" s="36"/>
      <c r="J49" s="36"/>
      <c r="K49" s="36"/>
      <c r="L49" s="52" t="str">
        <f>IF(E11="","",E11)</f>
        <v>SPŠ stavební</v>
      </c>
      <c r="M49" s="36"/>
      <c r="N49" s="36"/>
      <c r="O49" s="36"/>
      <c r="P49" s="36"/>
      <c r="Q49" s="36"/>
      <c r="R49" s="36"/>
      <c r="S49" s="36"/>
      <c r="T49" s="36"/>
      <c r="U49" s="36"/>
      <c r="V49" s="36"/>
      <c r="W49" s="36"/>
      <c r="X49" s="36"/>
      <c r="Y49" s="36"/>
      <c r="Z49" s="36"/>
      <c r="AA49" s="36"/>
      <c r="AB49" s="36"/>
      <c r="AC49" s="36"/>
      <c r="AD49" s="36"/>
      <c r="AE49" s="36"/>
      <c r="AF49" s="36"/>
      <c r="AG49" s="36"/>
      <c r="AH49" s="36"/>
      <c r="AI49" s="29" t="s">
        <v>35</v>
      </c>
      <c r="AJ49" s="36"/>
      <c r="AK49" s="36"/>
      <c r="AL49" s="36"/>
      <c r="AM49" s="362" t="str">
        <f>IF(E17="","",E17)</f>
        <v>Ing. Arch. Václav Mastný</v>
      </c>
      <c r="AN49" s="363"/>
      <c r="AO49" s="363"/>
      <c r="AP49" s="363"/>
      <c r="AQ49" s="36"/>
      <c r="AR49" s="39"/>
      <c r="AS49" s="365" t="s">
        <v>56</v>
      </c>
      <c r="AT49" s="366"/>
      <c r="AU49" s="60"/>
      <c r="AV49" s="60"/>
      <c r="AW49" s="60"/>
      <c r="AX49" s="60"/>
      <c r="AY49" s="60"/>
      <c r="AZ49" s="60"/>
      <c r="BA49" s="60"/>
      <c r="BB49" s="60"/>
      <c r="BC49" s="60"/>
      <c r="BD49" s="61"/>
      <c r="BE49" s="34"/>
    </row>
    <row r="50" spans="1:57" s="2" customFormat="1" ht="15.6" customHeight="1">
      <c r="A50" s="34"/>
      <c r="B50" s="35"/>
      <c r="C50" s="29" t="s">
        <v>33</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37</v>
      </c>
      <c r="AJ50" s="36"/>
      <c r="AK50" s="36"/>
      <c r="AL50" s="36"/>
      <c r="AM50" s="362" t="str">
        <f>IF(E20="","",E20)</f>
        <v>Tomáš Chlumecký</v>
      </c>
      <c r="AN50" s="363"/>
      <c r="AO50" s="363"/>
      <c r="AP50" s="363"/>
      <c r="AQ50" s="36"/>
      <c r="AR50" s="39"/>
      <c r="AS50" s="367"/>
      <c r="AT50" s="368"/>
      <c r="AU50" s="62"/>
      <c r="AV50" s="62"/>
      <c r="AW50" s="62"/>
      <c r="AX50" s="62"/>
      <c r="AY50" s="62"/>
      <c r="AZ50" s="62"/>
      <c r="BA50" s="62"/>
      <c r="BB50" s="62"/>
      <c r="BC50" s="62"/>
      <c r="BD50" s="63"/>
      <c r="BE50" s="34"/>
    </row>
    <row r="51" spans="1:57" s="2" customFormat="1" ht="10.9"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69"/>
      <c r="AT51" s="370"/>
      <c r="AU51" s="64"/>
      <c r="AV51" s="64"/>
      <c r="AW51" s="64"/>
      <c r="AX51" s="64"/>
      <c r="AY51" s="64"/>
      <c r="AZ51" s="64"/>
      <c r="BA51" s="64"/>
      <c r="BB51" s="64"/>
      <c r="BC51" s="64"/>
      <c r="BD51" s="65"/>
      <c r="BE51" s="34"/>
    </row>
    <row r="52" spans="1:57" s="2" customFormat="1" ht="29.25" customHeight="1">
      <c r="A52" s="34"/>
      <c r="B52" s="35"/>
      <c r="C52" s="328" t="s">
        <v>57</v>
      </c>
      <c r="D52" s="329"/>
      <c r="E52" s="329"/>
      <c r="F52" s="329"/>
      <c r="G52" s="329"/>
      <c r="H52" s="66"/>
      <c r="I52" s="332" t="s">
        <v>58</v>
      </c>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58" t="s">
        <v>59</v>
      </c>
      <c r="AH52" s="329"/>
      <c r="AI52" s="329"/>
      <c r="AJ52" s="329"/>
      <c r="AK52" s="329"/>
      <c r="AL52" s="329"/>
      <c r="AM52" s="329"/>
      <c r="AN52" s="332" t="s">
        <v>60</v>
      </c>
      <c r="AO52" s="329"/>
      <c r="AP52" s="329"/>
      <c r="AQ52" s="67" t="s">
        <v>61</v>
      </c>
      <c r="AR52" s="39"/>
      <c r="AS52" s="68" t="s">
        <v>62</v>
      </c>
      <c r="AT52" s="69" t="s">
        <v>63</v>
      </c>
      <c r="AU52" s="69" t="s">
        <v>64</v>
      </c>
      <c r="AV52" s="69" t="s">
        <v>65</v>
      </c>
      <c r="AW52" s="69" t="s">
        <v>66</v>
      </c>
      <c r="AX52" s="69" t="s">
        <v>67</v>
      </c>
      <c r="AY52" s="69" t="s">
        <v>68</v>
      </c>
      <c r="AZ52" s="69" t="s">
        <v>69</v>
      </c>
      <c r="BA52" s="69" t="s">
        <v>70</v>
      </c>
      <c r="BB52" s="69" t="s">
        <v>71</v>
      </c>
      <c r="BC52" s="69" t="s">
        <v>72</v>
      </c>
      <c r="BD52" s="70" t="s">
        <v>73</v>
      </c>
      <c r="BE52" s="34"/>
    </row>
    <row r="53" spans="1:57" s="2" customFormat="1" ht="10.9"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c r="BE53" s="34"/>
    </row>
    <row r="54" spans="2:90" s="6" customFormat="1" ht="32.45" customHeight="1">
      <c r="B54" s="74"/>
      <c r="C54" s="75" t="s">
        <v>74</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35">
        <f>ROUND(AG55+AG56,2)</f>
        <v>0</v>
      </c>
      <c r="AH54" s="335"/>
      <c r="AI54" s="335"/>
      <c r="AJ54" s="335"/>
      <c r="AK54" s="335"/>
      <c r="AL54" s="335"/>
      <c r="AM54" s="335"/>
      <c r="AN54" s="371">
        <f aca="true" t="shared" si="0" ref="AN54:AN73">SUM(AG54,AT54)</f>
        <v>0</v>
      </c>
      <c r="AO54" s="371"/>
      <c r="AP54" s="371"/>
      <c r="AQ54" s="78" t="s">
        <v>20</v>
      </c>
      <c r="AR54" s="79"/>
      <c r="AS54" s="80">
        <f>ROUND(AS55+AS56,2)</f>
        <v>0</v>
      </c>
      <c r="AT54" s="81">
        <f aca="true" t="shared" si="1" ref="AT54:AT73">ROUND(SUM(AV54:AW54),2)</f>
        <v>0</v>
      </c>
      <c r="AU54" s="82">
        <f>ROUND(AU55+AU56,5)</f>
        <v>0</v>
      </c>
      <c r="AV54" s="81">
        <f>ROUND(AZ54*L29,2)</f>
        <v>0</v>
      </c>
      <c r="AW54" s="81">
        <f>ROUND(BA54*L30,2)</f>
        <v>0</v>
      </c>
      <c r="AX54" s="81">
        <f>ROUND(BB54*L29,2)</f>
        <v>0</v>
      </c>
      <c r="AY54" s="81">
        <f>ROUND(BC54*L30,2)</f>
        <v>0</v>
      </c>
      <c r="AZ54" s="81">
        <f>ROUND(AZ55+AZ56,2)</f>
        <v>0</v>
      </c>
      <c r="BA54" s="81">
        <f>ROUND(BA55+BA56,2)</f>
        <v>0</v>
      </c>
      <c r="BB54" s="81">
        <f>ROUND(BB55+BB56,2)</f>
        <v>0</v>
      </c>
      <c r="BC54" s="81">
        <f>ROUND(BC55+BC56,2)</f>
        <v>0</v>
      </c>
      <c r="BD54" s="83">
        <f>ROUND(BD55+BD56,2)</f>
        <v>0</v>
      </c>
      <c r="BS54" s="84" t="s">
        <v>75</v>
      </c>
      <c r="BT54" s="84" t="s">
        <v>76</v>
      </c>
      <c r="BU54" s="85" t="s">
        <v>77</v>
      </c>
      <c r="BV54" s="84" t="s">
        <v>78</v>
      </c>
      <c r="BW54" s="84" t="s">
        <v>5</v>
      </c>
      <c r="BX54" s="84" t="s">
        <v>79</v>
      </c>
      <c r="CL54" s="84" t="s">
        <v>20</v>
      </c>
    </row>
    <row r="55" spans="1:91" s="7" customFormat="1" ht="14.45" customHeight="1">
      <c r="A55" s="86" t="s">
        <v>80</v>
      </c>
      <c r="B55" s="87"/>
      <c r="C55" s="88"/>
      <c r="D55" s="330" t="s">
        <v>81</v>
      </c>
      <c r="E55" s="330"/>
      <c r="F55" s="330"/>
      <c r="G55" s="330"/>
      <c r="H55" s="330"/>
      <c r="I55" s="89"/>
      <c r="J55" s="330" t="s">
        <v>82</v>
      </c>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61">
        <f>'00 - Vedlejší a ostatní n...'!J30</f>
        <v>0</v>
      </c>
      <c r="AH55" s="360"/>
      <c r="AI55" s="360"/>
      <c r="AJ55" s="360"/>
      <c r="AK55" s="360"/>
      <c r="AL55" s="360"/>
      <c r="AM55" s="360"/>
      <c r="AN55" s="361">
        <f t="shared" si="0"/>
        <v>0</v>
      </c>
      <c r="AO55" s="360"/>
      <c r="AP55" s="360"/>
      <c r="AQ55" s="90" t="s">
        <v>83</v>
      </c>
      <c r="AR55" s="91"/>
      <c r="AS55" s="92">
        <v>0</v>
      </c>
      <c r="AT55" s="93">
        <f t="shared" si="1"/>
        <v>0</v>
      </c>
      <c r="AU55" s="94">
        <f>'00 - Vedlejší a ostatní n...'!P80</f>
        <v>0</v>
      </c>
      <c r="AV55" s="93">
        <f>'00 - Vedlejší a ostatní n...'!J33</f>
        <v>0</v>
      </c>
      <c r="AW55" s="93">
        <f>'00 - Vedlejší a ostatní n...'!J34</f>
        <v>0</v>
      </c>
      <c r="AX55" s="93">
        <f>'00 - Vedlejší a ostatní n...'!J35</f>
        <v>0</v>
      </c>
      <c r="AY55" s="93">
        <f>'00 - Vedlejší a ostatní n...'!J36</f>
        <v>0</v>
      </c>
      <c r="AZ55" s="93">
        <f>'00 - Vedlejší a ostatní n...'!F33</f>
        <v>0</v>
      </c>
      <c r="BA55" s="93">
        <f>'00 - Vedlejší a ostatní n...'!F34</f>
        <v>0</v>
      </c>
      <c r="BB55" s="93">
        <f>'00 - Vedlejší a ostatní n...'!F35</f>
        <v>0</v>
      </c>
      <c r="BC55" s="93">
        <f>'00 - Vedlejší a ostatní n...'!F36</f>
        <v>0</v>
      </c>
      <c r="BD55" s="95">
        <f>'00 - Vedlejší a ostatní n...'!F37</f>
        <v>0</v>
      </c>
      <c r="BT55" s="96" t="s">
        <v>22</v>
      </c>
      <c r="BV55" s="96" t="s">
        <v>78</v>
      </c>
      <c r="BW55" s="96" t="s">
        <v>84</v>
      </c>
      <c r="BX55" s="96" t="s">
        <v>5</v>
      </c>
      <c r="CL55" s="96" t="s">
        <v>20</v>
      </c>
      <c r="CM55" s="96" t="s">
        <v>85</v>
      </c>
    </row>
    <row r="56" spans="2:91" s="7" customFormat="1" ht="24.6" customHeight="1">
      <c r="B56" s="87"/>
      <c r="C56" s="88"/>
      <c r="D56" s="330" t="s">
        <v>86</v>
      </c>
      <c r="E56" s="330"/>
      <c r="F56" s="330"/>
      <c r="G56" s="330"/>
      <c r="H56" s="330"/>
      <c r="I56" s="89"/>
      <c r="J56" s="330" t="s">
        <v>87</v>
      </c>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59">
        <f>ROUND(SUM(AG57:AG73),2)</f>
        <v>0</v>
      </c>
      <c r="AH56" s="360"/>
      <c r="AI56" s="360"/>
      <c r="AJ56" s="360"/>
      <c r="AK56" s="360"/>
      <c r="AL56" s="360"/>
      <c r="AM56" s="360"/>
      <c r="AN56" s="361">
        <f t="shared" si="0"/>
        <v>0</v>
      </c>
      <c r="AO56" s="360"/>
      <c r="AP56" s="360"/>
      <c r="AQ56" s="90" t="s">
        <v>83</v>
      </c>
      <c r="AR56" s="91"/>
      <c r="AS56" s="92">
        <f>ROUND(SUM(AS57:AS73),2)</f>
        <v>0</v>
      </c>
      <c r="AT56" s="93">
        <f t="shared" si="1"/>
        <v>0</v>
      </c>
      <c r="AU56" s="94">
        <f>ROUND(SUM(AU57:AU73),5)</f>
        <v>0</v>
      </c>
      <c r="AV56" s="93">
        <f>ROUND(AZ56*L29,2)</f>
        <v>0</v>
      </c>
      <c r="AW56" s="93">
        <f>ROUND(BA56*L30,2)</f>
        <v>0</v>
      </c>
      <c r="AX56" s="93">
        <f>ROUND(BB56*L29,2)</f>
        <v>0</v>
      </c>
      <c r="AY56" s="93">
        <f>ROUND(BC56*L30,2)</f>
        <v>0</v>
      </c>
      <c r="AZ56" s="93">
        <f>ROUND(SUM(AZ57:AZ73),2)</f>
        <v>0</v>
      </c>
      <c r="BA56" s="93">
        <f>ROUND(SUM(BA57:BA73),2)</f>
        <v>0</v>
      </c>
      <c r="BB56" s="93">
        <f>ROUND(SUM(BB57:BB73),2)</f>
        <v>0</v>
      </c>
      <c r="BC56" s="93">
        <f>ROUND(SUM(BC57:BC73),2)</f>
        <v>0</v>
      </c>
      <c r="BD56" s="95">
        <f>ROUND(SUM(BD57:BD73),2)</f>
        <v>0</v>
      </c>
      <c r="BS56" s="96" t="s">
        <v>75</v>
      </c>
      <c r="BT56" s="96" t="s">
        <v>22</v>
      </c>
      <c r="BU56" s="96" t="s">
        <v>77</v>
      </c>
      <c r="BV56" s="96" t="s">
        <v>78</v>
      </c>
      <c r="BW56" s="96" t="s">
        <v>88</v>
      </c>
      <c r="BX56" s="96" t="s">
        <v>5</v>
      </c>
      <c r="CL56" s="96" t="s">
        <v>20</v>
      </c>
      <c r="CM56" s="96" t="s">
        <v>85</v>
      </c>
    </row>
    <row r="57" spans="1:90" s="4" customFormat="1" ht="14.45" customHeight="1">
      <c r="A57" s="86" t="s">
        <v>80</v>
      </c>
      <c r="B57" s="51"/>
      <c r="C57" s="97"/>
      <c r="D57" s="97"/>
      <c r="E57" s="331" t="s">
        <v>89</v>
      </c>
      <c r="F57" s="331"/>
      <c r="G57" s="331"/>
      <c r="H57" s="331"/>
      <c r="I57" s="331"/>
      <c r="J57" s="97"/>
      <c r="K57" s="331" t="s">
        <v>90</v>
      </c>
      <c r="L57" s="331"/>
      <c r="M57" s="331"/>
      <c r="N57" s="331"/>
      <c r="O57" s="331"/>
      <c r="P57" s="331"/>
      <c r="Q57" s="331"/>
      <c r="R57" s="331"/>
      <c r="S57" s="331"/>
      <c r="T57" s="331"/>
      <c r="U57" s="331"/>
      <c r="V57" s="331"/>
      <c r="W57" s="331"/>
      <c r="X57" s="331"/>
      <c r="Y57" s="331"/>
      <c r="Z57" s="331"/>
      <c r="AA57" s="331"/>
      <c r="AB57" s="331"/>
      <c r="AC57" s="331"/>
      <c r="AD57" s="331"/>
      <c r="AE57" s="331"/>
      <c r="AF57" s="331"/>
      <c r="AG57" s="356">
        <f>'01.15 - Pozice O1.15'!J32</f>
        <v>0</v>
      </c>
      <c r="AH57" s="357"/>
      <c r="AI57" s="357"/>
      <c r="AJ57" s="357"/>
      <c r="AK57" s="357"/>
      <c r="AL57" s="357"/>
      <c r="AM57" s="357"/>
      <c r="AN57" s="356">
        <f t="shared" si="0"/>
        <v>0</v>
      </c>
      <c r="AO57" s="357"/>
      <c r="AP57" s="357"/>
      <c r="AQ57" s="98" t="s">
        <v>91</v>
      </c>
      <c r="AR57" s="53"/>
      <c r="AS57" s="99">
        <v>0</v>
      </c>
      <c r="AT57" s="100">
        <f t="shared" si="1"/>
        <v>0</v>
      </c>
      <c r="AU57" s="101">
        <f>'01.15 - Pozice O1.15'!P98</f>
        <v>0</v>
      </c>
      <c r="AV57" s="100">
        <f>'01.15 - Pozice O1.15'!J35</f>
        <v>0</v>
      </c>
      <c r="AW57" s="100">
        <f>'01.15 - Pozice O1.15'!J36</f>
        <v>0</v>
      </c>
      <c r="AX57" s="100">
        <f>'01.15 - Pozice O1.15'!J37</f>
        <v>0</v>
      </c>
      <c r="AY57" s="100">
        <f>'01.15 - Pozice O1.15'!J38</f>
        <v>0</v>
      </c>
      <c r="AZ57" s="100">
        <f>'01.15 - Pozice O1.15'!F35</f>
        <v>0</v>
      </c>
      <c r="BA57" s="100">
        <f>'01.15 - Pozice O1.15'!F36</f>
        <v>0</v>
      </c>
      <c r="BB57" s="100">
        <f>'01.15 - Pozice O1.15'!F37</f>
        <v>0</v>
      </c>
      <c r="BC57" s="100">
        <f>'01.15 - Pozice O1.15'!F38</f>
        <v>0</v>
      </c>
      <c r="BD57" s="102">
        <f>'01.15 - Pozice O1.15'!F39</f>
        <v>0</v>
      </c>
      <c r="BT57" s="103" t="s">
        <v>85</v>
      </c>
      <c r="BV57" s="103" t="s">
        <v>78</v>
      </c>
      <c r="BW57" s="103" t="s">
        <v>92</v>
      </c>
      <c r="BX57" s="103" t="s">
        <v>88</v>
      </c>
      <c r="CL57" s="103" t="s">
        <v>20</v>
      </c>
    </row>
    <row r="58" spans="1:90" s="4" customFormat="1" ht="14.45" customHeight="1">
      <c r="A58" s="86" t="s">
        <v>80</v>
      </c>
      <c r="B58" s="51"/>
      <c r="C58" s="97"/>
      <c r="D58" s="97"/>
      <c r="E58" s="331" t="s">
        <v>93</v>
      </c>
      <c r="F58" s="331"/>
      <c r="G58" s="331"/>
      <c r="H58" s="331"/>
      <c r="I58" s="331"/>
      <c r="J58" s="97"/>
      <c r="K58" s="331" t="s">
        <v>94</v>
      </c>
      <c r="L58" s="331"/>
      <c r="M58" s="331"/>
      <c r="N58" s="331"/>
      <c r="O58" s="331"/>
      <c r="P58" s="331"/>
      <c r="Q58" s="331"/>
      <c r="R58" s="331"/>
      <c r="S58" s="331"/>
      <c r="T58" s="331"/>
      <c r="U58" s="331"/>
      <c r="V58" s="331"/>
      <c r="W58" s="331"/>
      <c r="X58" s="331"/>
      <c r="Y58" s="331"/>
      <c r="Z58" s="331"/>
      <c r="AA58" s="331"/>
      <c r="AB58" s="331"/>
      <c r="AC58" s="331"/>
      <c r="AD58" s="331"/>
      <c r="AE58" s="331"/>
      <c r="AF58" s="331"/>
      <c r="AG58" s="356">
        <f>'01.16 - Pozice O1.16'!J32</f>
        <v>0</v>
      </c>
      <c r="AH58" s="357"/>
      <c r="AI58" s="357"/>
      <c r="AJ58" s="357"/>
      <c r="AK58" s="357"/>
      <c r="AL58" s="357"/>
      <c r="AM58" s="357"/>
      <c r="AN58" s="356">
        <f t="shared" si="0"/>
        <v>0</v>
      </c>
      <c r="AO58" s="357"/>
      <c r="AP58" s="357"/>
      <c r="AQ58" s="98" t="s">
        <v>91</v>
      </c>
      <c r="AR58" s="53"/>
      <c r="AS58" s="99">
        <v>0</v>
      </c>
      <c r="AT58" s="100">
        <f t="shared" si="1"/>
        <v>0</v>
      </c>
      <c r="AU58" s="101">
        <f>'01.16 - Pozice O1.16'!P98</f>
        <v>0</v>
      </c>
      <c r="AV58" s="100">
        <f>'01.16 - Pozice O1.16'!J35</f>
        <v>0</v>
      </c>
      <c r="AW58" s="100">
        <f>'01.16 - Pozice O1.16'!J36</f>
        <v>0</v>
      </c>
      <c r="AX58" s="100">
        <f>'01.16 - Pozice O1.16'!J37</f>
        <v>0</v>
      </c>
      <c r="AY58" s="100">
        <f>'01.16 - Pozice O1.16'!J38</f>
        <v>0</v>
      </c>
      <c r="AZ58" s="100">
        <f>'01.16 - Pozice O1.16'!F35</f>
        <v>0</v>
      </c>
      <c r="BA58" s="100">
        <f>'01.16 - Pozice O1.16'!F36</f>
        <v>0</v>
      </c>
      <c r="BB58" s="100">
        <f>'01.16 - Pozice O1.16'!F37</f>
        <v>0</v>
      </c>
      <c r="BC58" s="100">
        <f>'01.16 - Pozice O1.16'!F38</f>
        <v>0</v>
      </c>
      <c r="BD58" s="102">
        <f>'01.16 - Pozice O1.16'!F39</f>
        <v>0</v>
      </c>
      <c r="BT58" s="103" t="s">
        <v>85</v>
      </c>
      <c r="BV58" s="103" t="s">
        <v>78</v>
      </c>
      <c r="BW58" s="103" t="s">
        <v>95</v>
      </c>
      <c r="BX58" s="103" t="s">
        <v>88</v>
      </c>
      <c r="CL58" s="103" t="s">
        <v>20</v>
      </c>
    </row>
    <row r="59" spans="1:90" s="4" customFormat="1" ht="14.45" customHeight="1">
      <c r="A59" s="86" t="s">
        <v>80</v>
      </c>
      <c r="B59" s="51"/>
      <c r="C59" s="97"/>
      <c r="D59" s="97"/>
      <c r="E59" s="331" t="s">
        <v>96</v>
      </c>
      <c r="F59" s="331"/>
      <c r="G59" s="331"/>
      <c r="H59" s="331"/>
      <c r="I59" s="331"/>
      <c r="J59" s="97"/>
      <c r="K59" s="331" t="s">
        <v>97</v>
      </c>
      <c r="L59" s="331"/>
      <c r="M59" s="331"/>
      <c r="N59" s="331"/>
      <c r="O59" s="331"/>
      <c r="P59" s="331"/>
      <c r="Q59" s="331"/>
      <c r="R59" s="331"/>
      <c r="S59" s="331"/>
      <c r="T59" s="331"/>
      <c r="U59" s="331"/>
      <c r="V59" s="331"/>
      <c r="W59" s="331"/>
      <c r="X59" s="331"/>
      <c r="Y59" s="331"/>
      <c r="Z59" s="331"/>
      <c r="AA59" s="331"/>
      <c r="AB59" s="331"/>
      <c r="AC59" s="331"/>
      <c r="AD59" s="331"/>
      <c r="AE59" s="331"/>
      <c r="AF59" s="331"/>
      <c r="AG59" s="356">
        <f>'01.17 - Pozice O1.17'!J32</f>
        <v>0</v>
      </c>
      <c r="AH59" s="357"/>
      <c r="AI59" s="357"/>
      <c r="AJ59" s="357"/>
      <c r="AK59" s="357"/>
      <c r="AL59" s="357"/>
      <c r="AM59" s="357"/>
      <c r="AN59" s="356">
        <f t="shared" si="0"/>
        <v>0</v>
      </c>
      <c r="AO59" s="357"/>
      <c r="AP59" s="357"/>
      <c r="AQ59" s="98" t="s">
        <v>91</v>
      </c>
      <c r="AR59" s="53"/>
      <c r="AS59" s="99">
        <v>0</v>
      </c>
      <c r="AT59" s="100">
        <f t="shared" si="1"/>
        <v>0</v>
      </c>
      <c r="AU59" s="101">
        <f>'01.17 - Pozice O1.17'!P98</f>
        <v>0</v>
      </c>
      <c r="AV59" s="100">
        <f>'01.17 - Pozice O1.17'!J35</f>
        <v>0</v>
      </c>
      <c r="AW59" s="100">
        <f>'01.17 - Pozice O1.17'!J36</f>
        <v>0</v>
      </c>
      <c r="AX59" s="100">
        <f>'01.17 - Pozice O1.17'!J37</f>
        <v>0</v>
      </c>
      <c r="AY59" s="100">
        <f>'01.17 - Pozice O1.17'!J38</f>
        <v>0</v>
      </c>
      <c r="AZ59" s="100">
        <f>'01.17 - Pozice O1.17'!F35</f>
        <v>0</v>
      </c>
      <c r="BA59" s="100">
        <f>'01.17 - Pozice O1.17'!F36</f>
        <v>0</v>
      </c>
      <c r="BB59" s="100">
        <f>'01.17 - Pozice O1.17'!F37</f>
        <v>0</v>
      </c>
      <c r="BC59" s="100">
        <f>'01.17 - Pozice O1.17'!F38</f>
        <v>0</v>
      </c>
      <c r="BD59" s="102">
        <f>'01.17 - Pozice O1.17'!F39</f>
        <v>0</v>
      </c>
      <c r="BT59" s="103" t="s">
        <v>85</v>
      </c>
      <c r="BV59" s="103" t="s">
        <v>78</v>
      </c>
      <c r="BW59" s="103" t="s">
        <v>98</v>
      </c>
      <c r="BX59" s="103" t="s">
        <v>88</v>
      </c>
      <c r="CL59" s="103" t="s">
        <v>20</v>
      </c>
    </row>
    <row r="60" spans="1:90" s="4" customFormat="1" ht="14.45" customHeight="1">
      <c r="A60" s="86" t="s">
        <v>80</v>
      </c>
      <c r="B60" s="51"/>
      <c r="C60" s="97"/>
      <c r="D60" s="97"/>
      <c r="E60" s="331" t="s">
        <v>99</v>
      </c>
      <c r="F60" s="331"/>
      <c r="G60" s="331"/>
      <c r="H60" s="331"/>
      <c r="I60" s="331"/>
      <c r="J60" s="97"/>
      <c r="K60" s="331" t="s">
        <v>100</v>
      </c>
      <c r="L60" s="331"/>
      <c r="M60" s="331"/>
      <c r="N60" s="331"/>
      <c r="O60" s="331"/>
      <c r="P60" s="331"/>
      <c r="Q60" s="331"/>
      <c r="R60" s="331"/>
      <c r="S60" s="331"/>
      <c r="T60" s="331"/>
      <c r="U60" s="331"/>
      <c r="V60" s="331"/>
      <c r="W60" s="331"/>
      <c r="X60" s="331"/>
      <c r="Y60" s="331"/>
      <c r="Z60" s="331"/>
      <c r="AA60" s="331"/>
      <c r="AB60" s="331"/>
      <c r="AC60" s="331"/>
      <c r="AD60" s="331"/>
      <c r="AE60" s="331"/>
      <c r="AF60" s="331"/>
      <c r="AG60" s="356">
        <f>'01.18 - Pozice O1.18'!J32</f>
        <v>0</v>
      </c>
      <c r="AH60" s="357"/>
      <c r="AI60" s="357"/>
      <c r="AJ60" s="357"/>
      <c r="AK60" s="357"/>
      <c r="AL60" s="357"/>
      <c r="AM60" s="357"/>
      <c r="AN60" s="356">
        <f t="shared" si="0"/>
        <v>0</v>
      </c>
      <c r="AO60" s="357"/>
      <c r="AP60" s="357"/>
      <c r="AQ60" s="98" t="s">
        <v>91</v>
      </c>
      <c r="AR60" s="53"/>
      <c r="AS60" s="99">
        <v>0</v>
      </c>
      <c r="AT60" s="100">
        <f t="shared" si="1"/>
        <v>0</v>
      </c>
      <c r="AU60" s="101">
        <f>'01.18 - Pozice O1.18'!P98</f>
        <v>0</v>
      </c>
      <c r="AV60" s="100">
        <f>'01.18 - Pozice O1.18'!J35</f>
        <v>0</v>
      </c>
      <c r="AW60" s="100">
        <f>'01.18 - Pozice O1.18'!J36</f>
        <v>0</v>
      </c>
      <c r="AX60" s="100">
        <f>'01.18 - Pozice O1.18'!J37</f>
        <v>0</v>
      </c>
      <c r="AY60" s="100">
        <f>'01.18 - Pozice O1.18'!J38</f>
        <v>0</v>
      </c>
      <c r="AZ60" s="100">
        <f>'01.18 - Pozice O1.18'!F35</f>
        <v>0</v>
      </c>
      <c r="BA60" s="100">
        <f>'01.18 - Pozice O1.18'!F36</f>
        <v>0</v>
      </c>
      <c r="BB60" s="100">
        <f>'01.18 - Pozice O1.18'!F37</f>
        <v>0</v>
      </c>
      <c r="BC60" s="100">
        <f>'01.18 - Pozice O1.18'!F38</f>
        <v>0</v>
      </c>
      <c r="BD60" s="102">
        <f>'01.18 - Pozice O1.18'!F39</f>
        <v>0</v>
      </c>
      <c r="BT60" s="103" t="s">
        <v>85</v>
      </c>
      <c r="BV60" s="103" t="s">
        <v>78</v>
      </c>
      <c r="BW60" s="103" t="s">
        <v>101</v>
      </c>
      <c r="BX60" s="103" t="s">
        <v>88</v>
      </c>
      <c r="CL60" s="103" t="s">
        <v>20</v>
      </c>
    </row>
    <row r="61" spans="1:90" s="4" customFormat="1" ht="14.45" customHeight="1">
      <c r="A61" s="86" t="s">
        <v>80</v>
      </c>
      <c r="B61" s="51"/>
      <c r="C61" s="97"/>
      <c r="D61" s="97"/>
      <c r="E61" s="331" t="s">
        <v>102</v>
      </c>
      <c r="F61" s="331"/>
      <c r="G61" s="331"/>
      <c r="H61" s="331"/>
      <c r="I61" s="331"/>
      <c r="J61" s="97"/>
      <c r="K61" s="331" t="s">
        <v>103</v>
      </c>
      <c r="L61" s="331"/>
      <c r="M61" s="331"/>
      <c r="N61" s="331"/>
      <c r="O61" s="331"/>
      <c r="P61" s="331"/>
      <c r="Q61" s="331"/>
      <c r="R61" s="331"/>
      <c r="S61" s="331"/>
      <c r="T61" s="331"/>
      <c r="U61" s="331"/>
      <c r="V61" s="331"/>
      <c r="W61" s="331"/>
      <c r="X61" s="331"/>
      <c r="Y61" s="331"/>
      <c r="Z61" s="331"/>
      <c r="AA61" s="331"/>
      <c r="AB61" s="331"/>
      <c r="AC61" s="331"/>
      <c r="AD61" s="331"/>
      <c r="AE61" s="331"/>
      <c r="AF61" s="331"/>
      <c r="AG61" s="356">
        <f>'01.19 - Pozice O1.19'!J32</f>
        <v>0</v>
      </c>
      <c r="AH61" s="357"/>
      <c r="AI61" s="357"/>
      <c r="AJ61" s="357"/>
      <c r="AK61" s="357"/>
      <c r="AL61" s="357"/>
      <c r="AM61" s="357"/>
      <c r="AN61" s="356">
        <f t="shared" si="0"/>
        <v>0</v>
      </c>
      <c r="AO61" s="357"/>
      <c r="AP61" s="357"/>
      <c r="AQ61" s="98" t="s">
        <v>91</v>
      </c>
      <c r="AR61" s="53"/>
      <c r="AS61" s="99">
        <v>0</v>
      </c>
      <c r="AT61" s="100">
        <f t="shared" si="1"/>
        <v>0</v>
      </c>
      <c r="AU61" s="101">
        <f>'01.19 - Pozice O1.19'!P98</f>
        <v>0</v>
      </c>
      <c r="AV61" s="100">
        <f>'01.19 - Pozice O1.19'!J35</f>
        <v>0</v>
      </c>
      <c r="AW61" s="100">
        <f>'01.19 - Pozice O1.19'!J36</f>
        <v>0</v>
      </c>
      <c r="AX61" s="100">
        <f>'01.19 - Pozice O1.19'!J37</f>
        <v>0</v>
      </c>
      <c r="AY61" s="100">
        <f>'01.19 - Pozice O1.19'!J38</f>
        <v>0</v>
      </c>
      <c r="AZ61" s="100">
        <f>'01.19 - Pozice O1.19'!F35</f>
        <v>0</v>
      </c>
      <c r="BA61" s="100">
        <f>'01.19 - Pozice O1.19'!F36</f>
        <v>0</v>
      </c>
      <c r="BB61" s="100">
        <f>'01.19 - Pozice O1.19'!F37</f>
        <v>0</v>
      </c>
      <c r="BC61" s="100">
        <f>'01.19 - Pozice O1.19'!F38</f>
        <v>0</v>
      </c>
      <c r="BD61" s="102">
        <f>'01.19 - Pozice O1.19'!F39</f>
        <v>0</v>
      </c>
      <c r="BT61" s="103" t="s">
        <v>85</v>
      </c>
      <c r="BV61" s="103" t="s">
        <v>78</v>
      </c>
      <c r="BW61" s="103" t="s">
        <v>104</v>
      </c>
      <c r="BX61" s="103" t="s">
        <v>88</v>
      </c>
      <c r="CL61" s="103" t="s">
        <v>20</v>
      </c>
    </row>
    <row r="62" spans="1:90" s="4" customFormat="1" ht="14.45" customHeight="1">
      <c r="A62" s="86" t="s">
        <v>80</v>
      </c>
      <c r="B62" s="51"/>
      <c r="C62" s="97"/>
      <c r="D62" s="97"/>
      <c r="E62" s="331" t="s">
        <v>105</v>
      </c>
      <c r="F62" s="331"/>
      <c r="G62" s="331"/>
      <c r="H62" s="331"/>
      <c r="I62" s="331"/>
      <c r="J62" s="97"/>
      <c r="K62" s="331" t="s">
        <v>106</v>
      </c>
      <c r="L62" s="331"/>
      <c r="M62" s="331"/>
      <c r="N62" s="331"/>
      <c r="O62" s="331"/>
      <c r="P62" s="331"/>
      <c r="Q62" s="331"/>
      <c r="R62" s="331"/>
      <c r="S62" s="331"/>
      <c r="T62" s="331"/>
      <c r="U62" s="331"/>
      <c r="V62" s="331"/>
      <c r="W62" s="331"/>
      <c r="X62" s="331"/>
      <c r="Y62" s="331"/>
      <c r="Z62" s="331"/>
      <c r="AA62" s="331"/>
      <c r="AB62" s="331"/>
      <c r="AC62" s="331"/>
      <c r="AD62" s="331"/>
      <c r="AE62" s="331"/>
      <c r="AF62" s="331"/>
      <c r="AG62" s="356">
        <f>'01.20 - Pozice O1.20'!J32</f>
        <v>0</v>
      </c>
      <c r="AH62" s="357"/>
      <c r="AI62" s="357"/>
      <c r="AJ62" s="357"/>
      <c r="AK62" s="357"/>
      <c r="AL62" s="357"/>
      <c r="AM62" s="357"/>
      <c r="AN62" s="356">
        <f t="shared" si="0"/>
        <v>0</v>
      </c>
      <c r="AO62" s="357"/>
      <c r="AP62" s="357"/>
      <c r="AQ62" s="98" t="s">
        <v>91</v>
      </c>
      <c r="AR62" s="53"/>
      <c r="AS62" s="99">
        <v>0</v>
      </c>
      <c r="AT62" s="100">
        <f t="shared" si="1"/>
        <v>0</v>
      </c>
      <c r="AU62" s="101">
        <f>'01.20 - Pozice O1.20'!P98</f>
        <v>0</v>
      </c>
      <c r="AV62" s="100">
        <f>'01.20 - Pozice O1.20'!J35</f>
        <v>0</v>
      </c>
      <c r="AW62" s="100">
        <f>'01.20 - Pozice O1.20'!J36</f>
        <v>0</v>
      </c>
      <c r="AX62" s="100">
        <f>'01.20 - Pozice O1.20'!J37</f>
        <v>0</v>
      </c>
      <c r="AY62" s="100">
        <f>'01.20 - Pozice O1.20'!J38</f>
        <v>0</v>
      </c>
      <c r="AZ62" s="100">
        <f>'01.20 - Pozice O1.20'!F35</f>
        <v>0</v>
      </c>
      <c r="BA62" s="100">
        <f>'01.20 - Pozice O1.20'!F36</f>
        <v>0</v>
      </c>
      <c r="BB62" s="100">
        <f>'01.20 - Pozice O1.20'!F37</f>
        <v>0</v>
      </c>
      <c r="BC62" s="100">
        <f>'01.20 - Pozice O1.20'!F38</f>
        <v>0</v>
      </c>
      <c r="BD62" s="102">
        <f>'01.20 - Pozice O1.20'!F39</f>
        <v>0</v>
      </c>
      <c r="BT62" s="103" t="s">
        <v>85</v>
      </c>
      <c r="BV62" s="103" t="s">
        <v>78</v>
      </c>
      <c r="BW62" s="103" t="s">
        <v>107</v>
      </c>
      <c r="BX62" s="103" t="s">
        <v>88</v>
      </c>
      <c r="CL62" s="103" t="s">
        <v>20</v>
      </c>
    </row>
    <row r="63" spans="1:90" s="4" customFormat="1" ht="14.45" customHeight="1">
      <c r="A63" s="86" t="s">
        <v>80</v>
      </c>
      <c r="B63" s="51"/>
      <c r="C63" s="97"/>
      <c r="D63" s="97"/>
      <c r="E63" s="331" t="s">
        <v>108</v>
      </c>
      <c r="F63" s="331"/>
      <c r="G63" s="331"/>
      <c r="H63" s="331"/>
      <c r="I63" s="331"/>
      <c r="J63" s="97"/>
      <c r="K63" s="331" t="s">
        <v>109</v>
      </c>
      <c r="L63" s="331"/>
      <c r="M63" s="331"/>
      <c r="N63" s="331"/>
      <c r="O63" s="331"/>
      <c r="P63" s="331"/>
      <c r="Q63" s="331"/>
      <c r="R63" s="331"/>
      <c r="S63" s="331"/>
      <c r="T63" s="331"/>
      <c r="U63" s="331"/>
      <c r="V63" s="331"/>
      <c r="W63" s="331"/>
      <c r="X63" s="331"/>
      <c r="Y63" s="331"/>
      <c r="Z63" s="331"/>
      <c r="AA63" s="331"/>
      <c r="AB63" s="331"/>
      <c r="AC63" s="331"/>
      <c r="AD63" s="331"/>
      <c r="AE63" s="331"/>
      <c r="AF63" s="331"/>
      <c r="AG63" s="356">
        <f>'01.21 - Pozice O1.21'!J32</f>
        <v>0</v>
      </c>
      <c r="AH63" s="357"/>
      <c r="AI63" s="357"/>
      <c r="AJ63" s="357"/>
      <c r="AK63" s="357"/>
      <c r="AL63" s="357"/>
      <c r="AM63" s="357"/>
      <c r="AN63" s="356">
        <f t="shared" si="0"/>
        <v>0</v>
      </c>
      <c r="AO63" s="357"/>
      <c r="AP63" s="357"/>
      <c r="AQ63" s="98" t="s">
        <v>91</v>
      </c>
      <c r="AR63" s="53"/>
      <c r="AS63" s="99">
        <v>0</v>
      </c>
      <c r="AT63" s="100">
        <f t="shared" si="1"/>
        <v>0</v>
      </c>
      <c r="AU63" s="101">
        <f>'01.21 - Pozice O1.21'!P98</f>
        <v>0</v>
      </c>
      <c r="AV63" s="100">
        <f>'01.21 - Pozice O1.21'!J35</f>
        <v>0</v>
      </c>
      <c r="AW63" s="100">
        <f>'01.21 - Pozice O1.21'!J36</f>
        <v>0</v>
      </c>
      <c r="AX63" s="100">
        <f>'01.21 - Pozice O1.21'!J37</f>
        <v>0</v>
      </c>
      <c r="AY63" s="100">
        <f>'01.21 - Pozice O1.21'!J38</f>
        <v>0</v>
      </c>
      <c r="AZ63" s="100">
        <f>'01.21 - Pozice O1.21'!F35</f>
        <v>0</v>
      </c>
      <c r="BA63" s="100">
        <f>'01.21 - Pozice O1.21'!F36</f>
        <v>0</v>
      </c>
      <c r="BB63" s="100">
        <f>'01.21 - Pozice O1.21'!F37</f>
        <v>0</v>
      </c>
      <c r="BC63" s="100">
        <f>'01.21 - Pozice O1.21'!F38</f>
        <v>0</v>
      </c>
      <c r="BD63" s="102">
        <f>'01.21 - Pozice O1.21'!F39</f>
        <v>0</v>
      </c>
      <c r="BT63" s="103" t="s">
        <v>85</v>
      </c>
      <c r="BV63" s="103" t="s">
        <v>78</v>
      </c>
      <c r="BW63" s="103" t="s">
        <v>110</v>
      </c>
      <c r="BX63" s="103" t="s">
        <v>88</v>
      </c>
      <c r="CL63" s="103" t="s">
        <v>20</v>
      </c>
    </row>
    <row r="64" spans="1:90" s="4" customFormat="1" ht="14.45" customHeight="1">
      <c r="A64" s="86" t="s">
        <v>80</v>
      </c>
      <c r="B64" s="51"/>
      <c r="C64" s="97"/>
      <c r="D64" s="97"/>
      <c r="E64" s="331" t="s">
        <v>111</v>
      </c>
      <c r="F64" s="331"/>
      <c r="G64" s="331"/>
      <c r="H64" s="331"/>
      <c r="I64" s="331"/>
      <c r="J64" s="97"/>
      <c r="K64" s="331" t="s">
        <v>112</v>
      </c>
      <c r="L64" s="331"/>
      <c r="M64" s="331"/>
      <c r="N64" s="331"/>
      <c r="O64" s="331"/>
      <c r="P64" s="331"/>
      <c r="Q64" s="331"/>
      <c r="R64" s="331"/>
      <c r="S64" s="331"/>
      <c r="T64" s="331"/>
      <c r="U64" s="331"/>
      <c r="V64" s="331"/>
      <c r="W64" s="331"/>
      <c r="X64" s="331"/>
      <c r="Y64" s="331"/>
      <c r="Z64" s="331"/>
      <c r="AA64" s="331"/>
      <c r="AB64" s="331"/>
      <c r="AC64" s="331"/>
      <c r="AD64" s="331"/>
      <c r="AE64" s="331"/>
      <c r="AF64" s="331"/>
      <c r="AG64" s="356">
        <f>'02.41 - Pozice O2.41'!J32</f>
        <v>0</v>
      </c>
      <c r="AH64" s="357"/>
      <c r="AI64" s="357"/>
      <c r="AJ64" s="357"/>
      <c r="AK64" s="357"/>
      <c r="AL64" s="357"/>
      <c r="AM64" s="357"/>
      <c r="AN64" s="356">
        <f t="shared" si="0"/>
        <v>0</v>
      </c>
      <c r="AO64" s="357"/>
      <c r="AP64" s="357"/>
      <c r="AQ64" s="98" t="s">
        <v>91</v>
      </c>
      <c r="AR64" s="53"/>
      <c r="AS64" s="99">
        <v>0</v>
      </c>
      <c r="AT64" s="100">
        <f t="shared" si="1"/>
        <v>0</v>
      </c>
      <c r="AU64" s="101">
        <f>'02.41 - Pozice O2.41'!P98</f>
        <v>0</v>
      </c>
      <c r="AV64" s="100">
        <f>'02.41 - Pozice O2.41'!J35</f>
        <v>0</v>
      </c>
      <c r="AW64" s="100">
        <f>'02.41 - Pozice O2.41'!J36</f>
        <v>0</v>
      </c>
      <c r="AX64" s="100">
        <f>'02.41 - Pozice O2.41'!J37</f>
        <v>0</v>
      </c>
      <c r="AY64" s="100">
        <f>'02.41 - Pozice O2.41'!J38</f>
        <v>0</v>
      </c>
      <c r="AZ64" s="100">
        <f>'02.41 - Pozice O2.41'!F35</f>
        <v>0</v>
      </c>
      <c r="BA64" s="100">
        <f>'02.41 - Pozice O2.41'!F36</f>
        <v>0</v>
      </c>
      <c r="BB64" s="100">
        <f>'02.41 - Pozice O2.41'!F37</f>
        <v>0</v>
      </c>
      <c r="BC64" s="100">
        <f>'02.41 - Pozice O2.41'!F38</f>
        <v>0</v>
      </c>
      <c r="BD64" s="102">
        <f>'02.41 - Pozice O2.41'!F39</f>
        <v>0</v>
      </c>
      <c r="BT64" s="103" t="s">
        <v>85</v>
      </c>
      <c r="BV64" s="103" t="s">
        <v>78</v>
      </c>
      <c r="BW64" s="103" t="s">
        <v>113</v>
      </c>
      <c r="BX64" s="103" t="s">
        <v>88</v>
      </c>
      <c r="CL64" s="103" t="s">
        <v>20</v>
      </c>
    </row>
    <row r="65" spans="1:90" s="4" customFormat="1" ht="14.45" customHeight="1">
      <c r="A65" s="86" t="s">
        <v>80</v>
      </c>
      <c r="B65" s="51"/>
      <c r="C65" s="97"/>
      <c r="D65" s="97"/>
      <c r="E65" s="331" t="s">
        <v>114</v>
      </c>
      <c r="F65" s="331"/>
      <c r="G65" s="331"/>
      <c r="H65" s="331"/>
      <c r="I65" s="331"/>
      <c r="J65" s="97"/>
      <c r="K65" s="331" t="s">
        <v>115</v>
      </c>
      <c r="L65" s="331"/>
      <c r="M65" s="331"/>
      <c r="N65" s="331"/>
      <c r="O65" s="331"/>
      <c r="P65" s="331"/>
      <c r="Q65" s="331"/>
      <c r="R65" s="331"/>
      <c r="S65" s="331"/>
      <c r="T65" s="331"/>
      <c r="U65" s="331"/>
      <c r="V65" s="331"/>
      <c r="W65" s="331"/>
      <c r="X65" s="331"/>
      <c r="Y65" s="331"/>
      <c r="Z65" s="331"/>
      <c r="AA65" s="331"/>
      <c r="AB65" s="331"/>
      <c r="AC65" s="331"/>
      <c r="AD65" s="331"/>
      <c r="AE65" s="331"/>
      <c r="AF65" s="331"/>
      <c r="AG65" s="356">
        <f>'02.42 - Pozice O2.42'!J32</f>
        <v>0</v>
      </c>
      <c r="AH65" s="357"/>
      <c r="AI65" s="357"/>
      <c r="AJ65" s="357"/>
      <c r="AK65" s="357"/>
      <c r="AL65" s="357"/>
      <c r="AM65" s="357"/>
      <c r="AN65" s="356">
        <f t="shared" si="0"/>
        <v>0</v>
      </c>
      <c r="AO65" s="357"/>
      <c r="AP65" s="357"/>
      <c r="AQ65" s="98" t="s">
        <v>91</v>
      </c>
      <c r="AR65" s="53"/>
      <c r="AS65" s="99">
        <v>0</v>
      </c>
      <c r="AT65" s="100">
        <f t="shared" si="1"/>
        <v>0</v>
      </c>
      <c r="AU65" s="101">
        <f>'02.42 - Pozice O2.42'!P98</f>
        <v>0</v>
      </c>
      <c r="AV65" s="100">
        <f>'02.42 - Pozice O2.42'!J35</f>
        <v>0</v>
      </c>
      <c r="AW65" s="100">
        <f>'02.42 - Pozice O2.42'!J36</f>
        <v>0</v>
      </c>
      <c r="AX65" s="100">
        <f>'02.42 - Pozice O2.42'!J37</f>
        <v>0</v>
      </c>
      <c r="AY65" s="100">
        <f>'02.42 - Pozice O2.42'!J38</f>
        <v>0</v>
      </c>
      <c r="AZ65" s="100">
        <f>'02.42 - Pozice O2.42'!F35</f>
        <v>0</v>
      </c>
      <c r="BA65" s="100">
        <f>'02.42 - Pozice O2.42'!F36</f>
        <v>0</v>
      </c>
      <c r="BB65" s="100">
        <f>'02.42 - Pozice O2.42'!F37</f>
        <v>0</v>
      </c>
      <c r="BC65" s="100">
        <f>'02.42 - Pozice O2.42'!F38</f>
        <v>0</v>
      </c>
      <c r="BD65" s="102">
        <f>'02.42 - Pozice O2.42'!F39</f>
        <v>0</v>
      </c>
      <c r="BT65" s="103" t="s">
        <v>85</v>
      </c>
      <c r="BV65" s="103" t="s">
        <v>78</v>
      </c>
      <c r="BW65" s="103" t="s">
        <v>116</v>
      </c>
      <c r="BX65" s="103" t="s">
        <v>88</v>
      </c>
      <c r="CL65" s="103" t="s">
        <v>20</v>
      </c>
    </row>
    <row r="66" spans="1:90" s="4" customFormat="1" ht="14.45" customHeight="1">
      <c r="A66" s="86" t="s">
        <v>80</v>
      </c>
      <c r="B66" s="51"/>
      <c r="C66" s="97"/>
      <c r="D66" s="97"/>
      <c r="E66" s="331" t="s">
        <v>117</v>
      </c>
      <c r="F66" s="331"/>
      <c r="G66" s="331"/>
      <c r="H66" s="331"/>
      <c r="I66" s="331"/>
      <c r="J66" s="97"/>
      <c r="K66" s="331" t="s">
        <v>118</v>
      </c>
      <c r="L66" s="331"/>
      <c r="M66" s="331"/>
      <c r="N66" s="331"/>
      <c r="O66" s="331"/>
      <c r="P66" s="331"/>
      <c r="Q66" s="331"/>
      <c r="R66" s="331"/>
      <c r="S66" s="331"/>
      <c r="T66" s="331"/>
      <c r="U66" s="331"/>
      <c r="V66" s="331"/>
      <c r="W66" s="331"/>
      <c r="X66" s="331"/>
      <c r="Y66" s="331"/>
      <c r="Z66" s="331"/>
      <c r="AA66" s="331"/>
      <c r="AB66" s="331"/>
      <c r="AC66" s="331"/>
      <c r="AD66" s="331"/>
      <c r="AE66" s="331"/>
      <c r="AF66" s="331"/>
      <c r="AG66" s="356">
        <f>'02.43 - Pozice O2.43'!J32</f>
        <v>0</v>
      </c>
      <c r="AH66" s="357"/>
      <c r="AI66" s="357"/>
      <c r="AJ66" s="357"/>
      <c r="AK66" s="357"/>
      <c r="AL66" s="357"/>
      <c r="AM66" s="357"/>
      <c r="AN66" s="356">
        <f t="shared" si="0"/>
        <v>0</v>
      </c>
      <c r="AO66" s="357"/>
      <c r="AP66" s="357"/>
      <c r="AQ66" s="98" t="s">
        <v>91</v>
      </c>
      <c r="AR66" s="53"/>
      <c r="AS66" s="99">
        <v>0</v>
      </c>
      <c r="AT66" s="100">
        <f t="shared" si="1"/>
        <v>0</v>
      </c>
      <c r="AU66" s="101">
        <f>'02.43 - Pozice O2.43'!P98</f>
        <v>0</v>
      </c>
      <c r="AV66" s="100">
        <f>'02.43 - Pozice O2.43'!J35</f>
        <v>0</v>
      </c>
      <c r="AW66" s="100">
        <f>'02.43 - Pozice O2.43'!J36</f>
        <v>0</v>
      </c>
      <c r="AX66" s="100">
        <f>'02.43 - Pozice O2.43'!J37</f>
        <v>0</v>
      </c>
      <c r="AY66" s="100">
        <f>'02.43 - Pozice O2.43'!J38</f>
        <v>0</v>
      </c>
      <c r="AZ66" s="100">
        <f>'02.43 - Pozice O2.43'!F35</f>
        <v>0</v>
      </c>
      <c r="BA66" s="100">
        <f>'02.43 - Pozice O2.43'!F36</f>
        <v>0</v>
      </c>
      <c r="BB66" s="100">
        <f>'02.43 - Pozice O2.43'!F37</f>
        <v>0</v>
      </c>
      <c r="BC66" s="100">
        <f>'02.43 - Pozice O2.43'!F38</f>
        <v>0</v>
      </c>
      <c r="BD66" s="102">
        <f>'02.43 - Pozice O2.43'!F39</f>
        <v>0</v>
      </c>
      <c r="BT66" s="103" t="s">
        <v>85</v>
      </c>
      <c r="BV66" s="103" t="s">
        <v>78</v>
      </c>
      <c r="BW66" s="103" t="s">
        <v>119</v>
      </c>
      <c r="BX66" s="103" t="s">
        <v>88</v>
      </c>
      <c r="CL66" s="103" t="s">
        <v>20</v>
      </c>
    </row>
    <row r="67" spans="1:90" s="4" customFormat="1" ht="14.45" customHeight="1">
      <c r="A67" s="86" t="s">
        <v>80</v>
      </c>
      <c r="B67" s="51"/>
      <c r="C67" s="97"/>
      <c r="D67" s="97"/>
      <c r="E67" s="331" t="s">
        <v>120</v>
      </c>
      <c r="F67" s="331"/>
      <c r="G67" s="331"/>
      <c r="H67" s="331"/>
      <c r="I67" s="331"/>
      <c r="J67" s="97"/>
      <c r="K67" s="331" t="s">
        <v>121</v>
      </c>
      <c r="L67" s="331"/>
      <c r="M67" s="331"/>
      <c r="N67" s="331"/>
      <c r="O67" s="331"/>
      <c r="P67" s="331"/>
      <c r="Q67" s="331"/>
      <c r="R67" s="331"/>
      <c r="S67" s="331"/>
      <c r="T67" s="331"/>
      <c r="U67" s="331"/>
      <c r="V67" s="331"/>
      <c r="W67" s="331"/>
      <c r="X67" s="331"/>
      <c r="Y67" s="331"/>
      <c r="Z67" s="331"/>
      <c r="AA67" s="331"/>
      <c r="AB67" s="331"/>
      <c r="AC67" s="331"/>
      <c r="AD67" s="331"/>
      <c r="AE67" s="331"/>
      <c r="AF67" s="331"/>
      <c r="AG67" s="356">
        <f>'02.44 - Pozice O2.44'!J32</f>
        <v>0</v>
      </c>
      <c r="AH67" s="357"/>
      <c r="AI67" s="357"/>
      <c r="AJ67" s="357"/>
      <c r="AK67" s="357"/>
      <c r="AL67" s="357"/>
      <c r="AM67" s="357"/>
      <c r="AN67" s="356">
        <f t="shared" si="0"/>
        <v>0</v>
      </c>
      <c r="AO67" s="357"/>
      <c r="AP67" s="357"/>
      <c r="AQ67" s="98" t="s">
        <v>91</v>
      </c>
      <c r="AR67" s="53"/>
      <c r="AS67" s="99">
        <v>0</v>
      </c>
      <c r="AT67" s="100">
        <f t="shared" si="1"/>
        <v>0</v>
      </c>
      <c r="AU67" s="101">
        <f>'02.44 - Pozice O2.44'!P98</f>
        <v>0</v>
      </c>
      <c r="AV67" s="100">
        <f>'02.44 - Pozice O2.44'!J35</f>
        <v>0</v>
      </c>
      <c r="AW67" s="100">
        <f>'02.44 - Pozice O2.44'!J36</f>
        <v>0</v>
      </c>
      <c r="AX67" s="100">
        <f>'02.44 - Pozice O2.44'!J37</f>
        <v>0</v>
      </c>
      <c r="AY67" s="100">
        <f>'02.44 - Pozice O2.44'!J38</f>
        <v>0</v>
      </c>
      <c r="AZ67" s="100">
        <f>'02.44 - Pozice O2.44'!F35</f>
        <v>0</v>
      </c>
      <c r="BA67" s="100">
        <f>'02.44 - Pozice O2.44'!F36</f>
        <v>0</v>
      </c>
      <c r="BB67" s="100">
        <f>'02.44 - Pozice O2.44'!F37</f>
        <v>0</v>
      </c>
      <c r="BC67" s="100">
        <f>'02.44 - Pozice O2.44'!F38</f>
        <v>0</v>
      </c>
      <c r="BD67" s="102">
        <f>'02.44 - Pozice O2.44'!F39</f>
        <v>0</v>
      </c>
      <c r="BT67" s="103" t="s">
        <v>85</v>
      </c>
      <c r="BV67" s="103" t="s">
        <v>78</v>
      </c>
      <c r="BW67" s="103" t="s">
        <v>122</v>
      </c>
      <c r="BX67" s="103" t="s">
        <v>88</v>
      </c>
      <c r="CL67" s="103" t="s">
        <v>20</v>
      </c>
    </row>
    <row r="68" spans="1:90" s="4" customFormat="1" ht="14.45" customHeight="1">
      <c r="A68" s="86" t="s">
        <v>80</v>
      </c>
      <c r="B68" s="51"/>
      <c r="C68" s="97"/>
      <c r="D68" s="97"/>
      <c r="E68" s="331" t="s">
        <v>123</v>
      </c>
      <c r="F68" s="331"/>
      <c r="G68" s="331"/>
      <c r="H68" s="331"/>
      <c r="I68" s="331"/>
      <c r="J68" s="97"/>
      <c r="K68" s="331" t="s">
        <v>124</v>
      </c>
      <c r="L68" s="331"/>
      <c r="M68" s="331"/>
      <c r="N68" s="331"/>
      <c r="O68" s="331"/>
      <c r="P68" s="331"/>
      <c r="Q68" s="331"/>
      <c r="R68" s="331"/>
      <c r="S68" s="331"/>
      <c r="T68" s="331"/>
      <c r="U68" s="331"/>
      <c r="V68" s="331"/>
      <c r="W68" s="331"/>
      <c r="X68" s="331"/>
      <c r="Y68" s="331"/>
      <c r="Z68" s="331"/>
      <c r="AA68" s="331"/>
      <c r="AB68" s="331"/>
      <c r="AC68" s="331"/>
      <c r="AD68" s="331"/>
      <c r="AE68" s="331"/>
      <c r="AF68" s="331"/>
      <c r="AG68" s="356">
        <f>'02.45 - Pozice O2.45'!J32</f>
        <v>0</v>
      </c>
      <c r="AH68" s="357"/>
      <c r="AI68" s="357"/>
      <c r="AJ68" s="357"/>
      <c r="AK68" s="357"/>
      <c r="AL68" s="357"/>
      <c r="AM68" s="357"/>
      <c r="AN68" s="356">
        <f t="shared" si="0"/>
        <v>0</v>
      </c>
      <c r="AO68" s="357"/>
      <c r="AP68" s="357"/>
      <c r="AQ68" s="98" t="s">
        <v>91</v>
      </c>
      <c r="AR68" s="53"/>
      <c r="AS68" s="99">
        <v>0</v>
      </c>
      <c r="AT68" s="100">
        <f t="shared" si="1"/>
        <v>0</v>
      </c>
      <c r="AU68" s="101">
        <f>'02.45 - Pozice O2.45'!P98</f>
        <v>0</v>
      </c>
      <c r="AV68" s="100">
        <f>'02.45 - Pozice O2.45'!J35</f>
        <v>0</v>
      </c>
      <c r="AW68" s="100">
        <f>'02.45 - Pozice O2.45'!J36</f>
        <v>0</v>
      </c>
      <c r="AX68" s="100">
        <f>'02.45 - Pozice O2.45'!J37</f>
        <v>0</v>
      </c>
      <c r="AY68" s="100">
        <f>'02.45 - Pozice O2.45'!J38</f>
        <v>0</v>
      </c>
      <c r="AZ68" s="100">
        <f>'02.45 - Pozice O2.45'!F35</f>
        <v>0</v>
      </c>
      <c r="BA68" s="100">
        <f>'02.45 - Pozice O2.45'!F36</f>
        <v>0</v>
      </c>
      <c r="BB68" s="100">
        <f>'02.45 - Pozice O2.45'!F37</f>
        <v>0</v>
      </c>
      <c r="BC68" s="100">
        <f>'02.45 - Pozice O2.45'!F38</f>
        <v>0</v>
      </c>
      <c r="BD68" s="102">
        <f>'02.45 - Pozice O2.45'!F39</f>
        <v>0</v>
      </c>
      <c r="BT68" s="103" t="s">
        <v>85</v>
      </c>
      <c r="BV68" s="103" t="s">
        <v>78</v>
      </c>
      <c r="BW68" s="103" t="s">
        <v>125</v>
      </c>
      <c r="BX68" s="103" t="s">
        <v>88</v>
      </c>
      <c r="CL68" s="103" t="s">
        <v>20</v>
      </c>
    </row>
    <row r="69" spans="1:90" s="4" customFormat="1" ht="14.45" customHeight="1">
      <c r="A69" s="86" t="s">
        <v>80</v>
      </c>
      <c r="B69" s="51"/>
      <c r="C69" s="97"/>
      <c r="D69" s="97"/>
      <c r="E69" s="331" t="s">
        <v>126</v>
      </c>
      <c r="F69" s="331"/>
      <c r="G69" s="331"/>
      <c r="H69" s="331"/>
      <c r="I69" s="331"/>
      <c r="J69" s="97"/>
      <c r="K69" s="331" t="s">
        <v>127</v>
      </c>
      <c r="L69" s="331"/>
      <c r="M69" s="331"/>
      <c r="N69" s="331"/>
      <c r="O69" s="331"/>
      <c r="P69" s="331"/>
      <c r="Q69" s="331"/>
      <c r="R69" s="331"/>
      <c r="S69" s="331"/>
      <c r="T69" s="331"/>
      <c r="U69" s="331"/>
      <c r="V69" s="331"/>
      <c r="W69" s="331"/>
      <c r="X69" s="331"/>
      <c r="Y69" s="331"/>
      <c r="Z69" s="331"/>
      <c r="AA69" s="331"/>
      <c r="AB69" s="331"/>
      <c r="AC69" s="331"/>
      <c r="AD69" s="331"/>
      <c r="AE69" s="331"/>
      <c r="AF69" s="331"/>
      <c r="AG69" s="356">
        <f>'02.46 - Pozice O2.46'!J32</f>
        <v>0</v>
      </c>
      <c r="AH69" s="357"/>
      <c r="AI69" s="357"/>
      <c r="AJ69" s="357"/>
      <c r="AK69" s="357"/>
      <c r="AL69" s="357"/>
      <c r="AM69" s="357"/>
      <c r="AN69" s="356">
        <f t="shared" si="0"/>
        <v>0</v>
      </c>
      <c r="AO69" s="357"/>
      <c r="AP69" s="357"/>
      <c r="AQ69" s="98" t="s">
        <v>91</v>
      </c>
      <c r="AR69" s="53"/>
      <c r="AS69" s="99">
        <v>0</v>
      </c>
      <c r="AT69" s="100">
        <f t="shared" si="1"/>
        <v>0</v>
      </c>
      <c r="AU69" s="101">
        <f>'02.46 - Pozice O2.46'!P98</f>
        <v>0</v>
      </c>
      <c r="AV69" s="100">
        <f>'02.46 - Pozice O2.46'!J35</f>
        <v>0</v>
      </c>
      <c r="AW69" s="100">
        <f>'02.46 - Pozice O2.46'!J36</f>
        <v>0</v>
      </c>
      <c r="AX69" s="100">
        <f>'02.46 - Pozice O2.46'!J37</f>
        <v>0</v>
      </c>
      <c r="AY69" s="100">
        <f>'02.46 - Pozice O2.46'!J38</f>
        <v>0</v>
      </c>
      <c r="AZ69" s="100">
        <f>'02.46 - Pozice O2.46'!F35</f>
        <v>0</v>
      </c>
      <c r="BA69" s="100">
        <f>'02.46 - Pozice O2.46'!F36</f>
        <v>0</v>
      </c>
      <c r="BB69" s="100">
        <f>'02.46 - Pozice O2.46'!F37</f>
        <v>0</v>
      </c>
      <c r="BC69" s="100">
        <f>'02.46 - Pozice O2.46'!F38</f>
        <v>0</v>
      </c>
      <c r="BD69" s="102">
        <f>'02.46 - Pozice O2.46'!F39</f>
        <v>0</v>
      </c>
      <c r="BT69" s="103" t="s">
        <v>85</v>
      </c>
      <c r="BV69" s="103" t="s">
        <v>78</v>
      </c>
      <c r="BW69" s="103" t="s">
        <v>128</v>
      </c>
      <c r="BX69" s="103" t="s">
        <v>88</v>
      </c>
      <c r="CL69" s="103" t="s">
        <v>20</v>
      </c>
    </row>
    <row r="70" spans="1:90" s="4" customFormat="1" ht="14.45" customHeight="1">
      <c r="A70" s="86" t="s">
        <v>80</v>
      </c>
      <c r="B70" s="51"/>
      <c r="C70" s="97"/>
      <c r="D70" s="97"/>
      <c r="E70" s="331" t="s">
        <v>129</v>
      </c>
      <c r="F70" s="331"/>
      <c r="G70" s="331"/>
      <c r="H70" s="331"/>
      <c r="I70" s="331"/>
      <c r="J70" s="97"/>
      <c r="K70" s="331" t="s">
        <v>130</v>
      </c>
      <c r="L70" s="331"/>
      <c r="M70" s="331"/>
      <c r="N70" s="331"/>
      <c r="O70" s="331"/>
      <c r="P70" s="331"/>
      <c r="Q70" s="331"/>
      <c r="R70" s="331"/>
      <c r="S70" s="331"/>
      <c r="T70" s="331"/>
      <c r="U70" s="331"/>
      <c r="V70" s="331"/>
      <c r="W70" s="331"/>
      <c r="X70" s="331"/>
      <c r="Y70" s="331"/>
      <c r="Z70" s="331"/>
      <c r="AA70" s="331"/>
      <c r="AB70" s="331"/>
      <c r="AC70" s="331"/>
      <c r="AD70" s="331"/>
      <c r="AE70" s="331"/>
      <c r="AF70" s="331"/>
      <c r="AG70" s="356">
        <f>'02.47 - Pozice O2.47'!J32</f>
        <v>0</v>
      </c>
      <c r="AH70" s="357"/>
      <c r="AI70" s="357"/>
      <c r="AJ70" s="357"/>
      <c r="AK70" s="357"/>
      <c r="AL70" s="357"/>
      <c r="AM70" s="357"/>
      <c r="AN70" s="356">
        <f t="shared" si="0"/>
        <v>0</v>
      </c>
      <c r="AO70" s="357"/>
      <c r="AP70" s="357"/>
      <c r="AQ70" s="98" t="s">
        <v>91</v>
      </c>
      <c r="AR70" s="53"/>
      <c r="AS70" s="99">
        <v>0</v>
      </c>
      <c r="AT70" s="100">
        <f t="shared" si="1"/>
        <v>0</v>
      </c>
      <c r="AU70" s="101">
        <f>'02.47 - Pozice O2.47'!P98</f>
        <v>0</v>
      </c>
      <c r="AV70" s="100">
        <f>'02.47 - Pozice O2.47'!J35</f>
        <v>0</v>
      </c>
      <c r="AW70" s="100">
        <f>'02.47 - Pozice O2.47'!J36</f>
        <v>0</v>
      </c>
      <c r="AX70" s="100">
        <f>'02.47 - Pozice O2.47'!J37</f>
        <v>0</v>
      </c>
      <c r="AY70" s="100">
        <f>'02.47 - Pozice O2.47'!J38</f>
        <v>0</v>
      </c>
      <c r="AZ70" s="100">
        <f>'02.47 - Pozice O2.47'!F35</f>
        <v>0</v>
      </c>
      <c r="BA70" s="100">
        <f>'02.47 - Pozice O2.47'!F36</f>
        <v>0</v>
      </c>
      <c r="BB70" s="100">
        <f>'02.47 - Pozice O2.47'!F37</f>
        <v>0</v>
      </c>
      <c r="BC70" s="100">
        <f>'02.47 - Pozice O2.47'!F38</f>
        <v>0</v>
      </c>
      <c r="BD70" s="102">
        <f>'02.47 - Pozice O2.47'!F39</f>
        <v>0</v>
      </c>
      <c r="BT70" s="103" t="s">
        <v>85</v>
      </c>
      <c r="BV70" s="103" t="s">
        <v>78</v>
      </c>
      <c r="BW70" s="103" t="s">
        <v>131</v>
      </c>
      <c r="BX70" s="103" t="s">
        <v>88</v>
      </c>
      <c r="CL70" s="103" t="s">
        <v>20</v>
      </c>
    </row>
    <row r="71" spans="1:90" s="4" customFormat="1" ht="14.45" customHeight="1">
      <c r="A71" s="86" t="s">
        <v>80</v>
      </c>
      <c r="B71" s="51"/>
      <c r="C71" s="97"/>
      <c r="D71" s="97"/>
      <c r="E71" s="331" t="s">
        <v>132</v>
      </c>
      <c r="F71" s="331"/>
      <c r="G71" s="331"/>
      <c r="H71" s="331"/>
      <c r="I71" s="331"/>
      <c r="J71" s="97"/>
      <c r="K71" s="331" t="s">
        <v>133</v>
      </c>
      <c r="L71" s="331"/>
      <c r="M71" s="331"/>
      <c r="N71" s="331"/>
      <c r="O71" s="331"/>
      <c r="P71" s="331"/>
      <c r="Q71" s="331"/>
      <c r="R71" s="331"/>
      <c r="S71" s="331"/>
      <c r="T71" s="331"/>
      <c r="U71" s="331"/>
      <c r="V71" s="331"/>
      <c r="W71" s="331"/>
      <c r="X71" s="331"/>
      <c r="Y71" s="331"/>
      <c r="Z71" s="331"/>
      <c r="AA71" s="331"/>
      <c r="AB71" s="331"/>
      <c r="AC71" s="331"/>
      <c r="AD71" s="331"/>
      <c r="AE71" s="331"/>
      <c r="AF71" s="331"/>
      <c r="AG71" s="356">
        <f>'02.48 - Pozice O2.48'!J32</f>
        <v>0</v>
      </c>
      <c r="AH71" s="357"/>
      <c r="AI71" s="357"/>
      <c r="AJ71" s="357"/>
      <c r="AK71" s="357"/>
      <c r="AL71" s="357"/>
      <c r="AM71" s="357"/>
      <c r="AN71" s="356">
        <f t="shared" si="0"/>
        <v>0</v>
      </c>
      <c r="AO71" s="357"/>
      <c r="AP71" s="357"/>
      <c r="AQ71" s="98" t="s">
        <v>91</v>
      </c>
      <c r="AR71" s="53"/>
      <c r="AS71" s="99">
        <v>0</v>
      </c>
      <c r="AT71" s="100">
        <f t="shared" si="1"/>
        <v>0</v>
      </c>
      <c r="AU71" s="101">
        <f>'02.48 - Pozice O2.48'!P98</f>
        <v>0</v>
      </c>
      <c r="AV71" s="100">
        <f>'02.48 - Pozice O2.48'!J35</f>
        <v>0</v>
      </c>
      <c r="AW71" s="100">
        <f>'02.48 - Pozice O2.48'!J36</f>
        <v>0</v>
      </c>
      <c r="AX71" s="100">
        <f>'02.48 - Pozice O2.48'!J37</f>
        <v>0</v>
      </c>
      <c r="AY71" s="100">
        <f>'02.48 - Pozice O2.48'!J38</f>
        <v>0</v>
      </c>
      <c r="AZ71" s="100">
        <f>'02.48 - Pozice O2.48'!F35</f>
        <v>0</v>
      </c>
      <c r="BA71" s="100">
        <f>'02.48 - Pozice O2.48'!F36</f>
        <v>0</v>
      </c>
      <c r="BB71" s="100">
        <f>'02.48 - Pozice O2.48'!F37</f>
        <v>0</v>
      </c>
      <c r="BC71" s="100">
        <f>'02.48 - Pozice O2.48'!F38</f>
        <v>0</v>
      </c>
      <c r="BD71" s="102">
        <f>'02.48 - Pozice O2.48'!F39</f>
        <v>0</v>
      </c>
      <c r="BT71" s="103" t="s">
        <v>85</v>
      </c>
      <c r="BV71" s="103" t="s">
        <v>78</v>
      </c>
      <c r="BW71" s="103" t="s">
        <v>134</v>
      </c>
      <c r="BX71" s="103" t="s">
        <v>88</v>
      </c>
      <c r="CL71" s="103" t="s">
        <v>20</v>
      </c>
    </row>
    <row r="72" spans="1:90" s="4" customFormat="1" ht="14.45" customHeight="1">
      <c r="A72" s="86" t="s">
        <v>80</v>
      </c>
      <c r="B72" s="51"/>
      <c r="C72" s="97"/>
      <c r="D72" s="97"/>
      <c r="E72" s="331" t="s">
        <v>135</v>
      </c>
      <c r="F72" s="331"/>
      <c r="G72" s="331"/>
      <c r="H72" s="331"/>
      <c r="I72" s="331"/>
      <c r="J72" s="97"/>
      <c r="K72" s="331" t="s">
        <v>136</v>
      </c>
      <c r="L72" s="331"/>
      <c r="M72" s="331"/>
      <c r="N72" s="331"/>
      <c r="O72" s="331"/>
      <c r="P72" s="331"/>
      <c r="Q72" s="331"/>
      <c r="R72" s="331"/>
      <c r="S72" s="331"/>
      <c r="T72" s="331"/>
      <c r="U72" s="331"/>
      <c r="V72" s="331"/>
      <c r="W72" s="331"/>
      <c r="X72" s="331"/>
      <c r="Y72" s="331"/>
      <c r="Z72" s="331"/>
      <c r="AA72" s="331"/>
      <c r="AB72" s="331"/>
      <c r="AC72" s="331"/>
      <c r="AD72" s="331"/>
      <c r="AE72" s="331"/>
      <c r="AF72" s="331"/>
      <c r="AG72" s="356">
        <f>'02.49 - Pozice O2.49'!J32</f>
        <v>0</v>
      </c>
      <c r="AH72" s="357"/>
      <c r="AI72" s="357"/>
      <c r="AJ72" s="357"/>
      <c r="AK72" s="357"/>
      <c r="AL72" s="357"/>
      <c r="AM72" s="357"/>
      <c r="AN72" s="356">
        <f t="shared" si="0"/>
        <v>0</v>
      </c>
      <c r="AO72" s="357"/>
      <c r="AP72" s="357"/>
      <c r="AQ72" s="98" t="s">
        <v>91</v>
      </c>
      <c r="AR72" s="53"/>
      <c r="AS72" s="99">
        <v>0</v>
      </c>
      <c r="AT72" s="100">
        <f t="shared" si="1"/>
        <v>0</v>
      </c>
      <c r="AU72" s="101">
        <f>'02.49 - Pozice O2.49'!P98</f>
        <v>0</v>
      </c>
      <c r="AV72" s="100">
        <f>'02.49 - Pozice O2.49'!J35</f>
        <v>0</v>
      </c>
      <c r="AW72" s="100">
        <f>'02.49 - Pozice O2.49'!J36</f>
        <v>0</v>
      </c>
      <c r="AX72" s="100">
        <f>'02.49 - Pozice O2.49'!J37</f>
        <v>0</v>
      </c>
      <c r="AY72" s="100">
        <f>'02.49 - Pozice O2.49'!J38</f>
        <v>0</v>
      </c>
      <c r="AZ72" s="100">
        <f>'02.49 - Pozice O2.49'!F35</f>
        <v>0</v>
      </c>
      <c r="BA72" s="100">
        <f>'02.49 - Pozice O2.49'!F36</f>
        <v>0</v>
      </c>
      <c r="BB72" s="100">
        <f>'02.49 - Pozice O2.49'!F37</f>
        <v>0</v>
      </c>
      <c r="BC72" s="100">
        <f>'02.49 - Pozice O2.49'!F38</f>
        <v>0</v>
      </c>
      <c r="BD72" s="102">
        <f>'02.49 - Pozice O2.49'!F39</f>
        <v>0</v>
      </c>
      <c r="BT72" s="103" t="s">
        <v>85</v>
      </c>
      <c r="BV72" s="103" t="s">
        <v>78</v>
      </c>
      <c r="BW72" s="103" t="s">
        <v>137</v>
      </c>
      <c r="BX72" s="103" t="s">
        <v>88</v>
      </c>
      <c r="CL72" s="103" t="s">
        <v>20</v>
      </c>
    </row>
    <row r="73" spans="1:90" s="4" customFormat="1" ht="14.45" customHeight="1">
      <c r="A73" s="86" t="s">
        <v>80</v>
      </c>
      <c r="B73" s="51"/>
      <c r="C73" s="97"/>
      <c r="D73" s="97"/>
      <c r="E73" s="331" t="s">
        <v>138</v>
      </c>
      <c r="F73" s="331"/>
      <c r="G73" s="331"/>
      <c r="H73" s="331"/>
      <c r="I73" s="331"/>
      <c r="J73" s="97"/>
      <c r="K73" s="331" t="s">
        <v>139</v>
      </c>
      <c r="L73" s="331"/>
      <c r="M73" s="331"/>
      <c r="N73" s="331"/>
      <c r="O73" s="331"/>
      <c r="P73" s="331"/>
      <c r="Q73" s="331"/>
      <c r="R73" s="331"/>
      <c r="S73" s="331"/>
      <c r="T73" s="331"/>
      <c r="U73" s="331"/>
      <c r="V73" s="331"/>
      <c r="W73" s="331"/>
      <c r="X73" s="331"/>
      <c r="Y73" s="331"/>
      <c r="Z73" s="331"/>
      <c r="AA73" s="331"/>
      <c r="AB73" s="331"/>
      <c r="AC73" s="331"/>
      <c r="AD73" s="331"/>
      <c r="AE73" s="331"/>
      <c r="AF73" s="331"/>
      <c r="AG73" s="356">
        <f>'02.50 - Pozice O2.50'!J32</f>
        <v>0</v>
      </c>
      <c r="AH73" s="357"/>
      <c r="AI73" s="357"/>
      <c r="AJ73" s="357"/>
      <c r="AK73" s="357"/>
      <c r="AL73" s="357"/>
      <c r="AM73" s="357"/>
      <c r="AN73" s="356">
        <f t="shared" si="0"/>
        <v>0</v>
      </c>
      <c r="AO73" s="357"/>
      <c r="AP73" s="357"/>
      <c r="AQ73" s="98" t="s">
        <v>91</v>
      </c>
      <c r="AR73" s="53"/>
      <c r="AS73" s="104">
        <v>0</v>
      </c>
      <c r="AT73" s="105">
        <f t="shared" si="1"/>
        <v>0</v>
      </c>
      <c r="AU73" s="106">
        <f>'02.50 - Pozice O2.50'!P98</f>
        <v>0</v>
      </c>
      <c r="AV73" s="105">
        <f>'02.50 - Pozice O2.50'!J35</f>
        <v>0</v>
      </c>
      <c r="AW73" s="105">
        <f>'02.50 - Pozice O2.50'!J36</f>
        <v>0</v>
      </c>
      <c r="AX73" s="105">
        <f>'02.50 - Pozice O2.50'!J37</f>
        <v>0</v>
      </c>
      <c r="AY73" s="105">
        <f>'02.50 - Pozice O2.50'!J38</f>
        <v>0</v>
      </c>
      <c r="AZ73" s="105">
        <f>'02.50 - Pozice O2.50'!F35</f>
        <v>0</v>
      </c>
      <c r="BA73" s="105">
        <f>'02.50 - Pozice O2.50'!F36</f>
        <v>0</v>
      </c>
      <c r="BB73" s="105">
        <f>'02.50 - Pozice O2.50'!F37</f>
        <v>0</v>
      </c>
      <c r="BC73" s="105">
        <f>'02.50 - Pozice O2.50'!F38</f>
        <v>0</v>
      </c>
      <c r="BD73" s="107">
        <f>'02.50 - Pozice O2.50'!F39</f>
        <v>0</v>
      </c>
      <c r="BT73" s="103" t="s">
        <v>85</v>
      </c>
      <c r="BV73" s="103" t="s">
        <v>78</v>
      </c>
      <c r="BW73" s="103" t="s">
        <v>140</v>
      </c>
      <c r="BX73" s="103" t="s">
        <v>88</v>
      </c>
      <c r="CL73" s="103" t="s">
        <v>20</v>
      </c>
    </row>
    <row r="74" spans="1:57" s="2" customFormat="1" ht="30" customHeight="1">
      <c r="A74" s="34"/>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9"/>
      <c r="AS74" s="34"/>
      <c r="AT74" s="34"/>
      <c r="AU74" s="34"/>
      <c r="AV74" s="34"/>
      <c r="AW74" s="34"/>
      <c r="AX74" s="34"/>
      <c r="AY74" s="34"/>
      <c r="AZ74" s="34"/>
      <c r="BA74" s="34"/>
      <c r="BB74" s="34"/>
      <c r="BC74" s="34"/>
      <c r="BD74" s="34"/>
      <c r="BE74" s="34"/>
    </row>
    <row r="75" spans="1:57" s="2" customFormat="1" ht="6.95" customHeight="1">
      <c r="A75" s="34"/>
      <c r="B75" s="47"/>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39"/>
      <c r="AS75" s="34"/>
      <c r="AT75" s="34"/>
      <c r="AU75" s="34"/>
      <c r="AV75" s="34"/>
      <c r="AW75" s="34"/>
      <c r="AX75" s="34"/>
      <c r="AY75" s="34"/>
      <c r="AZ75" s="34"/>
      <c r="BA75" s="34"/>
      <c r="BB75" s="34"/>
      <c r="BC75" s="34"/>
      <c r="BD75" s="34"/>
      <c r="BE75" s="34"/>
    </row>
  </sheetData>
  <sheetProtection algorithmName="SHA-512" hashValue="5EugapghLkNTlUUAhak12s6xwyDYIXCtVCgOfGyPKOkeRR4z119GdtN6y0DgLbtQdXE6cPXahH4ZvL+3mBqYQQ==" saltValue="olDWcJphyZR+R0hjkBsoKjJkI1y/tOTqHfjX6UvgK7zu6F0lfHJT6nlO3/zUwm/lV9brTjygJ2ZF9Gmss293aA==" spinCount="100000" sheet="1" objects="1" scenarios="1" formatColumns="0" formatRows="0"/>
  <mergeCells count="114">
    <mergeCell ref="AN69:AP69"/>
    <mergeCell ref="AG69:AM69"/>
    <mergeCell ref="AN70:AP70"/>
    <mergeCell ref="AG70:AM70"/>
    <mergeCell ref="AN71:AP71"/>
    <mergeCell ref="AG71:AM71"/>
    <mergeCell ref="AN72:AP72"/>
    <mergeCell ref="AG72:AM72"/>
    <mergeCell ref="AN73:AP73"/>
    <mergeCell ref="AG73:AM73"/>
    <mergeCell ref="AS49:AT51"/>
    <mergeCell ref="AN65:AP65"/>
    <mergeCell ref="AG65:AM65"/>
    <mergeCell ref="AN66:AP66"/>
    <mergeCell ref="AG66:AM66"/>
    <mergeCell ref="AN67:AP67"/>
    <mergeCell ref="AG67:AM67"/>
    <mergeCell ref="AN68:AP68"/>
    <mergeCell ref="AG68:AM68"/>
    <mergeCell ref="AN54:AP54"/>
    <mergeCell ref="L33:P33"/>
    <mergeCell ref="W33:AE33"/>
    <mergeCell ref="AK33:AO33"/>
    <mergeCell ref="AK35:AO35"/>
    <mergeCell ref="X35:AB35"/>
    <mergeCell ref="AR2:BE2"/>
    <mergeCell ref="AG58:AM58"/>
    <mergeCell ref="AG61:AM61"/>
    <mergeCell ref="AG57:AM57"/>
    <mergeCell ref="AG52:AM52"/>
    <mergeCell ref="AG59:AM59"/>
    <mergeCell ref="AG60:AM60"/>
    <mergeCell ref="AG56:AM56"/>
    <mergeCell ref="AG55:AM55"/>
    <mergeCell ref="AM50:AP50"/>
    <mergeCell ref="AM47:AN47"/>
    <mergeCell ref="AM49:AP49"/>
    <mergeCell ref="AN52:AP52"/>
    <mergeCell ref="AN60:AP60"/>
    <mergeCell ref="AN55:AP55"/>
    <mergeCell ref="AN59:AP59"/>
    <mergeCell ref="AN56:AP56"/>
    <mergeCell ref="AN58:AP58"/>
    <mergeCell ref="AN61:AP61"/>
    <mergeCell ref="BE5:BE32"/>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W32:AE32"/>
    <mergeCell ref="AK32:AO32"/>
    <mergeCell ref="E69:I69"/>
    <mergeCell ref="K69:AF69"/>
    <mergeCell ref="E70:I70"/>
    <mergeCell ref="K70:AF70"/>
    <mergeCell ref="E71:I71"/>
    <mergeCell ref="K71:AF71"/>
    <mergeCell ref="E72:I72"/>
    <mergeCell ref="K72:AF72"/>
    <mergeCell ref="E73:I73"/>
    <mergeCell ref="K73:AF73"/>
    <mergeCell ref="L45:AO45"/>
    <mergeCell ref="E65:I65"/>
    <mergeCell ref="K65:AF65"/>
    <mergeCell ref="E66:I66"/>
    <mergeCell ref="K66:AF66"/>
    <mergeCell ref="E67:I67"/>
    <mergeCell ref="K67:AF67"/>
    <mergeCell ref="E68:I68"/>
    <mergeCell ref="K68:AF68"/>
    <mergeCell ref="AG54:AM54"/>
    <mergeCell ref="AG63:AM63"/>
    <mergeCell ref="AG64:AM64"/>
    <mergeCell ref="AG62:AM62"/>
    <mergeCell ref="AN63:AP63"/>
    <mergeCell ref="AN62:AP62"/>
    <mergeCell ref="AN64:AP64"/>
    <mergeCell ref="AN57:AP57"/>
    <mergeCell ref="C52:G52"/>
    <mergeCell ref="D56:H56"/>
    <mergeCell ref="D55:H55"/>
    <mergeCell ref="E60:I60"/>
    <mergeCell ref="E64:I64"/>
    <mergeCell ref="E58:I58"/>
    <mergeCell ref="E59:I59"/>
    <mergeCell ref="E57:I57"/>
    <mergeCell ref="E61:I61"/>
    <mergeCell ref="E62:I62"/>
    <mergeCell ref="E63:I63"/>
    <mergeCell ref="I52:AF52"/>
    <mergeCell ref="J55:AF55"/>
    <mergeCell ref="J56:AF56"/>
    <mergeCell ref="K61:AF61"/>
    <mergeCell ref="K60:AF60"/>
    <mergeCell ref="K58:AF58"/>
    <mergeCell ref="K59:AF59"/>
    <mergeCell ref="K62:AF62"/>
    <mergeCell ref="K63:AF63"/>
    <mergeCell ref="K57:AF57"/>
    <mergeCell ref="K64:AF64"/>
  </mergeCells>
  <hyperlinks>
    <hyperlink ref="A55" location="'00 - Vedlejší a ostatní n...'!C2" display="/"/>
    <hyperlink ref="A57" location="'01.15 - Pozice O1.15'!C2" display="/"/>
    <hyperlink ref="A58" location="'01.16 - Pozice O1.16'!C2" display="/"/>
    <hyperlink ref="A59" location="'01.17 - Pozice O1.17'!C2" display="/"/>
    <hyperlink ref="A60" location="'01.18 - Pozice O1.18'!C2" display="/"/>
    <hyperlink ref="A61" location="'01.19 - Pozice O1.19'!C2" display="/"/>
    <hyperlink ref="A62" location="'01.20 - Pozice O1.20'!C2" display="/"/>
    <hyperlink ref="A63" location="'01.21 - Pozice O1.21'!C2" display="/"/>
    <hyperlink ref="A64" location="'02.41 - Pozice O2.41'!C2" display="/"/>
    <hyperlink ref="A65" location="'02.42 - Pozice O2.42'!C2" display="/"/>
    <hyperlink ref="A66" location="'02.43 - Pozice O2.43'!C2" display="/"/>
    <hyperlink ref="A67" location="'02.44 - Pozice O2.44'!C2" display="/"/>
    <hyperlink ref="A68" location="'02.45 - Pozice O2.45'!C2" display="/"/>
    <hyperlink ref="A69" location="'02.46 - Pozice O2.46'!C2" display="/"/>
    <hyperlink ref="A70" location="'02.47 - Pozice O2.47'!C2" display="/"/>
    <hyperlink ref="A71" location="'02.48 - Pozice O2.48'!C2" display="/"/>
    <hyperlink ref="A72" location="'02.49 - Pozice O2.49'!C2" display="/"/>
    <hyperlink ref="A73" location="'02.50 - Pozice O2.50'!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113</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376</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02.41 - Pozice O2.41</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02.41 - Pozice O2.41</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377</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377</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377</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9.280000000000001</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377</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377</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377</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377</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377</v>
      </c>
      <c r="F167" s="239" t="s">
        <v>378</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377</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377</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377</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377</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377</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377</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35QHgfLgDbcPJHRWcWxuEeMtxytZbC27JFGZIXBFUdoUHPAWe47YsUDfmYczEPZaH13vJ6Y9nCo2aCzKBoPcaA==" saltValue="i9noDFjl+pjeGG040jIzGiOu39FcXq6hOfZnWupqMxdbe0yX4SnukUaQCcuSrdVuDWzP9isygyboY1LCntwafA=="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116</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379</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02.42 - Pozice O2.42</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02.42 - Pozice O2.42</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377</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377</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377</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9.280000000000001</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377</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377</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377</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377</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377</v>
      </c>
      <c r="F167" s="239" t="s">
        <v>378</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377</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377</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377</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377</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377</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377</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YhmHiASuWSgvd/xNx/0WMf8xnH0UuZVJjk9KiqdJT1aO17tZbCUk1xi3I6JZoMZvqqOg2RBX1O4aGl3iWYel8g==" saltValue="Fkf330SLfwZXzXI0Q5kBrV3ZHODswHSTfC7d5I8DMdO3eL/fK92Ey8T4oyW9s+7/5PUacnv1hQZ+KsVPDQJFoA=="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119</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380</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02.43 - Pozice O2.43</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02.43 - Pozice O2.43</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377</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377</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377</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9.280000000000001</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377</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377</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377</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377</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377</v>
      </c>
      <c r="F167" s="239" t="s">
        <v>378</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377</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377</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377</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377</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377</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377</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lU9bD96M0tn449S6B7awY05aq+4BDkzOfadf+r1yyKEthbMLQKk6Qu4coS2TFZz2jq36WXaGf3f/V3KSI7oDJg==" saltValue="kAjcxR3/XlQR5mUIxX7GTxZR1SFbnbfG9rKyHKjDHvktfg1aZLo+qoJUQ8BsELKogVIVIJvoY3tgHbtkonmM6w=="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122</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381</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02.44 - Pozice O2.44</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02.44 - Pozice O2.44</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377</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377</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377</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9.280000000000001</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377</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377</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377</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377</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377</v>
      </c>
      <c r="F167" s="239" t="s">
        <v>378</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377</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377</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377</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377</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377</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377</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88mM6lJQDfNroNCIShcqBNAKDCNdgFz8kIVCOJJejE9slZMacBVXcDCy/L0ogiOLTDxVMtScGkF9PKl3V5fl4A==" saltValue="jJfpXE2URZV7BiSFPJfKt/90KUHRVK2T5uOOrB9quKjn2ULK+Uq/wqGCz23ENLWNAWq9O0G/GlzRJfG7EhZTeg=="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125</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382</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02.45 - Pozice O2.45</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02.45 - Pozice O2.45</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377</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377</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377</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9.280000000000001</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377</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377</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377</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377</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377</v>
      </c>
      <c r="F167" s="239" t="s">
        <v>378</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377</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377</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377</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377</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377</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377</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bsBfS+0kw2thY6dUn3Abil42NEkKG3ZVUg1q3yK9zWrjxRYTeq4oYFSAlC9O7b8lrLZxywbmyEc9txIUfA7hxw==" saltValue="Yyy24itzs23+hH0NFh/m5g0H+ou1EtqqXizxUs4nTAvwftVIg/hkCu4yJcJhxONiMq6cyr4hOC7cHMIKkHyvYA=="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128</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383</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02.46 - Pozice O2.46</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02.46 - Pozice O2.46</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377</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377</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377</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9.280000000000001</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377</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377</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377</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377</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377</v>
      </c>
      <c r="F167" s="239" t="s">
        <v>378</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377</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377</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377</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377</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377</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377</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5fSA2OjKQaadOtJNCrYpBZwMdeamUzuVYTAIGy5WsHIKZ4aal0cGkD1V+Zai1LiHrRg2j4yDzc46KFlbU54xNw==" saltValue="LreVrp+LXRtwfl5Bj/Ap00hfWbtHTiRTw3nhQ+1hVMh6jITBmNYd1GIBcmNahPybKToB1K8Mxwu37PAclZ0IpA=="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131</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384</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02.47 - Pozice O2.47</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02.47 - Pozice O2.47</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377</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377</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377</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9.280000000000001</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377</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377</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377</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377</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377</v>
      </c>
      <c r="F167" s="239" t="s">
        <v>378</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377</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377</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377</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377</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377</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377</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AaeupV1B65TIeVCpK3plakKgOrQf0VxSqBiaYeVBBUd5i3p2oXdMexbX/qyFGwkkLq0j1P5cge2FitS8YPPNDQ==" saltValue="URQlM440EXMTdTb2g3lkoCIzVjxKG3Xspx7iUJbYfbsiBsvXBdYISd799Ju5wL8n+PjUijxE+5dAcRPCYKvUcA=="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134</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385</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02.48 - Pozice O2.48</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02.48 - Pozice O2.48</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377</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377</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377</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9.280000000000001</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377</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377</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377</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377</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377</v>
      </c>
      <c r="F167" s="239" t="s">
        <v>378</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377</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377</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377</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377</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377</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377</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dCDiX9t59iQX/1aJw0GU2Wh14CT8XhqqbbZ9Ss5gXpEJiilwlhI4WXZ/FGUn/PNg/VwTwncn4/MZfjQDxi+cFg==" saltValue="GAPzm//Sb7Hgtlu03iiGcpRTW8rHfHPHZql/siYc5vxceYxNfptqJX6t6PW/yF5aF+Sn9U4j9yTJOwjH43W1lw=="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137</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386</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02.49 - Pozice O2.49</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02.49 - Pozice O2.49</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377</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377</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377</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9.280000000000001</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377</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377</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377</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377</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377</v>
      </c>
      <c r="F167" s="239" t="s">
        <v>378</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377</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377</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377</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377</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377</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377</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TshxFytb/VPLS3lma21dvymqA8y7C4nG6FfvNJw195RPFQnVn0DqSPKQ9waxqiaBiCsbX5ZwvcjgwKhfc3bLxA==" saltValue="HWZNSrl3qmCBxOBuUhKTwb0QFn12h6TL/Q09dI7svu/7EX9yEAMImj67ggHe6iXsOdb6WY6j/0jqlxWk458Bdw=="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140</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387</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02.50 - Pozice O2.50</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02.50 - Pozice O2.50</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377</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377</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377</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9.280000000000001</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377</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377</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377</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377</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377</v>
      </c>
      <c r="F167" s="239" t="s">
        <v>378</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377</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377</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377</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377</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377</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377</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6Jsjd47X4rcXd+0B1LRCaSh7RPcZ8cOZlSiFLhoM/ws5kEKHeeB3DQxqQUzVMsu4ucxEa9hfvJoGche9CHit9A==" saltValue="Rmg+odTCcWT/Ibcov48clmhXQbUNEo6QQwhTFIU7o4QfKFeLSQiKIoAQyDdXD/vRA+nBqA7cqcFE5HlZ2D61ZQ=="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4"/>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84</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1:31" s="2" customFormat="1" ht="12" customHeight="1">
      <c r="A8" s="34"/>
      <c r="B8" s="39"/>
      <c r="C8" s="34"/>
      <c r="D8" s="114" t="s">
        <v>142</v>
      </c>
      <c r="E8" s="34"/>
      <c r="F8" s="34"/>
      <c r="G8" s="34"/>
      <c r="H8" s="34"/>
      <c r="I8" s="115"/>
      <c r="J8" s="34"/>
      <c r="K8" s="34"/>
      <c r="L8" s="116"/>
      <c r="S8" s="34"/>
      <c r="T8" s="34"/>
      <c r="U8" s="34"/>
      <c r="V8" s="34"/>
      <c r="W8" s="34"/>
      <c r="X8" s="34"/>
      <c r="Y8" s="34"/>
      <c r="Z8" s="34"/>
      <c r="AA8" s="34"/>
      <c r="AB8" s="34"/>
      <c r="AC8" s="34"/>
      <c r="AD8" s="34"/>
      <c r="AE8" s="34"/>
    </row>
    <row r="9" spans="1:31" s="2" customFormat="1" ht="14.45" customHeight="1">
      <c r="A9" s="34"/>
      <c r="B9" s="39"/>
      <c r="C9" s="34"/>
      <c r="D9" s="34"/>
      <c r="E9" s="374" t="s">
        <v>143</v>
      </c>
      <c r="F9" s="375"/>
      <c r="G9" s="375"/>
      <c r="H9" s="375"/>
      <c r="I9" s="115"/>
      <c r="J9" s="34"/>
      <c r="K9" s="34"/>
      <c r="L9" s="116"/>
      <c r="S9" s="34"/>
      <c r="T9" s="34"/>
      <c r="U9" s="34"/>
      <c r="V9" s="34"/>
      <c r="W9" s="34"/>
      <c r="X9" s="34"/>
      <c r="Y9" s="34"/>
      <c r="Z9" s="34"/>
      <c r="AA9" s="34"/>
      <c r="AB9" s="34"/>
      <c r="AC9" s="34"/>
      <c r="AD9" s="34"/>
      <c r="AE9" s="34"/>
    </row>
    <row r="10" spans="1:31" s="2" customFormat="1" ht="11.25">
      <c r="A10" s="34"/>
      <c r="B10" s="39"/>
      <c r="C10" s="34"/>
      <c r="D10" s="34"/>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2" customHeight="1">
      <c r="A11" s="34"/>
      <c r="B11" s="39"/>
      <c r="C11" s="34"/>
      <c r="D11" s="114" t="s">
        <v>19</v>
      </c>
      <c r="E11" s="34"/>
      <c r="F11" s="103" t="s">
        <v>20</v>
      </c>
      <c r="G11" s="34"/>
      <c r="H11" s="34"/>
      <c r="I11" s="117" t="s">
        <v>21</v>
      </c>
      <c r="J11" s="103" t="s">
        <v>20</v>
      </c>
      <c r="K11" s="34"/>
      <c r="L11" s="116"/>
      <c r="S11" s="34"/>
      <c r="T11" s="34"/>
      <c r="U11" s="34"/>
      <c r="V11" s="34"/>
      <c r="W11" s="34"/>
      <c r="X11" s="34"/>
      <c r="Y11" s="34"/>
      <c r="Z11" s="34"/>
      <c r="AA11" s="34"/>
      <c r="AB11" s="34"/>
      <c r="AC11" s="34"/>
      <c r="AD11" s="34"/>
      <c r="AE11" s="34"/>
    </row>
    <row r="12" spans="1:31" s="2" customFormat="1" ht="12" customHeight="1">
      <c r="A12" s="34"/>
      <c r="B12" s="39"/>
      <c r="C12" s="34"/>
      <c r="D12" s="114" t="s">
        <v>23</v>
      </c>
      <c r="E12" s="34"/>
      <c r="F12" s="103" t="s">
        <v>144</v>
      </c>
      <c r="G12" s="34"/>
      <c r="H12" s="34"/>
      <c r="I12" s="117" t="s">
        <v>25</v>
      </c>
      <c r="J12" s="118" t="str">
        <f>'Rekapitulace stavby'!AN8</f>
        <v>5. 5. 2020</v>
      </c>
      <c r="K12" s="34"/>
      <c r="L12" s="116"/>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15"/>
      <c r="J13" s="34"/>
      <c r="K13" s="34"/>
      <c r="L13" s="116"/>
      <c r="S13" s="34"/>
      <c r="T13" s="34"/>
      <c r="U13" s="34"/>
      <c r="V13" s="34"/>
      <c r="W13" s="34"/>
      <c r="X13" s="34"/>
      <c r="Y13" s="34"/>
      <c r="Z13" s="34"/>
      <c r="AA13" s="34"/>
      <c r="AB13" s="34"/>
      <c r="AC13" s="34"/>
      <c r="AD13" s="34"/>
      <c r="AE13" s="34"/>
    </row>
    <row r="14" spans="1:31" s="2" customFormat="1" ht="12" customHeight="1">
      <c r="A14" s="34"/>
      <c r="B14" s="39"/>
      <c r="C14" s="34"/>
      <c r="D14" s="114" t="s">
        <v>29</v>
      </c>
      <c r="E14" s="34"/>
      <c r="F14" s="34"/>
      <c r="G14" s="34"/>
      <c r="H14" s="34"/>
      <c r="I14" s="117" t="s">
        <v>30</v>
      </c>
      <c r="J14" s="103" t="str">
        <f>IF('Rekapitulace stavby'!AN10="","",'Rekapitulace stavby'!AN10)</f>
        <v/>
      </c>
      <c r="K14" s="34"/>
      <c r="L14" s="116"/>
      <c r="S14" s="34"/>
      <c r="T14" s="34"/>
      <c r="U14" s="34"/>
      <c r="V14" s="34"/>
      <c r="W14" s="34"/>
      <c r="X14" s="34"/>
      <c r="Y14" s="34"/>
      <c r="Z14" s="34"/>
      <c r="AA14" s="34"/>
      <c r="AB14" s="34"/>
      <c r="AC14" s="34"/>
      <c r="AD14" s="34"/>
      <c r="AE14" s="34"/>
    </row>
    <row r="15" spans="1:31" s="2" customFormat="1" ht="18" customHeight="1">
      <c r="A15" s="34"/>
      <c r="B15" s="39"/>
      <c r="C15" s="34"/>
      <c r="D15" s="34"/>
      <c r="E15" s="103" t="str">
        <f>IF('Rekapitulace stavby'!E11="","",'Rekapitulace stavby'!E11)</f>
        <v>SPŠ stavební</v>
      </c>
      <c r="F15" s="34"/>
      <c r="G15" s="34"/>
      <c r="H15" s="34"/>
      <c r="I15" s="117" t="s">
        <v>32</v>
      </c>
      <c r="J15" s="103" t="str">
        <f>IF('Rekapitulace stavby'!AN11="","",'Rekapitulace stavby'!AN11)</f>
        <v/>
      </c>
      <c r="K15" s="34"/>
      <c r="L15" s="116"/>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15"/>
      <c r="J16" s="34"/>
      <c r="K16" s="34"/>
      <c r="L16" s="116"/>
      <c r="S16" s="34"/>
      <c r="T16" s="34"/>
      <c r="U16" s="34"/>
      <c r="V16" s="34"/>
      <c r="W16" s="34"/>
      <c r="X16" s="34"/>
      <c r="Y16" s="34"/>
      <c r="Z16" s="34"/>
      <c r="AA16" s="34"/>
      <c r="AB16" s="34"/>
      <c r="AC16" s="34"/>
      <c r="AD16" s="34"/>
      <c r="AE16" s="34"/>
    </row>
    <row r="17" spans="1:31" s="2" customFormat="1" ht="12" customHeight="1">
      <c r="A17" s="34"/>
      <c r="B17" s="39"/>
      <c r="C17" s="34"/>
      <c r="D17" s="114" t="s">
        <v>33</v>
      </c>
      <c r="E17" s="34"/>
      <c r="F17" s="34"/>
      <c r="G17" s="34"/>
      <c r="H17" s="34"/>
      <c r="I17" s="117" t="s">
        <v>30</v>
      </c>
      <c r="J17" s="30" t="str">
        <f>'Rekapitulace stavby'!AN13</f>
        <v>Vyplň údaj</v>
      </c>
      <c r="K17" s="34"/>
      <c r="L17" s="116"/>
      <c r="S17" s="34"/>
      <c r="T17" s="34"/>
      <c r="U17" s="34"/>
      <c r="V17" s="34"/>
      <c r="W17" s="34"/>
      <c r="X17" s="34"/>
      <c r="Y17" s="34"/>
      <c r="Z17" s="34"/>
      <c r="AA17" s="34"/>
      <c r="AB17" s="34"/>
      <c r="AC17" s="34"/>
      <c r="AD17" s="34"/>
      <c r="AE17" s="34"/>
    </row>
    <row r="18" spans="1:31" s="2" customFormat="1" ht="18" customHeight="1">
      <c r="A18" s="34"/>
      <c r="B18" s="39"/>
      <c r="C18" s="34"/>
      <c r="D18" s="34"/>
      <c r="E18" s="376" t="str">
        <f>'Rekapitulace stavby'!E14</f>
        <v>Vyplň údaj</v>
      </c>
      <c r="F18" s="377"/>
      <c r="G18" s="377"/>
      <c r="H18" s="377"/>
      <c r="I18" s="117" t="s">
        <v>32</v>
      </c>
      <c r="J18" s="30" t="str">
        <f>'Rekapitulace stavby'!AN14</f>
        <v>Vyplň údaj</v>
      </c>
      <c r="K18" s="34"/>
      <c r="L18" s="116"/>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116"/>
      <c r="S19" s="34"/>
      <c r="T19" s="34"/>
      <c r="U19" s="34"/>
      <c r="V19" s="34"/>
      <c r="W19" s="34"/>
      <c r="X19" s="34"/>
      <c r="Y19" s="34"/>
      <c r="Z19" s="34"/>
      <c r="AA19" s="34"/>
      <c r="AB19" s="34"/>
      <c r="AC19" s="34"/>
      <c r="AD19" s="34"/>
      <c r="AE19" s="34"/>
    </row>
    <row r="20" spans="1:31" s="2" customFormat="1" ht="12" customHeight="1">
      <c r="A20" s="34"/>
      <c r="B20" s="39"/>
      <c r="C20" s="34"/>
      <c r="D20" s="114" t="s">
        <v>35</v>
      </c>
      <c r="E20" s="34"/>
      <c r="F20" s="34"/>
      <c r="G20" s="34"/>
      <c r="H20" s="34"/>
      <c r="I20" s="117" t="s">
        <v>30</v>
      </c>
      <c r="J20" s="103" t="str">
        <f>IF('Rekapitulace stavby'!AN16="","",'Rekapitulace stavby'!AN16)</f>
        <v/>
      </c>
      <c r="K20" s="34"/>
      <c r="L20" s="116"/>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Ing. Arch. Václav Mastný</v>
      </c>
      <c r="F21" s="34"/>
      <c r="G21" s="34"/>
      <c r="H21" s="34"/>
      <c r="I21" s="117" t="s">
        <v>32</v>
      </c>
      <c r="J21" s="103" t="str">
        <f>IF('Rekapitulace stavby'!AN17="","",'Rekapitulace stavby'!AN17)</f>
        <v/>
      </c>
      <c r="K21" s="34"/>
      <c r="L21" s="116"/>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116"/>
      <c r="S22" s="34"/>
      <c r="T22" s="34"/>
      <c r="U22" s="34"/>
      <c r="V22" s="34"/>
      <c r="W22" s="34"/>
      <c r="X22" s="34"/>
      <c r="Y22" s="34"/>
      <c r="Z22" s="34"/>
      <c r="AA22" s="34"/>
      <c r="AB22" s="34"/>
      <c r="AC22" s="34"/>
      <c r="AD22" s="34"/>
      <c r="AE22" s="34"/>
    </row>
    <row r="23" spans="1:31" s="2" customFormat="1" ht="12" customHeight="1">
      <c r="A23" s="34"/>
      <c r="B23" s="39"/>
      <c r="C23" s="34"/>
      <c r="D23" s="114" t="s">
        <v>37</v>
      </c>
      <c r="E23" s="34"/>
      <c r="F23" s="34"/>
      <c r="G23" s="34"/>
      <c r="H23" s="34"/>
      <c r="I23" s="117" t="s">
        <v>30</v>
      </c>
      <c r="J23" s="103" t="str">
        <f>IF('Rekapitulace stavby'!AN19="","",'Rekapitulace stavby'!AN19)</f>
        <v/>
      </c>
      <c r="K23" s="34"/>
      <c r="L23" s="116"/>
      <c r="S23" s="34"/>
      <c r="T23" s="34"/>
      <c r="U23" s="34"/>
      <c r="V23" s="34"/>
      <c r="W23" s="34"/>
      <c r="X23" s="34"/>
      <c r="Y23" s="34"/>
      <c r="Z23" s="34"/>
      <c r="AA23" s="34"/>
      <c r="AB23" s="34"/>
      <c r="AC23" s="34"/>
      <c r="AD23" s="34"/>
      <c r="AE23" s="34"/>
    </row>
    <row r="24" spans="1:31" s="2" customFormat="1" ht="18" customHeight="1">
      <c r="A24" s="34"/>
      <c r="B24" s="39"/>
      <c r="C24" s="34"/>
      <c r="D24" s="34"/>
      <c r="E24" s="103" t="str">
        <f>IF('Rekapitulace stavby'!E20="","",'Rekapitulace stavby'!E20)</f>
        <v>Tomáš Chlumecký</v>
      </c>
      <c r="F24" s="34"/>
      <c r="G24" s="34"/>
      <c r="H24" s="34"/>
      <c r="I24" s="117" t="s">
        <v>32</v>
      </c>
      <c r="J24" s="103" t="str">
        <f>IF('Rekapitulace stavby'!AN20="","",'Rekapitulace stavby'!AN20)</f>
        <v/>
      </c>
      <c r="K24" s="34"/>
      <c r="L24" s="116"/>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116"/>
      <c r="S25" s="34"/>
      <c r="T25" s="34"/>
      <c r="U25" s="34"/>
      <c r="V25" s="34"/>
      <c r="W25" s="34"/>
      <c r="X25" s="34"/>
      <c r="Y25" s="34"/>
      <c r="Z25" s="34"/>
      <c r="AA25" s="34"/>
      <c r="AB25" s="34"/>
      <c r="AC25" s="34"/>
      <c r="AD25" s="34"/>
      <c r="AE25" s="34"/>
    </row>
    <row r="26" spans="1:31" s="2" customFormat="1" ht="12" customHeight="1">
      <c r="A26" s="34"/>
      <c r="B26" s="39"/>
      <c r="C26" s="34"/>
      <c r="D26" s="114" t="s">
        <v>40</v>
      </c>
      <c r="E26" s="34"/>
      <c r="F26" s="34"/>
      <c r="G26" s="34"/>
      <c r="H26" s="34"/>
      <c r="I26" s="115"/>
      <c r="J26" s="34"/>
      <c r="K26" s="34"/>
      <c r="L26" s="116"/>
      <c r="S26" s="34"/>
      <c r="T26" s="34"/>
      <c r="U26" s="34"/>
      <c r="V26" s="34"/>
      <c r="W26" s="34"/>
      <c r="X26" s="34"/>
      <c r="Y26" s="34"/>
      <c r="Z26" s="34"/>
      <c r="AA26" s="34"/>
      <c r="AB26" s="34"/>
      <c r="AC26" s="34"/>
      <c r="AD26" s="34"/>
      <c r="AE26" s="34"/>
    </row>
    <row r="27" spans="1:31" s="8" customFormat="1" ht="14.45" customHeight="1">
      <c r="A27" s="119"/>
      <c r="B27" s="120"/>
      <c r="C27" s="119"/>
      <c r="D27" s="119"/>
      <c r="E27" s="378" t="s">
        <v>20</v>
      </c>
      <c r="F27" s="378"/>
      <c r="G27" s="378"/>
      <c r="H27" s="378"/>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116"/>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116"/>
      <c r="S29" s="34"/>
      <c r="T29" s="34"/>
      <c r="U29" s="34"/>
      <c r="V29" s="34"/>
      <c r="W29" s="34"/>
      <c r="X29" s="34"/>
      <c r="Y29" s="34"/>
      <c r="Z29" s="34"/>
      <c r="AA29" s="34"/>
      <c r="AB29" s="34"/>
      <c r="AC29" s="34"/>
      <c r="AD29" s="34"/>
      <c r="AE29" s="34"/>
    </row>
    <row r="30" spans="1:31" s="2" customFormat="1" ht="25.35" customHeight="1">
      <c r="A30" s="34"/>
      <c r="B30" s="39"/>
      <c r="C30" s="34"/>
      <c r="D30" s="125" t="s">
        <v>42</v>
      </c>
      <c r="E30" s="34"/>
      <c r="F30" s="34"/>
      <c r="G30" s="34"/>
      <c r="H30" s="34"/>
      <c r="I30" s="115"/>
      <c r="J30" s="126">
        <f>ROUND(J80,2)</f>
        <v>0</v>
      </c>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14.45" customHeight="1">
      <c r="A32" s="34"/>
      <c r="B32" s="39"/>
      <c r="C32" s="34"/>
      <c r="D32" s="34"/>
      <c r="E32" s="34"/>
      <c r="F32" s="127" t="s">
        <v>44</v>
      </c>
      <c r="G32" s="34"/>
      <c r="H32" s="34"/>
      <c r="I32" s="128" t="s">
        <v>43</v>
      </c>
      <c r="J32" s="127" t="s">
        <v>45</v>
      </c>
      <c r="K32" s="34"/>
      <c r="L32" s="116"/>
      <c r="S32" s="34"/>
      <c r="T32" s="34"/>
      <c r="U32" s="34"/>
      <c r="V32" s="34"/>
      <c r="W32" s="34"/>
      <c r="X32" s="34"/>
      <c r="Y32" s="34"/>
      <c r="Z32" s="34"/>
      <c r="AA32" s="34"/>
      <c r="AB32" s="34"/>
      <c r="AC32" s="34"/>
      <c r="AD32" s="34"/>
      <c r="AE32" s="34"/>
    </row>
    <row r="33" spans="1:31" s="2" customFormat="1" ht="14.45" customHeight="1">
      <c r="A33" s="34"/>
      <c r="B33" s="39"/>
      <c r="C33" s="34"/>
      <c r="D33" s="129" t="s">
        <v>46</v>
      </c>
      <c r="E33" s="114" t="s">
        <v>47</v>
      </c>
      <c r="F33" s="130">
        <f>ROUND((SUM(BE80:BE83)),2)</f>
        <v>0</v>
      </c>
      <c r="G33" s="34"/>
      <c r="H33" s="34"/>
      <c r="I33" s="131">
        <v>0.21</v>
      </c>
      <c r="J33" s="130">
        <f>ROUND(((SUM(BE80:BE83))*I33),2)</f>
        <v>0</v>
      </c>
      <c r="K33" s="34"/>
      <c r="L33" s="116"/>
      <c r="S33" s="34"/>
      <c r="T33" s="34"/>
      <c r="U33" s="34"/>
      <c r="V33" s="34"/>
      <c r="W33" s="34"/>
      <c r="X33" s="34"/>
      <c r="Y33" s="34"/>
      <c r="Z33" s="34"/>
      <c r="AA33" s="34"/>
      <c r="AB33" s="34"/>
      <c r="AC33" s="34"/>
      <c r="AD33" s="34"/>
      <c r="AE33" s="34"/>
    </row>
    <row r="34" spans="1:31" s="2" customFormat="1" ht="14.45" customHeight="1">
      <c r="A34" s="34"/>
      <c r="B34" s="39"/>
      <c r="C34" s="34"/>
      <c r="D34" s="34"/>
      <c r="E34" s="114" t="s">
        <v>48</v>
      </c>
      <c r="F34" s="130">
        <f>ROUND((SUM(BF80:BF83)),2)</f>
        <v>0</v>
      </c>
      <c r="G34" s="34"/>
      <c r="H34" s="34"/>
      <c r="I34" s="131">
        <v>0.15</v>
      </c>
      <c r="J34" s="130">
        <f>ROUND(((SUM(BF80:BF83))*I34),2)</f>
        <v>0</v>
      </c>
      <c r="K34" s="34"/>
      <c r="L34" s="116"/>
      <c r="S34" s="34"/>
      <c r="T34" s="34"/>
      <c r="U34" s="34"/>
      <c r="V34" s="34"/>
      <c r="W34" s="34"/>
      <c r="X34" s="34"/>
      <c r="Y34" s="34"/>
      <c r="Z34" s="34"/>
      <c r="AA34" s="34"/>
      <c r="AB34" s="34"/>
      <c r="AC34" s="34"/>
      <c r="AD34" s="34"/>
      <c r="AE34" s="34"/>
    </row>
    <row r="35" spans="1:31" s="2" customFormat="1" ht="14.45" customHeight="1" hidden="1">
      <c r="A35" s="34"/>
      <c r="B35" s="39"/>
      <c r="C35" s="34"/>
      <c r="D35" s="34"/>
      <c r="E35" s="114" t="s">
        <v>49</v>
      </c>
      <c r="F35" s="130">
        <f>ROUND((SUM(BG80:BG83)),2)</f>
        <v>0</v>
      </c>
      <c r="G35" s="34"/>
      <c r="H35" s="34"/>
      <c r="I35" s="131">
        <v>0.21</v>
      </c>
      <c r="J35" s="130">
        <f>0</f>
        <v>0</v>
      </c>
      <c r="K35" s="34"/>
      <c r="L35" s="116"/>
      <c r="S35" s="34"/>
      <c r="T35" s="34"/>
      <c r="U35" s="34"/>
      <c r="V35" s="34"/>
      <c r="W35" s="34"/>
      <c r="X35" s="34"/>
      <c r="Y35" s="34"/>
      <c r="Z35" s="34"/>
      <c r="AA35" s="34"/>
      <c r="AB35" s="34"/>
      <c r="AC35" s="34"/>
      <c r="AD35" s="34"/>
      <c r="AE35" s="34"/>
    </row>
    <row r="36" spans="1:31" s="2" customFormat="1" ht="14.45" customHeight="1" hidden="1">
      <c r="A36" s="34"/>
      <c r="B36" s="39"/>
      <c r="C36" s="34"/>
      <c r="D36" s="34"/>
      <c r="E36" s="114" t="s">
        <v>50</v>
      </c>
      <c r="F36" s="130">
        <f>ROUND((SUM(BH80:BH83)),2)</f>
        <v>0</v>
      </c>
      <c r="G36" s="34"/>
      <c r="H36" s="34"/>
      <c r="I36" s="131">
        <v>0.15</v>
      </c>
      <c r="J36" s="130">
        <f>0</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51</v>
      </c>
      <c r="F37" s="130">
        <f>ROUND((SUM(BI80:BI83)),2)</f>
        <v>0</v>
      </c>
      <c r="G37" s="34"/>
      <c r="H37" s="34"/>
      <c r="I37" s="131">
        <v>0</v>
      </c>
      <c r="J37" s="130">
        <f>0</f>
        <v>0</v>
      </c>
      <c r="K37" s="34"/>
      <c r="L37" s="116"/>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116"/>
      <c r="S38" s="34"/>
      <c r="T38" s="34"/>
      <c r="U38" s="34"/>
      <c r="V38" s="34"/>
      <c r="W38" s="34"/>
      <c r="X38" s="34"/>
      <c r="Y38" s="34"/>
      <c r="Z38" s="34"/>
      <c r="AA38" s="34"/>
      <c r="AB38" s="34"/>
      <c r="AC38" s="34"/>
      <c r="AD38" s="34"/>
      <c r="AE38" s="34"/>
    </row>
    <row r="39" spans="1:31" s="2" customFormat="1" ht="25.35" customHeight="1">
      <c r="A39" s="34"/>
      <c r="B39" s="39"/>
      <c r="C39" s="132"/>
      <c r="D39" s="133" t="s">
        <v>52</v>
      </c>
      <c r="E39" s="134"/>
      <c r="F39" s="134"/>
      <c r="G39" s="135" t="s">
        <v>53</v>
      </c>
      <c r="H39" s="136" t="s">
        <v>54</v>
      </c>
      <c r="I39" s="137"/>
      <c r="J39" s="138">
        <f>SUM(J30:J37)</f>
        <v>0</v>
      </c>
      <c r="K39" s="139"/>
      <c r="L39" s="116"/>
      <c r="S39" s="34"/>
      <c r="T39" s="34"/>
      <c r="U39" s="34"/>
      <c r="V39" s="34"/>
      <c r="W39" s="34"/>
      <c r="X39" s="34"/>
      <c r="Y39" s="34"/>
      <c r="Z39" s="34"/>
      <c r="AA39" s="34"/>
      <c r="AB39" s="34"/>
      <c r="AC39" s="34"/>
      <c r="AD39" s="34"/>
      <c r="AE39" s="34"/>
    </row>
    <row r="40" spans="1:31" s="2" customFormat="1" ht="14.45" customHeight="1">
      <c r="A40" s="34"/>
      <c r="B40" s="140"/>
      <c r="C40" s="141"/>
      <c r="D40" s="141"/>
      <c r="E40" s="141"/>
      <c r="F40" s="141"/>
      <c r="G40" s="141"/>
      <c r="H40" s="141"/>
      <c r="I40" s="142"/>
      <c r="J40" s="141"/>
      <c r="K40" s="141"/>
      <c r="L40" s="116"/>
      <c r="S40" s="34"/>
      <c r="T40" s="34"/>
      <c r="U40" s="34"/>
      <c r="V40" s="34"/>
      <c r="W40" s="34"/>
      <c r="X40" s="34"/>
      <c r="Y40" s="34"/>
      <c r="Z40" s="34"/>
      <c r="AA40" s="34"/>
      <c r="AB40" s="34"/>
      <c r="AC40" s="34"/>
      <c r="AD40" s="34"/>
      <c r="AE40" s="34"/>
    </row>
    <row r="44" spans="1:31" s="2" customFormat="1" ht="6.95" customHeight="1">
      <c r="A44" s="34"/>
      <c r="B44" s="143"/>
      <c r="C44" s="144"/>
      <c r="D44" s="144"/>
      <c r="E44" s="144"/>
      <c r="F44" s="144"/>
      <c r="G44" s="144"/>
      <c r="H44" s="144"/>
      <c r="I44" s="145"/>
      <c r="J44" s="144"/>
      <c r="K44" s="144"/>
      <c r="L44" s="116"/>
      <c r="S44" s="34"/>
      <c r="T44" s="34"/>
      <c r="U44" s="34"/>
      <c r="V44" s="34"/>
      <c r="W44" s="34"/>
      <c r="X44" s="34"/>
      <c r="Y44" s="34"/>
      <c r="Z44" s="34"/>
      <c r="AA44" s="34"/>
      <c r="AB44" s="34"/>
      <c r="AC44" s="34"/>
      <c r="AD44" s="34"/>
      <c r="AE44" s="34"/>
    </row>
    <row r="45" spans="1:31" s="2" customFormat="1" ht="24.95" customHeight="1">
      <c r="A45" s="34"/>
      <c r="B45" s="35"/>
      <c r="C45" s="23" t="s">
        <v>145</v>
      </c>
      <c r="D45" s="36"/>
      <c r="E45" s="36"/>
      <c r="F45" s="36"/>
      <c r="G45" s="36"/>
      <c r="H45" s="36"/>
      <c r="I45" s="115"/>
      <c r="J45" s="36"/>
      <c r="K45" s="36"/>
      <c r="L45" s="116"/>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15"/>
      <c r="J46" s="36"/>
      <c r="K46" s="36"/>
      <c r="L46" s="116"/>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14.45" customHeight="1">
      <c r="A48" s="34"/>
      <c r="B48" s="35"/>
      <c r="C48" s="36"/>
      <c r="D48" s="36"/>
      <c r="E48" s="379" t="str">
        <f>E7</f>
        <v>Výměna oken - dvorní část, SPŠ stavební v Plzni</v>
      </c>
      <c r="F48" s="380"/>
      <c r="G48" s="380"/>
      <c r="H48" s="380"/>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142</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33" t="str">
        <f>E9</f>
        <v>00 - Vedlejší a ostatní náklady</v>
      </c>
      <c r="F50" s="381"/>
      <c r="G50" s="381"/>
      <c r="H50" s="381"/>
      <c r="I50" s="115"/>
      <c r="J50" s="36"/>
      <c r="K50" s="36"/>
      <c r="L50" s="116"/>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115"/>
      <c r="J51" s="36"/>
      <c r="K51" s="36"/>
      <c r="L51" s="116"/>
      <c r="S51" s="34"/>
      <c r="T51" s="34"/>
      <c r="U51" s="34"/>
      <c r="V51" s="34"/>
      <c r="W51" s="34"/>
      <c r="X51" s="34"/>
      <c r="Y51" s="34"/>
      <c r="Z51" s="34"/>
      <c r="AA51" s="34"/>
      <c r="AB51" s="34"/>
      <c r="AC51" s="34"/>
      <c r="AD51" s="34"/>
      <c r="AE51" s="34"/>
    </row>
    <row r="52" spans="1:31" s="2" customFormat="1" ht="12" customHeight="1">
      <c r="A52" s="34"/>
      <c r="B52" s="35"/>
      <c r="C52" s="29" t="s">
        <v>23</v>
      </c>
      <c r="D52" s="36"/>
      <c r="E52" s="36"/>
      <c r="F52" s="27" t="str">
        <f>F12</f>
        <v xml:space="preserve"> </v>
      </c>
      <c r="G52" s="36"/>
      <c r="H52" s="36"/>
      <c r="I52" s="117" t="s">
        <v>25</v>
      </c>
      <c r="J52" s="59" t="str">
        <f>IF(J12="","",J12)</f>
        <v>5. 5. 2020</v>
      </c>
      <c r="K52" s="36"/>
      <c r="L52" s="116"/>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26.45" customHeight="1">
      <c r="A54" s="34"/>
      <c r="B54" s="35"/>
      <c r="C54" s="29" t="s">
        <v>29</v>
      </c>
      <c r="D54" s="36"/>
      <c r="E54" s="36"/>
      <c r="F54" s="27" t="str">
        <f>E15</f>
        <v>SPŠ stavební</v>
      </c>
      <c r="G54" s="36"/>
      <c r="H54" s="36"/>
      <c r="I54" s="117" t="s">
        <v>35</v>
      </c>
      <c r="J54" s="32" t="str">
        <f>E21</f>
        <v>Ing. Arch. Václav Mastný</v>
      </c>
      <c r="K54" s="36"/>
      <c r="L54" s="116"/>
      <c r="S54" s="34"/>
      <c r="T54" s="34"/>
      <c r="U54" s="34"/>
      <c r="V54" s="34"/>
      <c r="W54" s="34"/>
      <c r="X54" s="34"/>
      <c r="Y54" s="34"/>
      <c r="Z54" s="34"/>
      <c r="AA54" s="34"/>
      <c r="AB54" s="34"/>
      <c r="AC54" s="34"/>
      <c r="AD54" s="34"/>
      <c r="AE54" s="34"/>
    </row>
    <row r="55" spans="1:31" s="2" customFormat="1" ht="26.45" customHeight="1">
      <c r="A55" s="34"/>
      <c r="B55" s="35"/>
      <c r="C55" s="29" t="s">
        <v>33</v>
      </c>
      <c r="D55" s="36"/>
      <c r="E55" s="36"/>
      <c r="F55" s="27" t="str">
        <f>IF(E18="","",E18)</f>
        <v>Vyplň údaj</v>
      </c>
      <c r="G55" s="36"/>
      <c r="H55" s="36"/>
      <c r="I55" s="117" t="s">
        <v>37</v>
      </c>
      <c r="J55" s="32" t="str">
        <f>E24</f>
        <v>Tomáš Chlumecký</v>
      </c>
      <c r="K55" s="36"/>
      <c r="L55" s="116"/>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115"/>
      <c r="J56" s="36"/>
      <c r="K56" s="36"/>
      <c r="L56" s="116"/>
      <c r="S56" s="34"/>
      <c r="T56" s="34"/>
      <c r="U56" s="34"/>
      <c r="V56" s="34"/>
      <c r="W56" s="34"/>
      <c r="X56" s="34"/>
      <c r="Y56" s="34"/>
      <c r="Z56" s="34"/>
      <c r="AA56" s="34"/>
      <c r="AB56" s="34"/>
      <c r="AC56" s="34"/>
      <c r="AD56" s="34"/>
      <c r="AE56" s="34"/>
    </row>
    <row r="57" spans="1:31" s="2" customFormat="1" ht="29.25" customHeight="1">
      <c r="A57" s="34"/>
      <c r="B57" s="35"/>
      <c r="C57" s="146" t="s">
        <v>146</v>
      </c>
      <c r="D57" s="147"/>
      <c r="E57" s="147"/>
      <c r="F57" s="147"/>
      <c r="G57" s="147"/>
      <c r="H57" s="147"/>
      <c r="I57" s="148"/>
      <c r="J57" s="149" t="s">
        <v>147</v>
      </c>
      <c r="K57" s="147"/>
      <c r="L57" s="116"/>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115"/>
      <c r="J58" s="36"/>
      <c r="K58" s="36"/>
      <c r="L58" s="116"/>
      <c r="S58" s="34"/>
      <c r="T58" s="34"/>
      <c r="U58" s="34"/>
      <c r="V58" s="34"/>
      <c r="W58" s="34"/>
      <c r="X58" s="34"/>
      <c r="Y58" s="34"/>
      <c r="Z58" s="34"/>
      <c r="AA58" s="34"/>
      <c r="AB58" s="34"/>
      <c r="AC58" s="34"/>
      <c r="AD58" s="34"/>
      <c r="AE58" s="34"/>
    </row>
    <row r="59" spans="1:47" s="2" customFormat="1" ht="22.9" customHeight="1">
      <c r="A59" s="34"/>
      <c r="B59" s="35"/>
      <c r="C59" s="150" t="s">
        <v>74</v>
      </c>
      <c r="D59" s="36"/>
      <c r="E59" s="36"/>
      <c r="F59" s="36"/>
      <c r="G59" s="36"/>
      <c r="H59" s="36"/>
      <c r="I59" s="115"/>
      <c r="J59" s="77">
        <f>J80</f>
        <v>0</v>
      </c>
      <c r="K59" s="36"/>
      <c r="L59" s="116"/>
      <c r="S59" s="34"/>
      <c r="T59" s="34"/>
      <c r="U59" s="34"/>
      <c r="V59" s="34"/>
      <c r="W59" s="34"/>
      <c r="X59" s="34"/>
      <c r="Y59" s="34"/>
      <c r="Z59" s="34"/>
      <c r="AA59" s="34"/>
      <c r="AB59" s="34"/>
      <c r="AC59" s="34"/>
      <c r="AD59" s="34"/>
      <c r="AE59" s="34"/>
      <c r="AU59" s="17" t="s">
        <v>148</v>
      </c>
    </row>
    <row r="60" spans="2:12" s="9" customFormat="1" ht="24.95" customHeight="1">
      <c r="B60" s="151"/>
      <c r="C60" s="152"/>
      <c r="D60" s="153" t="s">
        <v>149</v>
      </c>
      <c r="E60" s="154"/>
      <c r="F60" s="154"/>
      <c r="G60" s="154"/>
      <c r="H60" s="154"/>
      <c r="I60" s="155"/>
      <c r="J60" s="156">
        <f>J81</f>
        <v>0</v>
      </c>
      <c r="K60" s="152"/>
      <c r="L60" s="157"/>
    </row>
    <row r="61" spans="1:31" s="2" customFormat="1" ht="21.75" customHeight="1">
      <c r="A61" s="34"/>
      <c r="B61" s="35"/>
      <c r="C61" s="36"/>
      <c r="D61" s="36"/>
      <c r="E61" s="36"/>
      <c r="F61" s="36"/>
      <c r="G61" s="36"/>
      <c r="H61" s="36"/>
      <c r="I61" s="115"/>
      <c r="J61" s="36"/>
      <c r="K61" s="36"/>
      <c r="L61" s="116"/>
      <c r="S61" s="34"/>
      <c r="T61" s="34"/>
      <c r="U61" s="34"/>
      <c r="V61" s="34"/>
      <c r="W61" s="34"/>
      <c r="X61" s="34"/>
      <c r="Y61" s="34"/>
      <c r="Z61" s="34"/>
      <c r="AA61" s="34"/>
      <c r="AB61" s="34"/>
      <c r="AC61" s="34"/>
      <c r="AD61" s="34"/>
      <c r="AE61" s="34"/>
    </row>
    <row r="62" spans="1:31" s="2" customFormat="1" ht="6.95" customHeight="1">
      <c r="A62" s="34"/>
      <c r="B62" s="47"/>
      <c r="C62" s="48"/>
      <c r="D62" s="48"/>
      <c r="E62" s="48"/>
      <c r="F62" s="48"/>
      <c r="G62" s="48"/>
      <c r="H62" s="48"/>
      <c r="I62" s="142"/>
      <c r="J62" s="48"/>
      <c r="K62" s="48"/>
      <c r="L62" s="116"/>
      <c r="S62" s="34"/>
      <c r="T62" s="34"/>
      <c r="U62" s="34"/>
      <c r="V62" s="34"/>
      <c r="W62" s="34"/>
      <c r="X62" s="34"/>
      <c r="Y62" s="34"/>
      <c r="Z62" s="34"/>
      <c r="AA62" s="34"/>
      <c r="AB62" s="34"/>
      <c r="AC62" s="34"/>
      <c r="AD62" s="34"/>
      <c r="AE62" s="34"/>
    </row>
    <row r="66" spans="1:31" s="2" customFormat="1" ht="6.95" customHeight="1">
      <c r="A66" s="34"/>
      <c r="B66" s="49"/>
      <c r="C66" s="50"/>
      <c r="D66" s="50"/>
      <c r="E66" s="50"/>
      <c r="F66" s="50"/>
      <c r="G66" s="50"/>
      <c r="H66" s="50"/>
      <c r="I66" s="145"/>
      <c r="J66" s="50"/>
      <c r="K66" s="50"/>
      <c r="L66" s="116"/>
      <c r="S66" s="34"/>
      <c r="T66" s="34"/>
      <c r="U66" s="34"/>
      <c r="V66" s="34"/>
      <c r="W66" s="34"/>
      <c r="X66" s="34"/>
      <c r="Y66" s="34"/>
      <c r="Z66" s="34"/>
      <c r="AA66" s="34"/>
      <c r="AB66" s="34"/>
      <c r="AC66" s="34"/>
      <c r="AD66" s="34"/>
      <c r="AE66" s="34"/>
    </row>
    <row r="67" spans="1:31" s="2" customFormat="1" ht="24.95" customHeight="1">
      <c r="A67" s="34"/>
      <c r="B67" s="35"/>
      <c r="C67" s="23" t="s">
        <v>150</v>
      </c>
      <c r="D67" s="36"/>
      <c r="E67" s="36"/>
      <c r="F67" s="36"/>
      <c r="G67" s="36"/>
      <c r="H67" s="36"/>
      <c r="I67" s="115"/>
      <c r="J67" s="36"/>
      <c r="K67" s="36"/>
      <c r="L67" s="116"/>
      <c r="S67" s="34"/>
      <c r="T67" s="34"/>
      <c r="U67" s="34"/>
      <c r="V67" s="34"/>
      <c r="W67" s="34"/>
      <c r="X67" s="34"/>
      <c r="Y67" s="34"/>
      <c r="Z67" s="34"/>
      <c r="AA67" s="34"/>
      <c r="AB67" s="34"/>
      <c r="AC67" s="34"/>
      <c r="AD67" s="34"/>
      <c r="AE67" s="34"/>
    </row>
    <row r="68" spans="1:31" s="2" customFormat="1" ht="6.95" customHeight="1">
      <c r="A68" s="34"/>
      <c r="B68" s="35"/>
      <c r="C68" s="36"/>
      <c r="D68" s="36"/>
      <c r="E68" s="36"/>
      <c r="F68" s="36"/>
      <c r="G68" s="36"/>
      <c r="H68" s="36"/>
      <c r="I68" s="115"/>
      <c r="J68" s="36"/>
      <c r="K68" s="36"/>
      <c r="L68" s="116"/>
      <c r="S68" s="34"/>
      <c r="T68" s="34"/>
      <c r="U68" s="34"/>
      <c r="V68" s="34"/>
      <c r="W68" s="34"/>
      <c r="X68" s="34"/>
      <c r="Y68" s="34"/>
      <c r="Z68" s="34"/>
      <c r="AA68" s="34"/>
      <c r="AB68" s="34"/>
      <c r="AC68" s="34"/>
      <c r="AD68" s="34"/>
      <c r="AE68" s="34"/>
    </row>
    <row r="69" spans="1:31" s="2" customFormat="1" ht="12" customHeight="1">
      <c r="A69" s="34"/>
      <c r="B69" s="35"/>
      <c r="C69" s="29" t="s">
        <v>16</v>
      </c>
      <c r="D69" s="36"/>
      <c r="E69" s="36"/>
      <c r="F69" s="36"/>
      <c r="G69" s="36"/>
      <c r="H69" s="36"/>
      <c r="I69" s="115"/>
      <c r="J69" s="36"/>
      <c r="K69" s="36"/>
      <c r="L69" s="116"/>
      <c r="S69" s="34"/>
      <c r="T69" s="34"/>
      <c r="U69" s="34"/>
      <c r="V69" s="34"/>
      <c r="W69" s="34"/>
      <c r="X69" s="34"/>
      <c r="Y69" s="34"/>
      <c r="Z69" s="34"/>
      <c r="AA69" s="34"/>
      <c r="AB69" s="34"/>
      <c r="AC69" s="34"/>
      <c r="AD69" s="34"/>
      <c r="AE69" s="34"/>
    </row>
    <row r="70" spans="1:31" s="2" customFormat="1" ht="14.45" customHeight="1">
      <c r="A70" s="34"/>
      <c r="B70" s="35"/>
      <c r="C70" s="36"/>
      <c r="D70" s="36"/>
      <c r="E70" s="379" t="str">
        <f>E7</f>
        <v>Výměna oken - dvorní část, SPŠ stavební v Plzni</v>
      </c>
      <c r="F70" s="380"/>
      <c r="G70" s="380"/>
      <c r="H70" s="380"/>
      <c r="I70" s="115"/>
      <c r="J70" s="36"/>
      <c r="K70" s="36"/>
      <c r="L70" s="116"/>
      <c r="S70" s="34"/>
      <c r="T70" s="34"/>
      <c r="U70" s="34"/>
      <c r="V70" s="34"/>
      <c r="W70" s="34"/>
      <c r="X70" s="34"/>
      <c r="Y70" s="34"/>
      <c r="Z70" s="34"/>
      <c r="AA70" s="34"/>
      <c r="AB70" s="34"/>
      <c r="AC70" s="34"/>
      <c r="AD70" s="34"/>
      <c r="AE70" s="34"/>
    </row>
    <row r="71" spans="1:31" s="2" customFormat="1" ht="12" customHeight="1">
      <c r="A71" s="34"/>
      <c r="B71" s="35"/>
      <c r="C71" s="29" t="s">
        <v>142</v>
      </c>
      <c r="D71" s="36"/>
      <c r="E71" s="36"/>
      <c r="F71" s="36"/>
      <c r="G71" s="36"/>
      <c r="H71" s="36"/>
      <c r="I71" s="115"/>
      <c r="J71" s="36"/>
      <c r="K71" s="36"/>
      <c r="L71" s="116"/>
      <c r="S71" s="34"/>
      <c r="T71" s="34"/>
      <c r="U71" s="34"/>
      <c r="V71" s="34"/>
      <c r="W71" s="34"/>
      <c r="X71" s="34"/>
      <c r="Y71" s="34"/>
      <c r="Z71" s="34"/>
      <c r="AA71" s="34"/>
      <c r="AB71" s="34"/>
      <c r="AC71" s="34"/>
      <c r="AD71" s="34"/>
      <c r="AE71" s="34"/>
    </row>
    <row r="72" spans="1:31" s="2" customFormat="1" ht="14.45" customHeight="1">
      <c r="A72" s="34"/>
      <c r="B72" s="35"/>
      <c r="C72" s="36"/>
      <c r="D72" s="36"/>
      <c r="E72" s="333" t="str">
        <f>E9</f>
        <v>00 - Vedlejší a ostatní náklady</v>
      </c>
      <c r="F72" s="381"/>
      <c r="G72" s="381"/>
      <c r="H72" s="381"/>
      <c r="I72" s="115"/>
      <c r="J72" s="36"/>
      <c r="K72" s="36"/>
      <c r="L72" s="116"/>
      <c r="S72" s="34"/>
      <c r="T72" s="34"/>
      <c r="U72" s="34"/>
      <c r="V72" s="34"/>
      <c r="W72" s="34"/>
      <c r="X72" s="34"/>
      <c r="Y72" s="34"/>
      <c r="Z72" s="34"/>
      <c r="AA72" s="34"/>
      <c r="AB72" s="34"/>
      <c r="AC72" s="34"/>
      <c r="AD72" s="34"/>
      <c r="AE72" s="34"/>
    </row>
    <row r="73" spans="1:31" s="2" customFormat="1" ht="6.95" customHeight="1">
      <c r="A73" s="34"/>
      <c r="B73" s="35"/>
      <c r="C73" s="36"/>
      <c r="D73" s="36"/>
      <c r="E73" s="36"/>
      <c r="F73" s="36"/>
      <c r="G73" s="36"/>
      <c r="H73" s="36"/>
      <c r="I73" s="115"/>
      <c r="J73" s="36"/>
      <c r="K73" s="36"/>
      <c r="L73" s="116"/>
      <c r="S73" s="34"/>
      <c r="T73" s="34"/>
      <c r="U73" s="34"/>
      <c r="V73" s="34"/>
      <c r="W73" s="34"/>
      <c r="X73" s="34"/>
      <c r="Y73" s="34"/>
      <c r="Z73" s="34"/>
      <c r="AA73" s="34"/>
      <c r="AB73" s="34"/>
      <c r="AC73" s="34"/>
      <c r="AD73" s="34"/>
      <c r="AE73" s="34"/>
    </row>
    <row r="74" spans="1:31" s="2" customFormat="1" ht="12" customHeight="1">
      <c r="A74" s="34"/>
      <c r="B74" s="35"/>
      <c r="C74" s="29" t="s">
        <v>23</v>
      </c>
      <c r="D74" s="36"/>
      <c r="E74" s="36"/>
      <c r="F74" s="27" t="str">
        <f>F12</f>
        <v xml:space="preserve"> </v>
      </c>
      <c r="G74" s="36"/>
      <c r="H74" s="36"/>
      <c r="I74" s="117" t="s">
        <v>25</v>
      </c>
      <c r="J74" s="59" t="str">
        <f>IF(J12="","",J12)</f>
        <v>5. 5. 2020</v>
      </c>
      <c r="K74" s="36"/>
      <c r="L74" s="116"/>
      <c r="S74" s="34"/>
      <c r="T74" s="34"/>
      <c r="U74" s="34"/>
      <c r="V74" s="34"/>
      <c r="W74" s="34"/>
      <c r="X74" s="34"/>
      <c r="Y74" s="34"/>
      <c r="Z74" s="34"/>
      <c r="AA74" s="34"/>
      <c r="AB74" s="34"/>
      <c r="AC74" s="34"/>
      <c r="AD74" s="34"/>
      <c r="AE74" s="34"/>
    </row>
    <row r="75" spans="1:31" s="2" customFormat="1" ht="6.95" customHeight="1">
      <c r="A75" s="34"/>
      <c r="B75" s="35"/>
      <c r="C75" s="36"/>
      <c r="D75" s="36"/>
      <c r="E75" s="36"/>
      <c r="F75" s="36"/>
      <c r="G75" s="36"/>
      <c r="H75" s="36"/>
      <c r="I75" s="115"/>
      <c r="J75" s="36"/>
      <c r="K75" s="36"/>
      <c r="L75" s="116"/>
      <c r="S75" s="34"/>
      <c r="T75" s="34"/>
      <c r="U75" s="34"/>
      <c r="V75" s="34"/>
      <c r="W75" s="34"/>
      <c r="X75" s="34"/>
      <c r="Y75" s="34"/>
      <c r="Z75" s="34"/>
      <c r="AA75" s="34"/>
      <c r="AB75" s="34"/>
      <c r="AC75" s="34"/>
      <c r="AD75" s="34"/>
      <c r="AE75" s="34"/>
    </row>
    <row r="76" spans="1:31" s="2" customFormat="1" ht="26.45" customHeight="1">
      <c r="A76" s="34"/>
      <c r="B76" s="35"/>
      <c r="C76" s="29" t="s">
        <v>29</v>
      </c>
      <c r="D76" s="36"/>
      <c r="E76" s="36"/>
      <c r="F76" s="27" t="str">
        <f>E15</f>
        <v>SPŠ stavební</v>
      </c>
      <c r="G76" s="36"/>
      <c r="H76" s="36"/>
      <c r="I76" s="117" t="s">
        <v>35</v>
      </c>
      <c r="J76" s="32" t="str">
        <f>E21</f>
        <v>Ing. Arch. Václav Mastný</v>
      </c>
      <c r="K76" s="36"/>
      <c r="L76" s="116"/>
      <c r="S76" s="34"/>
      <c r="T76" s="34"/>
      <c r="U76" s="34"/>
      <c r="V76" s="34"/>
      <c r="W76" s="34"/>
      <c r="X76" s="34"/>
      <c r="Y76" s="34"/>
      <c r="Z76" s="34"/>
      <c r="AA76" s="34"/>
      <c r="AB76" s="34"/>
      <c r="AC76" s="34"/>
      <c r="AD76" s="34"/>
      <c r="AE76" s="34"/>
    </row>
    <row r="77" spans="1:31" s="2" customFormat="1" ht="26.45" customHeight="1">
      <c r="A77" s="34"/>
      <c r="B77" s="35"/>
      <c r="C77" s="29" t="s">
        <v>33</v>
      </c>
      <c r="D77" s="36"/>
      <c r="E77" s="36"/>
      <c r="F77" s="27" t="str">
        <f>IF(E18="","",E18)</f>
        <v>Vyplň údaj</v>
      </c>
      <c r="G77" s="36"/>
      <c r="H77" s="36"/>
      <c r="I77" s="117" t="s">
        <v>37</v>
      </c>
      <c r="J77" s="32" t="str">
        <f>E24</f>
        <v>Tomáš Chlumecký</v>
      </c>
      <c r="K77" s="36"/>
      <c r="L77" s="116"/>
      <c r="S77" s="34"/>
      <c r="T77" s="34"/>
      <c r="U77" s="34"/>
      <c r="V77" s="34"/>
      <c r="W77" s="34"/>
      <c r="X77" s="34"/>
      <c r="Y77" s="34"/>
      <c r="Z77" s="34"/>
      <c r="AA77" s="34"/>
      <c r="AB77" s="34"/>
      <c r="AC77" s="34"/>
      <c r="AD77" s="34"/>
      <c r="AE77" s="34"/>
    </row>
    <row r="78" spans="1:31" s="2" customFormat="1" ht="10.35" customHeight="1">
      <c r="A78" s="34"/>
      <c r="B78" s="35"/>
      <c r="C78" s="36"/>
      <c r="D78" s="36"/>
      <c r="E78" s="36"/>
      <c r="F78" s="36"/>
      <c r="G78" s="36"/>
      <c r="H78" s="36"/>
      <c r="I78" s="115"/>
      <c r="J78" s="36"/>
      <c r="K78" s="36"/>
      <c r="L78" s="116"/>
      <c r="S78" s="34"/>
      <c r="T78" s="34"/>
      <c r="U78" s="34"/>
      <c r="V78" s="34"/>
      <c r="W78" s="34"/>
      <c r="X78" s="34"/>
      <c r="Y78" s="34"/>
      <c r="Z78" s="34"/>
      <c r="AA78" s="34"/>
      <c r="AB78" s="34"/>
      <c r="AC78" s="34"/>
      <c r="AD78" s="34"/>
      <c r="AE78" s="34"/>
    </row>
    <row r="79" spans="1:31" s="10" customFormat="1" ht="29.25" customHeight="1">
      <c r="A79" s="158"/>
      <c r="B79" s="159"/>
      <c r="C79" s="160" t="s">
        <v>151</v>
      </c>
      <c r="D79" s="161" t="s">
        <v>61</v>
      </c>
      <c r="E79" s="161" t="s">
        <v>57</v>
      </c>
      <c r="F79" s="161" t="s">
        <v>58</v>
      </c>
      <c r="G79" s="161" t="s">
        <v>152</v>
      </c>
      <c r="H79" s="161" t="s">
        <v>153</v>
      </c>
      <c r="I79" s="162" t="s">
        <v>154</v>
      </c>
      <c r="J79" s="161" t="s">
        <v>147</v>
      </c>
      <c r="K79" s="163" t="s">
        <v>155</v>
      </c>
      <c r="L79" s="164"/>
      <c r="M79" s="68" t="s">
        <v>20</v>
      </c>
      <c r="N79" s="69" t="s">
        <v>46</v>
      </c>
      <c r="O79" s="69" t="s">
        <v>156</v>
      </c>
      <c r="P79" s="69" t="s">
        <v>157</v>
      </c>
      <c r="Q79" s="69" t="s">
        <v>158</v>
      </c>
      <c r="R79" s="69" t="s">
        <v>159</v>
      </c>
      <c r="S79" s="69" t="s">
        <v>160</v>
      </c>
      <c r="T79" s="70" t="s">
        <v>161</v>
      </c>
      <c r="U79" s="158"/>
      <c r="V79" s="158"/>
      <c r="W79" s="158"/>
      <c r="X79" s="158"/>
      <c r="Y79" s="158"/>
      <c r="Z79" s="158"/>
      <c r="AA79" s="158"/>
      <c r="AB79" s="158"/>
      <c r="AC79" s="158"/>
      <c r="AD79" s="158"/>
      <c r="AE79" s="158"/>
    </row>
    <row r="80" spans="1:63" s="2" customFormat="1" ht="22.9" customHeight="1">
      <c r="A80" s="34"/>
      <c r="B80" s="35"/>
      <c r="C80" s="75" t="s">
        <v>162</v>
      </c>
      <c r="D80" s="36"/>
      <c r="E80" s="36"/>
      <c r="F80" s="36"/>
      <c r="G80" s="36"/>
      <c r="H80" s="36"/>
      <c r="I80" s="115"/>
      <c r="J80" s="165">
        <f>BK80</f>
        <v>0</v>
      </c>
      <c r="K80" s="36"/>
      <c r="L80" s="39"/>
      <c r="M80" s="71"/>
      <c r="N80" s="166"/>
      <c r="O80" s="72"/>
      <c r="P80" s="167">
        <f>P81</f>
        <v>0</v>
      </c>
      <c r="Q80" s="72"/>
      <c r="R80" s="167">
        <f>R81</f>
        <v>0</v>
      </c>
      <c r="S80" s="72"/>
      <c r="T80" s="168">
        <f>T81</f>
        <v>0</v>
      </c>
      <c r="U80" s="34"/>
      <c r="V80" s="34"/>
      <c r="W80" s="34"/>
      <c r="X80" s="34"/>
      <c r="Y80" s="34"/>
      <c r="Z80" s="34"/>
      <c r="AA80" s="34"/>
      <c r="AB80" s="34"/>
      <c r="AC80" s="34"/>
      <c r="AD80" s="34"/>
      <c r="AE80" s="34"/>
      <c r="AT80" s="17" t="s">
        <v>75</v>
      </c>
      <c r="AU80" s="17" t="s">
        <v>148</v>
      </c>
      <c r="BK80" s="169">
        <f>BK81</f>
        <v>0</v>
      </c>
    </row>
    <row r="81" spans="2:63" s="11" customFormat="1" ht="25.9" customHeight="1">
      <c r="B81" s="170"/>
      <c r="C81" s="171"/>
      <c r="D81" s="172" t="s">
        <v>75</v>
      </c>
      <c r="E81" s="173" t="s">
        <v>163</v>
      </c>
      <c r="F81" s="173" t="s">
        <v>164</v>
      </c>
      <c r="G81" s="171"/>
      <c r="H81" s="171"/>
      <c r="I81" s="174"/>
      <c r="J81" s="175">
        <f>BK81</f>
        <v>0</v>
      </c>
      <c r="K81" s="171"/>
      <c r="L81" s="176"/>
      <c r="M81" s="177"/>
      <c r="N81" s="178"/>
      <c r="O81" s="178"/>
      <c r="P81" s="179">
        <f>SUM(P82:P83)</f>
        <v>0</v>
      </c>
      <c r="Q81" s="178"/>
      <c r="R81" s="179">
        <f>SUM(R82:R83)</f>
        <v>0</v>
      </c>
      <c r="S81" s="178"/>
      <c r="T81" s="180">
        <f>SUM(T82:T83)</f>
        <v>0</v>
      </c>
      <c r="AR81" s="181" t="s">
        <v>22</v>
      </c>
      <c r="AT81" s="182" t="s">
        <v>75</v>
      </c>
      <c r="AU81" s="182" t="s">
        <v>76</v>
      </c>
      <c r="AY81" s="181" t="s">
        <v>165</v>
      </c>
      <c r="BK81" s="183">
        <f>SUM(BK82:BK83)</f>
        <v>0</v>
      </c>
    </row>
    <row r="82" spans="1:65" s="2" customFormat="1" ht="14.45" customHeight="1">
      <c r="A82" s="34"/>
      <c r="B82" s="35"/>
      <c r="C82" s="184" t="s">
        <v>22</v>
      </c>
      <c r="D82" s="184" t="s">
        <v>166</v>
      </c>
      <c r="E82" s="185" t="s">
        <v>167</v>
      </c>
      <c r="F82" s="186" t="s">
        <v>168</v>
      </c>
      <c r="G82" s="187" t="s">
        <v>169</v>
      </c>
      <c r="H82" s="188">
        <v>0.2</v>
      </c>
      <c r="I82" s="189"/>
      <c r="J82" s="190">
        <f>ROUND(I82*H82,2)</f>
        <v>0</v>
      </c>
      <c r="K82" s="186" t="s">
        <v>170</v>
      </c>
      <c r="L82" s="39"/>
      <c r="M82" s="191" t="s">
        <v>20</v>
      </c>
      <c r="N82" s="192" t="s">
        <v>47</v>
      </c>
      <c r="O82" s="64"/>
      <c r="P82" s="193">
        <f>O82*H82</f>
        <v>0</v>
      </c>
      <c r="Q82" s="193">
        <v>0</v>
      </c>
      <c r="R82" s="193">
        <f>Q82*H82</f>
        <v>0</v>
      </c>
      <c r="S82" s="193">
        <v>0</v>
      </c>
      <c r="T82" s="194">
        <f>S82*H82</f>
        <v>0</v>
      </c>
      <c r="U82" s="34"/>
      <c r="V82" s="34"/>
      <c r="W82" s="34"/>
      <c r="X82" s="34"/>
      <c r="Y82" s="34"/>
      <c r="Z82" s="34"/>
      <c r="AA82" s="34"/>
      <c r="AB82" s="34"/>
      <c r="AC82" s="34"/>
      <c r="AD82" s="34"/>
      <c r="AE82" s="34"/>
      <c r="AR82" s="195" t="s">
        <v>171</v>
      </c>
      <c r="AT82" s="195" t="s">
        <v>166</v>
      </c>
      <c r="AU82" s="195" t="s">
        <v>22</v>
      </c>
      <c r="AY82" s="17" t="s">
        <v>165</v>
      </c>
      <c r="BE82" s="196">
        <f>IF(N82="základní",J82,0)</f>
        <v>0</v>
      </c>
      <c r="BF82" s="196">
        <f>IF(N82="snížená",J82,0)</f>
        <v>0</v>
      </c>
      <c r="BG82" s="196">
        <f>IF(N82="zákl. přenesená",J82,0)</f>
        <v>0</v>
      </c>
      <c r="BH82" s="196">
        <f>IF(N82="sníž. přenesená",J82,0)</f>
        <v>0</v>
      </c>
      <c r="BI82" s="196">
        <f>IF(N82="nulová",J82,0)</f>
        <v>0</v>
      </c>
      <c r="BJ82" s="17" t="s">
        <v>22</v>
      </c>
      <c r="BK82" s="196">
        <f>ROUND(I82*H82,2)</f>
        <v>0</v>
      </c>
      <c r="BL82" s="17" t="s">
        <v>171</v>
      </c>
      <c r="BM82" s="195" t="s">
        <v>172</v>
      </c>
    </row>
    <row r="83" spans="1:65" s="2" customFormat="1" ht="14.45" customHeight="1">
      <c r="A83" s="34"/>
      <c r="B83" s="35"/>
      <c r="C83" s="184" t="s">
        <v>85</v>
      </c>
      <c r="D83" s="184" t="s">
        <v>166</v>
      </c>
      <c r="E83" s="185" t="s">
        <v>173</v>
      </c>
      <c r="F83" s="186" t="s">
        <v>174</v>
      </c>
      <c r="G83" s="187" t="s">
        <v>169</v>
      </c>
      <c r="H83" s="188">
        <v>0.2</v>
      </c>
      <c r="I83" s="189"/>
      <c r="J83" s="190">
        <f>ROUND(I83*H83,2)</f>
        <v>0</v>
      </c>
      <c r="K83" s="186" t="s">
        <v>170</v>
      </c>
      <c r="L83" s="39"/>
      <c r="M83" s="197" t="s">
        <v>20</v>
      </c>
      <c r="N83" s="198" t="s">
        <v>47</v>
      </c>
      <c r="O83" s="199"/>
      <c r="P83" s="200">
        <f>O83*H83</f>
        <v>0</v>
      </c>
      <c r="Q83" s="200">
        <v>0</v>
      </c>
      <c r="R83" s="200">
        <f>Q83*H83</f>
        <v>0</v>
      </c>
      <c r="S83" s="200">
        <v>0</v>
      </c>
      <c r="T83" s="201">
        <f>S83*H83</f>
        <v>0</v>
      </c>
      <c r="U83" s="34"/>
      <c r="V83" s="34"/>
      <c r="W83" s="34"/>
      <c r="X83" s="34"/>
      <c r="Y83" s="34"/>
      <c r="Z83" s="34"/>
      <c r="AA83" s="34"/>
      <c r="AB83" s="34"/>
      <c r="AC83" s="34"/>
      <c r="AD83" s="34"/>
      <c r="AE83" s="34"/>
      <c r="AR83" s="195" t="s">
        <v>171</v>
      </c>
      <c r="AT83" s="195" t="s">
        <v>166</v>
      </c>
      <c r="AU83" s="195" t="s">
        <v>22</v>
      </c>
      <c r="AY83" s="17" t="s">
        <v>165</v>
      </c>
      <c r="BE83" s="196">
        <f>IF(N83="základní",J83,0)</f>
        <v>0</v>
      </c>
      <c r="BF83" s="196">
        <f>IF(N83="snížená",J83,0)</f>
        <v>0</v>
      </c>
      <c r="BG83" s="196">
        <f>IF(N83="zákl. přenesená",J83,0)</f>
        <v>0</v>
      </c>
      <c r="BH83" s="196">
        <f>IF(N83="sníž. přenesená",J83,0)</f>
        <v>0</v>
      </c>
      <c r="BI83" s="196">
        <f>IF(N83="nulová",J83,0)</f>
        <v>0</v>
      </c>
      <c r="BJ83" s="17" t="s">
        <v>22</v>
      </c>
      <c r="BK83" s="196">
        <f>ROUND(I83*H83,2)</f>
        <v>0</v>
      </c>
      <c r="BL83" s="17" t="s">
        <v>171</v>
      </c>
      <c r="BM83" s="195" t="s">
        <v>175</v>
      </c>
    </row>
    <row r="84" spans="1:31" s="2" customFormat="1" ht="6.95" customHeight="1">
      <c r="A84" s="34"/>
      <c r="B84" s="47"/>
      <c r="C84" s="48"/>
      <c r="D84" s="48"/>
      <c r="E84" s="48"/>
      <c r="F84" s="48"/>
      <c r="G84" s="48"/>
      <c r="H84" s="48"/>
      <c r="I84" s="142"/>
      <c r="J84" s="48"/>
      <c r="K84" s="48"/>
      <c r="L84" s="39"/>
      <c r="M84" s="34"/>
      <c r="O84" s="34"/>
      <c r="P84" s="34"/>
      <c r="Q84" s="34"/>
      <c r="R84" s="34"/>
      <c r="S84" s="34"/>
      <c r="T84" s="34"/>
      <c r="U84" s="34"/>
      <c r="V84" s="34"/>
      <c r="W84" s="34"/>
      <c r="X84" s="34"/>
      <c r="Y84" s="34"/>
      <c r="Z84" s="34"/>
      <c r="AA84" s="34"/>
      <c r="AB84" s="34"/>
      <c r="AC84" s="34"/>
      <c r="AD84" s="34"/>
      <c r="AE84" s="34"/>
    </row>
  </sheetData>
  <sheetProtection algorithmName="SHA-512" hashValue="qdNY+hFUFc3QwZLhlgnQCCEMQcVR9UVPSr7XUoJncs/jyDt7yazzVZIVQvXdFjIJrPN0uueVf6pHIjGGCfgMWQ==" saltValue="ZKNRHgjCDSMMCQpNuhsXocL8duV5YNjQhYRs5Swz2Zl5JLTQHmF47+JGiVag4laZ0J2Ua6rF8Fn1wV0OioQrIw==" spinCount="100000" sheet="1" objects="1" scenarios="1" formatColumns="0" formatRows="0" autoFilter="0"/>
  <autoFilter ref="C79:K83"/>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0" customWidth="1"/>
    <col min="2" max="2" width="1.7109375" style="250" customWidth="1"/>
    <col min="3" max="4" width="5.00390625" style="250" customWidth="1"/>
    <col min="5" max="5" width="11.7109375" style="250" customWidth="1"/>
    <col min="6" max="6" width="9.140625" style="250" customWidth="1"/>
    <col min="7" max="7" width="5.00390625" style="250" customWidth="1"/>
    <col min="8" max="8" width="77.8515625" style="250" customWidth="1"/>
    <col min="9" max="10" width="20.00390625" style="250" customWidth="1"/>
    <col min="11" max="11" width="1.7109375" style="250" customWidth="1"/>
  </cols>
  <sheetData>
    <row r="1" s="1" customFormat="1" ht="37.5" customHeight="1"/>
    <row r="2" spans="2:11" s="1" customFormat="1" ht="7.5" customHeight="1">
      <c r="B2" s="251"/>
      <c r="C2" s="252"/>
      <c r="D2" s="252"/>
      <c r="E2" s="252"/>
      <c r="F2" s="252"/>
      <c r="G2" s="252"/>
      <c r="H2" s="252"/>
      <c r="I2" s="252"/>
      <c r="J2" s="252"/>
      <c r="K2" s="253"/>
    </row>
    <row r="3" spans="2:11" s="15" customFormat="1" ht="45" customHeight="1">
      <c r="B3" s="254"/>
      <c r="C3" s="383" t="s">
        <v>388</v>
      </c>
      <c r="D3" s="383"/>
      <c r="E3" s="383"/>
      <c r="F3" s="383"/>
      <c r="G3" s="383"/>
      <c r="H3" s="383"/>
      <c r="I3" s="383"/>
      <c r="J3" s="383"/>
      <c r="K3" s="255"/>
    </row>
    <row r="4" spans="2:11" s="1" customFormat="1" ht="25.5" customHeight="1">
      <c r="B4" s="256"/>
      <c r="C4" s="388" t="s">
        <v>389</v>
      </c>
      <c r="D4" s="388"/>
      <c r="E4" s="388"/>
      <c r="F4" s="388"/>
      <c r="G4" s="388"/>
      <c r="H4" s="388"/>
      <c r="I4" s="388"/>
      <c r="J4" s="388"/>
      <c r="K4" s="257"/>
    </row>
    <row r="5" spans="2:11" s="1" customFormat="1" ht="5.25" customHeight="1">
      <c r="B5" s="256"/>
      <c r="C5" s="258"/>
      <c r="D5" s="258"/>
      <c r="E5" s="258"/>
      <c r="F5" s="258"/>
      <c r="G5" s="258"/>
      <c r="H5" s="258"/>
      <c r="I5" s="258"/>
      <c r="J5" s="258"/>
      <c r="K5" s="257"/>
    </row>
    <row r="6" spans="2:11" s="1" customFormat="1" ht="15" customHeight="1">
      <c r="B6" s="256"/>
      <c r="C6" s="387" t="s">
        <v>390</v>
      </c>
      <c r="D6" s="387"/>
      <c r="E6" s="387"/>
      <c r="F6" s="387"/>
      <c r="G6" s="387"/>
      <c r="H6" s="387"/>
      <c r="I6" s="387"/>
      <c r="J6" s="387"/>
      <c r="K6" s="257"/>
    </row>
    <row r="7" spans="2:11" s="1" customFormat="1" ht="15" customHeight="1">
      <c r="B7" s="260"/>
      <c r="C7" s="387" t="s">
        <v>391</v>
      </c>
      <c r="D7" s="387"/>
      <c r="E7" s="387"/>
      <c r="F7" s="387"/>
      <c r="G7" s="387"/>
      <c r="H7" s="387"/>
      <c r="I7" s="387"/>
      <c r="J7" s="387"/>
      <c r="K7" s="257"/>
    </row>
    <row r="8" spans="2:11" s="1" customFormat="1" ht="12.75" customHeight="1">
      <c r="B8" s="260"/>
      <c r="C8" s="259"/>
      <c r="D8" s="259"/>
      <c r="E8" s="259"/>
      <c r="F8" s="259"/>
      <c r="G8" s="259"/>
      <c r="H8" s="259"/>
      <c r="I8" s="259"/>
      <c r="J8" s="259"/>
      <c r="K8" s="257"/>
    </row>
    <row r="9" spans="2:11" s="1" customFormat="1" ht="15" customHeight="1">
      <c r="B9" s="260"/>
      <c r="C9" s="387" t="s">
        <v>392</v>
      </c>
      <c r="D9" s="387"/>
      <c r="E9" s="387"/>
      <c r="F9" s="387"/>
      <c r="G9" s="387"/>
      <c r="H9" s="387"/>
      <c r="I9" s="387"/>
      <c r="J9" s="387"/>
      <c r="K9" s="257"/>
    </row>
    <row r="10" spans="2:11" s="1" customFormat="1" ht="15" customHeight="1">
      <c r="B10" s="260"/>
      <c r="C10" s="259"/>
      <c r="D10" s="387" t="s">
        <v>393</v>
      </c>
      <c r="E10" s="387"/>
      <c r="F10" s="387"/>
      <c r="G10" s="387"/>
      <c r="H10" s="387"/>
      <c r="I10" s="387"/>
      <c r="J10" s="387"/>
      <c r="K10" s="257"/>
    </row>
    <row r="11" spans="2:11" s="1" customFormat="1" ht="15" customHeight="1">
      <c r="B11" s="260"/>
      <c r="C11" s="261"/>
      <c r="D11" s="387" t="s">
        <v>394</v>
      </c>
      <c r="E11" s="387"/>
      <c r="F11" s="387"/>
      <c r="G11" s="387"/>
      <c r="H11" s="387"/>
      <c r="I11" s="387"/>
      <c r="J11" s="387"/>
      <c r="K11" s="257"/>
    </row>
    <row r="12" spans="2:11" s="1" customFormat="1" ht="15" customHeight="1">
      <c r="B12" s="260"/>
      <c r="C12" s="261"/>
      <c r="D12" s="259"/>
      <c r="E12" s="259"/>
      <c r="F12" s="259"/>
      <c r="G12" s="259"/>
      <c r="H12" s="259"/>
      <c r="I12" s="259"/>
      <c r="J12" s="259"/>
      <c r="K12" s="257"/>
    </row>
    <row r="13" spans="2:11" s="1" customFormat="1" ht="15" customHeight="1">
      <c r="B13" s="260"/>
      <c r="C13" s="261"/>
      <c r="D13" s="262" t="s">
        <v>395</v>
      </c>
      <c r="E13" s="259"/>
      <c r="F13" s="259"/>
      <c r="G13" s="259"/>
      <c r="H13" s="259"/>
      <c r="I13" s="259"/>
      <c r="J13" s="259"/>
      <c r="K13" s="257"/>
    </row>
    <row r="14" spans="2:11" s="1" customFormat="1" ht="12.75" customHeight="1">
      <c r="B14" s="260"/>
      <c r="C14" s="261"/>
      <c r="D14" s="261"/>
      <c r="E14" s="261"/>
      <c r="F14" s="261"/>
      <c r="G14" s="261"/>
      <c r="H14" s="261"/>
      <c r="I14" s="261"/>
      <c r="J14" s="261"/>
      <c r="K14" s="257"/>
    </row>
    <row r="15" spans="2:11" s="1" customFormat="1" ht="15" customHeight="1">
      <c r="B15" s="260"/>
      <c r="C15" s="261"/>
      <c r="D15" s="387" t="s">
        <v>396</v>
      </c>
      <c r="E15" s="387"/>
      <c r="F15" s="387"/>
      <c r="G15" s="387"/>
      <c r="H15" s="387"/>
      <c r="I15" s="387"/>
      <c r="J15" s="387"/>
      <c r="K15" s="257"/>
    </row>
    <row r="16" spans="2:11" s="1" customFormat="1" ht="15" customHeight="1">
      <c r="B16" s="260"/>
      <c r="C16" s="261"/>
      <c r="D16" s="387" t="s">
        <v>397</v>
      </c>
      <c r="E16" s="387"/>
      <c r="F16" s="387"/>
      <c r="G16" s="387"/>
      <c r="H16" s="387"/>
      <c r="I16" s="387"/>
      <c r="J16" s="387"/>
      <c r="K16" s="257"/>
    </row>
    <row r="17" spans="2:11" s="1" customFormat="1" ht="15" customHeight="1">
      <c r="B17" s="260"/>
      <c r="C17" s="261"/>
      <c r="D17" s="387" t="s">
        <v>398</v>
      </c>
      <c r="E17" s="387"/>
      <c r="F17" s="387"/>
      <c r="G17" s="387"/>
      <c r="H17" s="387"/>
      <c r="I17" s="387"/>
      <c r="J17" s="387"/>
      <c r="K17" s="257"/>
    </row>
    <row r="18" spans="2:11" s="1" customFormat="1" ht="15" customHeight="1">
      <c r="B18" s="260"/>
      <c r="C18" s="261"/>
      <c r="D18" s="261"/>
      <c r="E18" s="263" t="s">
        <v>83</v>
      </c>
      <c r="F18" s="387" t="s">
        <v>399</v>
      </c>
      <c r="G18" s="387"/>
      <c r="H18" s="387"/>
      <c r="I18" s="387"/>
      <c r="J18" s="387"/>
      <c r="K18" s="257"/>
    </row>
    <row r="19" spans="2:11" s="1" customFormat="1" ht="15" customHeight="1">
      <c r="B19" s="260"/>
      <c r="C19" s="261"/>
      <c r="D19" s="261"/>
      <c r="E19" s="263" t="s">
        <v>400</v>
      </c>
      <c r="F19" s="387" t="s">
        <v>401</v>
      </c>
      <c r="G19" s="387"/>
      <c r="H19" s="387"/>
      <c r="I19" s="387"/>
      <c r="J19" s="387"/>
      <c r="K19" s="257"/>
    </row>
    <row r="20" spans="2:11" s="1" customFormat="1" ht="15" customHeight="1">
      <c r="B20" s="260"/>
      <c r="C20" s="261"/>
      <c r="D20" s="261"/>
      <c r="E20" s="263" t="s">
        <v>402</v>
      </c>
      <c r="F20" s="387" t="s">
        <v>403</v>
      </c>
      <c r="G20" s="387"/>
      <c r="H20" s="387"/>
      <c r="I20" s="387"/>
      <c r="J20" s="387"/>
      <c r="K20" s="257"/>
    </row>
    <row r="21" spans="2:11" s="1" customFormat="1" ht="15" customHeight="1">
      <c r="B21" s="260"/>
      <c r="C21" s="261"/>
      <c r="D21" s="261"/>
      <c r="E21" s="263" t="s">
        <v>404</v>
      </c>
      <c r="F21" s="387" t="s">
        <v>82</v>
      </c>
      <c r="G21" s="387"/>
      <c r="H21" s="387"/>
      <c r="I21" s="387"/>
      <c r="J21" s="387"/>
      <c r="K21" s="257"/>
    </row>
    <row r="22" spans="2:11" s="1" customFormat="1" ht="15" customHeight="1">
      <c r="B22" s="260"/>
      <c r="C22" s="261"/>
      <c r="D22" s="261"/>
      <c r="E22" s="263" t="s">
        <v>405</v>
      </c>
      <c r="F22" s="387" t="s">
        <v>406</v>
      </c>
      <c r="G22" s="387"/>
      <c r="H22" s="387"/>
      <c r="I22" s="387"/>
      <c r="J22" s="387"/>
      <c r="K22" s="257"/>
    </row>
    <row r="23" spans="2:11" s="1" customFormat="1" ht="15" customHeight="1">
      <c r="B23" s="260"/>
      <c r="C23" s="261"/>
      <c r="D23" s="261"/>
      <c r="E23" s="263" t="s">
        <v>91</v>
      </c>
      <c r="F23" s="387" t="s">
        <v>407</v>
      </c>
      <c r="G23" s="387"/>
      <c r="H23" s="387"/>
      <c r="I23" s="387"/>
      <c r="J23" s="387"/>
      <c r="K23" s="257"/>
    </row>
    <row r="24" spans="2:11" s="1" customFormat="1" ht="12.75" customHeight="1">
      <c r="B24" s="260"/>
      <c r="C24" s="261"/>
      <c r="D24" s="261"/>
      <c r="E24" s="261"/>
      <c r="F24" s="261"/>
      <c r="G24" s="261"/>
      <c r="H24" s="261"/>
      <c r="I24" s="261"/>
      <c r="J24" s="261"/>
      <c r="K24" s="257"/>
    </row>
    <row r="25" spans="2:11" s="1" customFormat="1" ht="15" customHeight="1">
      <c r="B25" s="260"/>
      <c r="C25" s="387" t="s">
        <v>408</v>
      </c>
      <c r="D25" s="387"/>
      <c r="E25" s="387"/>
      <c r="F25" s="387"/>
      <c r="G25" s="387"/>
      <c r="H25" s="387"/>
      <c r="I25" s="387"/>
      <c r="J25" s="387"/>
      <c r="K25" s="257"/>
    </row>
    <row r="26" spans="2:11" s="1" customFormat="1" ht="15" customHeight="1">
      <c r="B26" s="260"/>
      <c r="C26" s="387" t="s">
        <v>409</v>
      </c>
      <c r="D26" s="387"/>
      <c r="E26" s="387"/>
      <c r="F26" s="387"/>
      <c r="G26" s="387"/>
      <c r="H26" s="387"/>
      <c r="I26" s="387"/>
      <c r="J26" s="387"/>
      <c r="K26" s="257"/>
    </row>
    <row r="27" spans="2:11" s="1" customFormat="1" ht="15" customHeight="1">
      <c r="B27" s="260"/>
      <c r="C27" s="259"/>
      <c r="D27" s="387" t="s">
        <v>410</v>
      </c>
      <c r="E27" s="387"/>
      <c r="F27" s="387"/>
      <c r="G27" s="387"/>
      <c r="H27" s="387"/>
      <c r="I27" s="387"/>
      <c r="J27" s="387"/>
      <c r="K27" s="257"/>
    </row>
    <row r="28" spans="2:11" s="1" customFormat="1" ht="15" customHeight="1">
      <c r="B28" s="260"/>
      <c r="C28" s="261"/>
      <c r="D28" s="387" t="s">
        <v>411</v>
      </c>
      <c r="E28" s="387"/>
      <c r="F28" s="387"/>
      <c r="G28" s="387"/>
      <c r="H28" s="387"/>
      <c r="I28" s="387"/>
      <c r="J28" s="387"/>
      <c r="K28" s="257"/>
    </row>
    <row r="29" spans="2:11" s="1" customFormat="1" ht="12.75" customHeight="1">
      <c r="B29" s="260"/>
      <c r="C29" s="261"/>
      <c r="D29" s="261"/>
      <c r="E29" s="261"/>
      <c r="F29" s="261"/>
      <c r="G29" s="261"/>
      <c r="H29" s="261"/>
      <c r="I29" s="261"/>
      <c r="J29" s="261"/>
      <c r="K29" s="257"/>
    </row>
    <row r="30" spans="2:11" s="1" customFormat="1" ht="15" customHeight="1">
      <c r="B30" s="260"/>
      <c r="C30" s="261"/>
      <c r="D30" s="387" t="s">
        <v>412</v>
      </c>
      <c r="E30" s="387"/>
      <c r="F30" s="387"/>
      <c r="G30" s="387"/>
      <c r="H30" s="387"/>
      <c r="I30" s="387"/>
      <c r="J30" s="387"/>
      <c r="K30" s="257"/>
    </row>
    <row r="31" spans="2:11" s="1" customFormat="1" ht="15" customHeight="1">
      <c r="B31" s="260"/>
      <c r="C31" s="261"/>
      <c r="D31" s="387" t="s">
        <v>413</v>
      </c>
      <c r="E31" s="387"/>
      <c r="F31" s="387"/>
      <c r="G31" s="387"/>
      <c r="H31" s="387"/>
      <c r="I31" s="387"/>
      <c r="J31" s="387"/>
      <c r="K31" s="257"/>
    </row>
    <row r="32" spans="2:11" s="1" customFormat="1" ht="12.75" customHeight="1">
      <c r="B32" s="260"/>
      <c r="C32" s="261"/>
      <c r="D32" s="261"/>
      <c r="E32" s="261"/>
      <c r="F32" s="261"/>
      <c r="G32" s="261"/>
      <c r="H32" s="261"/>
      <c r="I32" s="261"/>
      <c r="J32" s="261"/>
      <c r="K32" s="257"/>
    </row>
    <row r="33" spans="2:11" s="1" customFormat="1" ht="15" customHeight="1">
      <c r="B33" s="260"/>
      <c r="C33" s="261"/>
      <c r="D33" s="387" t="s">
        <v>414</v>
      </c>
      <c r="E33" s="387"/>
      <c r="F33" s="387"/>
      <c r="G33" s="387"/>
      <c r="H33" s="387"/>
      <c r="I33" s="387"/>
      <c r="J33" s="387"/>
      <c r="K33" s="257"/>
    </row>
    <row r="34" spans="2:11" s="1" customFormat="1" ht="15" customHeight="1">
      <c r="B34" s="260"/>
      <c r="C34" s="261"/>
      <c r="D34" s="387" t="s">
        <v>415</v>
      </c>
      <c r="E34" s="387"/>
      <c r="F34" s="387"/>
      <c r="G34" s="387"/>
      <c r="H34" s="387"/>
      <c r="I34" s="387"/>
      <c r="J34" s="387"/>
      <c r="K34" s="257"/>
    </row>
    <row r="35" spans="2:11" s="1" customFormat="1" ht="15" customHeight="1">
      <c r="B35" s="260"/>
      <c r="C35" s="261"/>
      <c r="D35" s="387" t="s">
        <v>416</v>
      </c>
      <c r="E35" s="387"/>
      <c r="F35" s="387"/>
      <c r="G35" s="387"/>
      <c r="H35" s="387"/>
      <c r="I35" s="387"/>
      <c r="J35" s="387"/>
      <c r="K35" s="257"/>
    </row>
    <row r="36" spans="2:11" s="1" customFormat="1" ht="15" customHeight="1">
      <c r="B36" s="260"/>
      <c r="C36" s="261"/>
      <c r="D36" s="259"/>
      <c r="E36" s="262" t="s">
        <v>151</v>
      </c>
      <c r="F36" s="259"/>
      <c r="G36" s="387" t="s">
        <v>417</v>
      </c>
      <c r="H36" s="387"/>
      <c r="I36" s="387"/>
      <c r="J36" s="387"/>
      <c r="K36" s="257"/>
    </row>
    <row r="37" spans="2:11" s="1" customFormat="1" ht="30.75" customHeight="1">
      <c r="B37" s="260"/>
      <c r="C37" s="261"/>
      <c r="D37" s="259"/>
      <c r="E37" s="262" t="s">
        <v>418</v>
      </c>
      <c r="F37" s="259"/>
      <c r="G37" s="387" t="s">
        <v>419</v>
      </c>
      <c r="H37" s="387"/>
      <c r="I37" s="387"/>
      <c r="J37" s="387"/>
      <c r="K37" s="257"/>
    </row>
    <row r="38" spans="2:11" s="1" customFormat="1" ht="15" customHeight="1">
      <c r="B38" s="260"/>
      <c r="C38" s="261"/>
      <c r="D38" s="259"/>
      <c r="E38" s="262" t="s">
        <v>57</v>
      </c>
      <c r="F38" s="259"/>
      <c r="G38" s="387" t="s">
        <v>420</v>
      </c>
      <c r="H38" s="387"/>
      <c r="I38" s="387"/>
      <c r="J38" s="387"/>
      <c r="K38" s="257"/>
    </row>
    <row r="39" spans="2:11" s="1" customFormat="1" ht="15" customHeight="1">
      <c r="B39" s="260"/>
      <c r="C39" s="261"/>
      <c r="D39" s="259"/>
      <c r="E39" s="262" t="s">
        <v>58</v>
      </c>
      <c r="F39" s="259"/>
      <c r="G39" s="387" t="s">
        <v>421</v>
      </c>
      <c r="H39" s="387"/>
      <c r="I39" s="387"/>
      <c r="J39" s="387"/>
      <c r="K39" s="257"/>
    </row>
    <row r="40" spans="2:11" s="1" customFormat="1" ht="15" customHeight="1">
      <c r="B40" s="260"/>
      <c r="C40" s="261"/>
      <c r="D40" s="259"/>
      <c r="E40" s="262" t="s">
        <v>152</v>
      </c>
      <c r="F40" s="259"/>
      <c r="G40" s="387" t="s">
        <v>422</v>
      </c>
      <c r="H40" s="387"/>
      <c r="I40" s="387"/>
      <c r="J40" s="387"/>
      <c r="K40" s="257"/>
    </row>
    <row r="41" spans="2:11" s="1" customFormat="1" ht="15" customHeight="1">
      <c r="B41" s="260"/>
      <c r="C41" s="261"/>
      <c r="D41" s="259"/>
      <c r="E41" s="262" t="s">
        <v>153</v>
      </c>
      <c r="F41" s="259"/>
      <c r="G41" s="387" t="s">
        <v>423</v>
      </c>
      <c r="H41" s="387"/>
      <c r="I41" s="387"/>
      <c r="J41" s="387"/>
      <c r="K41" s="257"/>
    </row>
    <row r="42" spans="2:11" s="1" customFormat="1" ht="15" customHeight="1">
      <c r="B42" s="260"/>
      <c r="C42" s="261"/>
      <c r="D42" s="259"/>
      <c r="E42" s="262" t="s">
        <v>424</v>
      </c>
      <c r="F42" s="259"/>
      <c r="G42" s="387" t="s">
        <v>425</v>
      </c>
      <c r="H42" s="387"/>
      <c r="I42" s="387"/>
      <c r="J42" s="387"/>
      <c r="K42" s="257"/>
    </row>
    <row r="43" spans="2:11" s="1" customFormat="1" ht="15" customHeight="1">
      <c r="B43" s="260"/>
      <c r="C43" s="261"/>
      <c r="D43" s="259"/>
      <c r="E43" s="262"/>
      <c r="F43" s="259"/>
      <c r="G43" s="387" t="s">
        <v>426</v>
      </c>
      <c r="H43" s="387"/>
      <c r="I43" s="387"/>
      <c r="J43" s="387"/>
      <c r="K43" s="257"/>
    </row>
    <row r="44" spans="2:11" s="1" customFormat="1" ht="15" customHeight="1">
      <c r="B44" s="260"/>
      <c r="C44" s="261"/>
      <c r="D44" s="259"/>
      <c r="E44" s="262" t="s">
        <v>427</v>
      </c>
      <c r="F44" s="259"/>
      <c r="G44" s="387" t="s">
        <v>428</v>
      </c>
      <c r="H44" s="387"/>
      <c r="I44" s="387"/>
      <c r="J44" s="387"/>
      <c r="K44" s="257"/>
    </row>
    <row r="45" spans="2:11" s="1" customFormat="1" ht="15" customHeight="1">
      <c r="B45" s="260"/>
      <c r="C45" s="261"/>
      <c r="D45" s="259"/>
      <c r="E45" s="262" t="s">
        <v>155</v>
      </c>
      <c r="F45" s="259"/>
      <c r="G45" s="387" t="s">
        <v>429</v>
      </c>
      <c r="H45" s="387"/>
      <c r="I45" s="387"/>
      <c r="J45" s="387"/>
      <c r="K45" s="257"/>
    </row>
    <row r="46" spans="2:11" s="1" customFormat="1" ht="12.75" customHeight="1">
      <c r="B46" s="260"/>
      <c r="C46" s="261"/>
      <c r="D46" s="259"/>
      <c r="E46" s="259"/>
      <c r="F46" s="259"/>
      <c r="G46" s="259"/>
      <c r="H46" s="259"/>
      <c r="I46" s="259"/>
      <c r="J46" s="259"/>
      <c r="K46" s="257"/>
    </row>
    <row r="47" spans="2:11" s="1" customFormat="1" ht="15" customHeight="1">
      <c r="B47" s="260"/>
      <c r="C47" s="261"/>
      <c r="D47" s="387" t="s">
        <v>430</v>
      </c>
      <c r="E47" s="387"/>
      <c r="F47" s="387"/>
      <c r="G47" s="387"/>
      <c r="H47" s="387"/>
      <c r="I47" s="387"/>
      <c r="J47" s="387"/>
      <c r="K47" s="257"/>
    </row>
    <row r="48" spans="2:11" s="1" customFormat="1" ht="15" customHeight="1">
      <c r="B48" s="260"/>
      <c r="C48" s="261"/>
      <c r="D48" s="261"/>
      <c r="E48" s="387" t="s">
        <v>431</v>
      </c>
      <c r="F48" s="387"/>
      <c r="G48" s="387"/>
      <c r="H48" s="387"/>
      <c r="I48" s="387"/>
      <c r="J48" s="387"/>
      <c r="K48" s="257"/>
    </row>
    <row r="49" spans="2:11" s="1" customFormat="1" ht="15" customHeight="1">
      <c r="B49" s="260"/>
      <c r="C49" s="261"/>
      <c r="D49" s="261"/>
      <c r="E49" s="387" t="s">
        <v>432</v>
      </c>
      <c r="F49" s="387"/>
      <c r="G49" s="387"/>
      <c r="H49" s="387"/>
      <c r="I49" s="387"/>
      <c r="J49" s="387"/>
      <c r="K49" s="257"/>
    </row>
    <row r="50" spans="2:11" s="1" customFormat="1" ht="15" customHeight="1">
      <c r="B50" s="260"/>
      <c r="C50" s="261"/>
      <c r="D50" s="261"/>
      <c r="E50" s="387" t="s">
        <v>433</v>
      </c>
      <c r="F50" s="387"/>
      <c r="G50" s="387"/>
      <c r="H50" s="387"/>
      <c r="I50" s="387"/>
      <c r="J50" s="387"/>
      <c r="K50" s="257"/>
    </row>
    <row r="51" spans="2:11" s="1" customFormat="1" ht="15" customHeight="1">
      <c r="B51" s="260"/>
      <c r="C51" s="261"/>
      <c r="D51" s="387" t="s">
        <v>434</v>
      </c>
      <c r="E51" s="387"/>
      <c r="F51" s="387"/>
      <c r="G51" s="387"/>
      <c r="H51" s="387"/>
      <c r="I51" s="387"/>
      <c r="J51" s="387"/>
      <c r="K51" s="257"/>
    </row>
    <row r="52" spans="2:11" s="1" customFormat="1" ht="25.5" customHeight="1">
      <c r="B52" s="256"/>
      <c r="C52" s="388" t="s">
        <v>435</v>
      </c>
      <c r="D52" s="388"/>
      <c r="E52" s="388"/>
      <c r="F52" s="388"/>
      <c r="G52" s="388"/>
      <c r="H52" s="388"/>
      <c r="I52" s="388"/>
      <c r="J52" s="388"/>
      <c r="K52" s="257"/>
    </row>
    <row r="53" spans="2:11" s="1" customFormat="1" ht="5.25" customHeight="1">
      <c r="B53" s="256"/>
      <c r="C53" s="258"/>
      <c r="D53" s="258"/>
      <c r="E53" s="258"/>
      <c r="F53" s="258"/>
      <c r="G53" s="258"/>
      <c r="H53" s="258"/>
      <c r="I53" s="258"/>
      <c r="J53" s="258"/>
      <c r="K53" s="257"/>
    </row>
    <row r="54" spans="2:11" s="1" customFormat="1" ht="15" customHeight="1">
      <c r="B54" s="256"/>
      <c r="C54" s="387" t="s">
        <v>436</v>
      </c>
      <c r="D54" s="387"/>
      <c r="E54" s="387"/>
      <c r="F54" s="387"/>
      <c r="G54" s="387"/>
      <c r="H54" s="387"/>
      <c r="I54" s="387"/>
      <c r="J54" s="387"/>
      <c r="K54" s="257"/>
    </row>
    <row r="55" spans="2:11" s="1" customFormat="1" ht="15" customHeight="1">
      <c r="B55" s="256"/>
      <c r="C55" s="387" t="s">
        <v>437</v>
      </c>
      <c r="D55" s="387"/>
      <c r="E55" s="387"/>
      <c r="F55" s="387"/>
      <c r="G55" s="387"/>
      <c r="H55" s="387"/>
      <c r="I55" s="387"/>
      <c r="J55" s="387"/>
      <c r="K55" s="257"/>
    </row>
    <row r="56" spans="2:11" s="1" customFormat="1" ht="12.75" customHeight="1">
      <c r="B56" s="256"/>
      <c r="C56" s="259"/>
      <c r="D56" s="259"/>
      <c r="E56" s="259"/>
      <c r="F56" s="259"/>
      <c r="G56" s="259"/>
      <c r="H56" s="259"/>
      <c r="I56" s="259"/>
      <c r="J56" s="259"/>
      <c r="K56" s="257"/>
    </row>
    <row r="57" spans="2:11" s="1" customFormat="1" ht="15" customHeight="1">
      <c r="B57" s="256"/>
      <c r="C57" s="387" t="s">
        <v>438</v>
      </c>
      <c r="D57" s="387"/>
      <c r="E57" s="387"/>
      <c r="F57" s="387"/>
      <c r="G57" s="387"/>
      <c r="H57" s="387"/>
      <c r="I57" s="387"/>
      <c r="J57" s="387"/>
      <c r="K57" s="257"/>
    </row>
    <row r="58" spans="2:11" s="1" customFormat="1" ht="15" customHeight="1">
      <c r="B58" s="256"/>
      <c r="C58" s="261"/>
      <c r="D58" s="387" t="s">
        <v>439</v>
      </c>
      <c r="E58" s="387"/>
      <c r="F58" s="387"/>
      <c r="G58" s="387"/>
      <c r="H58" s="387"/>
      <c r="I58" s="387"/>
      <c r="J58" s="387"/>
      <c r="K58" s="257"/>
    </row>
    <row r="59" spans="2:11" s="1" customFormat="1" ht="15" customHeight="1">
      <c r="B59" s="256"/>
      <c r="C59" s="261"/>
      <c r="D59" s="387" t="s">
        <v>440</v>
      </c>
      <c r="E59" s="387"/>
      <c r="F59" s="387"/>
      <c r="G59" s="387"/>
      <c r="H59" s="387"/>
      <c r="I59" s="387"/>
      <c r="J59" s="387"/>
      <c r="K59" s="257"/>
    </row>
    <row r="60" spans="2:11" s="1" customFormat="1" ht="15" customHeight="1">
      <c r="B60" s="256"/>
      <c r="C60" s="261"/>
      <c r="D60" s="387" t="s">
        <v>441</v>
      </c>
      <c r="E60" s="387"/>
      <c r="F60" s="387"/>
      <c r="G60" s="387"/>
      <c r="H60" s="387"/>
      <c r="I60" s="387"/>
      <c r="J60" s="387"/>
      <c r="K60" s="257"/>
    </row>
    <row r="61" spans="2:11" s="1" customFormat="1" ht="15" customHeight="1">
      <c r="B61" s="256"/>
      <c r="C61" s="261"/>
      <c r="D61" s="387" t="s">
        <v>442</v>
      </c>
      <c r="E61" s="387"/>
      <c r="F61" s="387"/>
      <c r="G61" s="387"/>
      <c r="H61" s="387"/>
      <c r="I61" s="387"/>
      <c r="J61" s="387"/>
      <c r="K61" s="257"/>
    </row>
    <row r="62" spans="2:11" s="1" customFormat="1" ht="15" customHeight="1">
      <c r="B62" s="256"/>
      <c r="C62" s="261"/>
      <c r="D62" s="389" t="s">
        <v>443</v>
      </c>
      <c r="E62" s="389"/>
      <c r="F62" s="389"/>
      <c r="G62" s="389"/>
      <c r="H62" s="389"/>
      <c r="I62" s="389"/>
      <c r="J62" s="389"/>
      <c r="K62" s="257"/>
    </row>
    <row r="63" spans="2:11" s="1" customFormat="1" ht="15" customHeight="1">
      <c r="B63" s="256"/>
      <c r="C63" s="261"/>
      <c r="D63" s="387" t="s">
        <v>444</v>
      </c>
      <c r="E63" s="387"/>
      <c r="F63" s="387"/>
      <c r="G63" s="387"/>
      <c r="H63" s="387"/>
      <c r="I63" s="387"/>
      <c r="J63" s="387"/>
      <c r="K63" s="257"/>
    </row>
    <row r="64" spans="2:11" s="1" customFormat="1" ht="12.75" customHeight="1">
      <c r="B64" s="256"/>
      <c r="C64" s="261"/>
      <c r="D64" s="261"/>
      <c r="E64" s="264"/>
      <c r="F64" s="261"/>
      <c r="G64" s="261"/>
      <c r="H64" s="261"/>
      <c r="I64" s="261"/>
      <c r="J64" s="261"/>
      <c r="K64" s="257"/>
    </row>
    <row r="65" spans="2:11" s="1" customFormat="1" ht="15" customHeight="1">
      <c r="B65" s="256"/>
      <c r="C65" s="261"/>
      <c r="D65" s="387" t="s">
        <v>445</v>
      </c>
      <c r="E65" s="387"/>
      <c r="F65" s="387"/>
      <c r="G65" s="387"/>
      <c r="H65" s="387"/>
      <c r="I65" s="387"/>
      <c r="J65" s="387"/>
      <c r="K65" s="257"/>
    </row>
    <row r="66" spans="2:11" s="1" customFormat="1" ht="15" customHeight="1">
      <c r="B66" s="256"/>
      <c r="C66" s="261"/>
      <c r="D66" s="389" t="s">
        <v>446</v>
      </c>
      <c r="E66" s="389"/>
      <c r="F66" s="389"/>
      <c r="G66" s="389"/>
      <c r="H66" s="389"/>
      <c r="I66" s="389"/>
      <c r="J66" s="389"/>
      <c r="K66" s="257"/>
    </row>
    <row r="67" spans="2:11" s="1" customFormat="1" ht="15" customHeight="1">
      <c r="B67" s="256"/>
      <c r="C67" s="261"/>
      <c r="D67" s="387" t="s">
        <v>447</v>
      </c>
      <c r="E67" s="387"/>
      <c r="F67" s="387"/>
      <c r="G67" s="387"/>
      <c r="H67" s="387"/>
      <c r="I67" s="387"/>
      <c r="J67" s="387"/>
      <c r="K67" s="257"/>
    </row>
    <row r="68" spans="2:11" s="1" customFormat="1" ht="15" customHeight="1">
      <c r="B68" s="256"/>
      <c r="C68" s="261"/>
      <c r="D68" s="387" t="s">
        <v>448</v>
      </c>
      <c r="E68" s="387"/>
      <c r="F68" s="387"/>
      <c r="G68" s="387"/>
      <c r="H68" s="387"/>
      <c r="I68" s="387"/>
      <c r="J68" s="387"/>
      <c r="K68" s="257"/>
    </row>
    <row r="69" spans="2:11" s="1" customFormat="1" ht="15" customHeight="1">
      <c r="B69" s="256"/>
      <c r="C69" s="261"/>
      <c r="D69" s="387" t="s">
        <v>449</v>
      </c>
      <c r="E69" s="387"/>
      <c r="F69" s="387"/>
      <c r="G69" s="387"/>
      <c r="H69" s="387"/>
      <c r="I69" s="387"/>
      <c r="J69" s="387"/>
      <c r="K69" s="257"/>
    </row>
    <row r="70" spans="2:11" s="1" customFormat="1" ht="15" customHeight="1">
      <c r="B70" s="256"/>
      <c r="C70" s="261"/>
      <c r="D70" s="387" t="s">
        <v>450</v>
      </c>
      <c r="E70" s="387"/>
      <c r="F70" s="387"/>
      <c r="G70" s="387"/>
      <c r="H70" s="387"/>
      <c r="I70" s="387"/>
      <c r="J70" s="387"/>
      <c r="K70" s="257"/>
    </row>
    <row r="71" spans="2:11" s="1" customFormat="1" ht="12.75" customHeight="1">
      <c r="B71" s="265"/>
      <c r="C71" s="266"/>
      <c r="D71" s="266"/>
      <c r="E71" s="266"/>
      <c r="F71" s="266"/>
      <c r="G71" s="266"/>
      <c r="H71" s="266"/>
      <c r="I71" s="266"/>
      <c r="J71" s="266"/>
      <c r="K71" s="267"/>
    </row>
    <row r="72" spans="2:11" s="1" customFormat="1" ht="18.75" customHeight="1">
      <c r="B72" s="268"/>
      <c r="C72" s="268"/>
      <c r="D72" s="268"/>
      <c r="E72" s="268"/>
      <c r="F72" s="268"/>
      <c r="G72" s="268"/>
      <c r="H72" s="268"/>
      <c r="I72" s="268"/>
      <c r="J72" s="268"/>
      <c r="K72" s="269"/>
    </row>
    <row r="73" spans="2:11" s="1" customFormat="1" ht="18.75" customHeight="1">
      <c r="B73" s="269"/>
      <c r="C73" s="269"/>
      <c r="D73" s="269"/>
      <c r="E73" s="269"/>
      <c r="F73" s="269"/>
      <c r="G73" s="269"/>
      <c r="H73" s="269"/>
      <c r="I73" s="269"/>
      <c r="J73" s="269"/>
      <c r="K73" s="269"/>
    </row>
    <row r="74" spans="2:11" s="1" customFormat="1" ht="7.5" customHeight="1">
      <c r="B74" s="270"/>
      <c r="C74" s="271"/>
      <c r="D74" s="271"/>
      <c r="E74" s="271"/>
      <c r="F74" s="271"/>
      <c r="G74" s="271"/>
      <c r="H74" s="271"/>
      <c r="I74" s="271"/>
      <c r="J74" s="271"/>
      <c r="K74" s="272"/>
    </row>
    <row r="75" spans="2:11" s="1" customFormat="1" ht="45" customHeight="1">
      <c r="B75" s="273"/>
      <c r="C75" s="382" t="s">
        <v>451</v>
      </c>
      <c r="D75" s="382"/>
      <c r="E75" s="382"/>
      <c r="F75" s="382"/>
      <c r="G75" s="382"/>
      <c r="H75" s="382"/>
      <c r="I75" s="382"/>
      <c r="J75" s="382"/>
      <c r="K75" s="274"/>
    </row>
    <row r="76" spans="2:11" s="1" customFormat="1" ht="17.25" customHeight="1">
      <c r="B76" s="273"/>
      <c r="C76" s="275" t="s">
        <v>452</v>
      </c>
      <c r="D76" s="275"/>
      <c r="E76" s="275"/>
      <c r="F76" s="275" t="s">
        <v>453</v>
      </c>
      <c r="G76" s="276"/>
      <c r="H76" s="275" t="s">
        <v>58</v>
      </c>
      <c r="I76" s="275" t="s">
        <v>61</v>
      </c>
      <c r="J76" s="275" t="s">
        <v>454</v>
      </c>
      <c r="K76" s="274"/>
    </row>
    <row r="77" spans="2:11" s="1" customFormat="1" ht="17.25" customHeight="1">
      <c r="B77" s="273"/>
      <c r="C77" s="277" t="s">
        <v>455</v>
      </c>
      <c r="D77" s="277"/>
      <c r="E77" s="277"/>
      <c r="F77" s="278" t="s">
        <v>456</v>
      </c>
      <c r="G77" s="279"/>
      <c r="H77" s="277"/>
      <c r="I77" s="277"/>
      <c r="J77" s="277" t="s">
        <v>457</v>
      </c>
      <c r="K77" s="274"/>
    </row>
    <row r="78" spans="2:11" s="1" customFormat="1" ht="5.25" customHeight="1">
      <c r="B78" s="273"/>
      <c r="C78" s="280"/>
      <c r="D78" s="280"/>
      <c r="E78" s="280"/>
      <c r="F78" s="280"/>
      <c r="G78" s="281"/>
      <c r="H78" s="280"/>
      <c r="I78" s="280"/>
      <c r="J78" s="280"/>
      <c r="K78" s="274"/>
    </row>
    <row r="79" spans="2:11" s="1" customFormat="1" ht="15" customHeight="1">
      <c r="B79" s="273"/>
      <c r="C79" s="262" t="s">
        <v>57</v>
      </c>
      <c r="D79" s="280"/>
      <c r="E79" s="280"/>
      <c r="F79" s="282" t="s">
        <v>458</v>
      </c>
      <c r="G79" s="281"/>
      <c r="H79" s="262" t="s">
        <v>459</v>
      </c>
      <c r="I79" s="262" t="s">
        <v>460</v>
      </c>
      <c r="J79" s="262">
        <v>20</v>
      </c>
      <c r="K79" s="274"/>
    </row>
    <row r="80" spans="2:11" s="1" customFormat="1" ht="15" customHeight="1">
      <c r="B80" s="273"/>
      <c r="C80" s="262" t="s">
        <v>461</v>
      </c>
      <c r="D80" s="262"/>
      <c r="E80" s="262"/>
      <c r="F80" s="282" t="s">
        <v>458</v>
      </c>
      <c r="G80" s="281"/>
      <c r="H80" s="262" t="s">
        <v>462</v>
      </c>
      <c r="I80" s="262" t="s">
        <v>460</v>
      </c>
      <c r="J80" s="262">
        <v>120</v>
      </c>
      <c r="K80" s="274"/>
    </row>
    <row r="81" spans="2:11" s="1" customFormat="1" ht="15" customHeight="1">
      <c r="B81" s="283"/>
      <c r="C81" s="262" t="s">
        <v>463</v>
      </c>
      <c r="D81" s="262"/>
      <c r="E81" s="262"/>
      <c r="F81" s="282" t="s">
        <v>464</v>
      </c>
      <c r="G81" s="281"/>
      <c r="H81" s="262" t="s">
        <v>465</v>
      </c>
      <c r="I81" s="262" t="s">
        <v>460</v>
      </c>
      <c r="J81" s="262">
        <v>50</v>
      </c>
      <c r="K81" s="274"/>
    </row>
    <row r="82" spans="2:11" s="1" customFormat="1" ht="15" customHeight="1">
      <c r="B82" s="283"/>
      <c r="C82" s="262" t="s">
        <v>466</v>
      </c>
      <c r="D82" s="262"/>
      <c r="E82" s="262"/>
      <c r="F82" s="282" t="s">
        <v>458</v>
      </c>
      <c r="G82" s="281"/>
      <c r="H82" s="262" t="s">
        <v>467</v>
      </c>
      <c r="I82" s="262" t="s">
        <v>468</v>
      </c>
      <c r="J82" s="262"/>
      <c r="K82" s="274"/>
    </row>
    <row r="83" spans="2:11" s="1" customFormat="1" ht="15" customHeight="1">
      <c r="B83" s="283"/>
      <c r="C83" s="284" t="s">
        <v>469</v>
      </c>
      <c r="D83" s="284"/>
      <c r="E83" s="284"/>
      <c r="F83" s="285" t="s">
        <v>464</v>
      </c>
      <c r="G83" s="284"/>
      <c r="H83" s="284" t="s">
        <v>470</v>
      </c>
      <c r="I83" s="284" t="s">
        <v>460</v>
      </c>
      <c r="J83" s="284">
        <v>15</v>
      </c>
      <c r="K83" s="274"/>
    </row>
    <row r="84" spans="2:11" s="1" customFormat="1" ht="15" customHeight="1">
      <c r="B84" s="283"/>
      <c r="C84" s="284" t="s">
        <v>471</v>
      </c>
      <c r="D84" s="284"/>
      <c r="E84" s="284"/>
      <c r="F84" s="285" t="s">
        <v>464</v>
      </c>
      <c r="G84" s="284"/>
      <c r="H84" s="284" t="s">
        <v>472</v>
      </c>
      <c r="I84" s="284" t="s">
        <v>460</v>
      </c>
      <c r="J84" s="284">
        <v>15</v>
      </c>
      <c r="K84" s="274"/>
    </row>
    <row r="85" spans="2:11" s="1" customFormat="1" ht="15" customHeight="1">
      <c r="B85" s="283"/>
      <c r="C85" s="284" t="s">
        <v>473</v>
      </c>
      <c r="D85" s="284"/>
      <c r="E85" s="284"/>
      <c r="F85" s="285" t="s">
        <v>464</v>
      </c>
      <c r="G85" s="284"/>
      <c r="H85" s="284" t="s">
        <v>474</v>
      </c>
      <c r="I85" s="284" t="s">
        <v>460</v>
      </c>
      <c r="J85" s="284">
        <v>20</v>
      </c>
      <c r="K85" s="274"/>
    </row>
    <row r="86" spans="2:11" s="1" customFormat="1" ht="15" customHeight="1">
      <c r="B86" s="283"/>
      <c r="C86" s="284" t="s">
        <v>475</v>
      </c>
      <c r="D86" s="284"/>
      <c r="E86" s="284"/>
      <c r="F86" s="285" t="s">
        <v>464</v>
      </c>
      <c r="G86" s="284"/>
      <c r="H86" s="284" t="s">
        <v>476</v>
      </c>
      <c r="I86" s="284" t="s">
        <v>460</v>
      </c>
      <c r="J86" s="284">
        <v>20</v>
      </c>
      <c r="K86" s="274"/>
    </row>
    <row r="87" spans="2:11" s="1" customFormat="1" ht="15" customHeight="1">
      <c r="B87" s="283"/>
      <c r="C87" s="262" t="s">
        <v>477</v>
      </c>
      <c r="D87" s="262"/>
      <c r="E87" s="262"/>
      <c r="F87" s="282" t="s">
        <v>464</v>
      </c>
      <c r="G87" s="281"/>
      <c r="H87" s="262" t="s">
        <v>478</v>
      </c>
      <c r="I87" s="262" t="s">
        <v>460</v>
      </c>
      <c r="J87" s="262">
        <v>50</v>
      </c>
      <c r="K87" s="274"/>
    </row>
    <row r="88" spans="2:11" s="1" customFormat="1" ht="15" customHeight="1">
      <c r="B88" s="283"/>
      <c r="C88" s="262" t="s">
        <v>479</v>
      </c>
      <c r="D88" s="262"/>
      <c r="E88" s="262"/>
      <c r="F88" s="282" t="s">
        <v>464</v>
      </c>
      <c r="G88" s="281"/>
      <c r="H88" s="262" t="s">
        <v>480</v>
      </c>
      <c r="I88" s="262" t="s">
        <v>460</v>
      </c>
      <c r="J88" s="262">
        <v>20</v>
      </c>
      <c r="K88" s="274"/>
    </row>
    <row r="89" spans="2:11" s="1" customFormat="1" ht="15" customHeight="1">
      <c r="B89" s="283"/>
      <c r="C89" s="262" t="s">
        <v>481</v>
      </c>
      <c r="D89" s="262"/>
      <c r="E89" s="262"/>
      <c r="F89" s="282" t="s">
        <v>464</v>
      </c>
      <c r="G89" s="281"/>
      <c r="H89" s="262" t="s">
        <v>482</v>
      </c>
      <c r="I89" s="262" t="s">
        <v>460</v>
      </c>
      <c r="J89" s="262">
        <v>20</v>
      </c>
      <c r="K89" s="274"/>
    </row>
    <row r="90" spans="2:11" s="1" customFormat="1" ht="15" customHeight="1">
      <c r="B90" s="283"/>
      <c r="C90" s="262" t="s">
        <v>483</v>
      </c>
      <c r="D90" s="262"/>
      <c r="E90" s="262"/>
      <c r="F90" s="282" t="s">
        <v>464</v>
      </c>
      <c r="G90" s="281"/>
      <c r="H90" s="262" t="s">
        <v>484</v>
      </c>
      <c r="I90" s="262" t="s">
        <v>460</v>
      </c>
      <c r="J90" s="262">
        <v>50</v>
      </c>
      <c r="K90" s="274"/>
    </row>
    <row r="91" spans="2:11" s="1" customFormat="1" ht="15" customHeight="1">
      <c r="B91" s="283"/>
      <c r="C91" s="262" t="s">
        <v>485</v>
      </c>
      <c r="D91" s="262"/>
      <c r="E91" s="262"/>
      <c r="F91" s="282" t="s">
        <v>464</v>
      </c>
      <c r="G91" s="281"/>
      <c r="H91" s="262" t="s">
        <v>485</v>
      </c>
      <c r="I91" s="262" t="s">
        <v>460</v>
      </c>
      <c r="J91" s="262">
        <v>50</v>
      </c>
      <c r="K91" s="274"/>
    </row>
    <row r="92" spans="2:11" s="1" customFormat="1" ht="15" customHeight="1">
      <c r="B92" s="283"/>
      <c r="C92" s="262" t="s">
        <v>486</v>
      </c>
      <c r="D92" s="262"/>
      <c r="E92" s="262"/>
      <c r="F92" s="282" t="s">
        <v>464</v>
      </c>
      <c r="G92" s="281"/>
      <c r="H92" s="262" t="s">
        <v>487</v>
      </c>
      <c r="I92" s="262" t="s">
        <v>460</v>
      </c>
      <c r="J92" s="262">
        <v>255</v>
      </c>
      <c r="K92" s="274"/>
    </row>
    <row r="93" spans="2:11" s="1" customFormat="1" ht="15" customHeight="1">
      <c r="B93" s="283"/>
      <c r="C93" s="262" t="s">
        <v>488</v>
      </c>
      <c r="D93" s="262"/>
      <c r="E93" s="262"/>
      <c r="F93" s="282" t="s">
        <v>458</v>
      </c>
      <c r="G93" s="281"/>
      <c r="H93" s="262" t="s">
        <v>489</v>
      </c>
      <c r="I93" s="262" t="s">
        <v>490</v>
      </c>
      <c r="J93" s="262"/>
      <c r="K93" s="274"/>
    </row>
    <row r="94" spans="2:11" s="1" customFormat="1" ht="15" customHeight="1">
      <c r="B94" s="283"/>
      <c r="C94" s="262" t="s">
        <v>491</v>
      </c>
      <c r="D94" s="262"/>
      <c r="E94" s="262"/>
      <c r="F94" s="282" t="s">
        <v>458</v>
      </c>
      <c r="G94" s="281"/>
      <c r="H94" s="262" t="s">
        <v>492</v>
      </c>
      <c r="I94" s="262" t="s">
        <v>493</v>
      </c>
      <c r="J94" s="262"/>
      <c r="K94" s="274"/>
    </row>
    <row r="95" spans="2:11" s="1" customFormat="1" ht="15" customHeight="1">
      <c r="B95" s="283"/>
      <c r="C95" s="262" t="s">
        <v>494</v>
      </c>
      <c r="D95" s="262"/>
      <c r="E95" s="262"/>
      <c r="F95" s="282" t="s">
        <v>458</v>
      </c>
      <c r="G95" s="281"/>
      <c r="H95" s="262" t="s">
        <v>494</v>
      </c>
      <c r="I95" s="262" t="s">
        <v>493</v>
      </c>
      <c r="J95" s="262"/>
      <c r="K95" s="274"/>
    </row>
    <row r="96" spans="2:11" s="1" customFormat="1" ht="15" customHeight="1">
      <c r="B96" s="283"/>
      <c r="C96" s="262" t="s">
        <v>42</v>
      </c>
      <c r="D96" s="262"/>
      <c r="E96" s="262"/>
      <c r="F96" s="282" t="s">
        <v>458</v>
      </c>
      <c r="G96" s="281"/>
      <c r="H96" s="262" t="s">
        <v>495</v>
      </c>
      <c r="I96" s="262" t="s">
        <v>493</v>
      </c>
      <c r="J96" s="262"/>
      <c r="K96" s="274"/>
    </row>
    <row r="97" spans="2:11" s="1" customFormat="1" ht="15" customHeight="1">
      <c r="B97" s="283"/>
      <c r="C97" s="262" t="s">
        <v>52</v>
      </c>
      <c r="D97" s="262"/>
      <c r="E97" s="262"/>
      <c r="F97" s="282" t="s">
        <v>458</v>
      </c>
      <c r="G97" s="281"/>
      <c r="H97" s="262" t="s">
        <v>496</v>
      </c>
      <c r="I97" s="262" t="s">
        <v>493</v>
      </c>
      <c r="J97" s="262"/>
      <c r="K97" s="274"/>
    </row>
    <row r="98" spans="2:11" s="1" customFormat="1" ht="15" customHeight="1">
      <c r="B98" s="286"/>
      <c r="C98" s="287"/>
      <c r="D98" s="287"/>
      <c r="E98" s="287"/>
      <c r="F98" s="287"/>
      <c r="G98" s="287"/>
      <c r="H98" s="287"/>
      <c r="I98" s="287"/>
      <c r="J98" s="287"/>
      <c r="K98" s="288"/>
    </row>
    <row r="99" spans="2:11" s="1" customFormat="1" ht="18.75" customHeight="1">
      <c r="B99" s="289"/>
      <c r="C99" s="290"/>
      <c r="D99" s="290"/>
      <c r="E99" s="290"/>
      <c r="F99" s="290"/>
      <c r="G99" s="290"/>
      <c r="H99" s="290"/>
      <c r="I99" s="290"/>
      <c r="J99" s="290"/>
      <c r="K99" s="289"/>
    </row>
    <row r="100" spans="2:11" s="1" customFormat="1" ht="18.75" customHeight="1">
      <c r="B100" s="269"/>
      <c r="C100" s="269"/>
      <c r="D100" s="269"/>
      <c r="E100" s="269"/>
      <c r="F100" s="269"/>
      <c r="G100" s="269"/>
      <c r="H100" s="269"/>
      <c r="I100" s="269"/>
      <c r="J100" s="269"/>
      <c r="K100" s="269"/>
    </row>
    <row r="101" spans="2:11" s="1" customFormat="1" ht="7.5" customHeight="1">
      <c r="B101" s="270"/>
      <c r="C101" s="271"/>
      <c r="D101" s="271"/>
      <c r="E101" s="271"/>
      <c r="F101" s="271"/>
      <c r="G101" s="271"/>
      <c r="H101" s="271"/>
      <c r="I101" s="271"/>
      <c r="J101" s="271"/>
      <c r="K101" s="272"/>
    </row>
    <row r="102" spans="2:11" s="1" customFormat="1" ht="45" customHeight="1">
      <c r="B102" s="273"/>
      <c r="C102" s="382" t="s">
        <v>497</v>
      </c>
      <c r="D102" s="382"/>
      <c r="E102" s="382"/>
      <c r="F102" s="382"/>
      <c r="G102" s="382"/>
      <c r="H102" s="382"/>
      <c r="I102" s="382"/>
      <c r="J102" s="382"/>
      <c r="K102" s="274"/>
    </row>
    <row r="103" spans="2:11" s="1" customFormat="1" ht="17.25" customHeight="1">
      <c r="B103" s="273"/>
      <c r="C103" s="275" t="s">
        <v>452</v>
      </c>
      <c r="D103" s="275"/>
      <c r="E103" s="275"/>
      <c r="F103" s="275" t="s">
        <v>453</v>
      </c>
      <c r="G103" s="276"/>
      <c r="H103" s="275" t="s">
        <v>58</v>
      </c>
      <c r="I103" s="275" t="s">
        <v>61</v>
      </c>
      <c r="J103" s="275" t="s">
        <v>454</v>
      </c>
      <c r="K103" s="274"/>
    </row>
    <row r="104" spans="2:11" s="1" customFormat="1" ht="17.25" customHeight="1">
      <c r="B104" s="273"/>
      <c r="C104" s="277" t="s">
        <v>455</v>
      </c>
      <c r="D104" s="277"/>
      <c r="E104" s="277"/>
      <c r="F104" s="278" t="s">
        <v>456</v>
      </c>
      <c r="G104" s="279"/>
      <c r="H104" s="277"/>
      <c r="I104" s="277"/>
      <c r="J104" s="277" t="s">
        <v>457</v>
      </c>
      <c r="K104" s="274"/>
    </row>
    <row r="105" spans="2:11" s="1" customFormat="1" ht="5.25" customHeight="1">
      <c r="B105" s="273"/>
      <c r="C105" s="275"/>
      <c r="D105" s="275"/>
      <c r="E105" s="275"/>
      <c r="F105" s="275"/>
      <c r="G105" s="291"/>
      <c r="H105" s="275"/>
      <c r="I105" s="275"/>
      <c r="J105" s="275"/>
      <c r="K105" s="274"/>
    </row>
    <row r="106" spans="2:11" s="1" customFormat="1" ht="15" customHeight="1">
      <c r="B106" s="273"/>
      <c r="C106" s="262" t="s">
        <v>57</v>
      </c>
      <c r="D106" s="280"/>
      <c r="E106" s="280"/>
      <c r="F106" s="282" t="s">
        <v>458</v>
      </c>
      <c r="G106" s="291"/>
      <c r="H106" s="262" t="s">
        <v>498</v>
      </c>
      <c r="I106" s="262" t="s">
        <v>460</v>
      </c>
      <c r="J106" s="262">
        <v>20</v>
      </c>
      <c r="K106" s="274"/>
    </row>
    <row r="107" spans="2:11" s="1" customFormat="1" ht="15" customHeight="1">
      <c r="B107" s="273"/>
      <c r="C107" s="262" t="s">
        <v>461</v>
      </c>
      <c r="D107" s="262"/>
      <c r="E107" s="262"/>
      <c r="F107" s="282" t="s">
        <v>458</v>
      </c>
      <c r="G107" s="262"/>
      <c r="H107" s="262" t="s">
        <v>498</v>
      </c>
      <c r="I107" s="262" t="s">
        <v>460</v>
      </c>
      <c r="J107" s="262">
        <v>120</v>
      </c>
      <c r="K107" s="274"/>
    </row>
    <row r="108" spans="2:11" s="1" customFormat="1" ht="15" customHeight="1">
      <c r="B108" s="283"/>
      <c r="C108" s="262" t="s">
        <v>463</v>
      </c>
      <c r="D108" s="262"/>
      <c r="E108" s="262"/>
      <c r="F108" s="282" t="s">
        <v>464</v>
      </c>
      <c r="G108" s="262"/>
      <c r="H108" s="262" t="s">
        <v>498</v>
      </c>
      <c r="I108" s="262" t="s">
        <v>460</v>
      </c>
      <c r="J108" s="262">
        <v>50</v>
      </c>
      <c r="K108" s="274"/>
    </row>
    <row r="109" spans="2:11" s="1" customFormat="1" ht="15" customHeight="1">
      <c r="B109" s="283"/>
      <c r="C109" s="262" t="s">
        <v>466</v>
      </c>
      <c r="D109" s="262"/>
      <c r="E109" s="262"/>
      <c r="F109" s="282" t="s">
        <v>458</v>
      </c>
      <c r="G109" s="262"/>
      <c r="H109" s="262" t="s">
        <v>498</v>
      </c>
      <c r="I109" s="262" t="s">
        <v>468</v>
      </c>
      <c r="J109" s="262"/>
      <c r="K109" s="274"/>
    </row>
    <row r="110" spans="2:11" s="1" customFormat="1" ht="15" customHeight="1">
      <c r="B110" s="283"/>
      <c r="C110" s="262" t="s">
        <v>477</v>
      </c>
      <c r="D110" s="262"/>
      <c r="E110" s="262"/>
      <c r="F110" s="282" t="s">
        <v>464</v>
      </c>
      <c r="G110" s="262"/>
      <c r="H110" s="262" t="s">
        <v>498</v>
      </c>
      <c r="I110" s="262" t="s">
        <v>460</v>
      </c>
      <c r="J110" s="262">
        <v>50</v>
      </c>
      <c r="K110" s="274"/>
    </row>
    <row r="111" spans="2:11" s="1" customFormat="1" ht="15" customHeight="1">
      <c r="B111" s="283"/>
      <c r="C111" s="262" t="s">
        <v>485</v>
      </c>
      <c r="D111" s="262"/>
      <c r="E111" s="262"/>
      <c r="F111" s="282" t="s">
        <v>464</v>
      </c>
      <c r="G111" s="262"/>
      <c r="H111" s="262" t="s">
        <v>498</v>
      </c>
      <c r="I111" s="262" t="s">
        <v>460</v>
      </c>
      <c r="J111" s="262">
        <v>50</v>
      </c>
      <c r="K111" s="274"/>
    </row>
    <row r="112" spans="2:11" s="1" customFormat="1" ht="15" customHeight="1">
      <c r="B112" s="283"/>
      <c r="C112" s="262" t="s">
        <v>483</v>
      </c>
      <c r="D112" s="262"/>
      <c r="E112" s="262"/>
      <c r="F112" s="282" t="s">
        <v>464</v>
      </c>
      <c r="G112" s="262"/>
      <c r="H112" s="262" t="s">
        <v>498</v>
      </c>
      <c r="I112" s="262" t="s">
        <v>460</v>
      </c>
      <c r="J112" s="262">
        <v>50</v>
      </c>
      <c r="K112" s="274"/>
    </row>
    <row r="113" spans="2:11" s="1" customFormat="1" ht="15" customHeight="1">
      <c r="B113" s="283"/>
      <c r="C113" s="262" t="s">
        <v>57</v>
      </c>
      <c r="D113" s="262"/>
      <c r="E113" s="262"/>
      <c r="F113" s="282" t="s">
        <v>458</v>
      </c>
      <c r="G113" s="262"/>
      <c r="H113" s="262" t="s">
        <v>499</v>
      </c>
      <c r="I113" s="262" t="s">
        <v>460</v>
      </c>
      <c r="J113" s="262">
        <v>20</v>
      </c>
      <c r="K113" s="274"/>
    </row>
    <row r="114" spans="2:11" s="1" customFormat="1" ht="15" customHeight="1">
      <c r="B114" s="283"/>
      <c r="C114" s="262" t="s">
        <v>500</v>
      </c>
      <c r="D114" s="262"/>
      <c r="E114" s="262"/>
      <c r="F114" s="282" t="s">
        <v>458</v>
      </c>
      <c r="G114" s="262"/>
      <c r="H114" s="262" t="s">
        <v>501</v>
      </c>
      <c r="I114" s="262" t="s">
        <v>460</v>
      </c>
      <c r="J114" s="262">
        <v>120</v>
      </c>
      <c r="K114" s="274"/>
    </row>
    <row r="115" spans="2:11" s="1" customFormat="1" ht="15" customHeight="1">
      <c r="B115" s="283"/>
      <c r="C115" s="262" t="s">
        <v>42</v>
      </c>
      <c r="D115" s="262"/>
      <c r="E115" s="262"/>
      <c r="F115" s="282" t="s">
        <v>458</v>
      </c>
      <c r="G115" s="262"/>
      <c r="H115" s="262" t="s">
        <v>502</v>
      </c>
      <c r="I115" s="262" t="s">
        <v>493</v>
      </c>
      <c r="J115" s="262"/>
      <c r="K115" s="274"/>
    </row>
    <row r="116" spans="2:11" s="1" customFormat="1" ht="15" customHeight="1">
      <c r="B116" s="283"/>
      <c r="C116" s="262" t="s">
        <v>52</v>
      </c>
      <c r="D116" s="262"/>
      <c r="E116" s="262"/>
      <c r="F116" s="282" t="s">
        <v>458</v>
      </c>
      <c r="G116" s="262"/>
      <c r="H116" s="262" t="s">
        <v>503</v>
      </c>
      <c r="I116" s="262" t="s">
        <v>493</v>
      </c>
      <c r="J116" s="262"/>
      <c r="K116" s="274"/>
    </row>
    <row r="117" spans="2:11" s="1" customFormat="1" ht="15" customHeight="1">
      <c r="B117" s="283"/>
      <c r="C117" s="262" t="s">
        <v>61</v>
      </c>
      <c r="D117" s="262"/>
      <c r="E117" s="262"/>
      <c r="F117" s="282" t="s">
        <v>458</v>
      </c>
      <c r="G117" s="262"/>
      <c r="H117" s="262" t="s">
        <v>504</v>
      </c>
      <c r="I117" s="262" t="s">
        <v>505</v>
      </c>
      <c r="J117" s="262"/>
      <c r="K117" s="274"/>
    </row>
    <row r="118" spans="2:11" s="1" customFormat="1" ht="15" customHeight="1">
      <c r="B118" s="286"/>
      <c r="C118" s="292"/>
      <c r="D118" s="292"/>
      <c r="E118" s="292"/>
      <c r="F118" s="292"/>
      <c r="G118" s="292"/>
      <c r="H118" s="292"/>
      <c r="I118" s="292"/>
      <c r="J118" s="292"/>
      <c r="K118" s="288"/>
    </row>
    <row r="119" spans="2:11" s="1" customFormat="1" ht="18.75" customHeight="1">
      <c r="B119" s="293"/>
      <c r="C119" s="259"/>
      <c r="D119" s="259"/>
      <c r="E119" s="259"/>
      <c r="F119" s="294"/>
      <c r="G119" s="259"/>
      <c r="H119" s="259"/>
      <c r="I119" s="259"/>
      <c r="J119" s="259"/>
      <c r="K119" s="293"/>
    </row>
    <row r="120" spans="2:11" s="1" customFormat="1" ht="18.75" customHeight="1">
      <c r="B120" s="269"/>
      <c r="C120" s="269"/>
      <c r="D120" s="269"/>
      <c r="E120" s="269"/>
      <c r="F120" s="269"/>
      <c r="G120" s="269"/>
      <c r="H120" s="269"/>
      <c r="I120" s="269"/>
      <c r="J120" s="269"/>
      <c r="K120" s="269"/>
    </row>
    <row r="121" spans="2:11" s="1" customFormat="1" ht="7.5" customHeight="1">
      <c r="B121" s="295"/>
      <c r="C121" s="296"/>
      <c r="D121" s="296"/>
      <c r="E121" s="296"/>
      <c r="F121" s="296"/>
      <c r="G121" s="296"/>
      <c r="H121" s="296"/>
      <c r="I121" s="296"/>
      <c r="J121" s="296"/>
      <c r="K121" s="297"/>
    </row>
    <row r="122" spans="2:11" s="1" customFormat="1" ht="45" customHeight="1">
      <c r="B122" s="298"/>
      <c r="C122" s="383" t="s">
        <v>506</v>
      </c>
      <c r="D122" s="383"/>
      <c r="E122" s="383"/>
      <c r="F122" s="383"/>
      <c r="G122" s="383"/>
      <c r="H122" s="383"/>
      <c r="I122" s="383"/>
      <c r="J122" s="383"/>
      <c r="K122" s="299"/>
    </row>
    <row r="123" spans="2:11" s="1" customFormat="1" ht="17.25" customHeight="1">
      <c r="B123" s="300"/>
      <c r="C123" s="275" t="s">
        <v>452</v>
      </c>
      <c r="D123" s="275"/>
      <c r="E123" s="275"/>
      <c r="F123" s="275" t="s">
        <v>453</v>
      </c>
      <c r="G123" s="276"/>
      <c r="H123" s="275" t="s">
        <v>58</v>
      </c>
      <c r="I123" s="275" t="s">
        <v>61</v>
      </c>
      <c r="J123" s="275" t="s">
        <v>454</v>
      </c>
      <c r="K123" s="301"/>
    </row>
    <row r="124" spans="2:11" s="1" customFormat="1" ht="17.25" customHeight="1">
      <c r="B124" s="300"/>
      <c r="C124" s="277" t="s">
        <v>455</v>
      </c>
      <c r="D124" s="277"/>
      <c r="E124" s="277"/>
      <c r="F124" s="278" t="s">
        <v>456</v>
      </c>
      <c r="G124" s="279"/>
      <c r="H124" s="277"/>
      <c r="I124" s="277"/>
      <c r="J124" s="277" t="s">
        <v>457</v>
      </c>
      <c r="K124" s="301"/>
    </row>
    <row r="125" spans="2:11" s="1" customFormat="1" ht="5.25" customHeight="1">
      <c r="B125" s="302"/>
      <c r="C125" s="280"/>
      <c r="D125" s="280"/>
      <c r="E125" s="280"/>
      <c r="F125" s="280"/>
      <c r="G125" s="262"/>
      <c r="H125" s="280"/>
      <c r="I125" s="280"/>
      <c r="J125" s="280"/>
      <c r="K125" s="303"/>
    </row>
    <row r="126" spans="2:11" s="1" customFormat="1" ht="15" customHeight="1">
      <c r="B126" s="302"/>
      <c r="C126" s="262" t="s">
        <v>461</v>
      </c>
      <c r="D126" s="280"/>
      <c r="E126" s="280"/>
      <c r="F126" s="282" t="s">
        <v>458</v>
      </c>
      <c r="G126" s="262"/>
      <c r="H126" s="262" t="s">
        <v>498</v>
      </c>
      <c r="I126" s="262" t="s">
        <v>460</v>
      </c>
      <c r="J126" s="262">
        <v>120</v>
      </c>
      <c r="K126" s="304"/>
    </row>
    <row r="127" spans="2:11" s="1" customFormat="1" ht="15" customHeight="1">
      <c r="B127" s="302"/>
      <c r="C127" s="262" t="s">
        <v>507</v>
      </c>
      <c r="D127" s="262"/>
      <c r="E127" s="262"/>
      <c r="F127" s="282" t="s">
        <v>458</v>
      </c>
      <c r="G127" s="262"/>
      <c r="H127" s="262" t="s">
        <v>508</v>
      </c>
      <c r="I127" s="262" t="s">
        <v>460</v>
      </c>
      <c r="J127" s="262" t="s">
        <v>509</v>
      </c>
      <c r="K127" s="304"/>
    </row>
    <row r="128" spans="2:11" s="1" customFormat="1" ht="15" customHeight="1">
      <c r="B128" s="302"/>
      <c r="C128" s="262" t="s">
        <v>91</v>
      </c>
      <c r="D128" s="262"/>
      <c r="E128" s="262"/>
      <c r="F128" s="282" t="s">
        <v>458</v>
      </c>
      <c r="G128" s="262"/>
      <c r="H128" s="262" t="s">
        <v>510</v>
      </c>
      <c r="I128" s="262" t="s">
        <v>460</v>
      </c>
      <c r="J128" s="262" t="s">
        <v>509</v>
      </c>
      <c r="K128" s="304"/>
    </row>
    <row r="129" spans="2:11" s="1" customFormat="1" ht="15" customHeight="1">
      <c r="B129" s="302"/>
      <c r="C129" s="262" t="s">
        <v>469</v>
      </c>
      <c r="D129" s="262"/>
      <c r="E129" s="262"/>
      <c r="F129" s="282" t="s">
        <v>464</v>
      </c>
      <c r="G129" s="262"/>
      <c r="H129" s="262" t="s">
        <v>470</v>
      </c>
      <c r="I129" s="262" t="s">
        <v>460</v>
      </c>
      <c r="J129" s="262">
        <v>15</v>
      </c>
      <c r="K129" s="304"/>
    </row>
    <row r="130" spans="2:11" s="1" customFormat="1" ht="15" customHeight="1">
      <c r="B130" s="302"/>
      <c r="C130" s="284" t="s">
        <v>471</v>
      </c>
      <c r="D130" s="284"/>
      <c r="E130" s="284"/>
      <c r="F130" s="285" t="s">
        <v>464</v>
      </c>
      <c r="G130" s="284"/>
      <c r="H130" s="284" t="s">
        <v>472</v>
      </c>
      <c r="I130" s="284" t="s">
        <v>460</v>
      </c>
      <c r="J130" s="284">
        <v>15</v>
      </c>
      <c r="K130" s="304"/>
    </row>
    <row r="131" spans="2:11" s="1" customFormat="1" ht="15" customHeight="1">
      <c r="B131" s="302"/>
      <c r="C131" s="284" t="s">
        <v>473</v>
      </c>
      <c r="D131" s="284"/>
      <c r="E131" s="284"/>
      <c r="F131" s="285" t="s">
        <v>464</v>
      </c>
      <c r="G131" s="284"/>
      <c r="H131" s="284" t="s">
        <v>474</v>
      </c>
      <c r="I131" s="284" t="s">
        <v>460</v>
      </c>
      <c r="J131" s="284">
        <v>20</v>
      </c>
      <c r="K131" s="304"/>
    </row>
    <row r="132" spans="2:11" s="1" customFormat="1" ht="15" customHeight="1">
      <c r="B132" s="302"/>
      <c r="C132" s="284" t="s">
        <v>475</v>
      </c>
      <c r="D132" s="284"/>
      <c r="E132" s="284"/>
      <c r="F132" s="285" t="s">
        <v>464</v>
      </c>
      <c r="G132" s="284"/>
      <c r="H132" s="284" t="s">
        <v>476</v>
      </c>
      <c r="I132" s="284" t="s">
        <v>460</v>
      </c>
      <c r="J132" s="284">
        <v>20</v>
      </c>
      <c r="K132" s="304"/>
    </row>
    <row r="133" spans="2:11" s="1" customFormat="1" ht="15" customHeight="1">
      <c r="B133" s="302"/>
      <c r="C133" s="262" t="s">
        <v>463</v>
      </c>
      <c r="D133" s="262"/>
      <c r="E133" s="262"/>
      <c r="F133" s="282" t="s">
        <v>464</v>
      </c>
      <c r="G133" s="262"/>
      <c r="H133" s="262" t="s">
        <v>498</v>
      </c>
      <c r="I133" s="262" t="s">
        <v>460</v>
      </c>
      <c r="J133" s="262">
        <v>50</v>
      </c>
      <c r="K133" s="304"/>
    </row>
    <row r="134" spans="2:11" s="1" customFormat="1" ht="15" customHeight="1">
      <c r="B134" s="302"/>
      <c r="C134" s="262" t="s">
        <v>477</v>
      </c>
      <c r="D134" s="262"/>
      <c r="E134" s="262"/>
      <c r="F134" s="282" t="s">
        <v>464</v>
      </c>
      <c r="G134" s="262"/>
      <c r="H134" s="262" t="s">
        <v>498</v>
      </c>
      <c r="I134" s="262" t="s">
        <v>460</v>
      </c>
      <c r="J134" s="262">
        <v>50</v>
      </c>
      <c r="K134" s="304"/>
    </row>
    <row r="135" spans="2:11" s="1" customFormat="1" ht="15" customHeight="1">
      <c r="B135" s="302"/>
      <c r="C135" s="262" t="s">
        <v>483</v>
      </c>
      <c r="D135" s="262"/>
      <c r="E135" s="262"/>
      <c r="F135" s="282" t="s">
        <v>464</v>
      </c>
      <c r="G135" s="262"/>
      <c r="H135" s="262" t="s">
        <v>498</v>
      </c>
      <c r="I135" s="262" t="s">
        <v>460</v>
      </c>
      <c r="J135" s="262">
        <v>50</v>
      </c>
      <c r="K135" s="304"/>
    </row>
    <row r="136" spans="2:11" s="1" customFormat="1" ht="15" customHeight="1">
      <c r="B136" s="302"/>
      <c r="C136" s="262" t="s">
        <v>485</v>
      </c>
      <c r="D136" s="262"/>
      <c r="E136" s="262"/>
      <c r="F136" s="282" t="s">
        <v>464</v>
      </c>
      <c r="G136" s="262"/>
      <c r="H136" s="262" t="s">
        <v>498</v>
      </c>
      <c r="I136" s="262" t="s">
        <v>460</v>
      </c>
      <c r="J136" s="262">
        <v>50</v>
      </c>
      <c r="K136" s="304"/>
    </row>
    <row r="137" spans="2:11" s="1" customFormat="1" ht="15" customHeight="1">
      <c r="B137" s="302"/>
      <c r="C137" s="262" t="s">
        <v>486</v>
      </c>
      <c r="D137" s="262"/>
      <c r="E137" s="262"/>
      <c r="F137" s="282" t="s">
        <v>464</v>
      </c>
      <c r="G137" s="262"/>
      <c r="H137" s="262" t="s">
        <v>511</v>
      </c>
      <c r="I137" s="262" t="s">
        <v>460</v>
      </c>
      <c r="J137" s="262">
        <v>255</v>
      </c>
      <c r="K137" s="304"/>
    </row>
    <row r="138" spans="2:11" s="1" customFormat="1" ht="15" customHeight="1">
      <c r="B138" s="302"/>
      <c r="C138" s="262" t="s">
        <v>488</v>
      </c>
      <c r="D138" s="262"/>
      <c r="E138" s="262"/>
      <c r="F138" s="282" t="s">
        <v>458</v>
      </c>
      <c r="G138" s="262"/>
      <c r="H138" s="262" t="s">
        <v>512</v>
      </c>
      <c r="I138" s="262" t="s">
        <v>490</v>
      </c>
      <c r="J138" s="262"/>
      <c r="K138" s="304"/>
    </row>
    <row r="139" spans="2:11" s="1" customFormat="1" ht="15" customHeight="1">
      <c r="B139" s="302"/>
      <c r="C139" s="262" t="s">
        <v>491</v>
      </c>
      <c r="D139" s="262"/>
      <c r="E139" s="262"/>
      <c r="F139" s="282" t="s">
        <v>458</v>
      </c>
      <c r="G139" s="262"/>
      <c r="H139" s="262" t="s">
        <v>513</v>
      </c>
      <c r="I139" s="262" t="s">
        <v>493</v>
      </c>
      <c r="J139" s="262"/>
      <c r="K139" s="304"/>
    </row>
    <row r="140" spans="2:11" s="1" customFormat="1" ht="15" customHeight="1">
      <c r="B140" s="302"/>
      <c r="C140" s="262" t="s">
        <v>494</v>
      </c>
      <c r="D140" s="262"/>
      <c r="E140" s="262"/>
      <c r="F140" s="282" t="s">
        <v>458</v>
      </c>
      <c r="G140" s="262"/>
      <c r="H140" s="262" t="s">
        <v>494</v>
      </c>
      <c r="I140" s="262" t="s">
        <v>493</v>
      </c>
      <c r="J140" s="262"/>
      <c r="K140" s="304"/>
    </row>
    <row r="141" spans="2:11" s="1" customFormat="1" ht="15" customHeight="1">
      <c r="B141" s="302"/>
      <c r="C141" s="262" t="s">
        <v>42</v>
      </c>
      <c r="D141" s="262"/>
      <c r="E141" s="262"/>
      <c r="F141" s="282" t="s">
        <v>458</v>
      </c>
      <c r="G141" s="262"/>
      <c r="H141" s="262" t="s">
        <v>514</v>
      </c>
      <c r="I141" s="262" t="s">
        <v>493</v>
      </c>
      <c r="J141" s="262"/>
      <c r="K141" s="304"/>
    </row>
    <row r="142" spans="2:11" s="1" customFormat="1" ht="15" customHeight="1">
      <c r="B142" s="302"/>
      <c r="C142" s="262" t="s">
        <v>515</v>
      </c>
      <c r="D142" s="262"/>
      <c r="E142" s="262"/>
      <c r="F142" s="282" t="s">
        <v>458</v>
      </c>
      <c r="G142" s="262"/>
      <c r="H142" s="262" t="s">
        <v>516</v>
      </c>
      <c r="I142" s="262" t="s">
        <v>493</v>
      </c>
      <c r="J142" s="262"/>
      <c r="K142" s="304"/>
    </row>
    <row r="143" spans="2:11" s="1" customFormat="1" ht="15" customHeight="1">
      <c r="B143" s="305"/>
      <c r="C143" s="306"/>
      <c r="D143" s="306"/>
      <c r="E143" s="306"/>
      <c r="F143" s="306"/>
      <c r="G143" s="306"/>
      <c r="H143" s="306"/>
      <c r="I143" s="306"/>
      <c r="J143" s="306"/>
      <c r="K143" s="307"/>
    </row>
    <row r="144" spans="2:11" s="1" customFormat="1" ht="18.75" customHeight="1">
      <c r="B144" s="259"/>
      <c r="C144" s="259"/>
      <c r="D144" s="259"/>
      <c r="E144" s="259"/>
      <c r="F144" s="294"/>
      <c r="G144" s="259"/>
      <c r="H144" s="259"/>
      <c r="I144" s="259"/>
      <c r="J144" s="259"/>
      <c r="K144" s="259"/>
    </row>
    <row r="145" spans="2:11" s="1" customFormat="1" ht="18.75" customHeight="1">
      <c r="B145" s="269"/>
      <c r="C145" s="269"/>
      <c r="D145" s="269"/>
      <c r="E145" s="269"/>
      <c r="F145" s="269"/>
      <c r="G145" s="269"/>
      <c r="H145" s="269"/>
      <c r="I145" s="269"/>
      <c r="J145" s="269"/>
      <c r="K145" s="269"/>
    </row>
    <row r="146" spans="2:11" s="1" customFormat="1" ht="7.5" customHeight="1">
      <c r="B146" s="270"/>
      <c r="C146" s="271"/>
      <c r="D146" s="271"/>
      <c r="E146" s="271"/>
      <c r="F146" s="271"/>
      <c r="G146" s="271"/>
      <c r="H146" s="271"/>
      <c r="I146" s="271"/>
      <c r="J146" s="271"/>
      <c r="K146" s="272"/>
    </row>
    <row r="147" spans="2:11" s="1" customFormat="1" ht="45" customHeight="1">
      <c r="B147" s="273"/>
      <c r="C147" s="382" t="s">
        <v>517</v>
      </c>
      <c r="D147" s="382"/>
      <c r="E147" s="382"/>
      <c r="F147" s="382"/>
      <c r="G147" s="382"/>
      <c r="H147" s="382"/>
      <c r="I147" s="382"/>
      <c r="J147" s="382"/>
      <c r="K147" s="274"/>
    </row>
    <row r="148" spans="2:11" s="1" customFormat="1" ht="17.25" customHeight="1">
      <c r="B148" s="273"/>
      <c r="C148" s="275" t="s">
        <v>452</v>
      </c>
      <c r="D148" s="275"/>
      <c r="E148" s="275"/>
      <c r="F148" s="275" t="s">
        <v>453</v>
      </c>
      <c r="G148" s="276"/>
      <c r="H148" s="275" t="s">
        <v>58</v>
      </c>
      <c r="I148" s="275" t="s">
        <v>61</v>
      </c>
      <c r="J148" s="275" t="s">
        <v>454</v>
      </c>
      <c r="K148" s="274"/>
    </row>
    <row r="149" spans="2:11" s="1" customFormat="1" ht="17.25" customHeight="1">
      <c r="B149" s="273"/>
      <c r="C149" s="277" t="s">
        <v>455</v>
      </c>
      <c r="D149" s="277"/>
      <c r="E149" s="277"/>
      <c r="F149" s="278" t="s">
        <v>456</v>
      </c>
      <c r="G149" s="279"/>
      <c r="H149" s="277"/>
      <c r="I149" s="277"/>
      <c r="J149" s="277" t="s">
        <v>457</v>
      </c>
      <c r="K149" s="274"/>
    </row>
    <row r="150" spans="2:11" s="1" customFormat="1" ht="5.25" customHeight="1">
      <c r="B150" s="283"/>
      <c r="C150" s="280"/>
      <c r="D150" s="280"/>
      <c r="E150" s="280"/>
      <c r="F150" s="280"/>
      <c r="G150" s="281"/>
      <c r="H150" s="280"/>
      <c r="I150" s="280"/>
      <c r="J150" s="280"/>
      <c r="K150" s="304"/>
    </row>
    <row r="151" spans="2:11" s="1" customFormat="1" ht="15" customHeight="1">
      <c r="B151" s="283"/>
      <c r="C151" s="308" t="s">
        <v>461</v>
      </c>
      <c r="D151" s="262"/>
      <c r="E151" s="262"/>
      <c r="F151" s="309" t="s">
        <v>458</v>
      </c>
      <c r="G151" s="262"/>
      <c r="H151" s="308" t="s">
        <v>498</v>
      </c>
      <c r="I151" s="308" t="s">
        <v>460</v>
      </c>
      <c r="J151" s="308">
        <v>120</v>
      </c>
      <c r="K151" s="304"/>
    </row>
    <row r="152" spans="2:11" s="1" customFormat="1" ht="15" customHeight="1">
      <c r="B152" s="283"/>
      <c r="C152" s="308" t="s">
        <v>507</v>
      </c>
      <c r="D152" s="262"/>
      <c r="E152" s="262"/>
      <c r="F152" s="309" t="s">
        <v>458</v>
      </c>
      <c r="G152" s="262"/>
      <c r="H152" s="308" t="s">
        <v>518</v>
      </c>
      <c r="I152" s="308" t="s">
        <v>460</v>
      </c>
      <c r="J152" s="308" t="s">
        <v>509</v>
      </c>
      <c r="K152" s="304"/>
    </row>
    <row r="153" spans="2:11" s="1" customFormat="1" ht="15" customHeight="1">
      <c r="B153" s="283"/>
      <c r="C153" s="308" t="s">
        <v>91</v>
      </c>
      <c r="D153" s="262"/>
      <c r="E153" s="262"/>
      <c r="F153" s="309" t="s">
        <v>458</v>
      </c>
      <c r="G153" s="262"/>
      <c r="H153" s="308" t="s">
        <v>519</v>
      </c>
      <c r="I153" s="308" t="s">
        <v>460</v>
      </c>
      <c r="J153" s="308" t="s">
        <v>509</v>
      </c>
      <c r="K153" s="304"/>
    </row>
    <row r="154" spans="2:11" s="1" customFormat="1" ht="15" customHeight="1">
      <c r="B154" s="283"/>
      <c r="C154" s="308" t="s">
        <v>463</v>
      </c>
      <c r="D154" s="262"/>
      <c r="E154" s="262"/>
      <c r="F154" s="309" t="s">
        <v>464</v>
      </c>
      <c r="G154" s="262"/>
      <c r="H154" s="308" t="s">
        <v>498</v>
      </c>
      <c r="I154" s="308" t="s">
        <v>460</v>
      </c>
      <c r="J154" s="308">
        <v>50</v>
      </c>
      <c r="K154" s="304"/>
    </row>
    <row r="155" spans="2:11" s="1" customFormat="1" ht="15" customHeight="1">
      <c r="B155" s="283"/>
      <c r="C155" s="308" t="s">
        <v>466</v>
      </c>
      <c r="D155" s="262"/>
      <c r="E155" s="262"/>
      <c r="F155" s="309" t="s">
        <v>458</v>
      </c>
      <c r="G155" s="262"/>
      <c r="H155" s="308" t="s">
        <v>498</v>
      </c>
      <c r="I155" s="308" t="s">
        <v>468</v>
      </c>
      <c r="J155" s="308"/>
      <c r="K155" s="304"/>
    </row>
    <row r="156" spans="2:11" s="1" customFormat="1" ht="15" customHeight="1">
      <c r="B156" s="283"/>
      <c r="C156" s="308" t="s">
        <v>477</v>
      </c>
      <c r="D156" s="262"/>
      <c r="E156" s="262"/>
      <c r="F156" s="309" t="s">
        <v>464</v>
      </c>
      <c r="G156" s="262"/>
      <c r="H156" s="308" t="s">
        <v>498</v>
      </c>
      <c r="I156" s="308" t="s">
        <v>460</v>
      </c>
      <c r="J156" s="308">
        <v>50</v>
      </c>
      <c r="K156" s="304"/>
    </row>
    <row r="157" spans="2:11" s="1" customFormat="1" ht="15" customHeight="1">
      <c r="B157" s="283"/>
      <c r="C157" s="308" t="s">
        <v>485</v>
      </c>
      <c r="D157" s="262"/>
      <c r="E157" s="262"/>
      <c r="F157" s="309" t="s">
        <v>464</v>
      </c>
      <c r="G157" s="262"/>
      <c r="H157" s="308" t="s">
        <v>498</v>
      </c>
      <c r="I157" s="308" t="s">
        <v>460</v>
      </c>
      <c r="J157" s="308">
        <v>50</v>
      </c>
      <c r="K157" s="304"/>
    </row>
    <row r="158" spans="2:11" s="1" customFormat="1" ht="15" customHeight="1">
      <c r="B158" s="283"/>
      <c r="C158" s="308" t="s">
        <v>483</v>
      </c>
      <c r="D158" s="262"/>
      <c r="E158" s="262"/>
      <c r="F158" s="309" t="s">
        <v>464</v>
      </c>
      <c r="G158" s="262"/>
      <c r="H158" s="308" t="s">
        <v>498</v>
      </c>
      <c r="I158" s="308" t="s">
        <v>460</v>
      </c>
      <c r="J158" s="308">
        <v>50</v>
      </c>
      <c r="K158" s="304"/>
    </row>
    <row r="159" spans="2:11" s="1" customFormat="1" ht="15" customHeight="1">
      <c r="B159" s="283"/>
      <c r="C159" s="308" t="s">
        <v>146</v>
      </c>
      <c r="D159" s="262"/>
      <c r="E159" s="262"/>
      <c r="F159" s="309" t="s">
        <v>458</v>
      </c>
      <c r="G159" s="262"/>
      <c r="H159" s="308" t="s">
        <v>520</v>
      </c>
      <c r="I159" s="308" t="s">
        <v>460</v>
      </c>
      <c r="J159" s="308" t="s">
        <v>521</v>
      </c>
      <c r="K159" s="304"/>
    </row>
    <row r="160" spans="2:11" s="1" customFormat="1" ht="15" customHeight="1">
      <c r="B160" s="283"/>
      <c r="C160" s="308" t="s">
        <v>522</v>
      </c>
      <c r="D160" s="262"/>
      <c r="E160" s="262"/>
      <c r="F160" s="309" t="s">
        <v>458</v>
      </c>
      <c r="G160" s="262"/>
      <c r="H160" s="308" t="s">
        <v>523</v>
      </c>
      <c r="I160" s="308" t="s">
        <v>493</v>
      </c>
      <c r="J160" s="308"/>
      <c r="K160" s="304"/>
    </row>
    <row r="161" spans="2:11" s="1" customFormat="1" ht="15" customHeight="1">
      <c r="B161" s="310"/>
      <c r="C161" s="292"/>
      <c r="D161" s="292"/>
      <c r="E161" s="292"/>
      <c r="F161" s="292"/>
      <c r="G161" s="292"/>
      <c r="H161" s="292"/>
      <c r="I161" s="292"/>
      <c r="J161" s="292"/>
      <c r="K161" s="311"/>
    </row>
    <row r="162" spans="2:11" s="1" customFormat="1" ht="18.75" customHeight="1">
      <c r="B162" s="259"/>
      <c r="C162" s="262"/>
      <c r="D162" s="262"/>
      <c r="E162" s="262"/>
      <c r="F162" s="282"/>
      <c r="G162" s="262"/>
      <c r="H162" s="262"/>
      <c r="I162" s="262"/>
      <c r="J162" s="262"/>
      <c r="K162" s="259"/>
    </row>
    <row r="163" spans="2:11" s="1" customFormat="1" ht="18.75" customHeight="1">
      <c r="B163" s="269"/>
      <c r="C163" s="269"/>
      <c r="D163" s="269"/>
      <c r="E163" s="269"/>
      <c r="F163" s="269"/>
      <c r="G163" s="269"/>
      <c r="H163" s="269"/>
      <c r="I163" s="269"/>
      <c r="J163" s="269"/>
      <c r="K163" s="269"/>
    </row>
    <row r="164" spans="2:11" s="1" customFormat="1" ht="7.5" customHeight="1">
      <c r="B164" s="251"/>
      <c r="C164" s="252"/>
      <c r="D164" s="252"/>
      <c r="E164" s="252"/>
      <c r="F164" s="252"/>
      <c r="G164" s="252"/>
      <c r="H164" s="252"/>
      <c r="I164" s="252"/>
      <c r="J164" s="252"/>
      <c r="K164" s="253"/>
    </row>
    <row r="165" spans="2:11" s="1" customFormat="1" ht="45" customHeight="1">
      <c r="B165" s="254"/>
      <c r="C165" s="383" t="s">
        <v>524</v>
      </c>
      <c r="D165" s="383"/>
      <c r="E165" s="383"/>
      <c r="F165" s="383"/>
      <c r="G165" s="383"/>
      <c r="H165" s="383"/>
      <c r="I165" s="383"/>
      <c r="J165" s="383"/>
      <c r="K165" s="255"/>
    </row>
    <row r="166" spans="2:11" s="1" customFormat="1" ht="17.25" customHeight="1">
      <c r="B166" s="254"/>
      <c r="C166" s="275" t="s">
        <v>452</v>
      </c>
      <c r="D166" s="275"/>
      <c r="E166" s="275"/>
      <c r="F166" s="275" t="s">
        <v>453</v>
      </c>
      <c r="G166" s="312"/>
      <c r="H166" s="313" t="s">
        <v>58</v>
      </c>
      <c r="I166" s="313" t="s">
        <v>61</v>
      </c>
      <c r="J166" s="275" t="s">
        <v>454</v>
      </c>
      <c r="K166" s="255"/>
    </row>
    <row r="167" spans="2:11" s="1" customFormat="1" ht="17.25" customHeight="1">
      <c r="B167" s="256"/>
      <c r="C167" s="277" t="s">
        <v>455</v>
      </c>
      <c r="D167" s="277"/>
      <c r="E167" s="277"/>
      <c r="F167" s="278" t="s">
        <v>456</v>
      </c>
      <c r="G167" s="314"/>
      <c r="H167" s="315"/>
      <c r="I167" s="315"/>
      <c r="J167" s="277" t="s">
        <v>457</v>
      </c>
      <c r="K167" s="257"/>
    </row>
    <row r="168" spans="2:11" s="1" customFormat="1" ht="5.25" customHeight="1">
      <c r="B168" s="283"/>
      <c r="C168" s="280"/>
      <c r="D168" s="280"/>
      <c r="E168" s="280"/>
      <c r="F168" s="280"/>
      <c r="G168" s="281"/>
      <c r="H168" s="280"/>
      <c r="I168" s="280"/>
      <c r="J168" s="280"/>
      <c r="K168" s="304"/>
    </row>
    <row r="169" spans="2:11" s="1" customFormat="1" ht="15" customHeight="1">
      <c r="B169" s="283"/>
      <c r="C169" s="262" t="s">
        <v>461</v>
      </c>
      <c r="D169" s="262"/>
      <c r="E169" s="262"/>
      <c r="F169" s="282" t="s">
        <v>458</v>
      </c>
      <c r="G169" s="262"/>
      <c r="H169" s="262" t="s">
        <v>498</v>
      </c>
      <c r="I169" s="262" t="s">
        <v>460</v>
      </c>
      <c r="J169" s="262">
        <v>120</v>
      </c>
      <c r="K169" s="304"/>
    </row>
    <row r="170" spans="2:11" s="1" customFormat="1" ht="15" customHeight="1">
      <c r="B170" s="283"/>
      <c r="C170" s="262" t="s">
        <v>507</v>
      </c>
      <c r="D170" s="262"/>
      <c r="E170" s="262"/>
      <c r="F170" s="282" t="s">
        <v>458</v>
      </c>
      <c r="G170" s="262"/>
      <c r="H170" s="262" t="s">
        <v>508</v>
      </c>
      <c r="I170" s="262" t="s">
        <v>460</v>
      </c>
      <c r="J170" s="262" t="s">
        <v>509</v>
      </c>
      <c r="K170" s="304"/>
    </row>
    <row r="171" spans="2:11" s="1" customFormat="1" ht="15" customHeight="1">
      <c r="B171" s="283"/>
      <c r="C171" s="262" t="s">
        <v>91</v>
      </c>
      <c r="D171" s="262"/>
      <c r="E171" s="262"/>
      <c r="F171" s="282" t="s">
        <v>458</v>
      </c>
      <c r="G171" s="262"/>
      <c r="H171" s="262" t="s">
        <v>525</v>
      </c>
      <c r="I171" s="262" t="s">
        <v>460</v>
      </c>
      <c r="J171" s="262" t="s">
        <v>509</v>
      </c>
      <c r="K171" s="304"/>
    </row>
    <row r="172" spans="2:11" s="1" customFormat="1" ht="15" customHeight="1">
      <c r="B172" s="283"/>
      <c r="C172" s="262" t="s">
        <v>463</v>
      </c>
      <c r="D172" s="262"/>
      <c r="E172" s="262"/>
      <c r="F172" s="282" t="s">
        <v>464</v>
      </c>
      <c r="G172" s="262"/>
      <c r="H172" s="262" t="s">
        <v>525</v>
      </c>
      <c r="I172" s="262" t="s">
        <v>460</v>
      </c>
      <c r="J172" s="262">
        <v>50</v>
      </c>
      <c r="K172" s="304"/>
    </row>
    <row r="173" spans="2:11" s="1" customFormat="1" ht="15" customHeight="1">
      <c r="B173" s="283"/>
      <c r="C173" s="262" t="s">
        <v>466</v>
      </c>
      <c r="D173" s="262"/>
      <c r="E173" s="262"/>
      <c r="F173" s="282" t="s">
        <v>458</v>
      </c>
      <c r="G173" s="262"/>
      <c r="H173" s="262" t="s">
        <v>525</v>
      </c>
      <c r="I173" s="262" t="s">
        <v>468</v>
      </c>
      <c r="J173" s="262"/>
      <c r="K173" s="304"/>
    </row>
    <row r="174" spans="2:11" s="1" customFormat="1" ht="15" customHeight="1">
      <c r="B174" s="283"/>
      <c r="C174" s="262" t="s">
        <v>477</v>
      </c>
      <c r="D174" s="262"/>
      <c r="E174" s="262"/>
      <c r="F174" s="282" t="s">
        <v>464</v>
      </c>
      <c r="G174" s="262"/>
      <c r="H174" s="262" t="s">
        <v>525</v>
      </c>
      <c r="I174" s="262" t="s">
        <v>460</v>
      </c>
      <c r="J174" s="262">
        <v>50</v>
      </c>
      <c r="K174" s="304"/>
    </row>
    <row r="175" spans="2:11" s="1" customFormat="1" ht="15" customHeight="1">
      <c r="B175" s="283"/>
      <c r="C175" s="262" t="s">
        <v>485</v>
      </c>
      <c r="D175" s="262"/>
      <c r="E175" s="262"/>
      <c r="F175" s="282" t="s">
        <v>464</v>
      </c>
      <c r="G175" s="262"/>
      <c r="H175" s="262" t="s">
        <v>525</v>
      </c>
      <c r="I175" s="262" t="s">
        <v>460</v>
      </c>
      <c r="J175" s="262">
        <v>50</v>
      </c>
      <c r="K175" s="304"/>
    </row>
    <row r="176" spans="2:11" s="1" customFormat="1" ht="15" customHeight="1">
      <c r="B176" s="283"/>
      <c r="C176" s="262" t="s">
        <v>483</v>
      </c>
      <c r="D176" s="262"/>
      <c r="E176" s="262"/>
      <c r="F176" s="282" t="s">
        <v>464</v>
      </c>
      <c r="G176" s="262"/>
      <c r="H176" s="262" t="s">
        <v>525</v>
      </c>
      <c r="I176" s="262" t="s">
        <v>460</v>
      </c>
      <c r="J176" s="262">
        <v>50</v>
      </c>
      <c r="K176" s="304"/>
    </row>
    <row r="177" spans="2:11" s="1" customFormat="1" ht="15" customHeight="1">
      <c r="B177" s="283"/>
      <c r="C177" s="262" t="s">
        <v>151</v>
      </c>
      <c r="D177" s="262"/>
      <c r="E177" s="262"/>
      <c r="F177" s="282" t="s">
        <v>458</v>
      </c>
      <c r="G177" s="262"/>
      <c r="H177" s="262" t="s">
        <v>526</v>
      </c>
      <c r="I177" s="262" t="s">
        <v>527</v>
      </c>
      <c r="J177" s="262"/>
      <c r="K177" s="304"/>
    </row>
    <row r="178" spans="2:11" s="1" customFormat="1" ht="15" customHeight="1">
      <c r="B178" s="283"/>
      <c r="C178" s="262" t="s">
        <v>61</v>
      </c>
      <c r="D178" s="262"/>
      <c r="E178" s="262"/>
      <c r="F178" s="282" t="s">
        <v>458</v>
      </c>
      <c r="G178" s="262"/>
      <c r="H178" s="262" t="s">
        <v>528</v>
      </c>
      <c r="I178" s="262" t="s">
        <v>529</v>
      </c>
      <c r="J178" s="262">
        <v>1</v>
      </c>
      <c r="K178" s="304"/>
    </row>
    <row r="179" spans="2:11" s="1" customFormat="1" ht="15" customHeight="1">
      <c r="B179" s="283"/>
      <c r="C179" s="262" t="s">
        <v>57</v>
      </c>
      <c r="D179" s="262"/>
      <c r="E179" s="262"/>
      <c r="F179" s="282" t="s">
        <v>458</v>
      </c>
      <c r="G179" s="262"/>
      <c r="H179" s="262" t="s">
        <v>530</v>
      </c>
      <c r="I179" s="262" t="s">
        <v>460</v>
      </c>
      <c r="J179" s="262">
        <v>20</v>
      </c>
      <c r="K179" s="304"/>
    </row>
    <row r="180" spans="2:11" s="1" customFormat="1" ht="15" customHeight="1">
      <c r="B180" s="283"/>
      <c r="C180" s="262" t="s">
        <v>58</v>
      </c>
      <c r="D180" s="262"/>
      <c r="E180" s="262"/>
      <c r="F180" s="282" t="s">
        <v>458</v>
      </c>
      <c r="G180" s="262"/>
      <c r="H180" s="262" t="s">
        <v>531</v>
      </c>
      <c r="I180" s="262" t="s">
        <v>460</v>
      </c>
      <c r="J180" s="262">
        <v>255</v>
      </c>
      <c r="K180" s="304"/>
    </row>
    <row r="181" spans="2:11" s="1" customFormat="1" ht="15" customHeight="1">
      <c r="B181" s="283"/>
      <c r="C181" s="262" t="s">
        <v>152</v>
      </c>
      <c r="D181" s="262"/>
      <c r="E181" s="262"/>
      <c r="F181" s="282" t="s">
        <v>458</v>
      </c>
      <c r="G181" s="262"/>
      <c r="H181" s="262" t="s">
        <v>422</v>
      </c>
      <c r="I181" s="262" t="s">
        <v>460</v>
      </c>
      <c r="J181" s="262">
        <v>10</v>
      </c>
      <c r="K181" s="304"/>
    </row>
    <row r="182" spans="2:11" s="1" customFormat="1" ht="15" customHeight="1">
      <c r="B182" s="283"/>
      <c r="C182" s="262" t="s">
        <v>153</v>
      </c>
      <c r="D182" s="262"/>
      <c r="E182" s="262"/>
      <c r="F182" s="282" t="s">
        <v>458</v>
      </c>
      <c r="G182" s="262"/>
      <c r="H182" s="262" t="s">
        <v>532</v>
      </c>
      <c r="I182" s="262" t="s">
        <v>493</v>
      </c>
      <c r="J182" s="262"/>
      <c r="K182" s="304"/>
    </row>
    <row r="183" spans="2:11" s="1" customFormat="1" ht="15" customHeight="1">
      <c r="B183" s="283"/>
      <c r="C183" s="262" t="s">
        <v>533</v>
      </c>
      <c r="D183" s="262"/>
      <c r="E183" s="262"/>
      <c r="F183" s="282" t="s">
        <v>458</v>
      </c>
      <c r="G183" s="262"/>
      <c r="H183" s="262" t="s">
        <v>534</v>
      </c>
      <c r="I183" s="262" t="s">
        <v>493</v>
      </c>
      <c r="J183" s="262"/>
      <c r="K183" s="304"/>
    </row>
    <row r="184" spans="2:11" s="1" customFormat="1" ht="15" customHeight="1">
      <c r="B184" s="283"/>
      <c r="C184" s="262" t="s">
        <v>522</v>
      </c>
      <c r="D184" s="262"/>
      <c r="E184" s="262"/>
      <c r="F184" s="282" t="s">
        <v>458</v>
      </c>
      <c r="G184" s="262"/>
      <c r="H184" s="262" t="s">
        <v>535</v>
      </c>
      <c r="I184" s="262" t="s">
        <v>493</v>
      </c>
      <c r="J184" s="262"/>
      <c r="K184" s="304"/>
    </row>
    <row r="185" spans="2:11" s="1" customFormat="1" ht="15" customHeight="1">
      <c r="B185" s="283"/>
      <c r="C185" s="262" t="s">
        <v>155</v>
      </c>
      <c r="D185" s="262"/>
      <c r="E185" s="262"/>
      <c r="F185" s="282" t="s">
        <v>464</v>
      </c>
      <c r="G185" s="262"/>
      <c r="H185" s="262" t="s">
        <v>536</v>
      </c>
      <c r="I185" s="262" t="s">
        <v>460</v>
      </c>
      <c r="J185" s="262">
        <v>50</v>
      </c>
      <c r="K185" s="304"/>
    </row>
    <row r="186" spans="2:11" s="1" customFormat="1" ht="15" customHeight="1">
      <c r="B186" s="283"/>
      <c r="C186" s="262" t="s">
        <v>537</v>
      </c>
      <c r="D186" s="262"/>
      <c r="E186" s="262"/>
      <c r="F186" s="282" t="s">
        <v>464</v>
      </c>
      <c r="G186" s="262"/>
      <c r="H186" s="262" t="s">
        <v>538</v>
      </c>
      <c r="I186" s="262" t="s">
        <v>539</v>
      </c>
      <c r="J186" s="262"/>
      <c r="K186" s="304"/>
    </row>
    <row r="187" spans="2:11" s="1" customFormat="1" ht="15" customHeight="1">
      <c r="B187" s="283"/>
      <c r="C187" s="262" t="s">
        <v>540</v>
      </c>
      <c r="D187" s="262"/>
      <c r="E187" s="262"/>
      <c r="F187" s="282" t="s">
        <v>464</v>
      </c>
      <c r="G187" s="262"/>
      <c r="H187" s="262" t="s">
        <v>541</v>
      </c>
      <c r="I187" s="262" t="s">
        <v>539</v>
      </c>
      <c r="J187" s="262"/>
      <c r="K187" s="304"/>
    </row>
    <row r="188" spans="2:11" s="1" customFormat="1" ht="15" customHeight="1">
      <c r="B188" s="283"/>
      <c r="C188" s="262" t="s">
        <v>542</v>
      </c>
      <c r="D188" s="262"/>
      <c r="E188" s="262"/>
      <c r="F188" s="282" t="s">
        <v>464</v>
      </c>
      <c r="G188" s="262"/>
      <c r="H188" s="262" t="s">
        <v>543</v>
      </c>
      <c r="I188" s="262" t="s">
        <v>539</v>
      </c>
      <c r="J188" s="262"/>
      <c r="K188" s="304"/>
    </row>
    <row r="189" spans="2:11" s="1" customFormat="1" ht="15" customHeight="1">
      <c r="B189" s="283"/>
      <c r="C189" s="316" t="s">
        <v>544</v>
      </c>
      <c r="D189" s="262"/>
      <c r="E189" s="262"/>
      <c r="F189" s="282" t="s">
        <v>464</v>
      </c>
      <c r="G189" s="262"/>
      <c r="H189" s="262" t="s">
        <v>545</v>
      </c>
      <c r="I189" s="262" t="s">
        <v>546</v>
      </c>
      <c r="J189" s="317" t="s">
        <v>547</v>
      </c>
      <c r="K189" s="304"/>
    </row>
    <row r="190" spans="2:11" s="1" customFormat="1" ht="15" customHeight="1">
      <c r="B190" s="283"/>
      <c r="C190" s="268" t="s">
        <v>46</v>
      </c>
      <c r="D190" s="262"/>
      <c r="E190" s="262"/>
      <c r="F190" s="282" t="s">
        <v>458</v>
      </c>
      <c r="G190" s="262"/>
      <c r="H190" s="259" t="s">
        <v>548</v>
      </c>
      <c r="I190" s="262" t="s">
        <v>549</v>
      </c>
      <c r="J190" s="262"/>
      <c r="K190" s="304"/>
    </row>
    <row r="191" spans="2:11" s="1" customFormat="1" ht="15" customHeight="1">
      <c r="B191" s="283"/>
      <c r="C191" s="268" t="s">
        <v>550</v>
      </c>
      <c r="D191" s="262"/>
      <c r="E191" s="262"/>
      <c r="F191" s="282" t="s">
        <v>458</v>
      </c>
      <c r="G191" s="262"/>
      <c r="H191" s="262" t="s">
        <v>551</v>
      </c>
      <c r="I191" s="262" t="s">
        <v>493</v>
      </c>
      <c r="J191" s="262"/>
      <c r="K191" s="304"/>
    </row>
    <row r="192" spans="2:11" s="1" customFormat="1" ht="15" customHeight="1">
      <c r="B192" s="283"/>
      <c r="C192" s="268" t="s">
        <v>552</v>
      </c>
      <c r="D192" s="262"/>
      <c r="E192" s="262"/>
      <c r="F192" s="282" t="s">
        <v>458</v>
      </c>
      <c r="G192" s="262"/>
      <c r="H192" s="262" t="s">
        <v>553</v>
      </c>
      <c r="I192" s="262" t="s">
        <v>493</v>
      </c>
      <c r="J192" s="262"/>
      <c r="K192" s="304"/>
    </row>
    <row r="193" spans="2:11" s="1" customFormat="1" ht="15" customHeight="1">
      <c r="B193" s="283"/>
      <c r="C193" s="268" t="s">
        <v>554</v>
      </c>
      <c r="D193" s="262"/>
      <c r="E193" s="262"/>
      <c r="F193" s="282" t="s">
        <v>464</v>
      </c>
      <c r="G193" s="262"/>
      <c r="H193" s="262" t="s">
        <v>555</v>
      </c>
      <c r="I193" s="262" t="s">
        <v>493</v>
      </c>
      <c r="J193" s="262"/>
      <c r="K193" s="304"/>
    </row>
    <row r="194" spans="2:11" s="1" customFormat="1" ht="15" customHeight="1">
      <c r="B194" s="310"/>
      <c r="C194" s="318"/>
      <c r="D194" s="292"/>
      <c r="E194" s="292"/>
      <c r="F194" s="292"/>
      <c r="G194" s="292"/>
      <c r="H194" s="292"/>
      <c r="I194" s="292"/>
      <c r="J194" s="292"/>
      <c r="K194" s="311"/>
    </row>
    <row r="195" spans="2:11" s="1" customFormat="1" ht="18.75" customHeight="1">
      <c r="B195" s="259"/>
      <c r="C195" s="262"/>
      <c r="D195" s="262"/>
      <c r="E195" s="262"/>
      <c r="F195" s="282"/>
      <c r="G195" s="262"/>
      <c r="H195" s="262"/>
      <c r="I195" s="262"/>
      <c r="J195" s="262"/>
      <c r="K195" s="259"/>
    </row>
    <row r="196" spans="2:11" s="1" customFormat="1" ht="18.75" customHeight="1">
      <c r="B196" s="259"/>
      <c r="C196" s="262"/>
      <c r="D196" s="262"/>
      <c r="E196" s="262"/>
      <c r="F196" s="282"/>
      <c r="G196" s="262"/>
      <c r="H196" s="262"/>
      <c r="I196" s="262"/>
      <c r="J196" s="262"/>
      <c r="K196" s="259"/>
    </row>
    <row r="197" spans="2:11" s="1" customFormat="1" ht="18.75" customHeight="1">
      <c r="B197" s="269"/>
      <c r="C197" s="269"/>
      <c r="D197" s="269"/>
      <c r="E197" s="269"/>
      <c r="F197" s="269"/>
      <c r="G197" s="269"/>
      <c r="H197" s="269"/>
      <c r="I197" s="269"/>
      <c r="J197" s="269"/>
      <c r="K197" s="269"/>
    </row>
    <row r="198" spans="2:11" s="1" customFormat="1" ht="13.5">
      <c r="B198" s="251"/>
      <c r="C198" s="252"/>
      <c r="D198" s="252"/>
      <c r="E198" s="252"/>
      <c r="F198" s="252"/>
      <c r="G198" s="252"/>
      <c r="H198" s="252"/>
      <c r="I198" s="252"/>
      <c r="J198" s="252"/>
      <c r="K198" s="253"/>
    </row>
    <row r="199" spans="2:11" s="1" customFormat="1" ht="21">
      <c r="B199" s="254"/>
      <c r="C199" s="383" t="s">
        <v>556</v>
      </c>
      <c r="D199" s="383"/>
      <c r="E199" s="383"/>
      <c r="F199" s="383"/>
      <c r="G199" s="383"/>
      <c r="H199" s="383"/>
      <c r="I199" s="383"/>
      <c r="J199" s="383"/>
      <c r="K199" s="255"/>
    </row>
    <row r="200" spans="2:11" s="1" customFormat="1" ht="25.5" customHeight="1">
      <c r="B200" s="254"/>
      <c r="C200" s="319" t="s">
        <v>557</v>
      </c>
      <c r="D200" s="319"/>
      <c r="E200" s="319"/>
      <c r="F200" s="319" t="s">
        <v>558</v>
      </c>
      <c r="G200" s="320"/>
      <c r="H200" s="384" t="s">
        <v>559</v>
      </c>
      <c r="I200" s="384"/>
      <c r="J200" s="384"/>
      <c r="K200" s="255"/>
    </row>
    <row r="201" spans="2:11" s="1" customFormat="1" ht="5.25" customHeight="1">
      <c r="B201" s="283"/>
      <c r="C201" s="280"/>
      <c r="D201" s="280"/>
      <c r="E201" s="280"/>
      <c r="F201" s="280"/>
      <c r="G201" s="262"/>
      <c r="H201" s="280"/>
      <c r="I201" s="280"/>
      <c r="J201" s="280"/>
      <c r="K201" s="304"/>
    </row>
    <row r="202" spans="2:11" s="1" customFormat="1" ht="15" customHeight="1">
      <c r="B202" s="283"/>
      <c r="C202" s="262" t="s">
        <v>549</v>
      </c>
      <c r="D202" s="262"/>
      <c r="E202" s="262"/>
      <c r="F202" s="282" t="s">
        <v>47</v>
      </c>
      <c r="G202" s="262"/>
      <c r="H202" s="385" t="s">
        <v>560</v>
      </c>
      <c r="I202" s="385"/>
      <c r="J202" s="385"/>
      <c r="K202" s="304"/>
    </row>
    <row r="203" spans="2:11" s="1" customFormat="1" ht="15" customHeight="1">
      <c r="B203" s="283"/>
      <c r="C203" s="289"/>
      <c r="D203" s="262"/>
      <c r="E203" s="262"/>
      <c r="F203" s="282" t="s">
        <v>48</v>
      </c>
      <c r="G203" s="262"/>
      <c r="H203" s="385" t="s">
        <v>561</v>
      </c>
      <c r="I203" s="385"/>
      <c r="J203" s="385"/>
      <c r="K203" s="304"/>
    </row>
    <row r="204" spans="2:11" s="1" customFormat="1" ht="15" customHeight="1">
      <c r="B204" s="283"/>
      <c r="C204" s="289"/>
      <c r="D204" s="262"/>
      <c r="E204" s="262"/>
      <c r="F204" s="282" t="s">
        <v>51</v>
      </c>
      <c r="G204" s="262"/>
      <c r="H204" s="385" t="s">
        <v>562</v>
      </c>
      <c r="I204" s="385"/>
      <c r="J204" s="385"/>
      <c r="K204" s="304"/>
    </row>
    <row r="205" spans="2:11" s="1" customFormat="1" ht="15" customHeight="1">
      <c r="B205" s="283"/>
      <c r="C205" s="262"/>
      <c r="D205" s="262"/>
      <c r="E205" s="262"/>
      <c r="F205" s="282" t="s">
        <v>49</v>
      </c>
      <c r="G205" s="262"/>
      <c r="H205" s="385" t="s">
        <v>563</v>
      </c>
      <c r="I205" s="385"/>
      <c r="J205" s="385"/>
      <c r="K205" s="304"/>
    </row>
    <row r="206" spans="2:11" s="1" customFormat="1" ht="15" customHeight="1">
      <c r="B206" s="283"/>
      <c r="C206" s="262"/>
      <c r="D206" s="262"/>
      <c r="E206" s="262"/>
      <c r="F206" s="282" t="s">
        <v>50</v>
      </c>
      <c r="G206" s="262"/>
      <c r="H206" s="385" t="s">
        <v>564</v>
      </c>
      <c r="I206" s="385"/>
      <c r="J206" s="385"/>
      <c r="K206" s="304"/>
    </row>
    <row r="207" spans="2:11" s="1" customFormat="1" ht="15" customHeight="1">
      <c r="B207" s="283"/>
      <c r="C207" s="262"/>
      <c r="D207" s="262"/>
      <c r="E207" s="262"/>
      <c r="F207" s="282"/>
      <c r="G207" s="262"/>
      <c r="H207" s="262"/>
      <c r="I207" s="262"/>
      <c r="J207" s="262"/>
      <c r="K207" s="304"/>
    </row>
    <row r="208" spans="2:11" s="1" customFormat="1" ht="15" customHeight="1">
      <c r="B208" s="283"/>
      <c r="C208" s="262" t="s">
        <v>505</v>
      </c>
      <c r="D208" s="262"/>
      <c r="E208" s="262"/>
      <c r="F208" s="282" t="s">
        <v>83</v>
      </c>
      <c r="G208" s="262"/>
      <c r="H208" s="385" t="s">
        <v>565</v>
      </c>
      <c r="I208" s="385"/>
      <c r="J208" s="385"/>
      <c r="K208" s="304"/>
    </row>
    <row r="209" spans="2:11" s="1" customFormat="1" ht="15" customHeight="1">
      <c r="B209" s="283"/>
      <c r="C209" s="289"/>
      <c r="D209" s="262"/>
      <c r="E209" s="262"/>
      <c r="F209" s="282" t="s">
        <v>402</v>
      </c>
      <c r="G209" s="262"/>
      <c r="H209" s="385" t="s">
        <v>403</v>
      </c>
      <c r="I209" s="385"/>
      <c r="J209" s="385"/>
      <c r="K209" s="304"/>
    </row>
    <row r="210" spans="2:11" s="1" customFormat="1" ht="15" customHeight="1">
      <c r="B210" s="283"/>
      <c r="C210" s="262"/>
      <c r="D210" s="262"/>
      <c r="E210" s="262"/>
      <c r="F210" s="282" t="s">
        <v>400</v>
      </c>
      <c r="G210" s="262"/>
      <c r="H210" s="385" t="s">
        <v>566</v>
      </c>
      <c r="I210" s="385"/>
      <c r="J210" s="385"/>
      <c r="K210" s="304"/>
    </row>
    <row r="211" spans="2:11" s="1" customFormat="1" ht="15" customHeight="1">
      <c r="B211" s="321"/>
      <c r="C211" s="289"/>
      <c r="D211" s="289"/>
      <c r="E211" s="289"/>
      <c r="F211" s="282" t="s">
        <v>404</v>
      </c>
      <c r="G211" s="268"/>
      <c r="H211" s="386" t="s">
        <v>82</v>
      </c>
      <c r="I211" s="386"/>
      <c r="J211" s="386"/>
      <c r="K211" s="322"/>
    </row>
    <row r="212" spans="2:11" s="1" customFormat="1" ht="15" customHeight="1">
      <c r="B212" s="321"/>
      <c r="C212" s="289"/>
      <c r="D212" s="289"/>
      <c r="E212" s="289"/>
      <c r="F212" s="282" t="s">
        <v>405</v>
      </c>
      <c r="G212" s="268"/>
      <c r="H212" s="386" t="s">
        <v>567</v>
      </c>
      <c r="I212" s="386"/>
      <c r="J212" s="386"/>
      <c r="K212" s="322"/>
    </row>
    <row r="213" spans="2:11" s="1" customFormat="1" ht="15" customHeight="1">
      <c r="B213" s="321"/>
      <c r="C213" s="289"/>
      <c r="D213" s="289"/>
      <c r="E213" s="289"/>
      <c r="F213" s="323"/>
      <c r="G213" s="268"/>
      <c r="H213" s="324"/>
      <c r="I213" s="324"/>
      <c r="J213" s="324"/>
      <c r="K213" s="322"/>
    </row>
    <row r="214" spans="2:11" s="1" customFormat="1" ht="15" customHeight="1">
      <c r="B214" s="321"/>
      <c r="C214" s="262" t="s">
        <v>529</v>
      </c>
      <c r="D214" s="289"/>
      <c r="E214" s="289"/>
      <c r="F214" s="282">
        <v>1</v>
      </c>
      <c r="G214" s="268"/>
      <c r="H214" s="386" t="s">
        <v>568</v>
      </c>
      <c r="I214" s="386"/>
      <c r="J214" s="386"/>
      <c r="K214" s="322"/>
    </row>
    <row r="215" spans="2:11" s="1" customFormat="1" ht="15" customHeight="1">
      <c r="B215" s="321"/>
      <c r="C215" s="289"/>
      <c r="D215" s="289"/>
      <c r="E215" s="289"/>
      <c r="F215" s="282">
        <v>2</v>
      </c>
      <c r="G215" s="268"/>
      <c r="H215" s="386" t="s">
        <v>569</v>
      </c>
      <c r="I215" s="386"/>
      <c r="J215" s="386"/>
      <c r="K215" s="322"/>
    </row>
    <row r="216" spans="2:11" s="1" customFormat="1" ht="15" customHeight="1">
      <c r="B216" s="321"/>
      <c r="C216" s="289"/>
      <c r="D216" s="289"/>
      <c r="E216" s="289"/>
      <c r="F216" s="282">
        <v>3</v>
      </c>
      <c r="G216" s="268"/>
      <c r="H216" s="386" t="s">
        <v>570</v>
      </c>
      <c r="I216" s="386"/>
      <c r="J216" s="386"/>
      <c r="K216" s="322"/>
    </row>
    <row r="217" spans="2:11" s="1" customFormat="1" ht="15" customHeight="1">
      <c r="B217" s="321"/>
      <c r="C217" s="289"/>
      <c r="D217" s="289"/>
      <c r="E217" s="289"/>
      <c r="F217" s="282">
        <v>4</v>
      </c>
      <c r="G217" s="268"/>
      <c r="H217" s="386" t="s">
        <v>571</v>
      </c>
      <c r="I217" s="386"/>
      <c r="J217" s="386"/>
      <c r="K217" s="322"/>
    </row>
    <row r="218" spans="2:11" s="1" customFormat="1" ht="12.75" customHeight="1">
      <c r="B218" s="325"/>
      <c r="C218" s="326"/>
      <c r="D218" s="326"/>
      <c r="E218" s="326"/>
      <c r="F218" s="326"/>
      <c r="G218" s="326"/>
      <c r="H218" s="326"/>
      <c r="I218" s="326"/>
      <c r="J218" s="326"/>
      <c r="K218" s="327"/>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92</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178</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01.15 - Pozice O1.15</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01.15 - Pozice O1.15</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202</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202</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202</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202</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202</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202</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202</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202</v>
      </c>
      <c r="F167" s="239" t="s">
        <v>316</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202</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202</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202</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202</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202</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202</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62LlTWvHxzNMkmkzdj3kAKnGZ+8xqPRPbxyqxb7E6SlLTGgaadI4qNuT9MX8L6+BCWdGMcX6R8E0WbRq46FXgA==" saltValue="wUY4Uu50GhYQaFTyDj60ONRKR3YHWP/CJeO1a3BXTQ6kKSblzQlcKWX6p6es3Lp91oiTcg6krkNsS9vWv5HKsA=="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95</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370</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01.16 - Pozice O1.16</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01.16 - Pozice O1.16</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202</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202</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202</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202</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202</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202</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202</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202</v>
      </c>
      <c r="F167" s="239" t="s">
        <v>316</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202</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202</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202</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202</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202</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202</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jJL1aa5epELSIFX7+vHJGCpvHb0kKxJ9izqWSPCADXRuFuGDTNQYU99yl65DMOJoZYwXIlhx/zZPuTNo94is2g==" saltValue="Nc5ju2eijiLq/SWiKok6NP1sSFuqA3u4ca3Nb0TZowUG+DwtdNhiYOef4GfCdnlz9V8gJUMSAgSoHNENepvlEA=="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98</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371</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01.17 - Pozice O1.17</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01.17 - Pozice O1.17</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202</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202</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202</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202</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202</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202</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202</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202</v>
      </c>
      <c r="F167" s="239" t="s">
        <v>316</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202</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202</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202</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202</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202</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202</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sgo6PXs6NCLrdcowUGXT3cRuw0QKXHBmXixl8KlDATqSSYzHRLvcuNEmai8JXCHOP6Bup5rFu+FZVswWrnk+qw==" saltValue="XCJKtjE3BrmdxmZr5kWvTb0hwyF12TAYSSRFpLntrjbr/DCVMo0sowTyu5OoofsWY9Kr/qttLYgV3nO15zL0Rw=="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101</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372</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01.18 - Pozice O1.18</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01.18 - Pozice O1.18</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202</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202</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202</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202</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202</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202</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202</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202</v>
      </c>
      <c r="F167" s="239" t="s">
        <v>316</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202</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202</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202</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202</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202</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202</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GqcqIoY0MhwRa2KOa1KnzSlkef2b9bXci+z49Ksb0hRGhXP2pyycPCaje96rKc3opslTriCMltGyCHR6oGPQBg==" saltValue="57el61kxKUNEteRJyUpRj0S8wSPfCjsq4IJuz0wFZyg8zFKpdXkJzRP62wTo+I7NvpTyQhyscsgWnG4ig3Py3w=="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104</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373</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01.19 - Pozice O1.19</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01.19 - Pozice O1.19</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202</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202</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202</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202</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202</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202</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202</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202</v>
      </c>
      <c r="F167" s="239" t="s">
        <v>316</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202</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202</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202</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202</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202</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202</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hVLh8DNQJBz7Wa9aDfVNmNjz6bTBvogWjqzrG/qnFBpl3LZR186jthhAng7o3SOmNQTu3Hubgv4XoLmSdnGMQw==" saltValue="KwWmNAMFDXWzUSUz4AOoiKz7boPHhnupkis9CCRKHwWcn3AXVzcsr3A2Ji7o/qcS6C95lrLYvSaJc4KNV8JoRw=="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107</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374</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01.20 - Pozice O1.20</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01.20 - Pozice O1.20</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202</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202</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202</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202</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202</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202</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202</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202</v>
      </c>
      <c r="F167" s="239" t="s">
        <v>316</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202</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202</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202</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202</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202</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202</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rF679UQP4bFdYtN1k7BWcAszdTDwdpu4CN9++x/2gDdndqfW0DSUmkzl5dwrKrDBtht378nFIM6h5Ul2+mY9BQ==" saltValue="nIafBmngDN16+i8yiS8gwGdtmsIEaOLh5eRDjWSgbLpl8TSKEYRZLLp5EWixEqP6jD3kxrYpTJ0K7vr/yW2S9g=="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86.421875" style="1" customWidth="1"/>
    <col min="7" max="7" width="6.00390625" style="1" customWidth="1"/>
    <col min="8" max="8" width="9.8515625" style="1" customWidth="1"/>
    <col min="9" max="9" width="17.28125" style="108"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8"/>
      <c r="L2" s="355"/>
      <c r="M2" s="355"/>
      <c r="N2" s="355"/>
      <c r="O2" s="355"/>
      <c r="P2" s="355"/>
      <c r="Q2" s="355"/>
      <c r="R2" s="355"/>
      <c r="S2" s="355"/>
      <c r="T2" s="355"/>
      <c r="U2" s="355"/>
      <c r="V2" s="355"/>
      <c r="AT2" s="17" t="s">
        <v>110</v>
      </c>
    </row>
    <row r="3" spans="2:46" s="1" customFormat="1" ht="6.95" customHeight="1">
      <c r="B3" s="109"/>
      <c r="C3" s="110"/>
      <c r="D3" s="110"/>
      <c r="E3" s="110"/>
      <c r="F3" s="110"/>
      <c r="G3" s="110"/>
      <c r="H3" s="110"/>
      <c r="I3" s="111"/>
      <c r="J3" s="110"/>
      <c r="K3" s="110"/>
      <c r="L3" s="20"/>
      <c r="AT3" s="17" t="s">
        <v>85</v>
      </c>
    </row>
    <row r="4" spans="2:46" s="1" customFormat="1" ht="24.95" customHeight="1">
      <c r="B4" s="20"/>
      <c r="D4" s="112" t="s">
        <v>141</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4.45" customHeight="1">
      <c r="B7" s="20"/>
      <c r="E7" s="372" t="str">
        <f>'Rekapitulace stavby'!K6</f>
        <v>Výměna oken - dvorní část, SPŠ stavební v Plzni</v>
      </c>
      <c r="F7" s="373"/>
      <c r="G7" s="373"/>
      <c r="H7" s="373"/>
      <c r="I7" s="108"/>
      <c r="L7" s="20"/>
    </row>
    <row r="8" spans="2:12" s="1" customFormat="1" ht="12" customHeight="1">
      <c r="B8" s="20"/>
      <c r="D8" s="114" t="s">
        <v>142</v>
      </c>
      <c r="I8" s="108"/>
      <c r="L8" s="20"/>
    </row>
    <row r="9" spans="1:31" s="2" customFormat="1" ht="14.45" customHeight="1">
      <c r="A9" s="34"/>
      <c r="B9" s="39"/>
      <c r="C9" s="34"/>
      <c r="D9" s="34"/>
      <c r="E9" s="372" t="s">
        <v>176</v>
      </c>
      <c r="F9" s="375"/>
      <c r="G9" s="375"/>
      <c r="H9" s="375"/>
      <c r="I9" s="115"/>
      <c r="J9" s="34"/>
      <c r="K9" s="34"/>
      <c r="L9" s="116"/>
      <c r="S9" s="34"/>
      <c r="T9" s="34"/>
      <c r="U9" s="34"/>
      <c r="V9" s="34"/>
      <c r="W9" s="34"/>
      <c r="X9" s="34"/>
      <c r="Y9" s="34"/>
      <c r="Z9" s="34"/>
      <c r="AA9" s="34"/>
      <c r="AB9" s="34"/>
      <c r="AC9" s="34"/>
      <c r="AD9" s="34"/>
      <c r="AE9" s="34"/>
    </row>
    <row r="10" spans="1:31" s="2" customFormat="1" ht="12" customHeight="1">
      <c r="A10" s="34"/>
      <c r="B10" s="39"/>
      <c r="C10" s="34"/>
      <c r="D10" s="114" t="s">
        <v>177</v>
      </c>
      <c r="E10" s="34"/>
      <c r="F10" s="34"/>
      <c r="G10" s="34"/>
      <c r="H10" s="34"/>
      <c r="I10" s="115"/>
      <c r="J10" s="34"/>
      <c r="K10" s="34"/>
      <c r="L10" s="116"/>
      <c r="S10" s="34"/>
      <c r="T10" s="34"/>
      <c r="U10" s="34"/>
      <c r="V10" s="34"/>
      <c r="W10" s="34"/>
      <c r="X10" s="34"/>
      <c r="Y10" s="34"/>
      <c r="Z10" s="34"/>
      <c r="AA10" s="34"/>
      <c r="AB10" s="34"/>
      <c r="AC10" s="34"/>
      <c r="AD10" s="34"/>
      <c r="AE10" s="34"/>
    </row>
    <row r="11" spans="1:31" s="2" customFormat="1" ht="14.45" customHeight="1">
      <c r="A11" s="34"/>
      <c r="B11" s="39"/>
      <c r="C11" s="34"/>
      <c r="D11" s="34"/>
      <c r="E11" s="374" t="s">
        <v>375</v>
      </c>
      <c r="F11" s="375"/>
      <c r="G11" s="375"/>
      <c r="H11" s="375"/>
      <c r="I11" s="115"/>
      <c r="J11" s="34"/>
      <c r="K11" s="34"/>
      <c r="L11" s="116"/>
      <c r="S11" s="34"/>
      <c r="T11" s="34"/>
      <c r="U11" s="34"/>
      <c r="V11" s="34"/>
      <c r="W11" s="34"/>
      <c r="X11" s="34"/>
      <c r="Y11" s="34"/>
      <c r="Z11" s="34"/>
      <c r="AA11" s="34"/>
      <c r="AB11" s="34"/>
      <c r="AC11" s="34"/>
      <c r="AD11" s="34"/>
      <c r="AE11" s="34"/>
    </row>
    <row r="12" spans="1:31" s="2" customFormat="1" ht="11.25">
      <c r="A12" s="34"/>
      <c r="B12" s="39"/>
      <c r="C12" s="34"/>
      <c r="D12" s="34"/>
      <c r="E12" s="34"/>
      <c r="F12" s="34"/>
      <c r="G12" s="34"/>
      <c r="H12" s="34"/>
      <c r="I12" s="115"/>
      <c r="J12" s="34"/>
      <c r="K12" s="34"/>
      <c r="L12" s="116"/>
      <c r="S12" s="34"/>
      <c r="T12" s="34"/>
      <c r="U12" s="34"/>
      <c r="V12" s="34"/>
      <c r="W12" s="34"/>
      <c r="X12" s="34"/>
      <c r="Y12" s="34"/>
      <c r="Z12" s="34"/>
      <c r="AA12" s="34"/>
      <c r="AB12" s="34"/>
      <c r="AC12" s="34"/>
      <c r="AD12" s="34"/>
      <c r="AE12" s="34"/>
    </row>
    <row r="13" spans="1:31" s="2" customFormat="1" ht="12" customHeight="1">
      <c r="A13" s="34"/>
      <c r="B13" s="39"/>
      <c r="C13" s="34"/>
      <c r="D13" s="114" t="s">
        <v>19</v>
      </c>
      <c r="E13" s="34"/>
      <c r="F13" s="103" t="s">
        <v>20</v>
      </c>
      <c r="G13" s="34"/>
      <c r="H13" s="34"/>
      <c r="I13" s="117" t="s">
        <v>21</v>
      </c>
      <c r="J13" s="103" t="s">
        <v>20</v>
      </c>
      <c r="K13" s="34"/>
      <c r="L13" s="116"/>
      <c r="S13" s="34"/>
      <c r="T13" s="34"/>
      <c r="U13" s="34"/>
      <c r="V13" s="34"/>
      <c r="W13" s="34"/>
      <c r="X13" s="34"/>
      <c r="Y13" s="34"/>
      <c r="Z13" s="34"/>
      <c r="AA13" s="34"/>
      <c r="AB13" s="34"/>
      <c r="AC13" s="34"/>
      <c r="AD13" s="34"/>
      <c r="AE13" s="34"/>
    </row>
    <row r="14" spans="1:31" s="2" customFormat="1" ht="12" customHeight="1">
      <c r="A14" s="34"/>
      <c r="B14" s="39"/>
      <c r="C14" s="34"/>
      <c r="D14" s="114" t="s">
        <v>23</v>
      </c>
      <c r="E14" s="34"/>
      <c r="F14" s="103" t="s">
        <v>144</v>
      </c>
      <c r="G14" s="34"/>
      <c r="H14" s="34"/>
      <c r="I14" s="117" t="s">
        <v>25</v>
      </c>
      <c r="J14" s="118" t="str">
        <f>'Rekapitulace stavby'!AN8</f>
        <v>5. 5. 2020</v>
      </c>
      <c r="K14" s="34"/>
      <c r="L14" s="116"/>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15"/>
      <c r="J15" s="34"/>
      <c r="K15" s="34"/>
      <c r="L15" s="116"/>
      <c r="S15" s="34"/>
      <c r="T15" s="34"/>
      <c r="U15" s="34"/>
      <c r="V15" s="34"/>
      <c r="W15" s="34"/>
      <c r="X15" s="34"/>
      <c r="Y15" s="34"/>
      <c r="Z15" s="34"/>
      <c r="AA15" s="34"/>
      <c r="AB15" s="34"/>
      <c r="AC15" s="34"/>
      <c r="AD15" s="34"/>
      <c r="AE15" s="34"/>
    </row>
    <row r="16" spans="1:31" s="2" customFormat="1" ht="12" customHeight="1">
      <c r="A16" s="34"/>
      <c r="B16" s="39"/>
      <c r="C16" s="34"/>
      <c r="D16" s="114" t="s">
        <v>29</v>
      </c>
      <c r="E16" s="34"/>
      <c r="F16" s="34"/>
      <c r="G16" s="34"/>
      <c r="H16" s="34"/>
      <c r="I16" s="117" t="s">
        <v>30</v>
      </c>
      <c r="J16" s="103" t="str">
        <f>IF('Rekapitulace stavby'!AN10="","",'Rekapitulace stavby'!AN10)</f>
        <v/>
      </c>
      <c r="K16" s="34"/>
      <c r="L16" s="116"/>
      <c r="S16" s="34"/>
      <c r="T16" s="34"/>
      <c r="U16" s="34"/>
      <c r="V16" s="34"/>
      <c r="W16" s="34"/>
      <c r="X16" s="34"/>
      <c r="Y16" s="34"/>
      <c r="Z16" s="34"/>
      <c r="AA16" s="34"/>
      <c r="AB16" s="34"/>
      <c r="AC16" s="34"/>
      <c r="AD16" s="34"/>
      <c r="AE16" s="34"/>
    </row>
    <row r="17" spans="1:31" s="2" customFormat="1" ht="18" customHeight="1">
      <c r="A17" s="34"/>
      <c r="B17" s="39"/>
      <c r="C17" s="34"/>
      <c r="D17" s="34"/>
      <c r="E17" s="103" t="str">
        <f>IF('Rekapitulace stavby'!E11="","",'Rekapitulace stavby'!E11)</f>
        <v>SPŠ stavební</v>
      </c>
      <c r="F17" s="34"/>
      <c r="G17" s="34"/>
      <c r="H17" s="34"/>
      <c r="I17" s="117" t="s">
        <v>32</v>
      </c>
      <c r="J17" s="103" t="str">
        <f>IF('Rekapitulace stavby'!AN11="","",'Rekapitulace stavby'!AN11)</f>
        <v/>
      </c>
      <c r="K17" s="34"/>
      <c r="L17" s="116"/>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15"/>
      <c r="J18" s="34"/>
      <c r="K18" s="34"/>
      <c r="L18" s="116"/>
      <c r="S18" s="34"/>
      <c r="T18" s="34"/>
      <c r="U18" s="34"/>
      <c r="V18" s="34"/>
      <c r="W18" s="34"/>
      <c r="X18" s="34"/>
      <c r="Y18" s="34"/>
      <c r="Z18" s="34"/>
      <c r="AA18" s="34"/>
      <c r="AB18" s="34"/>
      <c r="AC18" s="34"/>
      <c r="AD18" s="34"/>
      <c r="AE18" s="34"/>
    </row>
    <row r="19" spans="1:31" s="2" customFormat="1" ht="12" customHeight="1">
      <c r="A19" s="34"/>
      <c r="B19" s="39"/>
      <c r="C19" s="34"/>
      <c r="D19" s="114" t="s">
        <v>33</v>
      </c>
      <c r="E19" s="34"/>
      <c r="F19" s="34"/>
      <c r="G19" s="34"/>
      <c r="H19" s="34"/>
      <c r="I19" s="117" t="s">
        <v>30</v>
      </c>
      <c r="J19" s="30" t="str">
        <f>'Rekapitulace stavby'!AN13</f>
        <v>Vyplň údaj</v>
      </c>
      <c r="K19" s="34"/>
      <c r="L19" s="116"/>
      <c r="S19" s="34"/>
      <c r="T19" s="34"/>
      <c r="U19" s="34"/>
      <c r="V19" s="34"/>
      <c r="W19" s="34"/>
      <c r="X19" s="34"/>
      <c r="Y19" s="34"/>
      <c r="Z19" s="34"/>
      <c r="AA19" s="34"/>
      <c r="AB19" s="34"/>
      <c r="AC19" s="34"/>
      <c r="AD19" s="34"/>
      <c r="AE19" s="34"/>
    </row>
    <row r="20" spans="1:31" s="2" customFormat="1" ht="18" customHeight="1">
      <c r="A20" s="34"/>
      <c r="B20" s="39"/>
      <c r="C20" s="34"/>
      <c r="D20" s="34"/>
      <c r="E20" s="376" t="str">
        <f>'Rekapitulace stavby'!E14</f>
        <v>Vyplň údaj</v>
      </c>
      <c r="F20" s="377"/>
      <c r="G20" s="377"/>
      <c r="H20" s="377"/>
      <c r="I20" s="117" t="s">
        <v>32</v>
      </c>
      <c r="J20" s="30" t="str">
        <f>'Rekapitulace stavby'!AN14</f>
        <v>Vyplň údaj</v>
      </c>
      <c r="K20" s="34"/>
      <c r="L20" s="116"/>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15"/>
      <c r="J21" s="34"/>
      <c r="K21" s="34"/>
      <c r="L21" s="116"/>
      <c r="S21" s="34"/>
      <c r="T21" s="34"/>
      <c r="U21" s="34"/>
      <c r="V21" s="34"/>
      <c r="W21" s="34"/>
      <c r="X21" s="34"/>
      <c r="Y21" s="34"/>
      <c r="Z21" s="34"/>
      <c r="AA21" s="34"/>
      <c r="AB21" s="34"/>
      <c r="AC21" s="34"/>
      <c r="AD21" s="34"/>
      <c r="AE21" s="34"/>
    </row>
    <row r="22" spans="1:31" s="2" customFormat="1" ht="12" customHeight="1">
      <c r="A22" s="34"/>
      <c r="B22" s="39"/>
      <c r="C22" s="34"/>
      <c r="D22" s="114" t="s">
        <v>35</v>
      </c>
      <c r="E22" s="34"/>
      <c r="F22" s="34"/>
      <c r="G22" s="34"/>
      <c r="H22" s="34"/>
      <c r="I22" s="117" t="s">
        <v>30</v>
      </c>
      <c r="J22" s="103" t="str">
        <f>IF('Rekapitulace stavby'!AN16="","",'Rekapitulace stavby'!AN16)</f>
        <v/>
      </c>
      <c r="K22" s="34"/>
      <c r="L22" s="116"/>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Ing. Arch. Václav Mastný</v>
      </c>
      <c r="F23" s="34"/>
      <c r="G23" s="34"/>
      <c r="H23" s="34"/>
      <c r="I23" s="117" t="s">
        <v>32</v>
      </c>
      <c r="J23" s="103" t="str">
        <f>IF('Rekapitulace stavby'!AN17="","",'Rekapitulace stavby'!AN17)</f>
        <v/>
      </c>
      <c r="K23" s="34"/>
      <c r="L23" s="116"/>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15"/>
      <c r="J24" s="34"/>
      <c r="K24" s="34"/>
      <c r="L24" s="116"/>
      <c r="S24" s="34"/>
      <c r="T24" s="34"/>
      <c r="U24" s="34"/>
      <c r="V24" s="34"/>
      <c r="W24" s="34"/>
      <c r="X24" s="34"/>
      <c r="Y24" s="34"/>
      <c r="Z24" s="34"/>
      <c r="AA24" s="34"/>
      <c r="AB24" s="34"/>
      <c r="AC24" s="34"/>
      <c r="AD24" s="34"/>
      <c r="AE24" s="34"/>
    </row>
    <row r="25" spans="1:31" s="2" customFormat="1" ht="12" customHeight="1">
      <c r="A25" s="34"/>
      <c r="B25" s="39"/>
      <c r="C25" s="34"/>
      <c r="D25" s="114" t="s">
        <v>37</v>
      </c>
      <c r="E25" s="34"/>
      <c r="F25" s="34"/>
      <c r="G25" s="34"/>
      <c r="H25" s="34"/>
      <c r="I25" s="117" t="s">
        <v>30</v>
      </c>
      <c r="J25" s="103" t="str">
        <f>IF('Rekapitulace stavby'!AN19="","",'Rekapitulace stavby'!AN19)</f>
        <v/>
      </c>
      <c r="K25" s="34"/>
      <c r="L25" s="116"/>
      <c r="S25" s="34"/>
      <c r="T25" s="34"/>
      <c r="U25" s="34"/>
      <c r="V25" s="34"/>
      <c r="W25" s="34"/>
      <c r="X25" s="34"/>
      <c r="Y25" s="34"/>
      <c r="Z25" s="34"/>
      <c r="AA25" s="34"/>
      <c r="AB25" s="34"/>
      <c r="AC25" s="34"/>
      <c r="AD25" s="34"/>
      <c r="AE25" s="34"/>
    </row>
    <row r="26" spans="1:31" s="2" customFormat="1" ht="18" customHeight="1">
      <c r="A26" s="34"/>
      <c r="B26" s="39"/>
      <c r="C26" s="34"/>
      <c r="D26" s="34"/>
      <c r="E26" s="103" t="str">
        <f>IF('Rekapitulace stavby'!E20="","",'Rekapitulace stavby'!E20)</f>
        <v>Tomáš Chlumecký</v>
      </c>
      <c r="F26" s="34"/>
      <c r="G26" s="34"/>
      <c r="H26" s="34"/>
      <c r="I26" s="117" t="s">
        <v>32</v>
      </c>
      <c r="J26" s="103" t="str">
        <f>IF('Rekapitulace stavby'!AN20="","",'Rekapitulace stavby'!AN20)</f>
        <v/>
      </c>
      <c r="K26" s="34"/>
      <c r="L26" s="116"/>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15"/>
      <c r="J27" s="34"/>
      <c r="K27" s="34"/>
      <c r="L27" s="116"/>
      <c r="S27" s="34"/>
      <c r="T27" s="34"/>
      <c r="U27" s="34"/>
      <c r="V27" s="34"/>
      <c r="W27" s="34"/>
      <c r="X27" s="34"/>
      <c r="Y27" s="34"/>
      <c r="Z27" s="34"/>
      <c r="AA27" s="34"/>
      <c r="AB27" s="34"/>
      <c r="AC27" s="34"/>
      <c r="AD27" s="34"/>
      <c r="AE27" s="34"/>
    </row>
    <row r="28" spans="1:31" s="2" customFormat="1" ht="12" customHeight="1">
      <c r="A28" s="34"/>
      <c r="B28" s="39"/>
      <c r="C28" s="34"/>
      <c r="D28" s="114" t="s">
        <v>40</v>
      </c>
      <c r="E28" s="34"/>
      <c r="F28" s="34"/>
      <c r="G28" s="34"/>
      <c r="H28" s="34"/>
      <c r="I28" s="115"/>
      <c r="J28" s="34"/>
      <c r="K28" s="34"/>
      <c r="L28" s="116"/>
      <c r="S28" s="34"/>
      <c r="T28" s="34"/>
      <c r="U28" s="34"/>
      <c r="V28" s="34"/>
      <c r="W28" s="34"/>
      <c r="X28" s="34"/>
      <c r="Y28" s="34"/>
      <c r="Z28" s="34"/>
      <c r="AA28" s="34"/>
      <c r="AB28" s="34"/>
      <c r="AC28" s="34"/>
      <c r="AD28" s="34"/>
      <c r="AE28" s="34"/>
    </row>
    <row r="29" spans="1:31" s="8" customFormat="1" ht="14.45" customHeight="1">
      <c r="A29" s="119"/>
      <c r="B29" s="120"/>
      <c r="C29" s="119"/>
      <c r="D29" s="119"/>
      <c r="E29" s="378" t="s">
        <v>20</v>
      </c>
      <c r="F29" s="378"/>
      <c r="G29" s="378"/>
      <c r="H29" s="378"/>
      <c r="I29" s="121"/>
      <c r="J29" s="119"/>
      <c r="K29" s="119"/>
      <c r="L29" s="122"/>
      <c r="S29" s="119"/>
      <c r="T29" s="119"/>
      <c r="U29" s="119"/>
      <c r="V29" s="119"/>
      <c r="W29" s="119"/>
      <c r="X29" s="119"/>
      <c r="Y29" s="119"/>
      <c r="Z29" s="119"/>
      <c r="AA29" s="119"/>
      <c r="AB29" s="119"/>
      <c r="AC29" s="119"/>
      <c r="AD29" s="119"/>
      <c r="AE29" s="119"/>
    </row>
    <row r="30" spans="1:31" s="2" customFormat="1" ht="6.95" customHeight="1">
      <c r="A30" s="34"/>
      <c r="B30" s="39"/>
      <c r="C30" s="34"/>
      <c r="D30" s="34"/>
      <c r="E30" s="34"/>
      <c r="F30" s="34"/>
      <c r="G30" s="34"/>
      <c r="H30" s="34"/>
      <c r="I30" s="115"/>
      <c r="J30" s="34"/>
      <c r="K30" s="34"/>
      <c r="L30" s="116"/>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116"/>
      <c r="S31" s="34"/>
      <c r="T31" s="34"/>
      <c r="U31" s="34"/>
      <c r="V31" s="34"/>
      <c r="W31" s="34"/>
      <c r="X31" s="34"/>
      <c r="Y31" s="34"/>
      <c r="Z31" s="34"/>
      <c r="AA31" s="34"/>
      <c r="AB31" s="34"/>
      <c r="AC31" s="34"/>
      <c r="AD31" s="34"/>
      <c r="AE31" s="34"/>
    </row>
    <row r="32" spans="1:31" s="2" customFormat="1" ht="25.35" customHeight="1">
      <c r="A32" s="34"/>
      <c r="B32" s="39"/>
      <c r="C32" s="34"/>
      <c r="D32" s="125" t="s">
        <v>42</v>
      </c>
      <c r="E32" s="34"/>
      <c r="F32" s="34"/>
      <c r="G32" s="34"/>
      <c r="H32" s="34"/>
      <c r="I32" s="115"/>
      <c r="J32" s="126">
        <f>ROUND(J98,2)</f>
        <v>0</v>
      </c>
      <c r="K32" s="34"/>
      <c r="L32" s="116"/>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4"/>
      <c r="J33" s="123"/>
      <c r="K33" s="123"/>
      <c r="L33" s="116"/>
      <c r="S33" s="34"/>
      <c r="T33" s="34"/>
      <c r="U33" s="34"/>
      <c r="V33" s="34"/>
      <c r="W33" s="34"/>
      <c r="X33" s="34"/>
      <c r="Y33" s="34"/>
      <c r="Z33" s="34"/>
      <c r="AA33" s="34"/>
      <c r="AB33" s="34"/>
      <c r="AC33" s="34"/>
      <c r="AD33" s="34"/>
      <c r="AE33" s="34"/>
    </row>
    <row r="34" spans="1:31" s="2" customFormat="1" ht="14.45" customHeight="1">
      <c r="A34" s="34"/>
      <c r="B34" s="39"/>
      <c r="C34" s="34"/>
      <c r="D34" s="34"/>
      <c r="E34" s="34"/>
      <c r="F34" s="127" t="s">
        <v>44</v>
      </c>
      <c r="G34" s="34"/>
      <c r="H34" s="34"/>
      <c r="I34" s="128" t="s">
        <v>43</v>
      </c>
      <c r="J34" s="127" t="s">
        <v>45</v>
      </c>
      <c r="K34" s="34"/>
      <c r="L34" s="116"/>
      <c r="S34" s="34"/>
      <c r="T34" s="34"/>
      <c r="U34" s="34"/>
      <c r="V34" s="34"/>
      <c r="W34" s="34"/>
      <c r="X34" s="34"/>
      <c r="Y34" s="34"/>
      <c r="Z34" s="34"/>
      <c r="AA34" s="34"/>
      <c r="AB34" s="34"/>
      <c r="AC34" s="34"/>
      <c r="AD34" s="34"/>
      <c r="AE34" s="34"/>
    </row>
    <row r="35" spans="1:31" s="2" customFormat="1" ht="14.45" customHeight="1">
      <c r="A35" s="34"/>
      <c r="B35" s="39"/>
      <c r="C35" s="34"/>
      <c r="D35" s="129" t="s">
        <v>46</v>
      </c>
      <c r="E35" s="114" t="s">
        <v>47</v>
      </c>
      <c r="F35" s="130">
        <f>ROUND((SUM(BE98:BE196)),2)</f>
        <v>0</v>
      </c>
      <c r="G35" s="34"/>
      <c r="H35" s="34"/>
      <c r="I35" s="131">
        <v>0.21</v>
      </c>
      <c r="J35" s="130">
        <f>ROUND(((SUM(BE98:BE196))*I35),2)</f>
        <v>0</v>
      </c>
      <c r="K35" s="34"/>
      <c r="L35" s="116"/>
      <c r="S35" s="34"/>
      <c r="T35" s="34"/>
      <c r="U35" s="34"/>
      <c r="V35" s="34"/>
      <c r="W35" s="34"/>
      <c r="X35" s="34"/>
      <c r="Y35" s="34"/>
      <c r="Z35" s="34"/>
      <c r="AA35" s="34"/>
      <c r="AB35" s="34"/>
      <c r="AC35" s="34"/>
      <c r="AD35" s="34"/>
      <c r="AE35" s="34"/>
    </row>
    <row r="36" spans="1:31" s="2" customFormat="1" ht="14.45" customHeight="1">
      <c r="A36" s="34"/>
      <c r="B36" s="39"/>
      <c r="C36" s="34"/>
      <c r="D36" s="34"/>
      <c r="E36" s="114" t="s">
        <v>48</v>
      </c>
      <c r="F36" s="130">
        <f>ROUND((SUM(BF98:BF196)),2)</f>
        <v>0</v>
      </c>
      <c r="G36" s="34"/>
      <c r="H36" s="34"/>
      <c r="I36" s="131">
        <v>0.15</v>
      </c>
      <c r="J36" s="130">
        <f>ROUND(((SUM(BF98:BF196))*I36),2)</f>
        <v>0</v>
      </c>
      <c r="K36" s="34"/>
      <c r="L36" s="116"/>
      <c r="S36" s="34"/>
      <c r="T36" s="34"/>
      <c r="U36" s="34"/>
      <c r="V36" s="34"/>
      <c r="W36" s="34"/>
      <c r="X36" s="34"/>
      <c r="Y36" s="34"/>
      <c r="Z36" s="34"/>
      <c r="AA36" s="34"/>
      <c r="AB36" s="34"/>
      <c r="AC36" s="34"/>
      <c r="AD36" s="34"/>
      <c r="AE36" s="34"/>
    </row>
    <row r="37" spans="1:31" s="2" customFormat="1" ht="14.45" customHeight="1" hidden="1">
      <c r="A37" s="34"/>
      <c r="B37" s="39"/>
      <c r="C37" s="34"/>
      <c r="D37" s="34"/>
      <c r="E37" s="114" t="s">
        <v>49</v>
      </c>
      <c r="F37" s="130">
        <f>ROUND((SUM(BG98:BG196)),2)</f>
        <v>0</v>
      </c>
      <c r="G37" s="34"/>
      <c r="H37" s="34"/>
      <c r="I37" s="131">
        <v>0.21</v>
      </c>
      <c r="J37" s="130">
        <f>0</f>
        <v>0</v>
      </c>
      <c r="K37" s="34"/>
      <c r="L37" s="116"/>
      <c r="S37" s="34"/>
      <c r="T37" s="34"/>
      <c r="U37" s="34"/>
      <c r="V37" s="34"/>
      <c r="W37" s="34"/>
      <c r="X37" s="34"/>
      <c r="Y37" s="34"/>
      <c r="Z37" s="34"/>
      <c r="AA37" s="34"/>
      <c r="AB37" s="34"/>
      <c r="AC37" s="34"/>
      <c r="AD37" s="34"/>
      <c r="AE37" s="34"/>
    </row>
    <row r="38" spans="1:31" s="2" customFormat="1" ht="14.45" customHeight="1" hidden="1">
      <c r="A38" s="34"/>
      <c r="B38" s="39"/>
      <c r="C38" s="34"/>
      <c r="D38" s="34"/>
      <c r="E38" s="114" t="s">
        <v>50</v>
      </c>
      <c r="F38" s="130">
        <f>ROUND((SUM(BH98:BH196)),2)</f>
        <v>0</v>
      </c>
      <c r="G38" s="34"/>
      <c r="H38" s="34"/>
      <c r="I38" s="131">
        <v>0.15</v>
      </c>
      <c r="J38" s="130">
        <f>0</f>
        <v>0</v>
      </c>
      <c r="K38" s="34"/>
      <c r="L38" s="116"/>
      <c r="S38" s="34"/>
      <c r="T38" s="34"/>
      <c r="U38" s="34"/>
      <c r="V38" s="34"/>
      <c r="W38" s="34"/>
      <c r="X38" s="34"/>
      <c r="Y38" s="34"/>
      <c r="Z38" s="34"/>
      <c r="AA38" s="34"/>
      <c r="AB38" s="34"/>
      <c r="AC38" s="34"/>
      <c r="AD38" s="34"/>
      <c r="AE38" s="34"/>
    </row>
    <row r="39" spans="1:31" s="2" customFormat="1" ht="14.45" customHeight="1" hidden="1">
      <c r="A39" s="34"/>
      <c r="B39" s="39"/>
      <c r="C39" s="34"/>
      <c r="D39" s="34"/>
      <c r="E39" s="114" t="s">
        <v>51</v>
      </c>
      <c r="F39" s="130">
        <f>ROUND((SUM(BI98:BI196)),2)</f>
        <v>0</v>
      </c>
      <c r="G39" s="34"/>
      <c r="H39" s="34"/>
      <c r="I39" s="131">
        <v>0</v>
      </c>
      <c r="J39" s="130">
        <f>0</f>
        <v>0</v>
      </c>
      <c r="K39" s="34"/>
      <c r="L39" s="116"/>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15"/>
      <c r="J40" s="34"/>
      <c r="K40" s="34"/>
      <c r="L40" s="116"/>
      <c r="S40" s="34"/>
      <c r="T40" s="34"/>
      <c r="U40" s="34"/>
      <c r="V40" s="34"/>
      <c r="W40" s="34"/>
      <c r="X40" s="34"/>
      <c r="Y40" s="34"/>
      <c r="Z40" s="34"/>
      <c r="AA40" s="34"/>
      <c r="AB40" s="34"/>
      <c r="AC40" s="34"/>
      <c r="AD40" s="34"/>
      <c r="AE40" s="34"/>
    </row>
    <row r="41" spans="1:31" s="2" customFormat="1" ht="25.35" customHeight="1">
      <c r="A41" s="34"/>
      <c r="B41" s="39"/>
      <c r="C41" s="132"/>
      <c r="D41" s="133" t="s">
        <v>52</v>
      </c>
      <c r="E41" s="134"/>
      <c r="F41" s="134"/>
      <c r="G41" s="135" t="s">
        <v>53</v>
      </c>
      <c r="H41" s="136" t="s">
        <v>54</v>
      </c>
      <c r="I41" s="137"/>
      <c r="J41" s="138">
        <f>SUM(J32:J39)</f>
        <v>0</v>
      </c>
      <c r="K41" s="139"/>
      <c r="L41" s="116"/>
      <c r="S41" s="34"/>
      <c r="T41" s="34"/>
      <c r="U41" s="34"/>
      <c r="V41" s="34"/>
      <c r="W41" s="34"/>
      <c r="X41" s="34"/>
      <c r="Y41" s="34"/>
      <c r="Z41" s="34"/>
      <c r="AA41" s="34"/>
      <c r="AB41" s="34"/>
      <c r="AC41" s="34"/>
      <c r="AD41" s="34"/>
      <c r="AE41" s="34"/>
    </row>
    <row r="42" spans="1:31" s="2" customFormat="1" ht="14.45" customHeight="1">
      <c r="A42" s="34"/>
      <c r="B42" s="140"/>
      <c r="C42" s="141"/>
      <c r="D42" s="141"/>
      <c r="E42" s="141"/>
      <c r="F42" s="141"/>
      <c r="G42" s="141"/>
      <c r="H42" s="141"/>
      <c r="I42" s="142"/>
      <c r="J42" s="141"/>
      <c r="K42" s="141"/>
      <c r="L42" s="116"/>
      <c r="S42" s="34"/>
      <c r="T42" s="34"/>
      <c r="U42" s="34"/>
      <c r="V42" s="34"/>
      <c r="W42" s="34"/>
      <c r="X42" s="34"/>
      <c r="Y42" s="34"/>
      <c r="Z42" s="34"/>
      <c r="AA42" s="34"/>
      <c r="AB42" s="34"/>
      <c r="AC42" s="34"/>
      <c r="AD42" s="34"/>
      <c r="AE42" s="34"/>
    </row>
    <row r="46" spans="1:31" s="2" customFormat="1" ht="6.95" customHeight="1">
      <c r="A46" s="34"/>
      <c r="B46" s="143"/>
      <c r="C46" s="144"/>
      <c r="D46" s="144"/>
      <c r="E46" s="144"/>
      <c r="F46" s="144"/>
      <c r="G46" s="144"/>
      <c r="H46" s="144"/>
      <c r="I46" s="145"/>
      <c r="J46" s="144"/>
      <c r="K46" s="144"/>
      <c r="L46" s="116"/>
      <c r="S46" s="34"/>
      <c r="T46" s="34"/>
      <c r="U46" s="34"/>
      <c r="V46" s="34"/>
      <c r="W46" s="34"/>
      <c r="X46" s="34"/>
      <c r="Y46" s="34"/>
      <c r="Z46" s="34"/>
      <c r="AA46" s="34"/>
      <c r="AB46" s="34"/>
      <c r="AC46" s="34"/>
      <c r="AD46" s="34"/>
      <c r="AE46" s="34"/>
    </row>
    <row r="47" spans="1:31" s="2" customFormat="1" ht="24.95" customHeight="1">
      <c r="A47" s="34"/>
      <c r="B47" s="35"/>
      <c r="C47" s="23" t="s">
        <v>145</v>
      </c>
      <c r="D47" s="36"/>
      <c r="E47" s="36"/>
      <c r="F47" s="36"/>
      <c r="G47" s="36"/>
      <c r="H47" s="36"/>
      <c r="I47" s="115"/>
      <c r="J47" s="36"/>
      <c r="K47" s="36"/>
      <c r="L47" s="116"/>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15"/>
      <c r="J48" s="36"/>
      <c r="K48" s="36"/>
      <c r="L48" s="116"/>
      <c r="S48" s="34"/>
      <c r="T48" s="34"/>
      <c r="U48" s="34"/>
      <c r="V48" s="34"/>
      <c r="W48" s="34"/>
      <c r="X48" s="34"/>
      <c r="Y48" s="34"/>
      <c r="Z48" s="34"/>
      <c r="AA48" s="34"/>
      <c r="AB48" s="34"/>
      <c r="AC48" s="34"/>
      <c r="AD48" s="34"/>
      <c r="AE48" s="34"/>
    </row>
    <row r="49" spans="1:31" s="2" customFormat="1" ht="12" customHeight="1">
      <c r="A49" s="34"/>
      <c r="B49" s="35"/>
      <c r="C49" s="29" t="s">
        <v>16</v>
      </c>
      <c r="D49" s="36"/>
      <c r="E49" s="36"/>
      <c r="F49" s="36"/>
      <c r="G49" s="36"/>
      <c r="H49" s="36"/>
      <c r="I49" s="115"/>
      <c r="J49" s="36"/>
      <c r="K49" s="36"/>
      <c r="L49" s="116"/>
      <c r="S49" s="34"/>
      <c r="T49" s="34"/>
      <c r="U49" s="34"/>
      <c r="V49" s="34"/>
      <c r="W49" s="34"/>
      <c r="X49" s="34"/>
      <c r="Y49" s="34"/>
      <c r="Z49" s="34"/>
      <c r="AA49" s="34"/>
      <c r="AB49" s="34"/>
      <c r="AC49" s="34"/>
      <c r="AD49" s="34"/>
      <c r="AE49" s="34"/>
    </row>
    <row r="50" spans="1:31" s="2" customFormat="1" ht="14.45" customHeight="1">
      <c r="A50" s="34"/>
      <c r="B50" s="35"/>
      <c r="C50" s="36"/>
      <c r="D50" s="36"/>
      <c r="E50" s="379" t="str">
        <f>E7</f>
        <v>Výměna oken - dvorní část, SPŠ stavební v Plzni</v>
      </c>
      <c r="F50" s="380"/>
      <c r="G50" s="380"/>
      <c r="H50" s="380"/>
      <c r="I50" s="115"/>
      <c r="J50" s="36"/>
      <c r="K50" s="36"/>
      <c r="L50" s="116"/>
      <c r="S50" s="34"/>
      <c r="T50" s="34"/>
      <c r="U50" s="34"/>
      <c r="V50" s="34"/>
      <c r="W50" s="34"/>
      <c r="X50" s="34"/>
      <c r="Y50" s="34"/>
      <c r="Z50" s="34"/>
      <c r="AA50" s="34"/>
      <c r="AB50" s="34"/>
      <c r="AC50" s="34"/>
      <c r="AD50" s="34"/>
      <c r="AE50" s="34"/>
    </row>
    <row r="51" spans="2:12" s="1" customFormat="1" ht="12" customHeight="1">
      <c r="B51" s="21"/>
      <c r="C51" s="29" t="s">
        <v>142</v>
      </c>
      <c r="D51" s="22"/>
      <c r="E51" s="22"/>
      <c r="F51" s="22"/>
      <c r="G51" s="22"/>
      <c r="H51" s="22"/>
      <c r="I51" s="108"/>
      <c r="J51" s="22"/>
      <c r="K51" s="22"/>
      <c r="L51" s="20"/>
    </row>
    <row r="52" spans="1:31" s="2" customFormat="1" ht="14.45" customHeight="1">
      <c r="A52" s="34"/>
      <c r="B52" s="35"/>
      <c r="C52" s="36"/>
      <c r="D52" s="36"/>
      <c r="E52" s="379" t="s">
        <v>176</v>
      </c>
      <c r="F52" s="381"/>
      <c r="G52" s="381"/>
      <c r="H52" s="381"/>
      <c r="I52" s="115"/>
      <c r="J52" s="36"/>
      <c r="K52" s="36"/>
      <c r="L52" s="116"/>
      <c r="S52" s="34"/>
      <c r="T52" s="34"/>
      <c r="U52" s="34"/>
      <c r="V52" s="34"/>
      <c r="W52" s="34"/>
      <c r="X52" s="34"/>
      <c r="Y52" s="34"/>
      <c r="Z52" s="34"/>
      <c r="AA52" s="34"/>
      <c r="AB52" s="34"/>
      <c r="AC52" s="34"/>
      <c r="AD52" s="34"/>
      <c r="AE52" s="34"/>
    </row>
    <row r="53" spans="1:31" s="2" customFormat="1" ht="12" customHeight="1">
      <c r="A53" s="34"/>
      <c r="B53" s="35"/>
      <c r="C53" s="29" t="s">
        <v>177</v>
      </c>
      <c r="D53" s="36"/>
      <c r="E53" s="36"/>
      <c r="F53" s="36"/>
      <c r="G53" s="36"/>
      <c r="H53" s="36"/>
      <c r="I53" s="115"/>
      <c r="J53" s="36"/>
      <c r="K53" s="36"/>
      <c r="L53" s="116"/>
      <c r="S53" s="34"/>
      <c r="T53" s="34"/>
      <c r="U53" s="34"/>
      <c r="V53" s="34"/>
      <c r="W53" s="34"/>
      <c r="X53" s="34"/>
      <c r="Y53" s="34"/>
      <c r="Z53" s="34"/>
      <c r="AA53" s="34"/>
      <c r="AB53" s="34"/>
      <c r="AC53" s="34"/>
      <c r="AD53" s="34"/>
      <c r="AE53" s="34"/>
    </row>
    <row r="54" spans="1:31" s="2" customFormat="1" ht="14.45" customHeight="1">
      <c r="A54" s="34"/>
      <c r="B54" s="35"/>
      <c r="C54" s="36"/>
      <c r="D54" s="36"/>
      <c r="E54" s="333" t="str">
        <f>E11</f>
        <v>01.21 - Pozice O1.21</v>
      </c>
      <c r="F54" s="381"/>
      <c r="G54" s="381"/>
      <c r="H54" s="381"/>
      <c r="I54" s="115"/>
      <c r="J54" s="36"/>
      <c r="K54" s="36"/>
      <c r="L54" s="116"/>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15"/>
      <c r="J55" s="36"/>
      <c r="K55" s="36"/>
      <c r="L55" s="116"/>
      <c r="S55" s="34"/>
      <c r="T55" s="34"/>
      <c r="U55" s="34"/>
      <c r="V55" s="34"/>
      <c r="W55" s="34"/>
      <c r="X55" s="34"/>
      <c r="Y55" s="34"/>
      <c r="Z55" s="34"/>
      <c r="AA55" s="34"/>
      <c r="AB55" s="34"/>
      <c r="AC55" s="34"/>
      <c r="AD55" s="34"/>
      <c r="AE55" s="34"/>
    </row>
    <row r="56" spans="1:31" s="2" customFormat="1" ht="12" customHeight="1">
      <c r="A56" s="34"/>
      <c r="B56" s="35"/>
      <c r="C56" s="29" t="s">
        <v>23</v>
      </c>
      <c r="D56" s="36"/>
      <c r="E56" s="36"/>
      <c r="F56" s="27" t="str">
        <f>F14</f>
        <v xml:space="preserve"> </v>
      </c>
      <c r="G56" s="36"/>
      <c r="H56" s="36"/>
      <c r="I56" s="117" t="s">
        <v>25</v>
      </c>
      <c r="J56" s="59" t="str">
        <f>IF(J14="","",J14)</f>
        <v>5. 5. 2020</v>
      </c>
      <c r="K56" s="36"/>
      <c r="L56" s="116"/>
      <c r="S56" s="34"/>
      <c r="T56" s="34"/>
      <c r="U56" s="34"/>
      <c r="V56" s="34"/>
      <c r="W56" s="34"/>
      <c r="X56" s="34"/>
      <c r="Y56" s="34"/>
      <c r="Z56" s="34"/>
      <c r="AA56" s="34"/>
      <c r="AB56" s="34"/>
      <c r="AC56" s="34"/>
      <c r="AD56" s="34"/>
      <c r="AE56" s="34"/>
    </row>
    <row r="57" spans="1:31" s="2" customFormat="1" ht="6.95" customHeight="1">
      <c r="A57" s="34"/>
      <c r="B57" s="35"/>
      <c r="C57" s="36"/>
      <c r="D57" s="36"/>
      <c r="E57" s="36"/>
      <c r="F57" s="36"/>
      <c r="G57" s="36"/>
      <c r="H57" s="36"/>
      <c r="I57" s="115"/>
      <c r="J57" s="36"/>
      <c r="K57" s="36"/>
      <c r="L57" s="116"/>
      <c r="S57" s="34"/>
      <c r="T57" s="34"/>
      <c r="U57" s="34"/>
      <c r="V57" s="34"/>
      <c r="W57" s="34"/>
      <c r="X57" s="34"/>
      <c r="Y57" s="34"/>
      <c r="Z57" s="34"/>
      <c r="AA57" s="34"/>
      <c r="AB57" s="34"/>
      <c r="AC57" s="34"/>
      <c r="AD57" s="34"/>
      <c r="AE57" s="34"/>
    </row>
    <row r="58" spans="1:31" s="2" customFormat="1" ht="26.45" customHeight="1">
      <c r="A58" s="34"/>
      <c r="B58" s="35"/>
      <c r="C58" s="29" t="s">
        <v>29</v>
      </c>
      <c r="D58" s="36"/>
      <c r="E58" s="36"/>
      <c r="F58" s="27" t="str">
        <f>E17</f>
        <v>SPŠ stavební</v>
      </c>
      <c r="G58" s="36"/>
      <c r="H58" s="36"/>
      <c r="I58" s="117" t="s">
        <v>35</v>
      </c>
      <c r="J58" s="32" t="str">
        <f>E23</f>
        <v>Ing. Arch. Václav Mastný</v>
      </c>
      <c r="K58" s="36"/>
      <c r="L58" s="116"/>
      <c r="S58" s="34"/>
      <c r="T58" s="34"/>
      <c r="U58" s="34"/>
      <c r="V58" s="34"/>
      <c r="W58" s="34"/>
      <c r="X58" s="34"/>
      <c r="Y58" s="34"/>
      <c r="Z58" s="34"/>
      <c r="AA58" s="34"/>
      <c r="AB58" s="34"/>
      <c r="AC58" s="34"/>
      <c r="AD58" s="34"/>
      <c r="AE58" s="34"/>
    </row>
    <row r="59" spans="1:31" s="2" customFormat="1" ht="26.45" customHeight="1">
      <c r="A59" s="34"/>
      <c r="B59" s="35"/>
      <c r="C59" s="29" t="s">
        <v>33</v>
      </c>
      <c r="D59" s="36"/>
      <c r="E59" s="36"/>
      <c r="F59" s="27" t="str">
        <f>IF(E20="","",E20)</f>
        <v>Vyplň údaj</v>
      </c>
      <c r="G59" s="36"/>
      <c r="H59" s="36"/>
      <c r="I59" s="117" t="s">
        <v>37</v>
      </c>
      <c r="J59" s="32" t="str">
        <f>E26</f>
        <v>Tomáš Chlumecký</v>
      </c>
      <c r="K59" s="36"/>
      <c r="L59" s="116"/>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15"/>
      <c r="J60" s="36"/>
      <c r="K60" s="36"/>
      <c r="L60" s="116"/>
      <c r="S60" s="34"/>
      <c r="T60" s="34"/>
      <c r="U60" s="34"/>
      <c r="V60" s="34"/>
      <c r="W60" s="34"/>
      <c r="X60" s="34"/>
      <c r="Y60" s="34"/>
      <c r="Z60" s="34"/>
      <c r="AA60" s="34"/>
      <c r="AB60" s="34"/>
      <c r="AC60" s="34"/>
      <c r="AD60" s="34"/>
      <c r="AE60" s="34"/>
    </row>
    <row r="61" spans="1:31" s="2" customFormat="1" ht="29.25" customHeight="1">
      <c r="A61" s="34"/>
      <c r="B61" s="35"/>
      <c r="C61" s="146" t="s">
        <v>146</v>
      </c>
      <c r="D61" s="147"/>
      <c r="E61" s="147"/>
      <c r="F61" s="147"/>
      <c r="G61" s="147"/>
      <c r="H61" s="147"/>
      <c r="I61" s="148"/>
      <c r="J61" s="149" t="s">
        <v>147</v>
      </c>
      <c r="K61" s="147"/>
      <c r="L61" s="116"/>
      <c r="S61" s="34"/>
      <c r="T61" s="34"/>
      <c r="U61" s="34"/>
      <c r="V61" s="34"/>
      <c r="W61" s="34"/>
      <c r="X61" s="34"/>
      <c r="Y61" s="34"/>
      <c r="Z61" s="34"/>
      <c r="AA61" s="34"/>
      <c r="AB61" s="34"/>
      <c r="AC61" s="34"/>
      <c r="AD61" s="34"/>
      <c r="AE61" s="34"/>
    </row>
    <row r="62" spans="1:31" s="2" customFormat="1" ht="10.35" customHeight="1">
      <c r="A62" s="34"/>
      <c r="B62" s="35"/>
      <c r="C62" s="36"/>
      <c r="D62" s="36"/>
      <c r="E62" s="36"/>
      <c r="F62" s="36"/>
      <c r="G62" s="36"/>
      <c r="H62" s="36"/>
      <c r="I62" s="115"/>
      <c r="J62" s="36"/>
      <c r="K62" s="36"/>
      <c r="L62" s="116"/>
      <c r="S62" s="34"/>
      <c r="T62" s="34"/>
      <c r="U62" s="34"/>
      <c r="V62" s="34"/>
      <c r="W62" s="34"/>
      <c r="X62" s="34"/>
      <c r="Y62" s="34"/>
      <c r="Z62" s="34"/>
      <c r="AA62" s="34"/>
      <c r="AB62" s="34"/>
      <c r="AC62" s="34"/>
      <c r="AD62" s="34"/>
      <c r="AE62" s="34"/>
    </row>
    <row r="63" spans="1:47" s="2" customFormat="1" ht="22.9" customHeight="1">
      <c r="A63" s="34"/>
      <c r="B63" s="35"/>
      <c r="C63" s="150" t="s">
        <v>74</v>
      </c>
      <c r="D63" s="36"/>
      <c r="E63" s="36"/>
      <c r="F63" s="36"/>
      <c r="G63" s="36"/>
      <c r="H63" s="36"/>
      <c r="I63" s="115"/>
      <c r="J63" s="77">
        <f>J98</f>
        <v>0</v>
      </c>
      <c r="K63" s="36"/>
      <c r="L63" s="116"/>
      <c r="S63" s="34"/>
      <c r="T63" s="34"/>
      <c r="U63" s="34"/>
      <c r="V63" s="34"/>
      <c r="W63" s="34"/>
      <c r="X63" s="34"/>
      <c r="Y63" s="34"/>
      <c r="Z63" s="34"/>
      <c r="AA63" s="34"/>
      <c r="AB63" s="34"/>
      <c r="AC63" s="34"/>
      <c r="AD63" s="34"/>
      <c r="AE63" s="34"/>
      <c r="AU63" s="17" t="s">
        <v>148</v>
      </c>
    </row>
    <row r="64" spans="2:12" s="9" customFormat="1" ht="24.95" customHeight="1">
      <c r="B64" s="151"/>
      <c r="C64" s="152"/>
      <c r="D64" s="153" t="s">
        <v>179</v>
      </c>
      <c r="E64" s="154"/>
      <c r="F64" s="154"/>
      <c r="G64" s="154"/>
      <c r="H64" s="154"/>
      <c r="I64" s="155"/>
      <c r="J64" s="156">
        <f>J99</f>
        <v>0</v>
      </c>
      <c r="K64" s="152"/>
      <c r="L64" s="157"/>
    </row>
    <row r="65" spans="2:12" s="12" customFormat="1" ht="19.9" customHeight="1">
      <c r="B65" s="202"/>
      <c r="C65" s="97"/>
      <c r="D65" s="203" t="s">
        <v>180</v>
      </c>
      <c r="E65" s="204"/>
      <c r="F65" s="204"/>
      <c r="G65" s="204"/>
      <c r="H65" s="204"/>
      <c r="I65" s="205"/>
      <c r="J65" s="206">
        <f>J100</f>
        <v>0</v>
      </c>
      <c r="K65" s="97"/>
      <c r="L65" s="207"/>
    </row>
    <row r="66" spans="2:12" s="12" customFormat="1" ht="19.9" customHeight="1">
      <c r="B66" s="202"/>
      <c r="C66" s="97"/>
      <c r="D66" s="203" t="s">
        <v>181</v>
      </c>
      <c r="E66" s="204"/>
      <c r="F66" s="204"/>
      <c r="G66" s="204"/>
      <c r="H66" s="204"/>
      <c r="I66" s="205"/>
      <c r="J66" s="206">
        <f>J104</f>
        <v>0</v>
      </c>
      <c r="K66" s="97"/>
      <c r="L66" s="207"/>
    </row>
    <row r="67" spans="2:12" s="12" customFormat="1" ht="19.9" customHeight="1">
      <c r="B67" s="202"/>
      <c r="C67" s="97"/>
      <c r="D67" s="203" t="s">
        <v>182</v>
      </c>
      <c r="E67" s="204"/>
      <c r="F67" s="204"/>
      <c r="G67" s="204"/>
      <c r="H67" s="204"/>
      <c r="I67" s="205"/>
      <c r="J67" s="206">
        <f>J113</f>
        <v>0</v>
      </c>
      <c r="K67" s="97"/>
      <c r="L67" s="207"/>
    </row>
    <row r="68" spans="2:12" s="12" customFormat="1" ht="19.9" customHeight="1">
      <c r="B68" s="202"/>
      <c r="C68" s="97"/>
      <c r="D68" s="203" t="s">
        <v>183</v>
      </c>
      <c r="E68" s="204"/>
      <c r="F68" s="204"/>
      <c r="G68" s="204"/>
      <c r="H68" s="204"/>
      <c r="I68" s="205"/>
      <c r="J68" s="206">
        <f>J123</f>
        <v>0</v>
      </c>
      <c r="K68" s="97"/>
      <c r="L68" s="207"/>
    </row>
    <row r="69" spans="2:12" s="12" customFormat="1" ht="19.9" customHeight="1">
      <c r="B69" s="202"/>
      <c r="C69" s="97"/>
      <c r="D69" s="203" t="s">
        <v>184</v>
      </c>
      <c r="E69" s="204"/>
      <c r="F69" s="204"/>
      <c r="G69" s="204"/>
      <c r="H69" s="204"/>
      <c r="I69" s="205"/>
      <c r="J69" s="206">
        <f>J130</f>
        <v>0</v>
      </c>
      <c r="K69" s="97"/>
      <c r="L69" s="207"/>
    </row>
    <row r="70" spans="2:12" s="12" customFormat="1" ht="19.9" customHeight="1">
      <c r="B70" s="202"/>
      <c r="C70" s="97"/>
      <c r="D70" s="203" t="s">
        <v>185</v>
      </c>
      <c r="E70" s="204"/>
      <c r="F70" s="204"/>
      <c r="G70" s="204"/>
      <c r="H70" s="204"/>
      <c r="I70" s="205"/>
      <c r="J70" s="206">
        <f>J139</f>
        <v>0</v>
      </c>
      <c r="K70" s="97"/>
      <c r="L70" s="207"/>
    </row>
    <row r="71" spans="2:12" s="12" customFormat="1" ht="19.9" customHeight="1">
      <c r="B71" s="202"/>
      <c r="C71" s="97"/>
      <c r="D71" s="203" t="s">
        <v>186</v>
      </c>
      <c r="E71" s="204"/>
      <c r="F71" s="204"/>
      <c r="G71" s="204"/>
      <c r="H71" s="204"/>
      <c r="I71" s="205"/>
      <c r="J71" s="206">
        <f>J152</f>
        <v>0</v>
      </c>
      <c r="K71" s="97"/>
      <c r="L71" s="207"/>
    </row>
    <row r="72" spans="2:12" s="9" customFormat="1" ht="24.95" customHeight="1">
      <c r="B72" s="151"/>
      <c r="C72" s="152"/>
      <c r="D72" s="153" t="s">
        <v>187</v>
      </c>
      <c r="E72" s="154"/>
      <c r="F72" s="154"/>
      <c r="G72" s="154"/>
      <c r="H72" s="154"/>
      <c r="I72" s="155"/>
      <c r="J72" s="156">
        <f>J154</f>
        <v>0</v>
      </c>
      <c r="K72" s="152"/>
      <c r="L72" s="157"/>
    </row>
    <row r="73" spans="2:12" s="12" customFormat="1" ht="19.9" customHeight="1">
      <c r="B73" s="202"/>
      <c r="C73" s="97"/>
      <c r="D73" s="203" t="s">
        <v>188</v>
      </c>
      <c r="E73" s="204"/>
      <c r="F73" s="204"/>
      <c r="G73" s="204"/>
      <c r="H73" s="204"/>
      <c r="I73" s="205"/>
      <c r="J73" s="206">
        <f>J155</f>
        <v>0</v>
      </c>
      <c r="K73" s="97"/>
      <c r="L73" s="207"/>
    </row>
    <row r="74" spans="2:12" s="12" customFormat="1" ht="19.9" customHeight="1">
      <c r="B74" s="202"/>
      <c r="C74" s="97"/>
      <c r="D74" s="203" t="s">
        <v>189</v>
      </c>
      <c r="E74" s="204"/>
      <c r="F74" s="204"/>
      <c r="G74" s="204"/>
      <c r="H74" s="204"/>
      <c r="I74" s="205"/>
      <c r="J74" s="206">
        <f>J160</f>
        <v>0</v>
      </c>
      <c r="K74" s="97"/>
      <c r="L74" s="207"/>
    </row>
    <row r="75" spans="2:12" s="12" customFormat="1" ht="19.9" customHeight="1">
      <c r="B75" s="202"/>
      <c r="C75" s="97"/>
      <c r="D75" s="203" t="s">
        <v>190</v>
      </c>
      <c r="E75" s="204"/>
      <c r="F75" s="204"/>
      <c r="G75" s="204"/>
      <c r="H75" s="204"/>
      <c r="I75" s="205"/>
      <c r="J75" s="206">
        <f>J181</f>
        <v>0</v>
      </c>
      <c r="K75" s="97"/>
      <c r="L75" s="207"/>
    </row>
    <row r="76" spans="2:12" s="12" customFormat="1" ht="19.9" customHeight="1">
      <c r="B76" s="202"/>
      <c r="C76" s="97"/>
      <c r="D76" s="203" t="s">
        <v>191</v>
      </c>
      <c r="E76" s="204"/>
      <c r="F76" s="204"/>
      <c r="G76" s="204"/>
      <c r="H76" s="204"/>
      <c r="I76" s="205"/>
      <c r="J76" s="206">
        <f>J191</f>
        <v>0</v>
      </c>
      <c r="K76" s="97"/>
      <c r="L76" s="207"/>
    </row>
    <row r="77" spans="1:31" s="2" customFormat="1" ht="21.75" customHeight="1">
      <c r="A77" s="34"/>
      <c r="B77" s="35"/>
      <c r="C77" s="36"/>
      <c r="D77" s="36"/>
      <c r="E77" s="36"/>
      <c r="F77" s="36"/>
      <c r="G77" s="36"/>
      <c r="H77" s="36"/>
      <c r="I77" s="115"/>
      <c r="J77" s="36"/>
      <c r="K77" s="36"/>
      <c r="L77" s="11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142"/>
      <c r="J78" s="48"/>
      <c r="K78" s="48"/>
      <c r="L78" s="11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145"/>
      <c r="J82" s="50"/>
      <c r="K82" s="50"/>
      <c r="L82" s="116"/>
      <c r="S82" s="34"/>
      <c r="T82" s="34"/>
      <c r="U82" s="34"/>
      <c r="V82" s="34"/>
      <c r="W82" s="34"/>
      <c r="X82" s="34"/>
      <c r="Y82" s="34"/>
      <c r="Z82" s="34"/>
      <c r="AA82" s="34"/>
      <c r="AB82" s="34"/>
      <c r="AC82" s="34"/>
      <c r="AD82" s="34"/>
      <c r="AE82" s="34"/>
    </row>
    <row r="83" spans="1:31" s="2" customFormat="1" ht="24.95" customHeight="1">
      <c r="A83" s="34"/>
      <c r="B83" s="35"/>
      <c r="C83" s="23" t="s">
        <v>150</v>
      </c>
      <c r="D83" s="36"/>
      <c r="E83" s="36"/>
      <c r="F83" s="36"/>
      <c r="G83" s="36"/>
      <c r="H83" s="36"/>
      <c r="I83" s="115"/>
      <c r="J83" s="36"/>
      <c r="K83" s="36"/>
      <c r="L83" s="11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115"/>
      <c r="J84" s="36"/>
      <c r="K84" s="36"/>
      <c r="L84" s="11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115"/>
      <c r="J85" s="36"/>
      <c r="K85" s="36"/>
      <c r="L85" s="116"/>
      <c r="S85" s="34"/>
      <c r="T85" s="34"/>
      <c r="U85" s="34"/>
      <c r="V85" s="34"/>
      <c r="W85" s="34"/>
      <c r="X85" s="34"/>
      <c r="Y85" s="34"/>
      <c r="Z85" s="34"/>
      <c r="AA85" s="34"/>
      <c r="AB85" s="34"/>
      <c r="AC85" s="34"/>
      <c r="AD85" s="34"/>
      <c r="AE85" s="34"/>
    </row>
    <row r="86" spans="1:31" s="2" customFormat="1" ht="14.45" customHeight="1">
      <c r="A86" s="34"/>
      <c r="B86" s="35"/>
      <c r="C86" s="36"/>
      <c r="D86" s="36"/>
      <c r="E86" s="379" t="str">
        <f>E7</f>
        <v>Výměna oken - dvorní část, SPŠ stavební v Plzni</v>
      </c>
      <c r="F86" s="380"/>
      <c r="G86" s="380"/>
      <c r="H86" s="380"/>
      <c r="I86" s="115"/>
      <c r="J86" s="36"/>
      <c r="K86" s="36"/>
      <c r="L86" s="116"/>
      <c r="S86" s="34"/>
      <c r="T86" s="34"/>
      <c r="U86" s="34"/>
      <c r="V86" s="34"/>
      <c r="W86" s="34"/>
      <c r="X86" s="34"/>
      <c r="Y86" s="34"/>
      <c r="Z86" s="34"/>
      <c r="AA86" s="34"/>
      <c r="AB86" s="34"/>
      <c r="AC86" s="34"/>
      <c r="AD86" s="34"/>
      <c r="AE86" s="34"/>
    </row>
    <row r="87" spans="2:12" s="1" customFormat="1" ht="12" customHeight="1">
      <c r="B87" s="21"/>
      <c r="C87" s="29" t="s">
        <v>142</v>
      </c>
      <c r="D87" s="22"/>
      <c r="E87" s="22"/>
      <c r="F87" s="22"/>
      <c r="G87" s="22"/>
      <c r="H87" s="22"/>
      <c r="I87" s="108"/>
      <c r="J87" s="22"/>
      <c r="K87" s="22"/>
      <c r="L87" s="20"/>
    </row>
    <row r="88" spans="1:31" s="2" customFormat="1" ht="14.45" customHeight="1">
      <c r="A88" s="34"/>
      <c r="B88" s="35"/>
      <c r="C88" s="36"/>
      <c r="D88" s="36"/>
      <c r="E88" s="379" t="s">
        <v>176</v>
      </c>
      <c r="F88" s="381"/>
      <c r="G88" s="381"/>
      <c r="H88" s="381"/>
      <c r="I88" s="115"/>
      <c r="J88" s="36"/>
      <c r="K88" s="36"/>
      <c r="L88" s="116"/>
      <c r="S88" s="34"/>
      <c r="T88" s="34"/>
      <c r="U88" s="34"/>
      <c r="V88" s="34"/>
      <c r="W88" s="34"/>
      <c r="X88" s="34"/>
      <c r="Y88" s="34"/>
      <c r="Z88" s="34"/>
      <c r="AA88" s="34"/>
      <c r="AB88" s="34"/>
      <c r="AC88" s="34"/>
      <c r="AD88" s="34"/>
      <c r="AE88" s="34"/>
    </row>
    <row r="89" spans="1:31" s="2" customFormat="1" ht="12" customHeight="1">
      <c r="A89" s="34"/>
      <c r="B89" s="35"/>
      <c r="C89" s="29" t="s">
        <v>177</v>
      </c>
      <c r="D89" s="36"/>
      <c r="E89" s="36"/>
      <c r="F89" s="36"/>
      <c r="G89" s="36"/>
      <c r="H89" s="36"/>
      <c r="I89" s="115"/>
      <c r="J89" s="36"/>
      <c r="K89" s="36"/>
      <c r="L89" s="116"/>
      <c r="S89" s="34"/>
      <c r="T89" s="34"/>
      <c r="U89" s="34"/>
      <c r="V89" s="34"/>
      <c r="W89" s="34"/>
      <c r="X89" s="34"/>
      <c r="Y89" s="34"/>
      <c r="Z89" s="34"/>
      <c r="AA89" s="34"/>
      <c r="AB89" s="34"/>
      <c r="AC89" s="34"/>
      <c r="AD89" s="34"/>
      <c r="AE89" s="34"/>
    </row>
    <row r="90" spans="1:31" s="2" customFormat="1" ht="14.45" customHeight="1">
      <c r="A90" s="34"/>
      <c r="B90" s="35"/>
      <c r="C90" s="36"/>
      <c r="D90" s="36"/>
      <c r="E90" s="333" t="str">
        <f>E11</f>
        <v>01.21 - Pozice O1.21</v>
      </c>
      <c r="F90" s="381"/>
      <c r="G90" s="381"/>
      <c r="H90" s="381"/>
      <c r="I90" s="115"/>
      <c r="J90" s="36"/>
      <c r="K90" s="36"/>
      <c r="L90" s="11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115"/>
      <c r="J91" s="36"/>
      <c r="K91" s="36"/>
      <c r="L91" s="116"/>
      <c r="S91" s="34"/>
      <c r="T91" s="34"/>
      <c r="U91" s="34"/>
      <c r="V91" s="34"/>
      <c r="W91" s="34"/>
      <c r="X91" s="34"/>
      <c r="Y91" s="34"/>
      <c r="Z91" s="34"/>
      <c r="AA91" s="34"/>
      <c r="AB91" s="34"/>
      <c r="AC91" s="34"/>
      <c r="AD91" s="34"/>
      <c r="AE91" s="34"/>
    </row>
    <row r="92" spans="1:31" s="2" customFormat="1" ht="12" customHeight="1">
      <c r="A92" s="34"/>
      <c r="B92" s="35"/>
      <c r="C92" s="29" t="s">
        <v>23</v>
      </c>
      <c r="D92" s="36"/>
      <c r="E92" s="36"/>
      <c r="F92" s="27" t="str">
        <f>F14</f>
        <v xml:space="preserve"> </v>
      </c>
      <c r="G92" s="36"/>
      <c r="H92" s="36"/>
      <c r="I92" s="117" t="s">
        <v>25</v>
      </c>
      <c r="J92" s="59" t="str">
        <f>IF(J14="","",J14)</f>
        <v>5. 5. 2020</v>
      </c>
      <c r="K92" s="36"/>
      <c r="L92" s="116"/>
      <c r="S92" s="34"/>
      <c r="T92" s="34"/>
      <c r="U92" s="34"/>
      <c r="V92" s="34"/>
      <c r="W92" s="34"/>
      <c r="X92" s="34"/>
      <c r="Y92" s="34"/>
      <c r="Z92" s="34"/>
      <c r="AA92" s="34"/>
      <c r="AB92" s="34"/>
      <c r="AC92" s="34"/>
      <c r="AD92" s="34"/>
      <c r="AE92" s="34"/>
    </row>
    <row r="93" spans="1:31" s="2" customFormat="1" ht="6.95" customHeight="1">
      <c r="A93" s="34"/>
      <c r="B93" s="35"/>
      <c r="C93" s="36"/>
      <c r="D93" s="36"/>
      <c r="E93" s="36"/>
      <c r="F93" s="36"/>
      <c r="G93" s="36"/>
      <c r="H93" s="36"/>
      <c r="I93" s="115"/>
      <c r="J93" s="36"/>
      <c r="K93" s="36"/>
      <c r="L93" s="116"/>
      <c r="S93" s="34"/>
      <c r="T93" s="34"/>
      <c r="U93" s="34"/>
      <c r="V93" s="34"/>
      <c r="W93" s="34"/>
      <c r="X93" s="34"/>
      <c r="Y93" s="34"/>
      <c r="Z93" s="34"/>
      <c r="AA93" s="34"/>
      <c r="AB93" s="34"/>
      <c r="AC93" s="34"/>
      <c r="AD93" s="34"/>
      <c r="AE93" s="34"/>
    </row>
    <row r="94" spans="1:31" s="2" customFormat="1" ht="26.45" customHeight="1">
      <c r="A94" s="34"/>
      <c r="B94" s="35"/>
      <c r="C94" s="29" t="s">
        <v>29</v>
      </c>
      <c r="D94" s="36"/>
      <c r="E94" s="36"/>
      <c r="F94" s="27" t="str">
        <f>E17</f>
        <v>SPŠ stavební</v>
      </c>
      <c r="G94" s="36"/>
      <c r="H94" s="36"/>
      <c r="I94" s="117" t="s">
        <v>35</v>
      </c>
      <c r="J94" s="32" t="str">
        <f>E23</f>
        <v>Ing. Arch. Václav Mastný</v>
      </c>
      <c r="K94" s="36"/>
      <c r="L94" s="116"/>
      <c r="S94" s="34"/>
      <c r="T94" s="34"/>
      <c r="U94" s="34"/>
      <c r="V94" s="34"/>
      <c r="W94" s="34"/>
      <c r="X94" s="34"/>
      <c r="Y94" s="34"/>
      <c r="Z94" s="34"/>
      <c r="AA94" s="34"/>
      <c r="AB94" s="34"/>
      <c r="AC94" s="34"/>
      <c r="AD94" s="34"/>
      <c r="AE94" s="34"/>
    </row>
    <row r="95" spans="1:31" s="2" customFormat="1" ht="26.45" customHeight="1">
      <c r="A95" s="34"/>
      <c r="B95" s="35"/>
      <c r="C95" s="29" t="s">
        <v>33</v>
      </c>
      <c r="D95" s="36"/>
      <c r="E95" s="36"/>
      <c r="F95" s="27" t="str">
        <f>IF(E20="","",E20)</f>
        <v>Vyplň údaj</v>
      </c>
      <c r="G95" s="36"/>
      <c r="H95" s="36"/>
      <c r="I95" s="117" t="s">
        <v>37</v>
      </c>
      <c r="J95" s="32" t="str">
        <f>E26</f>
        <v>Tomáš Chlumecký</v>
      </c>
      <c r="K95" s="36"/>
      <c r="L95" s="116"/>
      <c r="S95" s="34"/>
      <c r="T95" s="34"/>
      <c r="U95" s="34"/>
      <c r="V95" s="34"/>
      <c r="W95" s="34"/>
      <c r="X95" s="34"/>
      <c r="Y95" s="34"/>
      <c r="Z95" s="34"/>
      <c r="AA95" s="34"/>
      <c r="AB95" s="34"/>
      <c r="AC95" s="34"/>
      <c r="AD95" s="34"/>
      <c r="AE95" s="34"/>
    </row>
    <row r="96" spans="1:31" s="2" customFormat="1" ht="10.35" customHeight="1">
      <c r="A96" s="34"/>
      <c r="B96" s="35"/>
      <c r="C96" s="36"/>
      <c r="D96" s="36"/>
      <c r="E96" s="36"/>
      <c r="F96" s="36"/>
      <c r="G96" s="36"/>
      <c r="H96" s="36"/>
      <c r="I96" s="115"/>
      <c r="J96" s="36"/>
      <c r="K96" s="36"/>
      <c r="L96" s="116"/>
      <c r="S96" s="34"/>
      <c r="T96" s="34"/>
      <c r="U96" s="34"/>
      <c r="V96" s="34"/>
      <c r="W96" s="34"/>
      <c r="X96" s="34"/>
      <c r="Y96" s="34"/>
      <c r="Z96" s="34"/>
      <c r="AA96" s="34"/>
      <c r="AB96" s="34"/>
      <c r="AC96" s="34"/>
      <c r="AD96" s="34"/>
      <c r="AE96" s="34"/>
    </row>
    <row r="97" spans="1:31" s="10" customFormat="1" ht="29.25" customHeight="1">
      <c r="A97" s="158"/>
      <c r="B97" s="159"/>
      <c r="C97" s="160" t="s">
        <v>151</v>
      </c>
      <c r="D97" s="161" t="s">
        <v>61</v>
      </c>
      <c r="E97" s="161" t="s">
        <v>57</v>
      </c>
      <c r="F97" s="161" t="s">
        <v>58</v>
      </c>
      <c r="G97" s="161" t="s">
        <v>152</v>
      </c>
      <c r="H97" s="161" t="s">
        <v>153</v>
      </c>
      <c r="I97" s="162" t="s">
        <v>154</v>
      </c>
      <c r="J97" s="161" t="s">
        <v>147</v>
      </c>
      <c r="K97" s="163" t="s">
        <v>155</v>
      </c>
      <c r="L97" s="164"/>
      <c r="M97" s="68" t="s">
        <v>20</v>
      </c>
      <c r="N97" s="69" t="s">
        <v>46</v>
      </c>
      <c r="O97" s="69" t="s">
        <v>156</v>
      </c>
      <c r="P97" s="69" t="s">
        <v>157</v>
      </c>
      <c r="Q97" s="69" t="s">
        <v>158</v>
      </c>
      <c r="R97" s="69" t="s">
        <v>159</v>
      </c>
      <c r="S97" s="69" t="s">
        <v>160</v>
      </c>
      <c r="T97" s="70" t="s">
        <v>161</v>
      </c>
      <c r="U97" s="158"/>
      <c r="V97" s="158"/>
      <c r="W97" s="158"/>
      <c r="X97" s="158"/>
      <c r="Y97" s="158"/>
      <c r="Z97" s="158"/>
      <c r="AA97" s="158"/>
      <c r="AB97" s="158"/>
      <c r="AC97" s="158"/>
      <c r="AD97" s="158"/>
      <c r="AE97" s="158"/>
    </row>
    <row r="98" spans="1:63" s="2" customFormat="1" ht="22.9" customHeight="1">
      <c r="A98" s="34"/>
      <c r="B98" s="35"/>
      <c r="C98" s="75" t="s">
        <v>162</v>
      </c>
      <c r="D98" s="36"/>
      <c r="E98" s="36"/>
      <c r="F98" s="36"/>
      <c r="G98" s="36"/>
      <c r="H98" s="36"/>
      <c r="I98" s="115"/>
      <c r="J98" s="165">
        <f>BK98</f>
        <v>0</v>
      </c>
      <c r="K98" s="36"/>
      <c r="L98" s="39"/>
      <c r="M98" s="71"/>
      <c r="N98" s="166"/>
      <c r="O98" s="72"/>
      <c r="P98" s="167">
        <f>P99+P154</f>
        <v>0</v>
      </c>
      <c r="Q98" s="72"/>
      <c r="R98" s="167">
        <f>R99+R154</f>
        <v>1.3513260600000003</v>
      </c>
      <c r="S98" s="72"/>
      <c r="T98" s="168">
        <f>T99+T154</f>
        <v>0.47936200000000007</v>
      </c>
      <c r="U98" s="34"/>
      <c r="V98" s="34"/>
      <c r="W98" s="34"/>
      <c r="X98" s="34"/>
      <c r="Y98" s="34"/>
      <c r="Z98" s="34"/>
      <c r="AA98" s="34"/>
      <c r="AB98" s="34"/>
      <c r="AC98" s="34"/>
      <c r="AD98" s="34"/>
      <c r="AE98" s="34"/>
      <c r="AT98" s="17" t="s">
        <v>75</v>
      </c>
      <c r="AU98" s="17" t="s">
        <v>148</v>
      </c>
      <c r="BK98" s="169">
        <f>BK99+BK154</f>
        <v>0</v>
      </c>
    </row>
    <row r="99" spans="2:63" s="11" customFormat="1" ht="25.9" customHeight="1">
      <c r="B99" s="170"/>
      <c r="C99" s="171"/>
      <c r="D99" s="172" t="s">
        <v>75</v>
      </c>
      <c r="E99" s="173" t="s">
        <v>192</v>
      </c>
      <c r="F99" s="173" t="s">
        <v>193</v>
      </c>
      <c r="G99" s="171"/>
      <c r="H99" s="171"/>
      <c r="I99" s="174"/>
      <c r="J99" s="175">
        <f>BK99</f>
        <v>0</v>
      </c>
      <c r="K99" s="171"/>
      <c r="L99" s="176"/>
      <c r="M99" s="177"/>
      <c r="N99" s="178"/>
      <c r="O99" s="178"/>
      <c r="P99" s="179">
        <f>P100+P104+P113+P123+P130+P139+P152</f>
        <v>0</v>
      </c>
      <c r="Q99" s="178"/>
      <c r="R99" s="179">
        <f>R100+R104+R113+R123+R130+R139+R152</f>
        <v>1.3286112800000003</v>
      </c>
      <c r="S99" s="178"/>
      <c r="T99" s="180">
        <f>T100+T104+T113+T123+T130+T139+T152</f>
        <v>0.47436200000000006</v>
      </c>
      <c r="AR99" s="181" t="s">
        <v>22</v>
      </c>
      <c r="AT99" s="182" t="s">
        <v>75</v>
      </c>
      <c r="AU99" s="182" t="s">
        <v>76</v>
      </c>
      <c r="AY99" s="181" t="s">
        <v>165</v>
      </c>
      <c r="BK99" s="183">
        <f>BK100+BK104+BK113+BK123+BK130+BK139+BK152</f>
        <v>0</v>
      </c>
    </row>
    <row r="100" spans="2:63" s="11" customFormat="1" ht="22.9" customHeight="1">
      <c r="B100" s="170"/>
      <c r="C100" s="171"/>
      <c r="D100" s="172" t="s">
        <v>75</v>
      </c>
      <c r="E100" s="208" t="s">
        <v>194</v>
      </c>
      <c r="F100" s="208" t="s">
        <v>195</v>
      </c>
      <c r="G100" s="171"/>
      <c r="H100" s="171"/>
      <c r="I100" s="174"/>
      <c r="J100" s="209">
        <f>BK100</f>
        <v>0</v>
      </c>
      <c r="K100" s="171"/>
      <c r="L100" s="176"/>
      <c r="M100" s="177"/>
      <c r="N100" s="178"/>
      <c r="O100" s="178"/>
      <c r="P100" s="179">
        <f>SUM(P101:P103)</f>
        <v>0</v>
      </c>
      <c r="Q100" s="178"/>
      <c r="R100" s="179">
        <f>SUM(R101:R103)</f>
        <v>1.1159524800000002</v>
      </c>
      <c r="S100" s="178"/>
      <c r="T100" s="180">
        <f>SUM(T101:T103)</f>
        <v>0</v>
      </c>
      <c r="AR100" s="181" t="s">
        <v>22</v>
      </c>
      <c r="AT100" s="182" t="s">
        <v>75</v>
      </c>
      <c r="AU100" s="182" t="s">
        <v>22</v>
      </c>
      <c r="AY100" s="181" t="s">
        <v>165</v>
      </c>
      <c r="BK100" s="183">
        <f>SUM(BK101:BK103)</f>
        <v>0</v>
      </c>
    </row>
    <row r="101" spans="1:65" s="2" customFormat="1" ht="14.45" customHeight="1">
      <c r="A101" s="34"/>
      <c r="B101" s="35"/>
      <c r="C101" s="184" t="s">
        <v>22</v>
      </c>
      <c r="D101" s="184" t="s">
        <v>166</v>
      </c>
      <c r="E101" s="185" t="s">
        <v>196</v>
      </c>
      <c r="F101" s="186" t="s">
        <v>197</v>
      </c>
      <c r="G101" s="187" t="s">
        <v>198</v>
      </c>
      <c r="H101" s="188">
        <v>4.176</v>
      </c>
      <c r="I101" s="189"/>
      <c r="J101" s="190">
        <f>ROUND(I101*H101,2)</f>
        <v>0</v>
      </c>
      <c r="K101" s="186" t="s">
        <v>170</v>
      </c>
      <c r="L101" s="39"/>
      <c r="M101" s="191" t="s">
        <v>20</v>
      </c>
      <c r="N101" s="192" t="s">
        <v>47</v>
      </c>
      <c r="O101" s="64"/>
      <c r="P101" s="193">
        <f>O101*H101</f>
        <v>0</v>
      </c>
      <c r="Q101" s="193">
        <v>0.26723</v>
      </c>
      <c r="R101" s="193">
        <f>Q101*H101</f>
        <v>1.1159524800000002</v>
      </c>
      <c r="S101" s="193">
        <v>0</v>
      </c>
      <c r="T101" s="194">
        <f>S101*H101</f>
        <v>0</v>
      </c>
      <c r="U101" s="34"/>
      <c r="V101" s="34"/>
      <c r="W101" s="34"/>
      <c r="X101" s="34"/>
      <c r="Y101" s="34"/>
      <c r="Z101" s="34"/>
      <c r="AA101" s="34"/>
      <c r="AB101" s="34"/>
      <c r="AC101" s="34"/>
      <c r="AD101" s="34"/>
      <c r="AE101" s="34"/>
      <c r="AR101" s="195" t="s">
        <v>199</v>
      </c>
      <c r="AT101" s="195" t="s">
        <v>166</v>
      </c>
      <c r="AU101" s="195" t="s">
        <v>85</v>
      </c>
      <c r="AY101" s="17" t="s">
        <v>165</v>
      </c>
      <c r="BE101" s="196">
        <f>IF(N101="základní",J101,0)</f>
        <v>0</v>
      </c>
      <c r="BF101" s="196">
        <f>IF(N101="snížená",J101,0)</f>
        <v>0</v>
      </c>
      <c r="BG101" s="196">
        <f>IF(N101="zákl. přenesená",J101,0)</f>
        <v>0</v>
      </c>
      <c r="BH101" s="196">
        <f>IF(N101="sníž. přenesená",J101,0)</f>
        <v>0</v>
      </c>
      <c r="BI101" s="196">
        <f>IF(N101="nulová",J101,0)</f>
        <v>0</v>
      </c>
      <c r="BJ101" s="17" t="s">
        <v>22</v>
      </c>
      <c r="BK101" s="196">
        <f>ROUND(I101*H101,2)</f>
        <v>0</v>
      </c>
      <c r="BL101" s="17" t="s">
        <v>199</v>
      </c>
      <c r="BM101" s="195" t="s">
        <v>200</v>
      </c>
    </row>
    <row r="102" spans="2:51" s="13" customFormat="1" ht="11.25">
      <c r="B102" s="210"/>
      <c r="C102" s="211"/>
      <c r="D102" s="212" t="s">
        <v>201</v>
      </c>
      <c r="E102" s="213" t="s">
        <v>20</v>
      </c>
      <c r="F102" s="214" t="s">
        <v>202</v>
      </c>
      <c r="G102" s="211"/>
      <c r="H102" s="213" t="s">
        <v>20</v>
      </c>
      <c r="I102" s="215"/>
      <c r="J102" s="211"/>
      <c r="K102" s="211"/>
      <c r="L102" s="216"/>
      <c r="M102" s="217"/>
      <c r="N102" s="218"/>
      <c r="O102" s="218"/>
      <c r="P102" s="218"/>
      <c r="Q102" s="218"/>
      <c r="R102" s="218"/>
      <c r="S102" s="218"/>
      <c r="T102" s="219"/>
      <c r="AT102" s="220" t="s">
        <v>201</v>
      </c>
      <c r="AU102" s="220" t="s">
        <v>85</v>
      </c>
      <c r="AV102" s="13" t="s">
        <v>22</v>
      </c>
      <c r="AW102" s="13" t="s">
        <v>39</v>
      </c>
      <c r="AX102" s="13" t="s">
        <v>76</v>
      </c>
      <c r="AY102" s="220" t="s">
        <v>165</v>
      </c>
    </row>
    <row r="103" spans="2:51" s="14" customFormat="1" ht="11.25">
      <c r="B103" s="221"/>
      <c r="C103" s="222"/>
      <c r="D103" s="212" t="s">
        <v>201</v>
      </c>
      <c r="E103" s="223" t="s">
        <v>20</v>
      </c>
      <c r="F103" s="224" t="s">
        <v>203</v>
      </c>
      <c r="G103" s="222"/>
      <c r="H103" s="225">
        <v>4.176000000000001</v>
      </c>
      <c r="I103" s="226"/>
      <c r="J103" s="222"/>
      <c r="K103" s="222"/>
      <c r="L103" s="227"/>
      <c r="M103" s="228"/>
      <c r="N103" s="229"/>
      <c r="O103" s="229"/>
      <c r="P103" s="229"/>
      <c r="Q103" s="229"/>
      <c r="R103" s="229"/>
      <c r="S103" s="229"/>
      <c r="T103" s="230"/>
      <c r="AT103" s="231" t="s">
        <v>201</v>
      </c>
      <c r="AU103" s="231" t="s">
        <v>85</v>
      </c>
      <c r="AV103" s="14" t="s">
        <v>85</v>
      </c>
      <c r="AW103" s="14" t="s">
        <v>39</v>
      </c>
      <c r="AX103" s="14" t="s">
        <v>22</v>
      </c>
      <c r="AY103" s="231" t="s">
        <v>165</v>
      </c>
    </row>
    <row r="104" spans="2:63" s="11" customFormat="1" ht="22.9" customHeight="1">
      <c r="B104" s="170"/>
      <c r="C104" s="171"/>
      <c r="D104" s="172" t="s">
        <v>75</v>
      </c>
      <c r="E104" s="208" t="s">
        <v>204</v>
      </c>
      <c r="F104" s="208" t="s">
        <v>205</v>
      </c>
      <c r="G104" s="171"/>
      <c r="H104" s="171"/>
      <c r="I104" s="174"/>
      <c r="J104" s="209">
        <f>BK104</f>
        <v>0</v>
      </c>
      <c r="K104" s="171"/>
      <c r="L104" s="176"/>
      <c r="M104" s="177"/>
      <c r="N104" s="178"/>
      <c r="O104" s="178"/>
      <c r="P104" s="179">
        <f>SUM(P105:P112)</f>
        <v>0</v>
      </c>
      <c r="Q104" s="178"/>
      <c r="R104" s="179">
        <f>SUM(R105:R112)</f>
        <v>0.15415008</v>
      </c>
      <c r="S104" s="178"/>
      <c r="T104" s="180">
        <f>SUM(T105:T112)</f>
        <v>0</v>
      </c>
      <c r="AR104" s="181" t="s">
        <v>22</v>
      </c>
      <c r="AT104" s="182" t="s">
        <v>75</v>
      </c>
      <c r="AU104" s="182" t="s">
        <v>22</v>
      </c>
      <c r="AY104" s="181" t="s">
        <v>165</v>
      </c>
      <c r="BK104" s="183">
        <f>SUM(BK105:BK112)</f>
        <v>0</v>
      </c>
    </row>
    <row r="105" spans="1:65" s="2" customFormat="1" ht="14.45" customHeight="1">
      <c r="A105" s="34"/>
      <c r="B105" s="35"/>
      <c r="C105" s="184" t="s">
        <v>85</v>
      </c>
      <c r="D105" s="184" t="s">
        <v>166</v>
      </c>
      <c r="E105" s="185" t="s">
        <v>206</v>
      </c>
      <c r="F105" s="186" t="s">
        <v>207</v>
      </c>
      <c r="G105" s="187" t="s">
        <v>198</v>
      </c>
      <c r="H105" s="188">
        <v>4.176</v>
      </c>
      <c r="I105" s="189"/>
      <c r="J105" s="190">
        <f>ROUND(I105*H105,2)</f>
        <v>0</v>
      </c>
      <c r="K105" s="186" t="s">
        <v>170</v>
      </c>
      <c r="L105" s="39"/>
      <c r="M105" s="191" t="s">
        <v>20</v>
      </c>
      <c r="N105" s="192" t="s">
        <v>47</v>
      </c>
      <c r="O105" s="64"/>
      <c r="P105" s="193">
        <f>O105*H105</f>
        <v>0</v>
      </c>
      <c r="Q105" s="193">
        <v>0.03358</v>
      </c>
      <c r="R105" s="193">
        <f>Q105*H105</f>
        <v>0.14023008</v>
      </c>
      <c r="S105" s="193">
        <v>0</v>
      </c>
      <c r="T105" s="194">
        <f>S105*H105</f>
        <v>0</v>
      </c>
      <c r="U105" s="34"/>
      <c r="V105" s="34"/>
      <c r="W105" s="34"/>
      <c r="X105" s="34"/>
      <c r="Y105" s="34"/>
      <c r="Z105" s="34"/>
      <c r="AA105" s="34"/>
      <c r="AB105" s="34"/>
      <c r="AC105" s="34"/>
      <c r="AD105" s="34"/>
      <c r="AE105" s="34"/>
      <c r="AR105" s="195" t="s">
        <v>199</v>
      </c>
      <c r="AT105" s="195" t="s">
        <v>166</v>
      </c>
      <c r="AU105" s="195" t="s">
        <v>85</v>
      </c>
      <c r="AY105" s="17" t="s">
        <v>165</v>
      </c>
      <c r="BE105" s="196">
        <f>IF(N105="základní",J105,0)</f>
        <v>0</v>
      </c>
      <c r="BF105" s="196">
        <f>IF(N105="snížená",J105,0)</f>
        <v>0</v>
      </c>
      <c r="BG105" s="196">
        <f>IF(N105="zákl. přenesená",J105,0)</f>
        <v>0</v>
      </c>
      <c r="BH105" s="196">
        <f>IF(N105="sníž. přenesená",J105,0)</f>
        <v>0</v>
      </c>
      <c r="BI105" s="196">
        <f>IF(N105="nulová",J105,0)</f>
        <v>0</v>
      </c>
      <c r="BJ105" s="17" t="s">
        <v>22</v>
      </c>
      <c r="BK105" s="196">
        <f>ROUND(I105*H105,2)</f>
        <v>0</v>
      </c>
      <c r="BL105" s="17" t="s">
        <v>199</v>
      </c>
      <c r="BM105" s="195" t="s">
        <v>208</v>
      </c>
    </row>
    <row r="106" spans="2:51" s="13" customFormat="1" ht="11.25">
      <c r="B106" s="210"/>
      <c r="C106" s="211"/>
      <c r="D106" s="212" t="s">
        <v>201</v>
      </c>
      <c r="E106" s="213" t="s">
        <v>20</v>
      </c>
      <c r="F106" s="214" t="s">
        <v>202</v>
      </c>
      <c r="G106" s="211"/>
      <c r="H106" s="213" t="s">
        <v>20</v>
      </c>
      <c r="I106" s="215"/>
      <c r="J106" s="211"/>
      <c r="K106" s="211"/>
      <c r="L106" s="216"/>
      <c r="M106" s="217"/>
      <c r="N106" s="218"/>
      <c r="O106" s="218"/>
      <c r="P106" s="218"/>
      <c r="Q106" s="218"/>
      <c r="R106" s="218"/>
      <c r="S106" s="218"/>
      <c r="T106" s="219"/>
      <c r="AT106" s="220" t="s">
        <v>201</v>
      </c>
      <c r="AU106" s="220" t="s">
        <v>85</v>
      </c>
      <c r="AV106" s="13" t="s">
        <v>22</v>
      </c>
      <c r="AW106" s="13" t="s">
        <v>39</v>
      </c>
      <c r="AX106" s="13" t="s">
        <v>76</v>
      </c>
      <c r="AY106" s="220" t="s">
        <v>165</v>
      </c>
    </row>
    <row r="107" spans="2:51" s="14" customFormat="1" ht="11.25">
      <c r="B107" s="221"/>
      <c r="C107" s="222"/>
      <c r="D107" s="212" t="s">
        <v>201</v>
      </c>
      <c r="E107" s="223" t="s">
        <v>20</v>
      </c>
      <c r="F107" s="224" t="s">
        <v>203</v>
      </c>
      <c r="G107" s="222"/>
      <c r="H107" s="225">
        <v>4.176000000000001</v>
      </c>
      <c r="I107" s="226"/>
      <c r="J107" s="222"/>
      <c r="K107" s="222"/>
      <c r="L107" s="227"/>
      <c r="M107" s="228"/>
      <c r="N107" s="229"/>
      <c r="O107" s="229"/>
      <c r="P107" s="229"/>
      <c r="Q107" s="229"/>
      <c r="R107" s="229"/>
      <c r="S107" s="229"/>
      <c r="T107" s="230"/>
      <c r="AT107" s="231" t="s">
        <v>201</v>
      </c>
      <c r="AU107" s="231" t="s">
        <v>85</v>
      </c>
      <c r="AV107" s="14" t="s">
        <v>85</v>
      </c>
      <c r="AW107" s="14" t="s">
        <v>39</v>
      </c>
      <c r="AX107" s="14" t="s">
        <v>22</v>
      </c>
      <c r="AY107" s="231" t="s">
        <v>165</v>
      </c>
    </row>
    <row r="108" spans="1:65" s="2" customFormat="1" ht="14.45" customHeight="1">
      <c r="A108" s="34"/>
      <c r="B108" s="35"/>
      <c r="C108" s="184" t="s">
        <v>194</v>
      </c>
      <c r="D108" s="184" t="s">
        <v>166</v>
      </c>
      <c r="E108" s="185" t="s">
        <v>209</v>
      </c>
      <c r="F108" s="186" t="s">
        <v>210</v>
      </c>
      <c r="G108" s="187" t="s">
        <v>211</v>
      </c>
      <c r="H108" s="188">
        <v>9.28</v>
      </c>
      <c r="I108" s="189"/>
      <c r="J108" s="190">
        <f>ROUND(I108*H108,2)</f>
        <v>0</v>
      </c>
      <c r="K108" s="186" t="s">
        <v>170</v>
      </c>
      <c r="L108" s="39"/>
      <c r="M108" s="191" t="s">
        <v>20</v>
      </c>
      <c r="N108" s="192" t="s">
        <v>47</v>
      </c>
      <c r="O108" s="64"/>
      <c r="P108" s="193">
        <f>O108*H108</f>
        <v>0</v>
      </c>
      <c r="Q108" s="193">
        <v>0.0015</v>
      </c>
      <c r="R108" s="193">
        <f>Q108*H108</f>
        <v>0.01392</v>
      </c>
      <c r="S108" s="193">
        <v>0</v>
      </c>
      <c r="T108" s="194">
        <f>S108*H108</f>
        <v>0</v>
      </c>
      <c r="U108" s="34"/>
      <c r="V108" s="34"/>
      <c r="W108" s="34"/>
      <c r="X108" s="34"/>
      <c r="Y108" s="34"/>
      <c r="Z108" s="34"/>
      <c r="AA108" s="34"/>
      <c r="AB108" s="34"/>
      <c r="AC108" s="34"/>
      <c r="AD108" s="34"/>
      <c r="AE108" s="34"/>
      <c r="AR108" s="195" t="s">
        <v>199</v>
      </c>
      <c r="AT108" s="195" t="s">
        <v>166</v>
      </c>
      <c r="AU108" s="195" t="s">
        <v>85</v>
      </c>
      <c r="AY108" s="17" t="s">
        <v>165</v>
      </c>
      <c r="BE108" s="196">
        <f>IF(N108="základní",J108,0)</f>
        <v>0</v>
      </c>
      <c r="BF108" s="196">
        <f>IF(N108="snížená",J108,0)</f>
        <v>0</v>
      </c>
      <c r="BG108" s="196">
        <f>IF(N108="zákl. přenesená",J108,0)</f>
        <v>0</v>
      </c>
      <c r="BH108" s="196">
        <f>IF(N108="sníž. přenesená",J108,0)</f>
        <v>0</v>
      </c>
      <c r="BI108" s="196">
        <f>IF(N108="nulová",J108,0)</f>
        <v>0</v>
      </c>
      <c r="BJ108" s="17" t="s">
        <v>22</v>
      </c>
      <c r="BK108" s="196">
        <f>ROUND(I108*H108,2)</f>
        <v>0</v>
      </c>
      <c r="BL108" s="17" t="s">
        <v>199</v>
      </c>
      <c r="BM108" s="195" t="s">
        <v>212</v>
      </c>
    </row>
    <row r="109" spans="1:47" s="2" customFormat="1" ht="11.25">
      <c r="A109" s="34"/>
      <c r="B109" s="35"/>
      <c r="C109" s="36"/>
      <c r="D109" s="212" t="s">
        <v>213</v>
      </c>
      <c r="E109" s="36"/>
      <c r="F109" s="232" t="s">
        <v>214</v>
      </c>
      <c r="G109" s="36"/>
      <c r="H109" s="36"/>
      <c r="I109" s="115"/>
      <c r="J109" s="36"/>
      <c r="K109" s="36"/>
      <c r="L109" s="39"/>
      <c r="M109" s="233"/>
      <c r="N109" s="234"/>
      <c r="O109" s="64"/>
      <c r="P109" s="64"/>
      <c r="Q109" s="64"/>
      <c r="R109" s="64"/>
      <c r="S109" s="64"/>
      <c r="T109" s="65"/>
      <c r="U109" s="34"/>
      <c r="V109" s="34"/>
      <c r="W109" s="34"/>
      <c r="X109" s="34"/>
      <c r="Y109" s="34"/>
      <c r="Z109" s="34"/>
      <c r="AA109" s="34"/>
      <c r="AB109" s="34"/>
      <c r="AC109" s="34"/>
      <c r="AD109" s="34"/>
      <c r="AE109" s="34"/>
      <c r="AT109" s="17" t="s">
        <v>213</v>
      </c>
      <c r="AU109" s="17" t="s">
        <v>85</v>
      </c>
    </row>
    <row r="110" spans="1:47" s="2" customFormat="1" ht="39">
      <c r="A110" s="34"/>
      <c r="B110" s="35"/>
      <c r="C110" s="36"/>
      <c r="D110" s="212" t="s">
        <v>215</v>
      </c>
      <c r="E110" s="36"/>
      <c r="F110" s="235" t="s">
        <v>216</v>
      </c>
      <c r="G110" s="36"/>
      <c r="H110" s="36"/>
      <c r="I110" s="115"/>
      <c r="J110" s="36"/>
      <c r="K110" s="36"/>
      <c r="L110" s="39"/>
      <c r="M110" s="233"/>
      <c r="N110" s="234"/>
      <c r="O110" s="64"/>
      <c r="P110" s="64"/>
      <c r="Q110" s="64"/>
      <c r="R110" s="64"/>
      <c r="S110" s="64"/>
      <c r="T110" s="65"/>
      <c r="U110" s="34"/>
      <c r="V110" s="34"/>
      <c r="W110" s="34"/>
      <c r="X110" s="34"/>
      <c r="Y110" s="34"/>
      <c r="Z110" s="34"/>
      <c r="AA110" s="34"/>
      <c r="AB110" s="34"/>
      <c r="AC110" s="34"/>
      <c r="AD110" s="34"/>
      <c r="AE110" s="34"/>
      <c r="AT110" s="17" t="s">
        <v>215</v>
      </c>
      <c r="AU110" s="17" t="s">
        <v>85</v>
      </c>
    </row>
    <row r="111" spans="2:51" s="13" customFormat="1" ht="11.25">
      <c r="B111" s="210"/>
      <c r="C111" s="211"/>
      <c r="D111" s="212" t="s">
        <v>201</v>
      </c>
      <c r="E111" s="213" t="s">
        <v>20</v>
      </c>
      <c r="F111" s="214" t="s">
        <v>217</v>
      </c>
      <c r="G111" s="211"/>
      <c r="H111" s="213" t="s">
        <v>20</v>
      </c>
      <c r="I111" s="215"/>
      <c r="J111" s="211"/>
      <c r="K111" s="211"/>
      <c r="L111" s="216"/>
      <c r="M111" s="217"/>
      <c r="N111" s="218"/>
      <c r="O111" s="218"/>
      <c r="P111" s="218"/>
      <c r="Q111" s="218"/>
      <c r="R111" s="218"/>
      <c r="S111" s="218"/>
      <c r="T111" s="219"/>
      <c r="AT111" s="220" t="s">
        <v>201</v>
      </c>
      <c r="AU111" s="220" t="s">
        <v>85</v>
      </c>
      <c r="AV111" s="13" t="s">
        <v>22</v>
      </c>
      <c r="AW111" s="13" t="s">
        <v>39</v>
      </c>
      <c r="AX111" s="13" t="s">
        <v>76</v>
      </c>
      <c r="AY111" s="220" t="s">
        <v>165</v>
      </c>
    </row>
    <row r="112" spans="2:51" s="14" customFormat="1" ht="11.25">
      <c r="B112" s="221"/>
      <c r="C112" s="222"/>
      <c r="D112" s="212" t="s">
        <v>201</v>
      </c>
      <c r="E112" s="223" t="s">
        <v>20</v>
      </c>
      <c r="F112" s="224" t="s">
        <v>218</v>
      </c>
      <c r="G112" s="222"/>
      <c r="H112" s="225">
        <v>9.280000000000001</v>
      </c>
      <c r="I112" s="226"/>
      <c r="J112" s="222"/>
      <c r="K112" s="222"/>
      <c r="L112" s="227"/>
      <c r="M112" s="228"/>
      <c r="N112" s="229"/>
      <c r="O112" s="229"/>
      <c r="P112" s="229"/>
      <c r="Q112" s="229"/>
      <c r="R112" s="229"/>
      <c r="S112" s="229"/>
      <c r="T112" s="230"/>
      <c r="AT112" s="231" t="s">
        <v>201</v>
      </c>
      <c r="AU112" s="231" t="s">
        <v>85</v>
      </c>
      <c r="AV112" s="14" t="s">
        <v>85</v>
      </c>
      <c r="AW112" s="14" t="s">
        <v>39</v>
      </c>
      <c r="AX112" s="14" t="s">
        <v>22</v>
      </c>
      <c r="AY112" s="231" t="s">
        <v>165</v>
      </c>
    </row>
    <row r="113" spans="2:63" s="11" customFormat="1" ht="22.9" customHeight="1">
      <c r="B113" s="170"/>
      <c r="C113" s="171"/>
      <c r="D113" s="172" t="s">
        <v>75</v>
      </c>
      <c r="E113" s="208" t="s">
        <v>219</v>
      </c>
      <c r="F113" s="208" t="s">
        <v>220</v>
      </c>
      <c r="G113" s="171"/>
      <c r="H113" s="171"/>
      <c r="I113" s="174"/>
      <c r="J113" s="209">
        <f>BK113</f>
        <v>0</v>
      </c>
      <c r="K113" s="171"/>
      <c r="L113" s="176"/>
      <c r="M113" s="177"/>
      <c r="N113" s="178"/>
      <c r="O113" s="178"/>
      <c r="P113" s="179">
        <f>SUM(P114:P122)</f>
        <v>0</v>
      </c>
      <c r="Q113" s="178"/>
      <c r="R113" s="179">
        <f>SUM(R114:R122)</f>
        <v>0.05775872</v>
      </c>
      <c r="S113" s="178"/>
      <c r="T113" s="180">
        <f>SUM(T114:T122)</f>
        <v>0</v>
      </c>
      <c r="AR113" s="181" t="s">
        <v>22</v>
      </c>
      <c r="AT113" s="182" t="s">
        <v>75</v>
      </c>
      <c r="AU113" s="182" t="s">
        <v>22</v>
      </c>
      <c r="AY113" s="181" t="s">
        <v>165</v>
      </c>
      <c r="BK113" s="183">
        <f>SUM(BK114:BK122)</f>
        <v>0</v>
      </c>
    </row>
    <row r="114" spans="1:65" s="2" customFormat="1" ht="14.45" customHeight="1">
      <c r="A114" s="34"/>
      <c r="B114" s="35"/>
      <c r="C114" s="184" t="s">
        <v>199</v>
      </c>
      <c r="D114" s="184" t="s">
        <v>166</v>
      </c>
      <c r="E114" s="185" t="s">
        <v>221</v>
      </c>
      <c r="F114" s="186" t="s">
        <v>222</v>
      </c>
      <c r="G114" s="187" t="s">
        <v>198</v>
      </c>
      <c r="H114" s="188">
        <v>0.928</v>
      </c>
      <c r="I114" s="189"/>
      <c r="J114" s="190">
        <f>ROUND(I114*H114,2)</f>
        <v>0</v>
      </c>
      <c r="K114" s="186" t="s">
        <v>170</v>
      </c>
      <c r="L114" s="39"/>
      <c r="M114" s="191" t="s">
        <v>20</v>
      </c>
      <c r="N114" s="192" t="s">
        <v>47</v>
      </c>
      <c r="O114" s="64"/>
      <c r="P114" s="193">
        <f>O114*H114</f>
        <v>0</v>
      </c>
      <c r="Q114" s="193">
        <v>0.04724</v>
      </c>
      <c r="R114" s="193">
        <f>Q114*H114</f>
        <v>0.04383872</v>
      </c>
      <c r="S114" s="193">
        <v>0</v>
      </c>
      <c r="T114" s="194">
        <f>S114*H114</f>
        <v>0</v>
      </c>
      <c r="U114" s="34"/>
      <c r="V114" s="34"/>
      <c r="W114" s="34"/>
      <c r="X114" s="34"/>
      <c r="Y114" s="34"/>
      <c r="Z114" s="34"/>
      <c r="AA114" s="34"/>
      <c r="AB114" s="34"/>
      <c r="AC114" s="34"/>
      <c r="AD114" s="34"/>
      <c r="AE114" s="34"/>
      <c r="AR114" s="195" t="s">
        <v>199</v>
      </c>
      <c r="AT114" s="195" t="s">
        <v>166</v>
      </c>
      <c r="AU114" s="195" t="s">
        <v>85</v>
      </c>
      <c r="AY114" s="17" t="s">
        <v>165</v>
      </c>
      <c r="BE114" s="196">
        <f>IF(N114="základní",J114,0)</f>
        <v>0</v>
      </c>
      <c r="BF114" s="196">
        <f>IF(N114="snížená",J114,0)</f>
        <v>0</v>
      </c>
      <c r="BG114" s="196">
        <f>IF(N114="zákl. přenesená",J114,0)</f>
        <v>0</v>
      </c>
      <c r="BH114" s="196">
        <f>IF(N114="sníž. přenesená",J114,0)</f>
        <v>0</v>
      </c>
      <c r="BI114" s="196">
        <f>IF(N114="nulová",J114,0)</f>
        <v>0</v>
      </c>
      <c r="BJ114" s="17" t="s">
        <v>22</v>
      </c>
      <c r="BK114" s="196">
        <f>ROUND(I114*H114,2)</f>
        <v>0</v>
      </c>
      <c r="BL114" s="17" t="s">
        <v>199</v>
      </c>
      <c r="BM114" s="195" t="s">
        <v>223</v>
      </c>
    </row>
    <row r="115" spans="1:47" s="2" customFormat="1" ht="19.5">
      <c r="A115" s="34"/>
      <c r="B115" s="35"/>
      <c r="C115" s="36"/>
      <c r="D115" s="212" t="s">
        <v>213</v>
      </c>
      <c r="E115" s="36"/>
      <c r="F115" s="232" t="s">
        <v>224</v>
      </c>
      <c r="G115" s="36"/>
      <c r="H115" s="36"/>
      <c r="I115" s="115"/>
      <c r="J115" s="36"/>
      <c r="K115" s="36"/>
      <c r="L115" s="39"/>
      <c r="M115" s="233"/>
      <c r="N115" s="234"/>
      <c r="O115" s="64"/>
      <c r="P115" s="64"/>
      <c r="Q115" s="64"/>
      <c r="R115" s="64"/>
      <c r="S115" s="64"/>
      <c r="T115" s="65"/>
      <c r="U115" s="34"/>
      <c r="V115" s="34"/>
      <c r="W115" s="34"/>
      <c r="X115" s="34"/>
      <c r="Y115" s="34"/>
      <c r="Z115" s="34"/>
      <c r="AA115" s="34"/>
      <c r="AB115" s="34"/>
      <c r="AC115" s="34"/>
      <c r="AD115" s="34"/>
      <c r="AE115" s="34"/>
      <c r="AT115" s="17" t="s">
        <v>213</v>
      </c>
      <c r="AU115" s="17" t="s">
        <v>85</v>
      </c>
    </row>
    <row r="116" spans="2:51" s="13" customFormat="1" ht="11.25">
      <c r="B116" s="210"/>
      <c r="C116" s="211"/>
      <c r="D116" s="212" t="s">
        <v>201</v>
      </c>
      <c r="E116" s="213" t="s">
        <v>20</v>
      </c>
      <c r="F116" s="214" t="s">
        <v>202</v>
      </c>
      <c r="G116" s="211"/>
      <c r="H116" s="213" t="s">
        <v>20</v>
      </c>
      <c r="I116" s="215"/>
      <c r="J116" s="211"/>
      <c r="K116" s="211"/>
      <c r="L116" s="216"/>
      <c r="M116" s="217"/>
      <c r="N116" s="218"/>
      <c r="O116" s="218"/>
      <c r="P116" s="218"/>
      <c r="Q116" s="218"/>
      <c r="R116" s="218"/>
      <c r="S116" s="218"/>
      <c r="T116" s="219"/>
      <c r="AT116" s="220" t="s">
        <v>201</v>
      </c>
      <c r="AU116" s="220" t="s">
        <v>85</v>
      </c>
      <c r="AV116" s="13" t="s">
        <v>22</v>
      </c>
      <c r="AW116" s="13" t="s">
        <v>39</v>
      </c>
      <c r="AX116" s="13" t="s">
        <v>76</v>
      </c>
      <c r="AY116" s="220" t="s">
        <v>165</v>
      </c>
    </row>
    <row r="117" spans="2:51" s="14" customFormat="1" ht="11.25">
      <c r="B117" s="221"/>
      <c r="C117" s="222"/>
      <c r="D117" s="212" t="s">
        <v>201</v>
      </c>
      <c r="E117" s="223" t="s">
        <v>20</v>
      </c>
      <c r="F117" s="224" t="s">
        <v>225</v>
      </c>
      <c r="G117" s="222"/>
      <c r="H117" s="225">
        <v>0.9280000000000002</v>
      </c>
      <c r="I117" s="226"/>
      <c r="J117" s="222"/>
      <c r="K117" s="222"/>
      <c r="L117" s="227"/>
      <c r="M117" s="228"/>
      <c r="N117" s="229"/>
      <c r="O117" s="229"/>
      <c r="P117" s="229"/>
      <c r="Q117" s="229"/>
      <c r="R117" s="229"/>
      <c r="S117" s="229"/>
      <c r="T117" s="230"/>
      <c r="AT117" s="231" t="s">
        <v>201</v>
      </c>
      <c r="AU117" s="231" t="s">
        <v>85</v>
      </c>
      <c r="AV117" s="14" t="s">
        <v>85</v>
      </c>
      <c r="AW117" s="14" t="s">
        <v>39</v>
      </c>
      <c r="AX117" s="14" t="s">
        <v>22</v>
      </c>
      <c r="AY117" s="231" t="s">
        <v>165</v>
      </c>
    </row>
    <row r="118" spans="1:65" s="2" customFormat="1" ht="14.45" customHeight="1">
      <c r="A118" s="34"/>
      <c r="B118" s="35"/>
      <c r="C118" s="184" t="s">
        <v>226</v>
      </c>
      <c r="D118" s="184" t="s">
        <v>166</v>
      </c>
      <c r="E118" s="185" t="s">
        <v>209</v>
      </c>
      <c r="F118" s="186" t="s">
        <v>210</v>
      </c>
      <c r="G118" s="187" t="s">
        <v>211</v>
      </c>
      <c r="H118" s="188">
        <v>9.28</v>
      </c>
      <c r="I118" s="189"/>
      <c r="J118" s="190">
        <f>ROUND(I118*H118,2)</f>
        <v>0</v>
      </c>
      <c r="K118" s="186" t="s">
        <v>170</v>
      </c>
      <c r="L118" s="39"/>
      <c r="M118" s="191" t="s">
        <v>20</v>
      </c>
      <c r="N118" s="192" t="s">
        <v>47</v>
      </c>
      <c r="O118" s="64"/>
      <c r="P118" s="193">
        <f>O118*H118</f>
        <v>0</v>
      </c>
      <c r="Q118" s="193">
        <v>0.0015</v>
      </c>
      <c r="R118" s="193">
        <f>Q118*H118</f>
        <v>0.01392</v>
      </c>
      <c r="S118" s="193">
        <v>0</v>
      </c>
      <c r="T118" s="194">
        <f>S118*H118</f>
        <v>0</v>
      </c>
      <c r="U118" s="34"/>
      <c r="V118" s="34"/>
      <c r="W118" s="34"/>
      <c r="X118" s="34"/>
      <c r="Y118" s="34"/>
      <c r="Z118" s="34"/>
      <c r="AA118" s="34"/>
      <c r="AB118" s="34"/>
      <c r="AC118" s="34"/>
      <c r="AD118" s="34"/>
      <c r="AE118" s="34"/>
      <c r="AR118" s="195" t="s">
        <v>199</v>
      </c>
      <c r="AT118" s="195" t="s">
        <v>166</v>
      </c>
      <c r="AU118" s="195" t="s">
        <v>85</v>
      </c>
      <c r="AY118" s="17" t="s">
        <v>165</v>
      </c>
      <c r="BE118" s="196">
        <f>IF(N118="základní",J118,0)</f>
        <v>0</v>
      </c>
      <c r="BF118" s="196">
        <f>IF(N118="snížená",J118,0)</f>
        <v>0</v>
      </c>
      <c r="BG118" s="196">
        <f>IF(N118="zákl. přenesená",J118,0)</f>
        <v>0</v>
      </c>
      <c r="BH118" s="196">
        <f>IF(N118="sníž. přenesená",J118,0)</f>
        <v>0</v>
      </c>
      <c r="BI118" s="196">
        <f>IF(N118="nulová",J118,0)</f>
        <v>0</v>
      </c>
      <c r="BJ118" s="17" t="s">
        <v>22</v>
      </c>
      <c r="BK118" s="196">
        <f>ROUND(I118*H118,2)</f>
        <v>0</v>
      </c>
      <c r="BL118" s="17" t="s">
        <v>199</v>
      </c>
      <c r="BM118" s="195" t="s">
        <v>227</v>
      </c>
    </row>
    <row r="119" spans="1:47" s="2" customFormat="1" ht="11.25">
      <c r="A119" s="34"/>
      <c r="B119" s="35"/>
      <c r="C119" s="36"/>
      <c r="D119" s="212" t="s">
        <v>213</v>
      </c>
      <c r="E119" s="36"/>
      <c r="F119" s="232" t="s">
        <v>214</v>
      </c>
      <c r="G119" s="36"/>
      <c r="H119" s="36"/>
      <c r="I119" s="115"/>
      <c r="J119" s="36"/>
      <c r="K119" s="36"/>
      <c r="L119" s="39"/>
      <c r="M119" s="233"/>
      <c r="N119" s="234"/>
      <c r="O119" s="64"/>
      <c r="P119" s="64"/>
      <c r="Q119" s="64"/>
      <c r="R119" s="64"/>
      <c r="S119" s="64"/>
      <c r="T119" s="65"/>
      <c r="U119" s="34"/>
      <c r="V119" s="34"/>
      <c r="W119" s="34"/>
      <c r="X119" s="34"/>
      <c r="Y119" s="34"/>
      <c r="Z119" s="34"/>
      <c r="AA119" s="34"/>
      <c r="AB119" s="34"/>
      <c r="AC119" s="34"/>
      <c r="AD119" s="34"/>
      <c r="AE119" s="34"/>
      <c r="AT119" s="17" t="s">
        <v>213</v>
      </c>
      <c r="AU119" s="17" t="s">
        <v>85</v>
      </c>
    </row>
    <row r="120" spans="1:47" s="2" customFormat="1" ht="39">
      <c r="A120" s="34"/>
      <c r="B120" s="35"/>
      <c r="C120" s="36"/>
      <c r="D120" s="212" t="s">
        <v>215</v>
      </c>
      <c r="E120" s="36"/>
      <c r="F120" s="235" t="s">
        <v>216</v>
      </c>
      <c r="G120" s="36"/>
      <c r="H120" s="36"/>
      <c r="I120" s="115"/>
      <c r="J120" s="36"/>
      <c r="K120" s="36"/>
      <c r="L120" s="39"/>
      <c r="M120" s="233"/>
      <c r="N120" s="234"/>
      <c r="O120" s="64"/>
      <c r="P120" s="64"/>
      <c r="Q120" s="64"/>
      <c r="R120" s="64"/>
      <c r="S120" s="64"/>
      <c r="T120" s="65"/>
      <c r="U120" s="34"/>
      <c r="V120" s="34"/>
      <c r="W120" s="34"/>
      <c r="X120" s="34"/>
      <c r="Y120" s="34"/>
      <c r="Z120" s="34"/>
      <c r="AA120" s="34"/>
      <c r="AB120" s="34"/>
      <c r="AC120" s="34"/>
      <c r="AD120" s="34"/>
      <c r="AE120" s="34"/>
      <c r="AT120" s="17" t="s">
        <v>215</v>
      </c>
      <c r="AU120" s="17" t="s">
        <v>85</v>
      </c>
    </row>
    <row r="121" spans="2:51" s="13" customFormat="1" ht="11.25">
      <c r="B121" s="210"/>
      <c r="C121" s="211"/>
      <c r="D121" s="212" t="s">
        <v>201</v>
      </c>
      <c r="E121" s="213" t="s">
        <v>20</v>
      </c>
      <c r="F121" s="214" t="s">
        <v>228</v>
      </c>
      <c r="G121" s="211"/>
      <c r="H121" s="213" t="s">
        <v>20</v>
      </c>
      <c r="I121" s="215"/>
      <c r="J121" s="211"/>
      <c r="K121" s="211"/>
      <c r="L121" s="216"/>
      <c r="M121" s="217"/>
      <c r="N121" s="218"/>
      <c r="O121" s="218"/>
      <c r="P121" s="218"/>
      <c r="Q121" s="218"/>
      <c r="R121" s="218"/>
      <c r="S121" s="218"/>
      <c r="T121" s="219"/>
      <c r="AT121" s="220" t="s">
        <v>201</v>
      </c>
      <c r="AU121" s="220" t="s">
        <v>85</v>
      </c>
      <c r="AV121" s="13" t="s">
        <v>22</v>
      </c>
      <c r="AW121" s="13" t="s">
        <v>39</v>
      </c>
      <c r="AX121" s="13" t="s">
        <v>76</v>
      </c>
      <c r="AY121" s="220" t="s">
        <v>165</v>
      </c>
    </row>
    <row r="122" spans="2:51" s="14" customFormat="1" ht="11.25">
      <c r="B122" s="221"/>
      <c r="C122" s="222"/>
      <c r="D122" s="212" t="s">
        <v>201</v>
      </c>
      <c r="E122" s="223" t="s">
        <v>20</v>
      </c>
      <c r="F122" s="224" t="s">
        <v>218</v>
      </c>
      <c r="G122" s="222"/>
      <c r="H122" s="225">
        <v>9.28</v>
      </c>
      <c r="I122" s="226"/>
      <c r="J122" s="222"/>
      <c r="K122" s="222"/>
      <c r="L122" s="227"/>
      <c r="M122" s="228"/>
      <c r="N122" s="229"/>
      <c r="O122" s="229"/>
      <c r="P122" s="229"/>
      <c r="Q122" s="229"/>
      <c r="R122" s="229"/>
      <c r="S122" s="229"/>
      <c r="T122" s="230"/>
      <c r="AT122" s="231" t="s">
        <v>201</v>
      </c>
      <c r="AU122" s="231" t="s">
        <v>85</v>
      </c>
      <c r="AV122" s="14" t="s">
        <v>85</v>
      </c>
      <c r="AW122" s="14" t="s">
        <v>39</v>
      </c>
      <c r="AX122" s="14" t="s">
        <v>22</v>
      </c>
      <c r="AY122" s="231" t="s">
        <v>165</v>
      </c>
    </row>
    <row r="123" spans="2:63" s="11" customFormat="1" ht="22.9" customHeight="1">
      <c r="B123" s="170"/>
      <c r="C123" s="171"/>
      <c r="D123" s="172" t="s">
        <v>75</v>
      </c>
      <c r="E123" s="208" t="s">
        <v>229</v>
      </c>
      <c r="F123" s="208" t="s">
        <v>230</v>
      </c>
      <c r="G123" s="171"/>
      <c r="H123" s="171"/>
      <c r="I123" s="174"/>
      <c r="J123" s="209">
        <f>BK123</f>
        <v>0</v>
      </c>
      <c r="K123" s="171"/>
      <c r="L123" s="176"/>
      <c r="M123" s="177"/>
      <c r="N123" s="178"/>
      <c r="O123" s="178"/>
      <c r="P123" s="179">
        <f>SUM(P124:P129)</f>
        <v>0</v>
      </c>
      <c r="Q123" s="178"/>
      <c r="R123" s="179">
        <f>SUM(R124:R129)</f>
        <v>0.00075</v>
      </c>
      <c r="S123" s="178"/>
      <c r="T123" s="180">
        <f>SUM(T124:T129)</f>
        <v>0</v>
      </c>
      <c r="AR123" s="181" t="s">
        <v>22</v>
      </c>
      <c r="AT123" s="182" t="s">
        <v>75</v>
      </c>
      <c r="AU123" s="182" t="s">
        <v>22</v>
      </c>
      <c r="AY123" s="181" t="s">
        <v>165</v>
      </c>
      <c r="BK123" s="183">
        <f>SUM(BK124:BK129)</f>
        <v>0</v>
      </c>
    </row>
    <row r="124" spans="1:65" s="2" customFormat="1" ht="19.9" customHeight="1">
      <c r="A124" s="34"/>
      <c r="B124" s="35"/>
      <c r="C124" s="184" t="s">
        <v>231</v>
      </c>
      <c r="D124" s="184" t="s">
        <v>166</v>
      </c>
      <c r="E124" s="185" t="s">
        <v>232</v>
      </c>
      <c r="F124" s="186" t="s">
        <v>233</v>
      </c>
      <c r="G124" s="187" t="s">
        <v>198</v>
      </c>
      <c r="H124" s="188">
        <v>3</v>
      </c>
      <c r="I124" s="189"/>
      <c r="J124" s="190">
        <f>ROUND(I124*H124,2)</f>
        <v>0</v>
      </c>
      <c r="K124" s="186" t="s">
        <v>170</v>
      </c>
      <c r="L124" s="39"/>
      <c r="M124" s="191" t="s">
        <v>20</v>
      </c>
      <c r="N124" s="192" t="s">
        <v>47</v>
      </c>
      <c r="O124" s="64"/>
      <c r="P124" s="193">
        <f>O124*H124</f>
        <v>0</v>
      </c>
      <c r="Q124" s="193">
        <v>0.00021</v>
      </c>
      <c r="R124" s="193">
        <f>Q124*H124</f>
        <v>0.00063</v>
      </c>
      <c r="S124" s="193">
        <v>0</v>
      </c>
      <c r="T124" s="194">
        <f>S124*H124</f>
        <v>0</v>
      </c>
      <c r="U124" s="34"/>
      <c r="V124" s="34"/>
      <c r="W124" s="34"/>
      <c r="X124" s="34"/>
      <c r="Y124" s="34"/>
      <c r="Z124" s="34"/>
      <c r="AA124" s="34"/>
      <c r="AB124" s="34"/>
      <c r="AC124" s="34"/>
      <c r="AD124" s="34"/>
      <c r="AE124" s="34"/>
      <c r="AR124" s="195" t="s">
        <v>199</v>
      </c>
      <c r="AT124" s="195" t="s">
        <v>166</v>
      </c>
      <c r="AU124" s="195" t="s">
        <v>85</v>
      </c>
      <c r="AY124" s="17" t="s">
        <v>165</v>
      </c>
      <c r="BE124" s="196">
        <f>IF(N124="základní",J124,0)</f>
        <v>0</v>
      </c>
      <c r="BF124" s="196">
        <f>IF(N124="snížená",J124,0)</f>
        <v>0</v>
      </c>
      <c r="BG124" s="196">
        <f>IF(N124="zákl. přenesená",J124,0)</f>
        <v>0</v>
      </c>
      <c r="BH124" s="196">
        <f>IF(N124="sníž. přenesená",J124,0)</f>
        <v>0</v>
      </c>
      <c r="BI124" s="196">
        <f>IF(N124="nulová",J124,0)</f>
        <v>0</v>
      </c>
      <c r="BJ124" s="17" t="s">
        <v>22</v>
      </c>
      <c r="BK124" s="196">
        <f>ROUND(I124*H124,2)</f>
        <v>0</v>
      </c>
      <c r="BL124" s="17" t="s">
        <v>199</v>
      </c>
      <c r="BM124" s="195" t="s">
        <v>234</v>
      </c>
    </row>
    <row r="125" spans="1:47" s="2" customFormat="1" ht="19.5">
      <c r="A125" s="34"/>
      <c r="B125" s="35"/>
      <c r="C125" s="36"/>
      <c r="D125" s="212" t="s">
        <v>213</v>
      </c>
      <c r="E125" s="36"/>
      <c r="F125" s="232" t="s">
        <v>235</v>
      </c>
      <c r="G125" s="36"/>
      <c r="H125" s="36"/>
      <c r="I125" s="115"/>
      <c r="J125" s="36"/>
      <c r="K125" s="36"/>
      <c r="L125" s="39"/>
      <c r="M125" s="233"/>
      <c r="N125" s="234"/>
      <c r="O125" s="64"/>
      <c r="P125" s="64"/>
      <c r="Q125" s="64"/>
      <c r="R125" s="64"/>
      <c r="S125" s="64"/>
      <c r="T125" s="65"/>
      <c r="U125" s="34"/>
      <c r="V125" s="34"/>
      <c r="W125" s="34"/>
      <c r="X125" s="34"/>
      <c r="Y125" s="34"/>
      <c r="Z125" s="34"/>
      <c r="AA125" s="34"/>
      <c r="AB125" s="34"/>
      <c r="AC125" s="34"/>
      <c r="AD125" s="34"/>
      <c r="AE125" s="34"/>
      <c r="AT125" s="17" t="s">
        <v>213</v>
      </c>
      <c r="AU125" s="17" t="s">
        <v>85</v>
      </c>
    </row>
    <row r="126" spans="1:47" s="2" customFormat="1" ht="58.5">
      <c r="A126" s="34"/>
      <c r="B126" s="35"/>
      <c r="C126" s="36"/>
      <c r="D126" s="212" t="s">
        <v>215</v>
      </c>
      <c r="E126" s="36"/>
      <c r="F126" s="235" t="s">
        <v>236</v>
      </c>
      <c r="G126" s="36"/>
      <c r="H126" s="36"/>
      <c r="I126" s="115"/>
      <c r="J126" s="36"/>
      <c r="K126" s="36"/>
      <c r="L126" s="39"/>
      <c r="M126" s="233"/>
      <c r="N126" s="234"/>
      <c r="O126" s="64"/>
      <c r="P126" s="64"/>
      <c r="Q126" s="64"/>
      <c r="R126" s="64"/>
      <c r="S126" s="64"/>
      <c r="T126" s="65"/>
      <c r="U126" s="34"/>
      <c r="V126" s="34"/>
      <c r="W126" s="34"/>
      <c r="X126" s="34"/>
      <c r="Y126" s="34"/>
      <c r="Z126" s="34"/>
      <c r="AA126" s="34"/>
      <c r="AB126" s="34"/>
      <c r="AC126" s="34"/>
      <c r="AD126" s="34"/>
      <c r="AE126" s="34"/>
      <c r="AT126" s="17" t="s">
        <v>215</v>
      </c>
      <c r="AU126" s="17" t="s">
        <v>85</v>
      </c>
    </row>
    <row r="127" spans="1:65" s="2" customFormat="1" ht="14.45" customHeight="1">
      <c r="A127" s="34"/>
      <c r="B127" s="35"/>
      <c r="C127" s="184" t="s">
        <v>237</v>
      </c>
      <c r="D127" s="184" t="s">
        <v>166</v>
      </c>
      <c r="E127" s="185" t="s">
        <v>238</v>
      </c>
      <c r="F127" s="186" t="s">
        <v>239</v>
      </c>
      <c r="G127" s="187" t="s">
        <v>198</v>
      </c>
      <c r="H127" s="188">
        <v>3</v>
      </c>
      <c r="I127" s="189"/>
      <c r="J127" s="190">
        <f>ROUND(I127*H127,2)</f>
        <v>0</v>
      </c>
      <c r="K127" s="186" t="s">
        <v>170</v>
      </c>
      <c r="L127" s="39"/>
      <c r="M127" s="191" t="s">
        <v>20</v>
      </c>
      <c r="N127" s="192" t="s">
        <v>47</v>
      </c>
      <c r="O127" s="64"/>
      <c r="P127" s="193">
        <f>O127*H127</f>
        <v>0</v>
      </c>
      <c r="Q127" s="193">
        <v>4E-05</v>
      </c>
      <c r="R127" s="193">
        <f>Q127*H127</f>
        <v>0.00012000000000000002</v>
      </c>
      <c r="S127" s="193">
        <v>0</v>
      </c>
      <c r="T127" s="194">
        <f>S127*H127</f>
        <v>0</v>
      </c>
      <c r="U127" s="34"/>
      <c r="V127" s="34"/>
      <c r="W127" s="34"/>
      <c r="X127" s="34"/>
      <c r="Y127" s="34"/>
      <c r="Z127" s="34"/>
      <c r="AA127" s="34"/>
      <c r="AB127" s="34"/>
      <c r="AC127" s="34"/>
      <c r="AD127" s="34"/>
      <c r="AE127" s="34"/>
      <c r="AR127" s="195" t="s">
        <v>199</v>
      </c>
      <c r="AT127" s="195" t="s">
        <v>166</v>
      </c>
      <c r="AU127" s="195" t="s">
        <v>85</v>
      </c>
      <c r="AY127" s="17" t="s">
        <v>165</v>
      </c>
      <c r="BE127" s="196">
        <f>IF(N127="základní",J127,0)</f>
        <v>0</v>
      </c>
      <c r="BF127" s="196">
        <f>IF(N127="snížená",J127,0)</f>
        <v>0</v>
      </c>
      <c r="BG127" s="196">
        <f>IF(N127="zákl. přenesená",J127,0)</f>
        <v>0</v>
      </c>
      <c r="BH127" s="196">
        <f>IF(N127="sníž. přenesená",J127,0)</f>
        <v>0</v>
      </c>
      <c r="BI127" s="196">
        <f>IF(N127="nulová",J127,0)</f>
        <v>0</v>
      </c>
      <c r="BJ127" s="17" t="s">
        <v>22</v>
      </c>
      <c r="BK127" s="196">
        <f>ROUND(I127*H127,2)</f>
        <v>0</v>
      </c>
      <c r="BL127" s="17" t="s">
        <v>199</v>
      </c>
      <c r="BM127" s="195" t="s">
        <v>240</v>
      </c>
    </row>
    <row r="128" spans="1:47" s="2" customFormat="1" ht="19.5">
      <c r="A128" s="34"/>
      <c r="B128" s="35"/>
      <c r="C128" s="36"/>
      <c r="D128" s="212" t="s">
        <v>213</v>
      </c>
      <c r="E128" s="36"/>
      <c r="F128" s="232" t="s">
        <v>241</v>
      </c>
      <c r="G128" s="36"/>
      <c r="H128" s="36"/>
      <c r="I128" s="115"/>
      <c r="J128" s="36"/>
      <c r="K128" s="36"/>
      <c r="L128" s="39"/>
      <c r="M128" s="233"/>
      <c r="N128" s="234"/>
      <c r="O128" s="64"/>
      <c r="P128" s="64"/>
      <c r="Q128" s="64"/>
      <c r="R128" s="64"/>
      <c r="S128" s="64"/>
      <c r="T128" s="65"/>
      <c r="U128" s="34"/>
      <c r="V128" s="34"/>
      <c r="W128" s="34"/>
      <c r="X128" s="34"/>
      <c r="Y128" s="34"/>
      <c r="Z128" s="34"/>
      <c r="AA128" s="34"/>
      <c r="AB128" s="34"/>
      <c r="AC128" s="34"/>
      <c r="AD128" s="34"/>
      <c r="AE128" s="34"/>
      <c r="AT128" s="17" t="s">
        <v>213</v>
      </c>
      <c r="AU128" s="17" t="s">
        <v>85</v>
      </c>
    </row>
    <row r="129" spans="1:47" s="2" customFormat="1" ht="175.5">
      <c r="A129" s="34"/>
      <c r="B129" s="35"/>
      <c r="C129" s="36"/>
      <c r="D129" s="212" t="s">
        <v>215</v>
      </c>
      <c r="E129" s="36"/>
      <c r="F129" s="235" t="s">
        <v>242</v>
      </c>
      <c r="G129" s="36"/>
      <c r="H129" s="36"/>
      <c r="I129" s="115"/>
      <c r="J129" s="36"/>
      <c r="K129" s="36"/>
      <c r="L129" s="39"/>
      <c r="M129" s="233"/>
      <c r="N129" s="234"/>
      <c r="O129" s="64"/>
      <c r="P129" s="64"/>
      <c r="Q129" s="64"/>
      <c r="R129" s="64"/>
      <c r="S129" s="64"/>
      <c r="T129" s="65"/>
      <c r="U129" s="34"/>
      <c r="V129" s="34"/>
      <c r="W129" s="34"/>
      <c r="X129" s="34"/>
      <c r="Y129" s="34"/>
      <c r="Z129" s="34"/>
      <c r="AA129" s="34"/>
      <c r="AB129" s="34"/>
      <c r="AC129" s="34"/>
      <c r="AD129" s="34"/>
      <c r="AE129" s="34"/>
      <c r="AT129" s="17" t="s">
        <v>215</v>
      </c>
      <c r="AU129" s="17" t="s">
        <v>85</v>
      </c>
    </row>
    <row r="130" spans="2:63" s="11" customFormat="1" ht="22.9" customHeight="1">
      <c r="B130" s="170"/>
      <c r="C130" s="171"/>
      <c r="D130" s="172" t="s">
        <v>75</v>
      </c>
      <c r="E130" s="208" t="s">
        <v>243</v>
      </c>
      <c r="F130" s="208" t="s">
        <v>244</v>
      </c>
      <c r="G130" s="171"/>
      <c r="H130" s="171"/>
      <c r="I130" s="174"/>
      <c r="J130" s="209">
        <f>BK130</f>
        <v>0</v>
      </c>
      <c r="K130" s="171"/>
      <c r="L130" s="176"/>
      <c r="M130" s="177"/>
      <c r="N130" s="178"/>
      <c r="O130" s="178"/>
      <c r="P130" s="179">
        <f>SUM(P131:P138)</f>
        <v>0</v>
      </c>
      <c r="Q130" s="178"/>
      <c r="R130" s="179">
        <f>SUM(R131:R138)</f>
        <v>0</v>
      </c>
      <c r="S130" s="178"/>
      <c r="T130" s="180">
        <f>SUM(T131:T138)</f>
        <v>0.47436200000000006</v>
      </c>
      <c r="AR130" s="181" t="s">
        <v>22</v>
      </c>
      <c r="AT130" s="182" t="s">
        <v>75</v>
      </c>
      <c r="AU130" s="182" t="s">
        <v>22</v>
      </c>
      <c r="AY130" s="181" t="s">
        <v>165</v>
      </c>
      <c r="BK130" s="183">
        <f>SUM(BK131:BK138)</f>
        <v>0</v>
      </c>
    </row>
    <row r="131" spans="1:65" s="2" customFormat="1" ht="14.45" customHeight="1">
      <c r="A131" s="34"/>
      <c r="B131" s="35"/>
      <c r="C131" s="184" t="s">
        <v>245</v>
      </c>
      <c r="D131" s="184" t="s">
        <v>166</v>
      </c>
      <c r="E131" s="185" t="s">
        <v>246</v>
      </c>
      <c r="F131" s="186" t="s">
        <v>247</v>
      </c>
      <c r="G131" s="187" t="s">
        <v>198</v>
      </c>
      <c r="H131" s="188">
        <v>4.176</v>
      </c>
      <c r="I131" s="189"/>
      <c r="J131" s="190">
        <f>ROUND(I131*H131,2)</f>
        <v>0</v>
      </c>
      <c r="K131" s="186" t="s">
        <v>170</v>
      </c>
      <c r="L131" s="39"/>
      <c r="M131" s="191" t="s">
        <v>20</v>
      </c>
      <c r="N131" s="192" t="s">
        <v>47</v>
      </c>
      <c r="O131" s="64"/>
      <c r="P131" s="193">
        <f>O131*H131</f>
        <v>0</v>
      </c>
      <c r="Q131" s="193">
        <v>0</v>
      </c>
      <c r="R131" s="193">
        <f>Q131*H131</f>
        <v>0</v>
      </c>
      <c r="S131" s="193">
        <v>0.055</v>
      </c>
      <c r="T131" s="194">
        <f>S131*H131</f>
        <v>0.22968000000000002</v>
      </c>
      <c r="U131" s="34"/>
      <c r="V131" s="34"/>
      <c r="W131" s="34"/>
      <c r="X131" s="34"/>
      <c r="Y131" s="34"/>
      <c r="Z131" s="34"/>
      <c r="AA131" s="34"/>
      <c r="AB131" s="34"/>
      <c r="AC131" s="34"/>
      <c r="AD131" s="34"/>
      <c r="AE131" s="34"/>
      <c r="AR131" s="195" t="s">
        <v>199</v>
      </c>
      <c r="AT131" s="195" t="s">
        <v>166</v>
      </c>
      <c r="AU131" s="195" t="s">
        <v>85</v>
      </c>
      <c r="AY131" s="17" t="s">
        <v>165</v>
      </c>
      <c r="BE131" s="196">
        <f>IF(N131="základní",J131,0)</f>
        <v>0</v>
      </c>
      <c r="BF131" s="196">
        <f>IF(N131="snížená",J131,0)</f>
        <v>0</v>
      </c>
      <c r="BG131" s="196">
        <f>IF(N131="zákl. přenesená",J131,0)</f>
        <v>0</v>
      </c>
      <c r="BH131" s="196">
        <f>IF(N131="sníž. přenesená",J131,0)</f>
        <v>0</v>
      </c>
      <c r="BI131" s="196">
        <f>IF(N131="nulová",J131,0)</f>
        <v>0</v>
      </c>
      <c r="BJ131" s="17" t="s">
        <v>22</v>
      </c>
      <c r="BK131" s="196">
        <f>ROUND(I131*H131,2)</f>
        <v>0</v>
      </c>
      <c r="BL131" s="17" t="s">
        <v>199</v>
      </c>
      <c r="BM131" s="195" t="s">
        <v>248</v>
      </c>
    </row>
    <row r="132" spans="2:51" s="13" customFormat="1" ht="11.25">
      <c r="B132" s="210"/>
      <c r="C132" s="211"/>
      <c r="D132" s="212" t="s">
        <v>201</v>
      </c>
      <c r="E132" s="213" t="s">
        <v>20</v>
      </c>
      <c r="F132" s="214" t="s">
        <v>202</v>
      </c>
      <c r="G132" s="211"/>
      <c r="H132" s="213" t="s">
        <v>20</v>
      </c>
      <c r="I132" s="215"/>
      <c r="J132" s="211"/>
      <c r="K132" s="211"/>
      <c r="L132" s="216"/>
      <c r="M132" s="217"/>
      <c r="N132" s="218"/>
      <c r="O132" s="218"/>
      <c r="P132" s="218"/>
      <c r="Q132" s="218"/>
      <c r="R132" s="218"/>
      <c r="S132" s="218"/>
      <c r="T132" s="219"/>
      <c r="AT132" s="220" t="s">
        <v>201</v>
      </c>
      <c r="AU132" s="220" t="s">
        <v>85</v>
      </c>
      <c r="AV132" s="13" t="s">
        <v>22</v>
      </c>
      <c r="AW132" s="13" t="s">
        <v>39</v>
      </c>
      <c r="AX132" s="13" t="s">
        <v>76</v>
      </c>
      <c r="AY132" s="220" t="s">
        <v>165</v>
      </c>
    </row>
    <row r="133" spans="2:51" s="14" customFormat="1" ht="11.25">
      <c r="B133" s="221"/>
      <c r="C133" s="222"/>
      <c r="D133" s="212" t="s">
        <v>201</v>
      </c>
      <c r="E133" s="223" t="s">
        <v>20</v>
      </c>
      <c r="F133" s="224" t="s">
        <v>203</v>
      </c>
      <c r="G133" s="222"/>
      <c r="H133" s="225">
        <v>4.176000000000001</v>
      </c>
      <c r="I133" s="226"/>
      <c r="J133" s="222"/>
      <c r="K133" s="222"/>
      <c r="L133" s="227"/>
      <c r="M133" s="228"/>
      <c r="N133" s="229"/>
      <c r="O133" s="229"/>
      <c r="P133" s="229"/>
      <c r="Q133" s="229"/>
      <c r="R133" s="229"/>
      <c r="S133" s="229"/>
      <c r="T133" s="230"/>
      <c r="AT133" s="231" t="s">
        <v>201</v>
      </c>
      <c r="AU133" s="231" t="s">
        <v>85</v>
      </c>
      <c r="AV133" s="14" t="s">
        <v>85</v>
      </c>
      <c r="AW133" s="14" t="s">
        <v>39</v>
      </c>
      <c r="AX133" s="14" t="s">
        <v>22</v>
      </c>
      <c r="AY133" s="231" t="s">
        <v>165</v>
      </c>
    </row>
    <row r="134" spans="1:65" s="2" customFormat="1" ht="14.45" customHeight="1">
      <c r="A134" s="34"/>
      <c r="B134" s="35"/>
      <c r="C134" s="184" t="s">
        <v>229</v>
      </c>
      <c r="D134" s="184" t="s">
        <v>166</v>
      </c>
      <c r="E134" s="185" t="s">
        <v>249</v>
      </c>
      <c r="F134" s="186" t="s">
        <v>250</v>
      </c>
      <c r="G134" s="187" t="s">
        <v>198</v>
      </c>
      <c r="H134" s="188">
        <v>5.206</v>
      </c>
      <c r="I134" s="189"/>
      <c r="J134" s="190">
        <f>ROUND(I134*H134,2)</f>
        <v>0</v>
      </c>
      <c r="K134" s="186" t="s">
        <v>170</v>
      </c>
      <c r="L134" s="39"/>
      <c r="M134" s="191" t="s">
        <v>20</v>
      </c>
      <c r="N134" s="192" t="s">
        <v>47</v>
      </c>
      <c r="O134" s="64"/>
      <c r="P134" s="193">
        <f>O134*H134</f>
        <v>0</v>
      </c>
      <c r="Q134" s="193">
        <v>0</v>
      </c>
      <c r="R134" s="193">
        <f>Q134*H134</f>
        <v>0</v>
      </c>
      <c r="S134" s="193">
        <v>0.047</v>
      </c>
      <c r="T134" s="194">
        <f>S134*H134</f>
        <v>0.244682</v>
      </c>
      <c r="U134" s="34"/>
      <c r="V134" s="34"/>
      <c r="W134" s="34"/>
      <c r="X134" s="34"/>
      <c r="Y134" s="34"/>
      <c r="Z134" s="34"/>
      <c r="AA134" s="34"/>
      <c r="AB134" s="34"/>
      <c r="AC134" s="34"/>
      <c r="AD134" s="34"/>
      <c r="AE134" s="34"/>
      <c r="AR134" s="195" t="s">
        <v>199</v>
      </c>
      <c r="AT134" s="195" t="s">
        <v>166</v>
      </c>
      <c r="AU134" s="195" t="s">
        <v>85</v>
      </c>
      <c r="AY134" s="17" t="s">
        <v>165</v>
      </c>
      <c r="BE134" s="196">
        <f>IF(N134="základní",J134,0)</f>
        <v>0</v>
      </c>
      <c r="BF134" s="196">
        <f>IF(N134="snížená",J134,0)</f>
        <v>0</v>
      </c>
      <c r="BG134" s="196">
        <f>IF(N134="zákl. přenesená",J134,0)</f>
        <v>0</v>
      </c>
      <c r="BH134" s="196">
        <f>IF(N134="sníž. přenesená",J134,0)</f>
        <v>0</v>
      </c>
      <c r="BI134" s="196">
        <f>IF(N134="nulová",J134,0)</f>
        <v>0</v>
      </c>
      <c r="BJ134" s="17" t="s">
        <v>22</v>
      </c>
      <c r="BK134" s="196">
        <f>ROUND(I134*H134,2)</f>
        <v>0</v>
      </c>
      <c r="BL134" s="17" t="s">
        <v>199</v>
      </c>
      <c r="BM134" s="195" t="s">
        <v>251</v>
      </c>
    </row>
    <row r="135" spans="1:47" s="2" customFormat="1" ht="19.5">
      <c r="A135" s="34"/>
      <c r="B135" s="35"/>
      <c r="C135" s="36"/>
      <c r="D135" s="212" t="s">
        <v>213</v>
      </c>
      <c r="E135" s="36"/>
      <c r="F135" s="232" t="s">
        <v>252</v>
      </c>
      <c r="G135" s="36"/>
      <c r="H135" s="36"/>
      <c r="I135" s="115"/>
      <c r="J135" s="36"/>
      <c r="K135" s="36"/>
      <c r="L135" s="39"/>
      <c r="M135" s="233"/>
      <c r="N135" s="234"/>
      <c r="O135" s="64"/>
      <c r="P135" s="64"/>
      <c r="Q135" s="64"/>
      <c r="R135" s="64"/>
      <c r="S135" s="64"/>
      <c r="T135" s="65"/>
      <c r="U135" s="34"/>
      <c r="V135" s="34"/>
      <c r="W135" s="34"/>
      <c r="X135" s="34"/>
      <c r="Y135" s="34"/>
      <c r="Z135" s="34"/>
      <c r="AA135" s="34"/>
      <c r="AB135" s="34"/>
      <c r="AC135" s="34"/>
      <c r="AD135" s="34"/>
      <c r="AE135" s="34"/>
      <c r="AT135" s="17" t="s">
        <v>213</v>
      </c>
      <c r="AU135" s="17" t="s">
        <v>85</v>
      </c>
    </row>
    <row r="136" spans="1:47" s="2" customFormat="1" ht="29.25">
      <c r="A136" s="34"/>
      <c r="B136" s="35"/>
      <c r="C136" s="36"/>
      <c r="D136" s="212" t="s">
        <v>215</v>
      </c>
      <c r="E136" s="36"/>
      <c r="F136" s="235" t="s">
        <v>253</v>
      </c>
      <c r="G136" s="36"/>
      <c r="H136" s="36"/>
      <c r="I136" s="115"/>
      <c r="J136" s="36"/>
      <c r="K136" s="36"/>
      <c r="L136" s="39"/>
      <c r="M136" s="233"/>
      <c r="N136" s="234"/>
      <c r="O136" s="64"/>
      <c r="P136" s="64"/>
      <c r="Q136" s="64"/>
      <c r="R136" s="64"/>
      <c r="S136" s="64"/>
      <c r="T136" s="65"/>
      <c r="U136" s="34"/>
      <c r="V136" s="34"/>
      <c r="W136" s="34"/>
      <c r="X136" s="34"/>
      <c r="Y136" s="34"/>
      <c r="Z136" s="34"/>
      <c r="AA136" s="34"/>
      <c r="AB136" s="34"/>
      <c r="AC136" s="34"/>
      <c r="AD136" s="34"/>
      <c r="AE136" s="34"/>
      <c r="AT136" s="17" t="s">
        <v>215</v>
      </c>
      <c r="AU136" s="17" t="s">
        <v>85</v>
      </c>
    </row>
    <row r="137" spans="2:51" s="13" customFormat="1" ht="11.25">
      <c r="B137" s="210"/>
      <c r="C137" s="211"/>
      <c r="D137" s="212" t="s">
        <v>201</v>
      </c>
      <c r="E137" s="213" t="s">
        <v>20</v>
      </c>
      <c r="F137" s="214" t="s">
        <v>202</v>
      </c>
      <c r="G137" s="211"/>
      <c r="H137" s="213" t="s">
        <v>20</v>
      </c>
      <c r="I137" s="215"/>
      <c r="J137" s="211"/>
      <c r="K137" s="211"/>
      <c r="L137" s="216"/>
      <c r="M137" s="217"/>
      <c r="N137" s="218"/>
      <c r="O137" s="218"/>
      <c r="P137" s="218"/>
      <c r="Q137" s="218"/>
      <c r="R137" s="218"/>
      <c r="S137" s="218"/>
      <c r="T137" s="219"/>
      <c r="AT137" s="220" t="s">
        <v>201</v>
      </c>
      <c r="AU137" s="220" t="s">
        <v>85</v>
      </c>
      <c r="AV137" s="13" t="s">
        <v>22</v>
      </c>
      <c r="AW137" s="13" t="s">
        <v>39</v>
      </c>
      <c r="AX137" s="13" t="s">
        <v>76</v>
      </c>
      <c r="AY137" s="220" t="s">
        <v>165</v>
      </c>
    </row>
    <row r="138" spans="2:51" s="14" customFormat="1" ht="11.25">
      <c r="B138" s="221"/>
      <c r="C138" s="222"/>
      <c r="D138" s="212" t="s">
        <v>201</v>
      </c>
      <c r="E138" s="223" t="s">
        <v>20</v>
      </c>
      <c r="F138" s="224" t="s">
        <v>254</v>
      </c>
      <c r="G138" s="222"/>
      <c r="H138" s="225">
        <v>5.206</v>
      </c>
      <c r="I138" s="226"/>
      <c r="J138" s="222"/>
      <c r="K138" s="222"/>
      <c r="L138" s="227"/>
      <c r="M138" s="228"/>
      <c r="N138" s="229"/>
      <c r="O138" s="229"/>
      <c r="P138" s="229"/>
      <c r="Q138" s="229"/>
      <c r="R138" s="229"/>
      <c r="S138" s="229"/>
      <c r="T138" s="230"/>
      <c r="AT138" s="231" t="s">
        <v>201</v>
      </c>
      <c r="AU138" s="231" t="s">
        <v>85</v>
      </c>
      <c r="AV138" s="14" t="s">
        <v>85</v>
      </c>
      <c r="AW138" s="14" t="s">
        <v>39</v>
      </c>
      <c r="AX138" s="14" t="s">
        <v>22</v>
      </c>
      <c r="AY138" s="231" t="s">
        <v>165</v>
      </c>
    </row>
    <row r="139" spans="2:63" s="11" customFormat="1" ht="22.9" customHeight="1">
      <c r="B139" s="170"/>
      <c r="C139" s="171"/>
      <c r="D139" s="172" t="s">
        <v>75</v>
      </c>
      <c r="E139" s="208" t="s">
        <v>255</v>
      </c>
      <c r="F139" s="208" t="s">
        <v>256</v>
      </c>
      <c r="G139" s="171"/>
      <c r="H139" s="171"/>
      <c r="I139" s="174"/>
      <c r="J139" s="209">
        <f>BK139</f>
        <v>0</v>
      </c>
      <c r="K139" s="171"/>
      <c r="L139" s="176"/>
      <c r="M139" s="177"/>
      <c r="N139" s="178"/>
      <c r="O139" s="178"/>
      <c r="P139" s="179">
        <f>SUM(P140:P151)</f>
        <v>0</v>
      </c>
      <c r="Q139" s="178"/>
      <c r="R139" s="179">
        <f>SUM(R140:R151)</f>
        <v>0</v>
      </c>
      <c r="S139" s="178"/>
      <c r="T139" s="180">
        <f>SUM(T140:T151)</f>
        <v>0</v>
      </c>
      <c r="AR139" s="181" t="s">
        <v>22</v>
      </c>
      <c r="AT139" s="182" t="s">
        <v>75</v>
      </c>
      <c r="AU139" s="182" t="s">
        <v>22</v>
      </c>
      <c r="AY139" s="181" t="s">
        <v>165</v>
      </c>
      <c r="BK139" s="183">
        <f>SUM(BK140:BK151)</f>
        <v>0</v>
      </c>
    </row>
    <row r="140" spans="1:65" s="2" customFormat="1" ht="19.9" customHeight="1">
      <c r="A140" s="34"/>
      <c r="B140" s="35"/>
      <c r="C140" s="184" t="s">
        <v>27</v>
      </c>
      <c r="D140" s="184" t="s">
        <v>166</v>
      </c>
      <c r="E140" s="185" t="s">
        <v>257</v>
      </c>
      <c r="F140" s="186" t="s">
        <v>258</v>
      </c>
      <c r="G140" s="187" t="s">
        <v>259</v>
      </c>
      <c r="H140" s="188">
        <v>0.479</v>
      </c>
      <c r="I140" s="189"/>
      <c r="J140" s="190">
        <f>ROUND(I140*H140,2)</f>
        <v>0</v>
      </c>
      <c r="K140" s="186" t="s">
        <v>170</v>
      </c>
      <c r="L140" s="39"/>
      <c r="M140" s="191" t="s">
        <v>20</v>
      </c>
      <c r="N140" s="192" t="s">
        <v>47</v>
      </c>
      <c r="O140" s="64"/>
      <c r="P140" s="193">
        <f>O140*H140</f>
        <v>0</v>
      </c>
      <c r="Q140" s="193">
        <v>0</v>
      </c>
      <c r="R140" s="193">
        <f>Q140*H140</f>
        <v>0</v>
      </c>
      <c r="S140" s="193">
        <v>0</v>
      </c>
      <c r="T140" s="194">
        <f>S140*H140</f>
        <v>0</v>
      </c>
      <c r="U140" s="34"/>
      <c r="V140" s="34"/>
      <c r="W140" s="34"/>
      <c r="X140" s="34"/>
      <c r="Y140" s="34"/>
      <c r="Z140" s="34"/>
      <c r="AA140" s="34"/>
      <c r="AB140" s="34"/>
      <c r="AC140" s="34"/>
      <c r="AD140" s="34"/>
      <c r="AE140" s="34"/>
      <c r="AR140" s="195" t="s">
        <v>199</v>
      </c>
      <c r="AT140" s="195" t="s">
        <v>166</v>
      </c>
      <c r="AU140" s="195" t="s">
        <v>85</v>
      </c>
      <c r="AY140" s="17" t="s">
        <v>165</v>
      </c>
      <c r="BE140" s="196">
        <f>IF(N140="základní",J140,0)</f>
        <v>0</v>
      </c>
      <c r="BF140" s="196">
        <f>IF(N140="snížená",J140,0)</f>
        <v>0</v>
      </c>
      <c r="BG140" s="196">
        <f>IF(N140="zákl. přenesená",J140,0)</f>
        <v>0</v>
      </c>
      <c r="BH140" s="196">
        <f>IF(N140="sníž. přenesená",J140,0)</f>
        <v>0</v>
      </c>
      <c r="BI140" s="196">
        <f>IF(N140="nulová",J140,0)</f>
        <v>0</v>
      </c>
      <c r="BJ140" s="17" t="s">
        <v>22</v>
      </c>
      <c r="BK140" s="196">
        <f>ROUND(I140*H140,2)</f>
        <v>0</v>
      </c>
      <c r="BL140" s="17" t="s">
        <v>199</v>
      </c>
      <c r="BM140" s="195" t="s">
        <v>260</v>
      </c>
    </row>
    <row r="141" spans="1:47" s="2" customFormat="1" ht="19.5">
      <c r="A141" s="34"/>
      <c r="B141" s="35"/>
      <c r="C141" s="36"/>
      <c r="D141" s="212" t="s">
        <v>213</v>
      </c>
      <c r="E141" s="36"/>
      <c r="F141" s="232" t="s">
        <v>261</v>
      </c>
      <c r="G141" s="36"/>
      <c r="H141" s="36"/>
      <c r="I141" s="115"/>
      <c r="J141" s="36"/>
      <c r="K141" s="36"/>
      <c r="L141" s="39"/>
      <c r="M141" s="233"/>
      <c r="N141" s="234"/>
      <c r="O141" s="64"/>
      <c r="P141" s="64"/>
      <c r="Q141" s="64"/>
      <c r="R141" s="64"/>
      <c r="S141" s="64"/>
      <c r="T141" s="65"/>
      <c r="U141" s="34"/>
      <c r="V141" s="34"/>
      <c r="W141" s="34"/>
      <c r="X141" s="34"/>
      <c r="Y141" s="34"/>
      <c r="Z141" s="34"/>
      <c r="AA141" s="34"/>
      <c r="AB141" s="34"/>
      <c r="AC141" s="34"/>
      <c r="AD141" s="34"/>
      <c r="AE141" s="34"/>
      <c r="AT141" s="17" t="s">
        <v>213</v>
      </c>
      <c r="AU141" s="17" t="s">
        <v>85</v>
      </c>
    </row>
    <row r="142" spans="1:47" s="2" customFormat="1" ht="117">
      <c r="A142" s="34"/>
      <c r="B142" s="35"/>
      <c r="C142" s="36"/>
      <c r="D142" s="212" t="s">
        <v>215</v>
      </c>
      <c r="E142" s="36"/>
      <c r="F142" s="235" t="s">
        <v>262</v>
      </c>
      <c r="G142" s="36"/>
      <c r="H142" s="36"/>
      <c r="I142" s="115"/>
      <c r="J142" s="36"/>
      <c r="K142" s="36"/>
      <c r="L142" s="39"/>
      <c r="M142" s="233"/>
      <c r="N142" s="234"/>
      <c r="O142" s="64"/>
      <c r="P142" s="64"/>
      <c r="Q142" s="64"/>
      <c r="R142" s="64"/>
      <c r="S142" s="64"/>
      <c r="T142" s="65"/>
      <c r="U142" s="34"/>
      <c r="V142" s="34"/>
      <c r="W142" s="34"/>
      <c r="X142" s="34"/>
      <c r="Y142" s="34"/>
      <c r="Z142" s="34"/>
      <c r="AA142" s="34"/>
      <c r="AB142" s="34"/>
      <c r="AC142" s="34"/>
      <c r="AD142" s="34"/>
      <c r="AE142" s="34"/>
      <c r="AT142" s="17" t="s">
        <v>215</v>
      </c>
      <c r="AU142" s="17" t="s">
        <v>85</v>
      </c>
    </row>
    <row r="143" spans="1:65" s="2" customFormat="1" ht="14.45" customHeight="1">
      <c r="A143" s="34"/>
      <c r="B143" s="35"/>
      <c r="C143" s="184" t="s">
        <v>263</v>
      </c>
      <c r="D143" s="184" t="s">
        <v>166</v>
      </c>
      <c r="E143" s="185" t="s">
        <v>264</v>
      </c>
      <c r="F143" s="186" t="s">
        <v>265</v>
      </c>
      <c r="G143" s="187" t="s">
        <v>259</v>
      </c>
      <c r="H143" s="188">
        <v>0.479</v>
      </c>
      <c r="I143" s="189"/>
      <c r="J143" s="190">
        <f>ROUND(I143*H143,2)</f>
        <v>0</v>
      </c>
      <c r="K143" s="186" t="s">
        <v>170</v>
      </c>
      <c r="L143" s="39"/>
      <c r="M143" s="191" t="s">
        <v>20</v>
      </c>
      <c r="N143" s="192" t="s">
        <v>47</v>
      </c>
      <c r="O143" s="64"/>
      <c r="P143" s="193">
        <f>O143*H143</f>
        <v>0</v>
      </c>
      <c r="Q143" s="193">
        <v>0</v>
      </c>
      <c r="R143" s="193">
        <f>Q143*H143</f>
        <v>0</v>
      </c>
      <c r="S143" s="193">
        <v>0</v>
      </c>
      <c r="T143" s="194">
        <f>S143*H143</f>
        <v>0</v>
      </c>
      <c r="U143" s="34"/>
      <c r="V143" s="34"/>
      <c r="W143" s="34"/>
      <c r="X143" s="34"/>
      <c r="Y143" s="34"/>
      <c r="Z143" s="34"/>
      <c r="AA143" s="34"/>
      <c r="AB143" s="34"/>
      <c r="AC143" s="34"/>
      <c r="AD143" s="34"/>
      <c r="AE143" s="34"/>
      <c r="AR143" s="195" t="s">
        <v>199</v>
      </c>
      <c r="AT143" s="195" t="s">
        <v>166</v>
      </c>
      <c r="AU143" s="195" t="s">
        <v>85</v>
      </c>
      <c r="AY143" s="17" t="s">
        <v>165</v>
      </c>
      <c r="BE143" s="196">
        <f>IF(N143="základní",J143,0)</f>
        <v>0</v>
      </c>
      <c r="BF143" s="196">
        <f>IF(N143="snížená",J143,0)</f>
        <v>0</v>
      </c>
      <c r="BG143" s="196">
        <f>IF(N143="zákl. přenesená",J143,0)</f>
        <v>0</v>
      </c>
      <c r="BH143" s="196">
        <f>IF(N143="sníž. přenesená",J143,0)</f>
        <v>0</v>
      </c>
      <c r="BI143" s="196">
        <f>IF(N143="nulová",J143,0)</f>
        <v>0</v>
      </c>
      <c r="BJ143" s="17" t="s">
        <v>22</v>
      </c>
      <c r="BK143" s="196">
        <f>ROUND(I143*H143,2)</f>
        <v>0</v>
      </c>
      <c r="BL143" s="17" t="s">
        <v>199</v>
      </c>
      <c r="BM143" s="195" t="s">
        <v>266</v>
      </c>
    </row>
    <row r="144" spans="1:65" s="2" customFormat="1" ht="14.45" customHeight="1">
      <c r="A144" s="34"/>
      <c r="B144" s="35"/>
      <c r="C144" s="184" t="s">
        <v>267</v>
      </c>
      <c r="D144" s="184" t="s">
        <v>166</v>
      </c>
      <c r="E144" s="185" t="s">
        <v>268</v>
      </c>
      <c r="F144" s="186" t="s">
        <v>269</v>
      </c>
      <c r="G144" s="187" t="s">
        <v>259</v>
      </c>
      <c r="H144" s="188">
        <v>6.706</v>
      </c>
      <c r="I144" s="189"/>
      <c r="J144" s="190">
        <f>ROUND(I144*H144,2)</f>
        <v>0</v>
      </c>
      <c r="K144" s="186" t="s">
        <v>170</v>
      </c>
      <c r="L144" s="39"/>
      <c r="M144" s="191" t="s">
        <v>20</v>
      </c>
      <c r="N144" s="192" t="s">
        <v>47</v>
      </c>
      <c r="O144" s="64"/>
      <c r="P144" s="193">
        <f>O144*H144</f>
        <v>0</v>
      </c>
      <c r="Q144" s="193">
        <v>0</v>
      </c>
      <c r="R144" s="193">
        <f>Q144*H144</f>
        <v>0</v>
      </c>
      <c r="S144" s="193">
        <v>0</v>
      </c>
      <c r="T144" s="194">
        <f>S144*H144</f>
        <v>0</v>
      </c>
      <c r="U144" s="34"/>
      <c r="V144" s="34"/>
      <c r="W144" s="34"/>
      <c r="X144" s="34"/>
      <c r="Y144" s="34"/>
      <c r="Z144" s="34"/>
      <c r="AA144" s="34"/>
      <c r="AB144" s="34"/>
      <c r="AC144" s="34"/>
      <c r="AD144" s="34"/>
      <c r="AE144" s="34"/>
      <c r="AR144" s="195" t="s">
        <v>199</v>
      </c>
      <c r="AT144" s="195" t="s">
        <v>166</v>
      </c>
      <c r="AU144" s="195" t="s">
        <v>85</v>
      </c>
      <c r="AY144" s="17" t="s">
        <v>165</v>
      </c>
      <c r="BE144" s="196">
        <f>IF(N144="základní",J144,0)</f>
        <v>0</v>
      </c>
      <c r="BF144" s="196">
        <f>IF(N144="snížená",J144,0)</f>
        <v>0</v>
      </c>
      <c r="BG144" s="196">
        <f>IF(N144="zákl. přenesená",J144,0)</f>
        <v>0</v>
      </c>
      <c r="BH144" s="196">
        <f>IF(N144="sníž. přenesená",J144,0)</f>
        <v>0</v>
      </c>
      <c r="BI144" s="196">
        <f>IF(N144="nulová",J144,0)</f>
        <v>0</v>
      </c>
      <c r="BJ144" s="17" t="s">
        <v>22</v>
      </c>
      <c r="BK144" s="196">
        <f>ROUND(I144*H144,2)</f>
        <v>0</v>
      </c>
      <c r="BL144" s="17" t="s">
        <v>199</v>
      </c>
      <c r="BM144" s="195" t="s">
        <v>270</v>
      </c>
    </row>
    <row r="145" spans="2:51" s="14" customFormat="1" ht="11.25">
      <c r="B145" s="221"/>
      <c r="C145" s="222"/>
      <c r="D145" s="212" t="s">
        <v>201</v>
      </c>
      <c r="E145" s="222"/>
      <c r="F145" s="224" t="s">
        <v>271</v>
      </c>
      <c r="G145" s="222"/>
      <c r="H145" s="225">
        <v>6.706</v>
      </c>
      <c r="I145" s="226"/>
      <c r="J145" s="222"/>
      <c r="K145" s="222"/>
      <c r="L145" s="227"/>
      <c r="M145" s="228"/>
      <c r="N145" s="229"/>
      <c r="O145" s="229"/>
      <c r="P145" s="229"/>
      <c r="Q145" s="229"/>
      <c r="R145" s="229"/>
      <c r="S145" s="229"/>
      <c r="T145" s="230"/>
      <c r="AT145" s="231" t="s">
        <v>201</v>
      </c>
      <c r="AU145" s="231" t="s">
        <v>85</v>
      </c>
      <c r="AV145" s="14" t="s">
        <v>85</v>
      </c>
      <c r="AW145" s="14" t="s">
        <v>4</v>
      </c>
      <c r="AX145" s="14" t="s">
        <v>22</v>
      </c>
      <c r="AY145" s="231" t="s">
        <v>165</v>
      </c>
    </row>
    <row r="146" spans="1:65" s="2" customFormat="1" ht="19.9" customHeight="1">
      <c r="A146" s="34"/>
      <c r="B146" s="35"/>
      <c r="C146" s="184" t="s">
        <v>272</v>
      </c>
      <c r="D146" s="184" t="s">
        <v>166</v>
      </c>
      <c r="E146" s="185" t="s">
        <v>273</v>
      </c>
      <c r="F146" s="186" t="s">
        <v>274</v>
      </c>
      <c r="G146" s="187" t="s">
        <v>259</v>
      </c>
      <c r="H146" s="188">
        <v>0.229</v>
      </c>
      <c r="I146" s="189"/>
      <c r="J146" s="190">
        <f>ROUND(I146*H146,2)</f>
        <v>0</v>
      </c>
      <c r="K146" s="186" t="s">
        <v>170</v>
      </c>
      <c r="L146" s="39"/>
      <c r="M146" s="191" t="s">
        <v>20</v>
      </c>
      <c r="N146" s="192" t="s">
        <v>47</v>
      </c>
      <c r="O146" s="64"/>
      <c r="P146" s="193">
        <f>O146*H146</f>
        <v>0</v>
      </c>
      <c r="Q146" s="193">
        <v>0</v>
      </c>
      <c r="R146" s="193">
        <f>Q146*H146</f>
        <v>0</v>
      </c>
      <c r="S146" s="193">
        <v>0</v>
      </c>
      <c r="T146" s="194">
        <f>S146*H146</f>
        <v>0</v>
      </c>
      <c r="U146" s="34"/>
      <c r="V146" s="34"/>
      <c r="W146" s="34"/>
      <c r="X146" s="34"/>
      <c r="Y146" s="34"/>
      <c r="Z146" s="34"/>
      <c r="AA146" s="34"/>
      <c r="AB146" s="34"/>
      <c r="AC146" s="34"/>
      <c r="AD146" s="34"/>
      <c r="AE146" s="34"/>
      <c r="AR146" s="195" t="s">
        <v>199</v>
      </c>
      <c r="AT146" s="195" t="s">
        <v>166</v>
      </c>
      <c r="AU146" s="195" t="s">
        <v>85</v>
      </c>
      <c r="AY146" s="17" t="s">
        <v>165</v>
      </c>
      <c r="BE146" s="196">
        <f>IF(N146="základní",J146,0)</f>
        <v>0</v>
      </c>
      <c r="BF146" s="196">
        <f>IF(N146="snížená",J146,0)</f>
        <v>0</v>
      </c>
      <c r="BG146" s="196">
        <f>IF(N146="zákl. přenesená",J146,0)</f>
        <v>0</v>
      </c>
      <c r="BH146" s="196">
        <f>IF(N146="sníž. přenesená",J146,0)</f>
        <v>0</v>
      </c>
      <c r="BI146" s="196">
        <f>IF(N146="nulová",J146,0)</f>
        <v>0</v>
      </c>
      <c r="BJ146" s="17" t="s">
        <v>22</v>
      </c>
      <c r="BK146" s="196">
        <f>ROUND(I146*H146,2)</f>
        <v>0</v>
      </c>
      <c r="BL146" s="17" t="s">
        <v>199</v>
      </c>
      <c r="BM146" s="195" t="s">
        <v>275</v>
      </c>
    </row>
    <row r="147" spans="1:47" s="2" customFormat="1" ht="19.5">
      <c r="A147" s="34"/>
      <c r="B147" s="35"/>
      <c r="C147" s="36"/>
      <c r="D147" s="212" t="s">
        <v>213</v>
      </c>
      <c r="E147" s="36"/>
      <c r="F147" s="232" t="s">
        <v>276</v>
      </c>
      <c r="G147" s="36"/>
      <c r="H147" s="36"/>
      <c r="I147" s="115"/>
      <c r="J147" s="36"/>
      <c r="K147" s="36"/>
      <c r="L147" s="39"/>
      <c r="M147" s="233"/>
      <c r="N147" s="234"/>
      <c r="O147" s="64"/>
      <c r="P147" s="64"/>
      <c r="Q147" s="64"/>
      <c r="R147" s="64"/>
      <c r="S147" s="64"/>
      <c r="T147" s="65"/>
      <c r="U147" s="34"/>
      <c r="V147" s="34"/>
      <c r="W147" s="34"/>
      <c r="X147" s="34"/>
      <c r="Y147" s="34"/>
      <c r="Z147" s="34"/>
      <c r="AA147" s="34"/>
      <c r="AB147" s="34"/>
      <c r="AC147" s="34"/>
      <c r="AD147" s="34"/>
      <c r="AE147" s="34"/>
      <c r="AT147" s="17" t="s">
        <v>213</v>
      </c>
      <c r="AU147" s="17" t="s">
        <v>85</v>
      </c>
    </row>
    <row r="148" spans="1:47" s="2" customFormat="1" ht="68.25">
      <c r="A148" s="34"/>
      <c r="B148" s="35"/>
      <c r="C148" s="36"/>
      <c r="D148" s="212" t="s">
        <v>215</v>
      </c>
      <c r="E148" s="36"/>
      <c r="F148" s="235" t="s">
        <v>277</v>
      </c>
      <c r="G148" s="36"/>
      <c r="H148" s="36"/>
      <c r="I148" s="115"/>
      <c r="J148" s="36"/>
      <c r="K148" s="36"/>
      <c r="L148" s="39"/>
      <c r="M148" s="233"/>
      <c r="N148" s="234"/>
      <c r="O148" s="64"/>
      <c r="P148" s="64"/>
      <c r="Q148" s="64"/>
      <c r="R148" s="64"/>
      <c r="S148" s="64"/>
      <c r="T148" s="65"/>
      <c r="U148" s="34"/>
      <c r="V148" s="34"/>
      <c r="W148" s="34"/>
      <c r="X148" s="34"/>
      <c r="Y148" s="34"/>
      <c r="Z148" s="34"/>
      <c r="AA148" s="34"/>
      <c r="AB148" s="34"/>
      <c r="AC148" s="34"/>
      <c r="AD148" s="34"/>
      <c r="AE148" s="34"/>
      <c r="AT148" s="17" t="s">
        <v>215</v>
      </c>
      <c r="AU148" s="17" t="s">
        <v>85</v>
      </c>
    </row>
    <row r="149" spans="1:65" s="2" customFormat="1" ht="19.9" customHeight="1">
      <c r="A149" s="34"/>
      <c r="B149" s="35"/>
      <c r="C149" s="184" t="s">
        <v>278</v>
      </c>
      <c r="D149" s="184" t="s">
        <v>166</v>
      </c>
      <c r="E149" s="185" t="s">
        <v>279</v>
      </c>
      <c r="F149" s="186" t="s">
        <v>280</v>
      </c>
      <c r="G149" s="187" t="s">
        <v>259</v>
      </c>
      <c r="H149" s="188">
        <v>0.25</v>
      </c>
      <c r="I149" s="189"/>
      <c r="J149" s="190">
        <f>ROUND(I149*H149,2)</f>
        <v>0</v>
      </c>
      <c r="K149" s="186" t="s">
        <v>170</v>
      </c>
      <c r="L149" s="39"/>
      <c r="M149" s="191" t="s">
        <v>20</v>
      </c>
      <c r="N149" s="192" t="s">
        <v>47</v>
      </c>
      <c r="O149" s="64"/>
      <c r="P149" s="193">
        <f>O149*H149</f>
        <v>0</v>
      </c>
      <c r="Q149" s="193">
        <v>0</v>
      </c>
      <c r="R149" s="193">
        <f>Q149*H149</f>
        <v>0</v>
      </c>
      <c r="S149" s="193">
        <v>0</v>
      </c>
      <c r="T149" s="194">
        <f>S149*H149</f>
        <v>0</v>
      </c>
      <c r="U149" s="34"/>
      <c r="V149" s="34"/>
      <c r="W149" s="34"/>
      <c r="X149" s="34"/>
      <c r="Y149" s="34"/>
      <c r="Z149" s="34"/>
      <c r="AA149" s="34"/>
      <c r="AB149" s="34"/>
      <c r="AC149" s="34"/>
      <c r="AD149" s="34"/>
      <c r="AE149" s="34"/>
      <c r="AR149" s="195" t="s">
        <v>199</v>
      </c>
      <c r="AT149" s="195" t="s">
        <v>166</v>
      </c>
      <c r="AU149" s="195" t="s">
        <v>85</v>
      </c>
      <c r="AY149" s="17" t="s">
        <v>165</v>
      </c>
      <c r="BE149" s="196">
        <f>IF(N149="základní",J149,0)</f>
        <v>0</v>
      </c>
      <c r="BF149" s="196">
        <f>IF(N149="snížená",J149,0)</f>
        <v>0</v>
      </c>
      <c r="BG149" s="196">
        <f>IF(N149="zákl. přenesená",J149,0)</f>
        <v>0</v>
      </c>
      <c r="BH149" s="196">
        <f>IF(N149="sníž. přenesená",J149,0)</f>
        <v>0</v>
      </c>
      <c r="BI149" s="196">
        <f>IF(N149="nulová",J149,0)</f>
        <v>0</v>
      </c>
      <c r="BJ149" s="17" t="s">
        <v>22</v>
      </c>
      <c r="BK149" s="196">
        <f>ROUND(I149*H149,2)</f>
        <v>0</v>
      </c>
      <c r="BL149" s="17" t="s">
        <v>199</v>
      </c>
      <c r="BM149" s="195" t="s">
        <v>281</v>
      </c>
    </row>
    <row r="150" spans="1:47" s="2" customFormat="1" ht="19.5">
      <c r="A150" s="34"/>
      <c r="B150" s="35"/>
      <c r="C150" s="36"/>
      <c r="D150" s="212" t="s">
        <v>213</v>
      </c>
      <c r="E150" s="36"/>
      <c r="F150" s="232" t="s">
        <v>282</v>
      </c>
      <c r="G150" s="36"/>
      <c r="H150" s="36"/>
      <c r="I150" s="115"/>
      <c r="J150" s="36"/>
      <c r="K150" s="36"/>
      <c r="L150" s="39"/>
      <c r="M150" s="233"/>
      <c r="N150" s="234"/>
      <c r="O150" s="64"/>
      <c r="P150" s="64"/>
      <c r="Q150" s="64"/>
      <c r="R150" s="64"/>
      <c r="S150" s="64"/>
      <c r="T150" s="65"/>
      <c r="U150" s="34"/>
      <c r="V150" s="34"/>
      <c r="W150" s="34"/>
      <c r="X150" s="34"/>
      <c r="Y150" s="34"/>
      <c r="Z150" s="34"/>
      <c r="AA150" s="34"/>
      <c r="AB150" s="34"/>
      <c r="AC150" s="34"/>
      <c r="AD150" s="34"/>
      <c r="AE150" s="34"/>
      <c r="AT150" s="17" t="s">
        <v>213</v>
      </c>
      <c r="AU150" s="17" t="s">
        <v>85</v>
      </c>
    </row>
    <row r="151" spans="1:47" s="2" customFormat="1" ht="68.25">
      <c r="A151" s="34"/>
      <c r="B151" s="35"/>
      <c r="C151" s="36"/>
      <c r="D151" s="212" t="s">
        <v>215</v>
      </c>
      <c r="E151" s="36"/>
      <c r="F151" s="235" t="s">
        <v>277</v>
      </c>
      <c r="G151" s="36"/>
      <c r="H151" s="36"/>
      <c r="I151" s="115"/>
      <c r="J151" s="36"/>
      <c r="K151" s="36"/>
      <c r="L151" s="39"/>
      <c r="M151" s="233"/>
      <c r="N151" s="234"/>
      <c r="O151" s="64"/>
      <c r="P151" s="64"/>
      <c r="Q151" s="64"/>
      <c r="R151" s="64"/>
      <c r="S151" s="64"/>
      <c r="T151" s="65"/>
      <c r="U151" s="34"/>
      <c r="V151" s="34"/>
      <c r="W151" s="34"/>
      <c r="X151" s="34"/>
      <c r="Y151" s="34"/>
      <c r="Z151" s="34"/>
      <c r="AA151" s="34"/>
      <c r="AB151" s="34"/>
      <c r="AC151" s="34"/>
      <c r="AD151" s="34"/>
      <c r="AE151" s="34"/>
      <c r="AT151" s="17" t="s">
        <v>215</v>
      </c>
      <c r="AU151" s="17" t="s">
        <v>85</v>
      </c>
    </row>
    <row r="152" spans="2:63" s="11" customFormat="1" ht="22.9" customHeight="1">
      <c r="B152" s="170"/>
      <c r="C152" s="171"/>
      <c r="D152" s="172" t="s">
        <v>75</v>
      </c>
      <c r="E152" s="208" t="s">
        <v>283</v>
      </c>
      <c r="F152" s="208" t="s">
        <v>284</v>
      </c>
      <c r="G152" s="171"/>
      <c r="H152" s="171"/>
      <c r="I152" s="174"/>
      <c r="J152" s="209">
        <f>BK152</f>
        <v>0</v>
      </c>
      <c r="K152" s="171"/>
      <c r="L152" s="176"/>
      <c r="M152" s="177"/>
      <c r="N152" s="178"/>
      <c r="O152" s="178"/>
      <c r="P152" s="179">
        <f>P153</f>
        <v>0</v>
      </c>
      <c r="Q152" s="178"/>
      <c r="R152" s="179">
        <f>R153</f>
        <v>0</v>
      </c>
      <c r="S152" s="178"/>
      <c r="T152" s="180">
        <f>T153</f>
        <v>0</v>
      </c>
      <c r="AR152" s="181" t="s">
        <v>22</v>
      </c>
      <c r="AT152" s="182" t="s">
        <v>75</v>
      </c>
      <c r="AU152" s="182" t="s">
        <v>22</v>
      </c>
      <c r="AY152" s="181" t="s">
        <v>165</v>
      </c>
      <c r="BK152" s="183">
        <f>BK153</f>
        <v>0</v>
      </c>
    </row>
    <row r="153" spans="1:65" s="2" customFormat="1" ht="14.45" customHeight="1">
      <c r="A153" s="34"/>
      <c r="B153" s="35"/>
      <c r="C153" s="184" t="s">
        <v>8</v>
      </c>
      <c r="D153" s="184" t="s">
        <v>166</v>
      </c>
      <c r="E153" s="185" t="s">
        <v>285</v>
      </c>
      <c r="F153" s="186" t="s">
        <v>286</v>
      </c>
      <c r="G153" s="187" t="s">
        <v>259</v>
      </c>
      <c r="H153" s="188">
        <v>1.329</v>
      </c>
      <c r="I153" s="189"/>
      <c r="J153" s="190">
        <f>ROUND(I153*H153,2)</f>
        <v>0</v>
      </c>
      <c r="K153" s="186" t="s">
        <v>170</v>
      </c>
      <c r="L153" s="39"/>
      <c r="M153" s="191" t="s">
        <v>20</v>
      </c>
      <c r="N153" s="192" t="s">
        <v>47</v>
      </c>
      <c r="O153" s="64"/>
      <c r="P153" s="193">
        <f>O153*H153</f>
        <v>0</v>
      </c>
      <c r="Q153" s="193">
        <v>0</v>
      </c>
      <c r="R153" s="193">
        <f>Q153*H153</f>
        <v>0</v>
      </c>
      <c r="S153" s="193">
        <v>0</v>
      </c>
      <c r="T153" s="194">
        <f>S153*H153</f>
        <v>0</v>
      </c>
      <c r="U153" s="34"/>
      <c r="V153" s="34"/>
      <c r="W153" s="34"/>
      <c r="X153" s="34"/>
      <c r="Y153" s="34"/>
      <c r="Z153" s="34"/>
      <c r="AA153" s="34"/>
      <c r="AB153" s="34"/>
      <c r="AC153" s="34"/>
      <c r="AD153" s="34"/>
      <c r="AE153" s="34"/>
      <c r="AR153" s="195" t="s">
        <v>199</v>
      </c>
      <c r="AT153" s="195" t="s">
        <v>166</v>
      </c>
      <c r="AU153" s="195" t="s">
        <v>85</v>
      </c>
      <c r="AY153" s="17" t="s">
        <v>165</v>
      </c>
      <c r="BE153" s="196">
        <f>IF(N153="základní",J153,0)</f>
        <v>0</v>
      </c>
      <c r="BF153" s="196">
        <f>IF(N153="snížená",J153,0)</f>
        <v>0</v>
      </c>
      <c r="BG153" s="196">
        <f>IF(N153="zákl. přenesená",J153,0)</f>
        <v>0</v>
      </c>
      <c r="BH153" s="196">
        <f>IF(N153="sníž. přenesená",J153,0)</f>
        <v>0</v>
      </c>
      <c r="BI153" s="196">
        <f>IF(N153="nulová",J153,0)</f>
        <v>0</v>
      </c>
      <c r="BJ153" s="17" t="s">
        <v>22</v>
      </c>
      <c r="BK153" s="196">
        <f>ROUND(I153*H153,2)</f>
        <v>0</v>
      </c>
      <c r="BL153" s="17" t="s">
        <v>199</v>
      </c>
      <c r="BM153" s="195" t="s">
        <v>287</v>
      </c>
    </row>
    <row r="154" spans="2:63" s="11" customFormat="1" ht="25.9" customHeight="1">
      <c r="B154" s="170"/>
      <c r="C154" s="171"/>
      <c r="D154" s="172" t="s">
        <v>75</v>
      </c>
      <c r="E154" s="173" t="s">
        <v>288</v>
      </c>
      <c r="F154" s="173" t="s">
        <v>289</v>
      </c>
      <c r="G154" s="171"/>
      <c r="H154" s="171"/>
      <c r="I154" s="174"/>
      <c r="J154" s="175">
        <f>BK154</f>
        <v>0</v>
      </c>
      <c r="K154" s="171"/>
      <c r="L154" s="176"/>
      <c r="M154" s="177"/>
      <c r="N154" s="178"/>
      <c r="O154" s="178"/>
      <c r="P154" s="179">
        <f>P155+P160+P181+P191</f>
        <v>0</v>
      </c>
      <c r="Q154" s="178"/>
      <c r="R154" s="179">
        <f>R155+R160+R181+R191</f>
        <v>0.022714779999999997</v>
      </c>
      <c r="S154" s="178"/>
      <c r="T154" s="180">
        <f>T155+T160+T181+T191</f>
        <v>0.005</v>
      </c>
      <c r="AR154" s="181" t="s">
        <v>22</v>
      </c>
      <c r="AT154" s="182" t="s">
        <v>75</v>
      </c>
      <c r="AU154" s="182" t="s">
        <v>76</v>
      </c>
      <c r="AY154" s="181" t="s">
        <v>165</v>
      </c>
      <c r="BK154" s="183">
        <f>BK155+BK160+BK181+BK191</f>
        <v>0</v>
      </c>
    </row>
    <row r="155" spans="2:63" s="11" customFormat="1" ht="22.9" customHeight="1">
      <c r="B155" s="170"/>
      <c r="C155" s="171"/>
      <c r="D155" s="172" t="s">
        <v>75</v>
      </c>
      <c r="E155" s="208" t="s">
        <v>290</v>
      </c>
      <c r="F155" s="208" t="s">
        <v>291</v>
      </c>
      <c r="G155" s="171"/>
      <c r="H155" s="171"/>
      <c r="I155" s="174"/>
      <c r="J155" s="209">
        <f>BK155</f>
        <v>0</v>
      </c>
      <c r="K155" s="171"/>
      <c r="L155" s="176"/>
      <c r="M155" s="177"/>
      <c r="N155" s="178"/>
      <c r="O155" s="178"/>
      <c r="P155" s="179">
        <f>SUM(P156:P159)</f>
        <v>0</v>
      </c>
      <c r="Q155" s="178"/>
      <c r="R155" s="179">
        <f>SUM(R156:R159)</f>
        <v>0</v>
      </c>
      <c r="S155" s="178"/>
      <c r="T155" s="180">
        <f>SUM(T156:T159)</f>
        <v>0</v>
      </c>
      <c r="AR155" s="181" t="s">
        <v>85</v>
      </c>
      <c r="AT155" s="182" t="s">
        <v>75</v>
      </c>
      <c r="AU155" s="182" t="s">
        <v>22</v>
      </c>
      <c r="AY155" s="181" t="s">
        <v>165</v>
      </c>
      <c r="BK155" s="183">
        <f>SUM(BK156:BK159)</f>
        <v>0</v>
      </c>
    </row>
    <row r="156" spans="1:65" s="2" customFormat="1" ht="19.9" customHeight="1">
      <c r="A156" s="34"/>
      <c r="B156" s="35"/>
      <c r="C156" s="184" t="s">
        <v>292</v>
      </c>
      <c r="D156" s="184" t="s">
        <v>166</v>
      </c>
      <c r="E156" s="185" t="s">
        <v>293</v>
      </c>
      <c r="F156" s="186" t="s">
        <v>294</v>
      </c>
      <c r="G156" s="187" t="s">
        <v>211</v>
      </c>
      <c r="H156" s="188">
        <v>2.05</v>
      </c>
      <c r="I156" s="189"/>
      <c r="J156" s="190">
        <f>ROUND(I156*H156,2)</f>
        <v>0</v>
      </c>
      <c r="K156" s="186" t="s">
        <v>20</v>
      </c>
      <c r="L156" s="39"/>
      <c r="M156" s="191" t="s">
        <v>20</v>
      </c>
      <c r="N156" s="192" t="s">
        <v>47</v>
      </c>
      <c r="O156" s="64"/>
      <c r="P156" s="193">
        <f>O156*H156</f>
        <v>0</v>
      </c>
      <c r="Q156" s="193">
        <v>0</v>
      </c>
      <c r="R156" s="193">
        <f>Q156*H156</f>
        <v>0</v>
      </c>
      <c r="S156" s="193">
        <v>0</v>
      </c>
      <c r="T156" s="194">
        <f>S156*H156</f>
        <v>0</v>
      </c>
      <c r="U156" s="34"/>
      <c r="V156" s="34"/>
      <c r="W156" s="34"/>
      <c r="X156" s="34"/>
      <c r="Y156" s="34"/>
      <c r="Z156" s="34"/>
      <c r="AA156" s="34"/>
      <c r="AB156" s="34"/>
      <c r="AC156" s="34"/>
      <c r="AD156" s="34"/>
      <c r="AE156" s="34"/>
      <c r="AR156" s="195" t="s">
        <v>292</v>
      </c>
      <c r="AT156" s="195" t="s">
        <v>166</v>
      </c>
      <c r="AU156" s="195" t="s">
        <v>85</v>
      </c>
      <c r="AY156" s="17" t="s">
        <v>165</v>
      </c>
      <c r="BE156" s="196">
        <f>IF(N156="základní",J156,0)</f>
        <v>0</v>
      </c>
      <c r="BF156" s="196">
        <f>IF(N156="snížená",J156,0)</f>
        <v>0</v>
      </c>
      <c r="BG156" s="196">
        <f>IF(N156="zákl. přenesená",J156,0)</f>
        <v>0</v>
      </c>
      <c r="BH156" s="196">
        <f>IF(N156="sníž. přenesená",J156,0)</f>
        <v>0</v>
      </c>
      <c r="BI156" s="196">
        <f>IF(N156="nulová",J156,0)</f>
        <v>0</v>
      </c>
      <c r="BJ156" s="17" t="s">
        <v>22</v>
      </c>
      <c r="BK156" s="196">
        <f>ROUND(I156*H156,2)</f>
        <v>0</v>
      </c>
      <c r="BL156" s="17" t="s">
        <v>292</v>
      </c>
      <c r="BM156" s="195" t="s">
        <v>295</v>
      </c>
    </row>
    <row r="157" spans="2:51" s="13" customFormat="1" ht="11.25">
      <c r="B157" s="210"/>
      <c r="C157" s="211"/>
      <c r="D157" s="212" t="s">
        <v>201</v>
      </c>
      <c r="E157" s="213" t="s">
        <v>20</v>
      </c>
      <c r="F157" s="214" t="s">
        <v>202</v>
      </c>
      <c r="G157" s="211"/>
      <c r="H157" s="213" t="s">
        <v>20</v>
      </c>
      <c r="I157" s="215"/>
      <c r="J157" s="211"/>
      <c r="K157" s="211"/>
      <c r="L157" s="216"/>
      <c r="M157" s="217"/>
      <c r="N157" s="218"/>
      <c r="O157" s="218"/>
      <c r="P157" s="218"/>
      <c r="Q157" s="218"/>
      <c r="R157" s="218"/>
      <c r="S157" s="218"/>
      <c r="T157" s="219"/>
      <c r="AT157" s="220" t="s">
        <v>201</v>
      </c>
      <c r="AU157" s="220" t="s">
        <v>85</v>
      </c>
      <c r="AV157" s="13" t="s">
        <v>22</v>
      </c>
      <c r="AW157" s="13" t="s">
        <v>39</v>
      </c>
      <c r="AX157" s="13" t="s">
        <v>76</v>
      </c>
      <c r="AY157" s="220" t="s">
        <v>165</v>
      </c>
    </row>
    <row r="158" spans="2:51" s="14" customFormat="1" ht="11.25">
      <c r="B158" s="221"/>
      <c r="C158" s="222"/>
      <c r="D158" s="212" t="s">
        <v>201</v>
      </c>
      <c r="E158" s="223" t="s">
        <v>20</v>
      </c>
      <c r="F158" s="224" t="s">
        <v>296</v>
      </c>
      <c r="G158" s="222"/>
      <c r="H158" s="225">
        <v>2.05</v>
      </c>
      <c r="I158" s="226"/>
      <c r="J158" s="222"/>
      <c r="K158" s="222"/>
      <c r="L158" s="227"/>
      <c r="M158" s="228"/>
      <c r="N158" s="229"/>
      <c r="O158" s="229"/>
      <c r="P158" s="229"/>
      <c r="Q158" s="229"/>
      <c r="R158" s="229"/>
      <c r="S158" s="229"/>
      <c r="T158" s="230"/>
      <c r="AT158" s="231" t="s">
        <v>201</v>
      </c>
      <c r="AU158" s="231" t="s">
        <v>85</v>
      </c>
      <c r="AV158" s="14" t="s">
        <v>85</v>
      </c>
      <c r="AW158" s="14" t="s">
        <v>39</v>
      </c>
      <c r="AX158" s="14" t="s">
        <v>22</v>
      </c>
      <c r="AY158" s="231" t="s">
        <v>165</v>
      </c>
    </row>
    <row r="159" spans="1:65" s="2" customFormat="1" ht="14.45" customHeight="1">
      <c r="A159" s="34"/>
      <c r="B159" s="35"/>
      <c r="C159" s="184" t="s">
        <v>297</v>
      </c>
      <c r="D159" s="184" t="s">
        <v>166</v>
      </c>
      <c r="E159" s="185" t="s">
        <v>298</v>
      </c>
      <c r="F159" s="186" t="s">
        <v>299</v>
      </c>
      <c r="G159" s="187" t="s">
        <v>300</v>
      </c>
      <c r="H159" s="236"/>
      <c r="I159" s="189"/>
      <c r="J159" s="190">
        <f>ROUND(I159*H159,2)</f>
        <v>0</v>
      </c>
      <c r="K159" s="186" t="s">
        <v>170</v>
      </c>
      <c r="L159" s="39"/>
      <c r="M159" s="191" t="s">
        <v>20</v>
      </c>
      <c r="N159" s="192" t="s">
        <v>47</v>
      </c>
      <c r="O159" s="64"/>
      <c r="P159" s="193">
        <f>O159*H159</f>
        <v>0</v>
      </c>
      <c r="Q159" s="193">
        <v>0</v>
      </c>
      <c r="R159" s="193">
        <f>Q159*H159</f>
        <v>0</v>
      </c>
      <c r="S159" s="193">
        <v>0</v>
      </c>
      <c r="T159" s="194">
        <f>S159*H159</f>
        <v>0</v>
      </c>
      <c r="U159" s="34"/>
      <c r="V159" s="34"/>
      <c r="W159" s="34"/>
      <c r="X159" s="34"/>
      <c r="Y159" s="34"/>
      <c r="Z159" s="34"/>
      <c r="AA159" s="34"/>
      <c r="AB159" s="34"/>
      <c r="AC159" s="34"/>
      <c r="AD159" s="34"/>
      <c r="AE159" s="34"/>
      <c r="AR159" s="195" t="s">
        <v>292</v>
      </c>
      <c r="AT159" s="195" t="s">
        <v>166</v>
      </c>
      <c r="AU159" s="195" t="s">
        <v>85</v>
      </c>
      <c r="AY159" s="17" t="s">
        <v>165</v>
      </c>
      <c r="BE159" s="196">
        <f>IF(N159="základní",J159,0)</f>
        <v>0</v>
      </c>
      <c r="BF159" s="196">
        <f>IF(N159="snížená",J159,0)</f>
        <v>0</v>
      </c>
      <c r="BG159" s="196">
        <f>IF(N159="zákl. přenesená",J159,0)</f>
        <v>0</v>
      </c>
      <c r="BH159" s="196">
        <f>IF(N159="sníž. přenesená",J159,0)</f>
        <v>0</v>
      </c>
      <c r="BI159" s="196">
        <f>IF(N159="nulová",J159,0)</f>
        <v>0</v>
      </c>
      <c r="BJ159" s="17" t="s">
        <v>22</v>
      </c>
      <c r="BK159" s="196">
        <f>ROUND(I159*H159,2)</f>
        <v>0</v>
      </c>
      <c r="BL159" s="17" t="s">
        <v>292</v>
      </c>
      <c r="BM159" s="195" t="s">
        <v>301</v>
      </c>
    </row>
    <row r="160" spans="2:63" s="11" customFormat="1" ht="22.9" customHeight="1">
      <c r="B160" s="170"/>
      <c r="C160" s="171"/>
      <c r="D160" s="172" t="s">
        <v>75</v>
      </c>
      <c r="E160" s="208" t="s">
        <v>302</v>
      </c>
      <c r="F160" s="208" t="s">
        <v>303</v>
      </c>
      <c r="G160" s="171"/>
      <c r="H160" s="171"/>
      <c r="I160" s="174"/>
      <c r="J160" s="209">
        <f>BK160</f>
        <v>0</v>
      </c>
      <c r="K160" s="171"/>
      <c r="L160" s="176"/>
      <c r="M160" s="177"/>
      <c r="N160" s="178"/>
      <c r="O160" s="178"/>
      <c r="P160" s="179">
        <f>SUM(P161:P180)</f>
        <v>0</v>
      </c>
      <c r="Q160" s="178"/>
      <c r="R160" s="179">
        <f>SUM(R161:R180)</f>
        <v>0.01719062</v>
      </c>
      <c r="S160" s="178"/>
      <c r="T160" s="180">
        <f>SUM(T161:T180)</f>
        <v>0.005</v>
      </c>
      <c r="AR160" s="181" t="s">
        <v>85</v>
      </c>
      <c r="AT160" s="182" t="s">
        <v>75</v>
      </c>
      <c r="AU160" s="182" t="s">
        <v>22</v>
      </c>
      <c r="AY160" s="181" t="s">
        <v>165</v>
      </c>
      <c r="BK160" s="183">
        <f>SUM(BK161:BK180)</f>
        <v>0</v>
      </c>
    </row>
    <row r="161" spans="1:65" s="2" customFormat="1" ht="14.45" customHeight="1">
      <c r="A161" s="34"/>
      <c r="B161" s="35"/>
      <c r="C161" s="184" t="s">
        <v>304</v>
      </c>
      <c r="D161" s="184" t="s">
        <v>166</v>
      </c>
      <c r="E161" s="185" t="s">
        <v>305</v>
      </c>
      <c r="F161" s="186" t="s">
        <v>306</v>
      </c>
      <c r="G161" s="187" t="s">
        <v>198</v>
      </c>
      <c r="H161" s="188">
        <v>5.206</v>
      </c>
      <c r="I161" s="189"/>
      <c r="J161" s="190">
        <f>ROUND(I161*H161,2)</f>
        <v>0</v>
      </c>
      <c r="K161" s="186" t="s">
        <v>170</v>
      </c>
      <c r="L161" s="39"/>
      <c r="M161" s="191" t="s">
        <v>20</v>
      </c>
      <c r="N161" s="192" t="s">
        <v>47</v>
      </c>
      <c r="O161" s="64"/>
      <c r="P161" s="193">
        <f>O161*H161</f>
        <v>0</v>
      </c>
      <c r="Q161" s="193">
        <v>0.00027</v>
      </c>
      <c r="R161" s="193">
        <f>Q161*H161</f>
        <v>0.0014056200000000002</v>
      </c>
      <c r="S161" s="193">
        <v>0</v>
      </c>
      <c r="T161" s="194">
        <f>S161*H161</f>
        <v>0</v>
      </c>
      <c r="U161" s="34"/>
      <c r="V161" s="34"/>
      <c r="W161" s="34"/>
      <c r="X161" s="34"/>
      <c r="Y161" s="34"/>
      <c r="Z161" s="34"/>
      <c r="AA161" s="34"/>
      <c r="AB161" s="34"/>
      <c r="AC161" s="34"/>
      <c r="AD161" s="34"/>
      <c r="AE161" s="34"/>
      <c r="AR161" s="195" t="s">
        <v>292</v>
      </c>
      <c r="AT161" s="195" t="s">
        <v>166</v>
      </c>
      <c r="AU161" s="195" t="s">
        <v>85</v>
      </c>
      <c r="AY161" s="17" t="s">
        <v>165</v>
      </c>
      <c r="BE161" s="196">
        <f>IF(N161="základní",J161,0)</f>
        <v>0</v>
      </c>
      <c r="BF161" s="196">
        <f>IF(N161="snížená",J161,0)</f>
        <v>0</v>
      </c>
      <c r="BG161" s="196">
        <f>IF(N161="zákl. přenesená",J161,0)</f>
        <v>0</v>
      </c>
      <c r="BH161" s="196">
        <f>IF(N161="sníž. přenesená",J161,0)</f>
        <v>0</v>
      </c>
      <c r="BI161" s="196">
        <f>IF(N161="nulová",J161,0)</f>
        <v>0</v>
      </c>
      <c r="BJ161" s="17" t="s">
        <v>22</v>
      </c>
      <c r="BK161" s="196">
        <f>ROUND(I161*H161,2)</f>
        <v>0</v>
      </c>
      <c r="BL161" s="17" t="s">
        <v>292</v>
      </c>
      <c r="BM161" s="195" t="s">
        <v>307</v>
      </c>
    </row>
    <row r="162" spans="1:47" s="2" customFormat="1" ht="11.25">
      <c r="A162" s="34"/>
      <c r="B162" s="35"/>
      <c r="C162" s="36"/>
      <c r="D162" s="212" t="s">
        <v>213</v>
      </c>
      <c r="E162" s="36"/>
      <c r="F162" s="232" t="s">
        <v>308</v>
      </c>
      <c r="G162" s="36"/>
      <c r="H162" s="36"/>
      <c r="I162" s="115"/>
      <c r="J162" s="36"/>
      <c r="K162" s="36"/>
      <c r="L162" s="39"/>
      <c r="M162" s="233"/>
      <c r="N162" s="234"/>
      <c r="O162" s="64"/>
      <c r="P162" s="64"/>
      <c r="Q162" s="64"/>
      <c r="R162" s="64"/>
      <c r="S162" s="64"/>
      <c r="T162" s="65"/>
      <c r="U162" s="34"/>
      <c r="V162" s="34"/>
      <c r="W162" s="34"/>
      <c r="X162" s="34"/>
      <c r="Y162" s="34"/>
      <c r="Z162" s="34"/>
      <c r="AA162" s="34"/>
      <c r="AB162" s="34"/>
      <c r="AC162" s="34"/>
      <c r="AD162" s="34"/>
      <c r="AE162" s="34"/>
      <c r="AT162" s="17" t="s">
        <v>213</v>
      </c>
      <c r="AU162" s="17" t="s">
        <v>85</v>
      </c>
    </row>
    <row r="163" spans="1:47" s="2" customFormat="1" ht="78">
      <c r="A163" s="34"/>
      <c r="B163" s="35"/>
      <c r="C163" s="36"/>
      <c r="D163" s="212" t="s">
        <v>215</v>
      </c>
      <c r="E163" s="36"/>
      <c r="F163" s="235" t="s">
        <v>309</v>
      </c>
      <c r="G163" s="36"/>
      <c r="H163" s="36"/>
      <c r="I163" s="115"/>
      <c r="J163" s="36"/>
      <c r="K163" s="36"/>
      <c r="L163" s="39"/>
      <c r="M163" s="233"/>
      <c r="N163" s="234"/>
      <c r="O163" s="64"/>
      <c r="P163" s="64"/>
      <c r="Q163" s="64"/>
      <c r="R163" s="64"/>
      <c r="S163" s="64"/>
      <c r="T163" s="65"/>
      <c r="U163" s="34"/>
      <c r="V163" s="34"/>
      <c r="W163" s="34"/>
      <c r="X163" s="34"/>
      <c r="Y163" s="34"/>
      <c r="Z163" s="34"/>
      <c r="AA163" s="34"/>
      <c r="AB163" s="34"/>
      <c r="AC163" s="34"/>
      <c r="AD163" s="34"/>
      <c r="AE163" s="34"/>
      <c r="AT163" s="17" t="s">
        <v>215</v>
      </c>
      <c r="AU163" s="17" t="s">
        <v>85</v>
      </c>
    </row>
    <row r="164" spans="2:51" s="13" customFormat="1" ht="11.25">
      <c r="B164" s="210"/>
      <c r="C164" s="211"/>
      <c r="D164" s="212" t="s">
        <v>201</v>
      </c>
      <c r="E164" s="213" t="s">
        <v>20</v>
      </c>
      <c r="F164" s="214" t="s">
        <v>202</v>
      </c>
      <c r="G164" s="211"/>
      <c r="H164" s="213" t="s">
        <v>20</v>
      </c>
      <c r="I164" s="215"/>
      <c r="J164" s="211"/>
      <c r="K164" s="211"/>
      <c r="L164" s="216"/>
      <c r="M164" s="217"/>
      <c r="N164" s="218"/>
      <c r="O164" s="218"/>
      <c r="P164" s="218"/>
      <c r="Q164" s="218"/>
      <c r="R164" s="218"/>
      <c r="S164" s="218"/>
      <c r="T164" s="219"/>
      <c r="AT164" s="220" t="s">
        <v>201</v>
      </c>
      <c r="AU164" s="220" t="s">
        <v>85</v>
      </c>
      <c r="AV164" s="13" t="s">
        <v>22</v>
      </c>
      <c r="AW164" s="13" t="s">
        <v>39</v>
      </c>
      <c r="AX164" s="13" t="s">
        <v>76</v>
      </c>
      <c r="AY164" s="220" t="s">
        <v>165</v>
      </c>
    </row>
    <row r="165" spans="2:51" s="14" customFormat="1" ht="11.25">
      <c r="B165" s="221"/>
      <c r="C165" s="222"/>
      <c r="D165" s="212" t="s">
        <v>201</v>
      </c>
      <c r="E165" s="223" t="s">
        <v>20</v>
      </c>
      <c r="F165" s="224" t="s">
        <v>254</v>
      </c>
      <c r="G165" s="222"/>
      <c r="H165" s="225">
        <v>5.206</v>
      </c>
      <c r="I165" s="226"/>
      <c r="J165" s="222"/>
      <c r="K165" s="222"/>
      <c r="L165" s="227"/>
      <c r="M165" s="228"/>
      <c r="N165" s="229"/>
      <c r="O165" s="229"/>
      <c r="P165" s="229"/>
      <c r="Q165" s="229"/>
      <c r="R165" s="229"/>
      <c r="S165" s="229"/>
      <c r="T165" s="230"/>
      <c r="AT165" s="231" t="s">
        <v>201</v>
      </c>
      <c r="AU165" s="231" t="s">
        <v>85</v>
      </c>
      <c r="AV165" s="14" t="s">
        <v>85</v>
      </c>
      <c r="AW165" s="14" t="s">
        <v>39</v>
      </c>
      <c r="AX165" s="14" t="s">
        <v>22</v>
      </c>
      <c r="AY165" s="231" t="s">
        <v>165</v>
      </c>
    </row>
    <row r="166" spans="1:65" s="2" customFormat="1" ht="14.45" customHeight="1">
      <c r="A166" s="34"/>
      <c r="B166" s="35"/>
      <c r="C166" s="184" t="s">
        <v>310</v>
      </c>
      <c r="D166" s="184" t="s">
        <v>166</v>
      </c>
      <c r="E166" s="185" t="s">
        <v>311</v>
      </c>
      <c r="F166" s="186" t="s">
        <v>312</v>
      </c>
      <c r="G166" s="187" t="s">
        <v>198</v>
      </c>
      <c r="H166" s="188">
        <v>5.206</v>
      </c>
      <c r="I166" s="189"/>
      <c r="J166" s="190">
        <f>ROUND(I166*H166,2)</f>
        <v>0</v>
      </c>
      <c r="K166" s="186" t="s">
        <v>20</v>
      </c>
      <c r="L166" s="39"/>
      <c r="M166" s="191" t="s">
        <v>20</v>
      </c>
      <c r="N166" s="192" t="s">
        <v>47</v>
      </c>
      <c r="O166" s="64"/>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292</v>
      </c>
      <c r="AT166" s="195" t="s">
        <v>166</v>
      </c>
      <c r="AU166" s="195" t="s">
        <v>85</v>
      </c>
      <c r="AY166" s="17" t="s">
        <v>165</v>
      </c>
      <c r="BE166" s="196">
        <f>IF(N166="základní",J166,0)</f>
        <v>0</v>
      </c>
      <c r="BF166" s="196">
        <f>IF(N166="snížená",J166,0)</f>
        <v>0</v>
      </c>
      <c r="BG166" s="196">
        <f>IF(N166="zákl. přenesená",J166,0)</f>
        <v>0</v>
      </c>
      <c r="BH166" s="196">
        <f>IF(N166="sníž. přenesená",J166,0)</f>
        <v>0</v>
      </c>
      <c r="BI166" s="196">
        <f>IF(N166="nulová",J166,0)</f>
        <v>0</v>
      </c>
      <c r="BJ166" s="17" t="s">
        <v>22</v>
      </c>
      <c r="BK166" s="196">
        <f>ROUND(I166*H166,2)</f>
        <v>0</v>
      </c>
      <c r="BL166" s="17" t="s">
        <v>292</v>
      </c>
      <c r="BM166" s="195" t="s">
        <v>313</v>
      </c>
    </row>
    <row r="167" spans="1:65" s="2" customFormat="1" ht="14.45" customHeight="1">
      <c r="A167" s="34"/>
      <c r="B167" s="35"/>
      <c r="C167" s="237" t="s">
        <v>314</v>
      </c>
      <c r="D167" s="237" t="s">
        <v>315</v>
      </c>
      <c r="E167" s="238" t="s">
        <v>202</v>
      </c>
      <c r="F167" s="239" t="s">
        <v>316</v>
      </c>
      <c r="G167" s="240" t="s">
        <v>317</v>
      </c>
      <c r="H167" s="241">
        <v>1</v>
      </c>
      <c r="I167" s="242"/>
      <c r="J167" s="243">
        <f>ROUND(I167*H167,2)</f>
        <v>0</v>
      </c>
      <c r="K167" s="239" t="s">
        <v>20</v>
      </c>
      <c r="L167" s="244"/>
      <c r="M167" s="245" t="s">
        <v>20</v>
      </c>
      <c r="N167" s="246" t="s">
        <v>47</v>
      </c>
      <c r="O167" s="64"/>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318</v>
      </c>
      <c r="AT167" s="195" t="s">
        <v>315</v>
      </c>
      <c r="AU167" s="195" t="s">
        <v>85</v>
      </c>
      <c r="AY167" s="17" t="s">
        <v>165</v>
      </c>
      <c r="BE167" s="196">
        <f>IF(N167="základní",J167,0)</f>
        <v>0</v>
      </c>
      <c r="BF167" s="196">
        <f>IF(N167="snížená",J167,0)</f>
        <v>0</v>
      </c>
      <c r="BG167" s="196">
        <f>IF(N167="zákl. přenesená",J167,0)</f>
        <v>0</v>
      </c>
      <c r="BH167" s="196">
        <f>IF(N167="sníž. přenesená",J167,0)</f>
        <v>0</v>
      </c>
      <c r="BI167" s="196">
        <f>IF(N167="nulová",J167,0)</f>
        <v>0</v>
      </c>
      <c r="BJ167" s="17" t="s">
        <v>22</v>
      </c>
      <c r="BK167" s="196">
        <f>ROUND(I167*H167,2)</f>
        <v>0</v>
      </c>
      <c r="BL167" s="17" t="s">
        <v>292</v>
      </c>
      <c r="BM167" s="195" t="s">
        <v>319</v>
      </c>
    </row>
    <row r="168" spans="1:65" s="2" customFormat="1" ht="14.45" customHeight="1">
      <c r="A168" s="34"/>
      <c r="B168" s="35"/>
      <c r="C168" s="184" t="s">
        <v>7</v>
      </c>
      <c r="D168" s="184" t="s">
        <v>166</v>
      </c>
      <c r="E168" s="185" t="s">
        <v>320</v>
      </c>
      <c r="F168" s="186" t="s">
        <v>321</v>
      </c>
      <c r="G168" s="187" t="s">
        <v>317</v>
      </c>
      <c r="H168" s="188">
        <v>1</v>
      </c>
      <c r="I168" s="189"/>
      <c r="J168" s="190">
        <f>ROUND(I168*H168,2)</f>
        <v>0</v>
      </c>
      <c r="K168" s="186" t="s">
        <v>170</v>
      </c>
      <c r="L168" s="39"/>
      <c r="M168" s="191" t="s">
        <v>20</v>
      </c>
      <c r="N168" s="192" t="s">
        <v>47</v>
      </c>
      <c r="O168" s="64"/>
      <c r="P168" s="193">
        <f>O168*H168</f>
        <v>0</v>
      </c>
      <c r="Q168" s="193">
        <v>0</v>
      </c>
      <c r="R168" s="193">
        <f>Q168*H168</f>
        <v>0</v>
      </c>
      <c r="S168" s="193">
        <v>0.005</v>
      </c>
      <c r="T168" s="194">
        <f>S168*H168</f>
        <v>0.005</v>
      </c>
      <c r="U168" s="34"/>
      <c r="V168" s="34"/>
      <c r="W168" s="34"/>
      <c r="X168" s="34"/>
      <c r="Y168" s="34"/>
      <c r="Z168" s="34"/>
      <c r="AA168" s="34"/>
      <c r="AB168" s="34"/>
      <c r="AC168" s="34"/>
      <c r="AD168" s="34"/>
      <c r="AE168" s="34"/>
      <c r="AR168" s="195" t="s">
        <v>292</v>
      </c>
      <c r="AT168" s="195" t="s">
        <v>166</v>
      </c>
      <c r="AU168" s="195" t="s">
        <v>85</v>
      </c>
      <c r="AY168" s="17" t="s">
        <v>165</v>
      </c>
      <c r="BE168" s="196">
        <f>IF(N168="základní",J168,0)</f>
        <v>0</v>
      </c>
      <c r="BF168" s="196">
        <f>IF(N168="snížená",J168,0)</f>
        <v>0</v>
      </c>
      <c r="BG168" s="196">
        <f>IF(N168="zákl. přenesená",J168,0)</f>
        <v>0</v>
      </c>
      <c r="BH168" s="196">
        <f>IF(N168="sníž. přenesená",J168,0)</f>
        <v>0</v>
      </c>
      <c r="BI168" s="196">
        <f>IF(N168="nulová",J168,0)</f>
        <v>0</v>
      </c>
      <c r="BJ168" s="17" t="s">
        <v>22</v>
      </c>
      <c r="BK168" s="196">
        <f>ROUND(I168*H168,2)</f>
        <v>0</v>
      </c>
      <c r="BL168" s="17" t="s">
        <v>292</v>
      </c>
      <c r="BM168" s="195" t="s">
        <v>322</v>
      </c>
    </row>
    <row r="169" spans="2:51" s="13" customFormat="1" ht="11.25">
      <c r="B169" s="210"/>
      <c r="C169" s="211"/>
      <c r="D169" s="212" t="s">
        <v>201</v>
      </c>
      <c r="E169" s="213" t="s">
        <v>20</v>
      </c>
      <c r="F169" s="214" t="s">
        <v>202</v>
      </c>
      <c r="G169" s="211"/>
      <c r="H169" s="213" t="s">
        <v>20</v>
      </c>
      <c r="I169" s="215"/>
      <c r="J169" s="211"/>
      <c r="K169" s="211"/>
      <c r="L169" s="216"/>
      <c r="M169" s="217"/>
      <c r="N169" s="218"/>
      <c r="O169" s="218"/>
      <c r="P169" s="218"/>
      <c r="Q169" s="218"/>
      <c r="R169" s="218"/>
      <c r="S169" s="218"/>
      <c r="T169" s="219"/>
      <c r="AT169" s="220" t="s">
        <v>201</v>
      </c>
      <c r="AU169" s="220" t="s">
        <v>85</v>
      </c>
      <c r="AV169" s="13" t="s">
        <v>22</v>
      </c>
      <c r="AW169" s="13" t="s">
        <v>39</v>
      </c>
      <c r="AX169" s="13" t="s">
        <v>76</v>
      </c>
      <c r="AY169" s="220" t="s">
        <v>165</v>
      </c>
    </row>
    <row r="170" spans="2:51" s="14" customFormat="1" ht="11.25">
      <c r="B170" s="221"/>
      <c r="C170" s="222"/>
      <c r="D170" s="212" t="s">
        <v>201</v>
      </c>
      <c r="E170" s="223" t="s">
        <v>20</v>
      </c>
      <c r="F170" s="224" t="s">
        <v>22</v>
      </c>
      <c r="G170" s="222"/>
      <c r="H170" s="225">
        <v>1</v>
      </c>
      <c r="I170" s="226"/>
      <c r="J170" s="222"/>
      <c r="K170" s="222"/>
      <c r="L170" s="227"/>
      <c r="M170" s="228"/>
      <c r="N170" s="229"/>
      <c r="O170" s="229"/>
      <c r="P170" s="229"/>
      <c r="Q170" s="229"/>
      <c r="R170" s="229"/>
      <c r="S170" s="229"/>
      <c r="T170" s="230"/>
      <c r="AT170" s="231" t="s">
        <v>201</v>
      </c>
      <c r="AU170" s="231" t="s">
        <v>85</v>
      </c>
      <c r="AV170" s="14" t="s">
        <v>85</v>
      </c>
      <c r="AW170" s="14" t="s">
        <v>39</v>
      </c>
      <c r="AX170" s="14" t="s">
        <v>22</v>
      </c>
      <c r="AY170" s="231" t="s">
        <v>165</v>
      </c>
    </row>
    <row r="171" spans="1:65" s="2" customFormat="1" ht="14.45" customHeight="1">
      <c r="A171" s="34"/>
      <c r="B171" s="35"/>
      <c r="C171" s="184" t="s">
        <v>323</v>
      </c>
      <c r="D171" s="184" t="s">
        <v>166</v>
      </c>
      <c r="E171" s="185" t="s">
        <v>324</v>
      </c>
      <c r="F171" s="186" t="s">
        <v>325</v>
      </c>
      <c r="G171" s="187" t="s">
        <v>317</v>
      </c>
      <c r="H171" s="188">
        <v>1</v>
      </c>
      <c r="I171" s="189"/>
      <c r="J171" s="190">
        <f>ROUND(I171*H171,2)</f>
        <v>0</v>
      </c>
      <c r="K171" s="186" t="s">
        <v>170</v>
      </c>
      <c r="L171" s="39"/>
      <c r="M171" s="191" t="s">
        <v>20</v>
      </c>
      <c r="N171" s="192" t="s">
        <v>47</v>
      </c>
      <c r="O171" s="64"/>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292</v>
      </c>
      <c r="AT171" s="195" t="s">
        <v>166</v>
      </c>
      <c r="AU171" s="195" t="s">
        <v>85</v>
      </c>
      <c r="AY171" s="17" t="s">
        <v>165</v>
      </c>
      <c r="BE171" s="196">
        <f>IF(N171="základní",J171,0)</f>
        <v>0</v>
      </c>
      <c r="BF171" s="196">
        <f>IF(N171="snížená",J171,0)</f>
        <v>0</v>
      </c>
      <c r="BG171" s="196">
        <f>IF(N171="zákl. přenesená",J171,0)</f>
        <v>0</v>
      </c>
      <c r="BH171" s="196">
        <f>IF(N171="sníž. přenesená",J171,0)</f>
        <v>0</v>
      </c>
      <c r="BI171" s="196">
        <f>IF(N171="nulová",J171,0)</f>
        <v>0</v>
      </c>
      <c r="BJ171" s="17" t="s">
        <v>22</v>
      </c>
      <c r="BK171" s="196">
        <f>ROUND(I171*H171,2)</f>
        <v>0</v>
      </c>
      <c r="BL171" s="17" t="s">
        <v>292</v>
      </c>
      <c r="BM171" s="195" t="s">
        <v>326</v>
      </c>
    </row>
    <row r="172" spans="1:47" s="2" customFormat="1" ht="19.5">
      <c r="A172" s="34"/>
      <c r="B172" s="35"/>
      <c r="C172" s="36"/>
      <c r="D172" s="212" t="s">
        <v>213</v>
      </c>
      <c r="E172" s="36"/>
      <c r="F172" s="232" t="s">
        <v>327</v>
      </c>
      <c r="G172" s="36"/>
      <c r="H172" s="36"/>
      <c r="I172" s="115"/>
      <c r="J172" s="36"/>
      <c r="K172" s="36"/>
      <c r="L172" s="39"/>
      <c r="M172" s="233"/>
      <c r="N172" s="234"/>
      <c r="O172" s="64"/>
      <c r="P172" s="64"/>
      <c r="Q172" s="64"/>
      <c r="R172" s="64"/>
      <c r="S172" s="64"/>
      <c r="T172" s="65"/>
      <c r="U172" s="34"/>
      <c r="V172" s="34"/>
      <c r="W172" s="34"/>
      <c r="X172" s="34"/>
      <c r="Y172" s="34"/>
      <c r="Z172" s="34"/>
      <c r="AA172" s="34"/>
      <c r="AB172" s="34"/>
      <c r="AC172" s="34"/>
      <c r="AD172" s="34"/>
      <c r="AE172" s="34"/>
      <c r="AT172" s="17" t="s">
        <v>213</v>
      </c>
      <c r="AU172" s="17" t="s">
        <v>85</v>
      </c>
    </row>
    <row r="173" spans="1:47" s="2" customFormat="1" ht="58.5">
      <c r="A173" s="34"/>
      <c r="B173" s="35"/>
      <c r="C173" s="36"/>
      <c r="D173" s="212" t="s">
        <v>215</v>
      </c>
      <c r="E173" s="36"/>
      <c r="F173" s="235" t="s">
        <v>328</v>
      </c>
      <c r="G173" s="36"/>
      <c r="H173" s="36"/>
      <c r="I173" s="115"/>
      <c r="J173" s="36"/>
      <c r="K173" s="36"/>
      <c r="L173" s="39"/>
      <c r="M173" s="233"/>
      <c r="N173" s="234"/>
      <c r="O173" s="64"/>
      <c r="P173" s="64"/>
      <c r="Q173" s="64"/>
      <c r="R173" s="64"/>
      <c r="S173" s="64"/>
      <c r="T173" s="65"/>
      <c r="U173" s="34"/>
      <c r="V173" s="34"/>
      <c r="W173" s="34"/>
      <c r="X173" s="34"/>
      <c r="Y173" s="34"/>
      <c r="Z173" s="34"/>
      <c r="AA173" s="34"/>
      <c r="AB173" s="34"/>
      <c r="AC173" s="34"/>
      <c r="AD173" s="34"/>
      <c r="AE173" s="34"/>
      <c r="AT173" s="17" t="s">
        <v>215</v>
      </c>
      <c r="AU173" s="17" t="s">
        <v>85</v>
      </c>
    </row>
    <row r="174" spans="2:51" s="13" customFormat="1" ht="11.25">
      <c r="B174" s="210"/>
      <c r="C174" s="211"/>
      <c r="D174" s="212" t="s">
        <v>201</v>
      </c>
      <c r="E174" s="213" t="s">
        <v>20</v>
      </c>
      <c r="F174" s="214" t="s">
        <v>202</v>
      </c>
      <c r="G174" s="211"/>
      <c r="H174" s="213" t="s">
        <v>20</v>
      </c>
      <c r="I174" s="215"/>
      <c r="J174" s="211"/>
      <c r="K174" s="211"/>
      <c r="L174" s="216"/>
      <c r="M174" s="217"/>
      <c r="N174" s="218"/>
      <c r="O174" s="218"/>
      <c r="P174" s="218"/>
      <c r="Q174" s="218"/>
      <c r="R174" s="218"/>
      <c r="S174" s="218"/>
      <c r="T174" s="219"/>
      <c r="AT174" s="220" t="s">
        <v>201</v>
      </c>
      <c r="AU174" s="220" t="s">
        <v>85</v>
      </c>
      <c r="AV174" s="13" t="s">
        <v>22</v>
      </c>
      <c r="AW174" s="13" t="s">
        <v>39</v>
      </c>
      <c r="AX174" s="13" t="s">
        <v>76</v>
      </c>
      <c r="AY174" s="220" t="s">
        <v>165</v>
      </c>
    </row>
    <row r="175" spans="2:51" s="14" customFormat="1" ht="11.25">
      <c r="B175" s="221"/>
      <c r="C175" s="222"/>
      <c r="D175" s="212" t="s">
        <v>201</v>
      </c>
      <c r="E175" s="223" t="s">
        <v>20</v>
      </c>
      <c r="F175" s="224" t="s">
        <v>22</v>
      </c>
      <c r="G175" s="222"/>
      <c r="H175" s="225">
        <v>1</v>
      </c>
      <c r="I175" s="226"/>
      <c r="J175" s="222"/>
      <c r="K175" s="222"/>
      <c r="L175" s="227"/>
      <c r="M175" s="228"/>
      <c r="N175" s="229"/>
      <c r="O175" s="229"/>
      <c r="P175" s="229"/>
      <c r="Q175" s="229"/>
      <c r="R175" s="229"/>
      <c r="S175" s="229"/>
      <c r="T175" s="230"/>
      <c r="AT175" s="231" t="s">
        <v>201</v>
      </c>
      <c r="AU175" s="231" t="s">
        <v>85</v>
      </c>
      <c r="AV175" s="14" t="s">
        <v>85</v>
      </c>
      <c r="AW175" s="14" t="s">
        <v>39</v>
      </c>
      <c r="AX175" s="14" t="s">
        <v>22</v>
      </c>
      <c r="AY175" s="231" t="s">
        <v>165</v>
      </c>
    </row>
    <row r="176" spans="1:65" s="2" customFormat="1" ht="14.45" customHeight="1">
      <c r="A176" s="34"/>
      <c r="B176" s="35"/>
      <c r="C176" s="237" t="s">
        <v>329</v>
      </c>
      <c r="D176" s="237" t="s">
        <v>315</v>
      </c>
      <c r="E176" s="238" t="s">
        <v>330</v>
      </c>
      <c r="F176" s="239" t="s">
        <v>331</v>
      </c>
      <c r="G176" s="240" t="s">
        <v>211</v>
      </c>
      <c r="H176" s="241">
        <v>2.255</v>
      </c>
      <c r="I176" s="242"/>
      <c r="J176" s="243">
        <f>ROUND(I176*H176,2)</f>
        <v>0</v>
      </c>
      <c r="K176" s="239" t="s">
        <v>20</v>
      </c>
      <c r="L176" s="244"/>
      <c r="M176" s="245" t="s">
        <v>20</v>
      </c>
      <c r="N176" s="246" t="s">
        <v>47</v>
      </c>
      <c r="O176" s="64"/>
      <c r="P176" s="193">
        <f>O176*H176</f>
        <v>0</v>
      </c>
      <c r="Q176" s="193">
        <v>0.007</v>
      </c>
      <c r="R176" s="193">
        <f>Q176*H176</f>
        <v>0.015785</v>
      </c>
      <c r="S176" s="193">
        <v>0</v>
      </c>
      <c r="T176" s="194">
        <f>S176*H176</f>
        <v>0</v>
      </c>
      <c r="U176" s="34"/>
      <c r="V176" s="34"/>
      <c r="W176" s="34"/>
      <c r="X176" s="34"/>
      <c r="Y176" s="34"/>
      <c r="Z176" s="34"/>
      <c r="AA176" s="34"/>
      <c r="AB176" s="34"/>
      <c r="AC176" s="34"/>
      <c r="AD176" s="34"/>
      <c r="AE176" s="34"/>
      <c r="AR176" s="195" t="s">
        <v>318</v>
      </c>
      <c r="AT176" s="195" t="s">
        <v>315</v>
      </c>
      <c r="AU176" s="195" t="s">
        <v>85</v>
      </c>
      <c r="AY176" s="17" t="s">
        <v>165</v>
      </c>
      <c r="BE176" s="196">
        <f>IF(N176="základní",J176,0)</f>
        <v>0</v>
      </c>
      <c r="BF176" s="196">
        <f>IF(N176="snížená",J176,0)</f>
        <v>0</v>
      </c>
      <c r="BG176" s="196">
        <f>IF(N176="zákl. přenesená",J176,0)</f>
        <v>0</v>
      </c>
      <c r="BH176" s="196">
        <f>IF(N176="sníž. přenesená",J176,0)</f>
        <v>0</v>
      </c>
      <c r="BI176" s="196">
        <f>IF(N176="nulová",J176,0)</f>
        <v>0</v>
      </c>
      <c r="BJ176" s="17" t="s">
        <v>22</v>
      </c>
      <c r="BK176" s="196">
        <f>ROUND(I176*H176,2)</f>
        <v>0</v>
      </c>
      <c r="BL176" s="17" t="s">
        <v>292</v>
      </c>
      <c r="BM176" s="195" t="s">
        <v>332</v>
      </c>
    </row>
    <row r="177" spans="2:51" s="13" customFormat="1" ht="11.25">
      <c r="B177" s="210"/>
      <c r="C177" s="211"/>
      <c r="D177" s="212" t="s">
        <v>201</v>
      </c>
      <c r="E177" s="213" t="s">
        <v>20</v>
      </c>
      <c r="F177" s="214" t="s">
        <v>202</v>
      </c>
      <c r="G177" s="211"/>
      <c r="H177" s="213" t="s">
        <v>20</v>
      </c>
      <c r="I177" s="215"/>
      <c r="J177" s="211"/>
      <c r="K177" s="211"/>
      <c r="L177" s="216"/>
      <c r="M177" s="217"/>
      <c r="N177" s="218"/>
      <c r="O177" s="218"/>
      <c r="P177" s="218"/>
      <c r="Q177" s="218"/>
      <c r="R177" s="218"/>
      <c r="S177" s="218"/>
      <c r="T177" s="219"/>
      <c r="AT177" s="220" t="s">
        <v>201</v>
      </c>
      <c r="AU177" s="220" t="s">
        <v>85</v>
      </c>
      <c r="AV177" s="13" t="s">
        <v>22</v>
      </c>
      <c r="AW177" s="13" t="s">
        <v>39</v>
      </c>
      <c r="AX177" s="13" t="s">
        <v>76</v>
      </c>
      <c r="AY177" s="220" t="s">
        <v>165</v>
      </c>
    </row>
    <row r="178" spans="2:51" s="14" customFormat="1" ht="11.25">
      <c r="B178" s="221"/>
      <c r="C178" s="222"/>
      <c r="D178" s="212" t="s">
        <v>201</v>
      </c>
      <c r="E178" s="223" t="s">
        <v>20</v>
      </c>
      <c r="F178" s="224" t="s">
        <v>296</v>
      </c>
      <c r="G178" s="222"/>
      <c r="H178" s="225">
        <v>2.05</v>
      </c>
      <c r="I178" s="226"/>
      <c r="J178" s="222"/>
      <c r="K178" s="222"/>
      <c r="L178" s="227"/>
      <c r="M178" s="228"/>
      <c r="N178" s="229"/>
      <c r="O178" s="229"/>
      <c r="P178" s="229"/>
      <c r="Q178" s="229"/>
      <c r="R178" s="229"/>
      <c r="S178" s="229"/>
      <c r="T178" s="230"/>
      <c r="AT178" s="231" t="s">
        <v>201</v>
      </c>
      <c r="AU178" s="231" t="s">
        <v>85</v>
      </c>
      <c r="AV178" s="14" t="s">
        <v>85</v>
      </c>
      <c r="AW178" s="14" t="s">
        <v>39</v>
      </c>
      <c r="AX178" s="14" t="s">
        <v>22</v>
      </c>
      <c r="AY178" s="231" t="s">
        <v>165</v>
      </c>
    </row>
    <row r="179" spans="2:51" s="14" customFormat="1" ht="11.25">
      <c r="B179" s="221"/>
      <c r="C179" s="222"/>
      <c r="D179" s="212" t="s">
        <v>201</v>
      </c>
      <c r="E179" s="222"/>
      <c r="F179" s="224" t="s">
        <v>333</v>
      </c>
      <c r="G179" s="222"/>
      <c r="H179" s="225">
        <v>2.255</v>
      </c>
      <c r="I179" s="226"/>
      <c r="J179" s="222"/>
      <c r="K179" s="222"/>
      <c r="L179" s="227"/>
      <c r="M179" s="228"/>
      <c r="N179" s="229"/>
      <c r="O179" s="229"/>
      <c r="P179" s="229"/>
      <c r="Q179" s="229"/>
      <c r="R179" s="229"/>
      <c r="S179" s="229"/>
      <c r="T179" s="230"/>
      <c r="AT179" s="231" t="s">
        <v>201</v>
      </c>
      <c r="AU179" s="231" t="s">
        <v>85</v>
      </c>
      <c r="AV179" s="14" t="s">
        <v>85</v>
      </c>
      <c r="AW179" s="14" t="s">
        <v>4</v>
      </c>
      <c r="AX179" s="14" t="s">
        <v>22</v>
      </c>
      <c r="AY179" s="231" t="s">
        <v>165</v>
      </c>
    </row>
    <row r="180" spans="1:65" s="2" customFormat="1" ht="14.45" customHeight="1">
      <c r="A180" s="34"/>
      <c r="B180" s="35"/>
      <c r="C180" s="184" t="s">
        <v>334</v>
      </c>
      <c r="D180" s="184" t="s">
        <v>166</v>
      </c>
      <c r="E180" s="185" t="s">
        <v>335</v>
      </c>
      <c r="F180" s="186" t="s">
        <v>336</v>
      </c>
      <c r="G180" s="187" t="s">
        <v>300</v>
      </c>
      <c r="H180" s="236"/>
      <c r="I180" s="189"/>
      <c r="J180" s="190">
        <f>ROUND(I180*H180,2)</f>
        <v>0</v>
      </c>
      <c r="K180" s="186" t="s">
        <v>170</v>
      </c>
      <c r="L180" s="39"/>
      <c r="M180" s="191" t="s">
        <v>20</v>
      </c>
      <c r="N180" s="192" t="s">
        <v>47</v>
      </c>
      <c r="O180" s="64"/>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292</v>
      </c>
      <c r="AT180" s="195" t="s">
        <v>166</v>
      </c>
      <c r="AU180" s="195" t="s">
        <v>85</v>
      </c>
      <c r="AY180" s="17" t="s">
        <v>165</v>
      </c>
      <c r="BE180" s="196">
        <f>IF(N180="základní",J180,0)</f>
        <v>0</v>
      </c>
      <c r="BF180" s="196">
        <f>IF(N180="snížená",J180,0)</f>
        <v>0</v>
      </c>
      <c r="BG180" s="196">
        <f>IF(N180="zákl. přenesená",J180,0)</f>
        <v>0</v>
      </c>
      <c r="BH180" s="196">
        <f>IF(N180="sníž. přenesená",J180,0)</f>
        <v>0</v>
      </c>
      <c r="BI180" s="196">
        <f>IF(N180="nulová",J180,0)</f>
        <v>0</v>
      </c>
      <c r="BJ180" s="17" t="s">
        <v>22</v>
      </c>
      <c r="BK180" s="196">
        <f>ROUND(I180*H180,2)</f>
        <v>0</v>
      </c>
      <c r="BL180" s="17" t="s">
        <v>292</v>
      </c>
      <c r="BM180" s="195" t="s">
        <v>337</v>
      </c>
    </row>
    <row r="181" spans="2:63" s="11" customFormat="1" ht="22.9" customHeight="1">
      <c r="B181" s="170"/>
      <c r="C181" s="171"/>
      <c r="D181" s="172" t="s">
        <v>75</v>
      </c>
      <c r="E181" s="208" t="s">
        <v>338</v>
      </c>
      <c r="F181" s="208" t="s">
        <v>339</v>
      </c>
      <c r="G181" s="171"/>
      <c r="H181" s="171"/>
      <c r="I181" s="174"/>
      <c r="J181" s="209">
        <f>BK181</f>
        <v>0</v>
      </c>
      <c r="K181" s="171"/>
      <c r="L181" s="176"/>
      <c r="M181" s="177"/>
      <c r="N181" s="178"/>
      <c r="O181" s="178"/>
      <c r="P181" s="179">
        <f>SUM(P182:P190)</f>
        <v>0</v>
      </c>
      <c r="Q181" s="178"/>
      <c r="R181" s="179">
        <f>SUM(R182:R190)</f>
        <v>0.00097696</v>
      </c>
      <c r="S181" s="178"/>
      <c r="T181" s="180">
        <f>SUM(T182:T190)</f>
        <v>0</v>
      </c>
      <c r="AR181" s="181" t="s">
        <v>85</v>
      </c>
      <c r="AT181" s="182" t="s">
        <v>75</v>
      </c>
      <c r="AU181" s="182" t="s">
        <v>22</v>
      </c>
      <c r="AY181" s="181" t="s">
        <v>165</v>
      </c>
      <c r="BK181" s="183">
        <f>SUM(BK182:BK190)</f>
        <v>0</v>
      </c>
    </row>
    <row r="182" spans="1:65" s="2" customFormat="1" ht="14.45" customHeight="1">
      <c r="A182" s="34"/>
      <c r="B182" s="35"/>
      <c r="C182" s="184" t="s">
        <v>340</v>
      </c>
      <c r="D182" s="184" t="s">
        <v>166</v>
      </c>
      <c r="E182" s="185" t="s">
        <v>341</v>
      </c>
      <c r="F182" s="186" t="s">
        <v>342</v>
      </c>
      <c r="G182" s="187" t="s">
        <v>198</v>
      </c>
      <c r="H182" s="188">
        <v>0.308</v>
      </c>
      <c r="I182" s="189"/>
      <c r="J182" s="190">
        <f>ROUND(I182*H182,2)</f>
        <v>0</v>
      </c>
      <c r="K182" s="186" t="s">
        <v>170</v>
      </c>
      <c r="L182" s="39"/>
      <c r="M182" s="191" t="s">
        <v>20</v>
      </c>
      <c r="N182" s="192" t="s">
        <v>47</v>
      </c>
      <c r="O182" s="64"/>
      <c r="P182" s="193">
        <f>O182*H182</f>
        <v>0</v>
      </c>
      <c r="Q182" s="193">
        <v>0.00014</v>
      </c>
      <c r="R182" s="193">
        <f>Q182*H182</f>
        <v>4.3119999999999994E-05</v>
      </c>
      <c r="S182" s="193">
        <v>0</v>
      </c>
      <c r="T182" s="194">
        <f>S182*H182</f>
        <v>0</v>
      </c>
      <c r="U182" s="34"/>
      <c r="V182" s="34"/>
      <c r="W182" s="34"/>
      <c r="X182" s="34"/>
      <c r="Y182" s="34"/>
      <c r="Z182" s="34"/>
      <c r="AA182" s="34"/>
      <c r="AB182" s="34"/>
      <c r="AC182" s="34"/>
      <c r="AD182" s="34"/>
      <c r="AE182" s="34"/>
      <c r="AR182" s="195" t="s">
        <v>292</v>
      </c>
      <c r="AT182" s="195" t="s">
        <v>166</v>
      </c>
      <c r="AU182" s="195" t="s">
        <v>85</v>
      </c>
      <c r="AY182" s="17" t="s">
        <v>165</v>
      </c>
      <c r="BE182" s="196">
        <f>IF(N182="základní",J182,0)</f>
        <v>0</v>
      </c>
      <c r="BF182" s="196">
        <f>IF(N182="snížená",J182,0)</f>
        <v>0</v>
      </c>
      <c r="BG182" s="196">
        <f>IF(N182="zákl. přenesená",J182,0)</f>
        <v>0</v>
      </c>
      <c r="BH182" s="196">
        <f>IF(N182="sníž. přenesená",J182,0)</f>
        <v>0</v>
      </c>
      <c r="BI182" s="196">
        <f>IF(N182="nulová",J182,0)</f>
        <v>0</v>
      </c>
      <c r="BJ182" s="17" t="s">
        <v>22</v>
      </c>
      <c r="BK182" s="196">
        <f>ROUND(I182*H182,2)</f>
        <v>0</v>
      </c>
      <c r="BL182" s="17" t="s">
        <v>292</v>
      </c>
      <c r="BM182" s="195" t="s">
        <v>343</v>
      </c>
    </row>
    <row r="183" spans="2:51" s="13" customFormat="1" ht="11.25">
      <c r="B183" s="210"/>
      <c r="C183" s="211"/>
      <c r="D183" s="212" t="s">
        <v>201</v>
      </c>
      <c r="E183" s="213" t="s">
        <v>20</v>
      </c>
      <c r="F183" s="214" t="s">
        <v>202</v>
      </c>
      <c r="G183" s="211"/>
      <c r="H183" s="213" t="s">
        <v>20</v>
      </c>
      <c r="I183" s="215"/>
      <c r="J183" s="211"/>
      <c r="K183" s="211"/>
      <c r="L183" s="216"/>
      <c r="M183" s="217"/>
      <c r="N183" s="218"/>
      <c r="O183" s="218"/>
      <c r="P183" s="218"/>
      <c r="Q183" s="218"/>
      <c r="R183" s="218"/>
      <c r="S183" s="218"/>
      <c r="T183" s="219"/>
      <c r="AT183" s="220" t="s">
        <v>201</v>
      </c>
      <c r="AU183" s="220" t="s">
        <v>85</v>
      </c>
      <c r="AV183" s="13" t="s">
        <v>22</v>
      </c>
      <c r="AW183" s="13" t="s">
        <v>39</v>
      </c>
      <c r="AX183" s="13" t="s">
        <v>76</v>
      </c>
      <c r="AY183" s="220" t="s">
        <v>165</v>
      </c>
    </row>
    <row r="184" spans="2:51" s="14" customFormat="1" ht="11.25">
      <c r="B184" s="221"/>
      <c r="C184" s="222"/>
      <c r="D184" s="212" t="s">
        <v>201</v>
      </c>
      <c r="E184" s="223" t="s">
        <v>20</v>
      </c>
      <c r="F184" s="224" t="s">
        <v>344</v>
      </c>
      <c r="G184" s="222"/>
      <c r="H184" s="225">
        <v>0.30749999999999994</v>
      </c>
      <c r="I184" s="226"/>
      <c r="J184" s="222"/>
      <c r="K184" s="222"/>
      <c r="L184" s="227"/>
      <c r="M184" s="228"/>
      <c r="N184" s="229"/>
      <c r="O184" s="229"/>
      <c r="P184" s="229"/>
      <c r="Q184" s="229"/>
      <c r="R184" s="229"/>
      <c r="S184" s="229"/>
      <c r="T184" s="230"/>
      <c r="AT184" s="231" t="s">
        <v>201</v>
      </c>
      <c r="AU184" s="231" t="s">
        <v>85</v>
      </c>
      <c r="AV184" s="14" t="s">
        <v>85</v>
      </c>
      <c r="AW184" s="14" t="s">
        <v>39</v>
      </c>
      <c r="AX184" s="14" t="s">
        <v>22</v>
      </c>
      <c r="AY184" s="231" t="s">
        <v>165</v>
      </c>
    </row>
    <row r="185" spans="1:65" s="2" customFormat="1" ht="14.45" customHeight="1">
      <c r="A185" s="34"/>
      <c r="B185" s="35"/>
      <c r="C185" s="184" t="s">
        <v>345</v>
      </c>
      <c r="D185" s="184" t="s">
        <v>166</v>
      </c>
      <c r="E185" s="185" t="s">
        <v>346</v>
      </c>
      <c r="F185" s="186" t="s">
        <v>347</v>
      </c>
      <c r="G185" s="187" t="s">
        <v>198</v>
      </c>
      <c r="H185" s="188">
        <v>0.616</v>
      </c>
      <c r="I185" s="189"/>
      <c r="J185" s="190">
        <f>ROUND(I185*H185,2)</f>
        <v>0</v>
      </c>
      <c r="K185" s="186" t="s">
        <v>170</v>
      </c>
      <c r="L185" s="39"/>
      <c r="M185" s="191" t="s">
        <v>20</v>
      </c>
      <c r="N185" s="192" t="s">
        <v>47</v>
      </c>
      <c r="O185" s="64"/>
      <c r="P185" s="193">
        <f>O185*H185</f>
        <v>0</v>
      </c>
      <c r="Q185" s="193">
        <v>0.00013</v>
      </c>
      <c r="R185" s="193">
        <f>Q185*H185</f>
        <v>8.007999999999999E-05</v>
      </c>
      <c r="S185" s="193">
        <v>0</v>
      </c>
      <c r="T185" s="194">
        <f>S185*H185</f>
        <v>0</v>
      </c>
      <c r="U185" s="34"/>
      <c r="V185" s="34"/>
      <c r="W185" s="34"/>
      <c r="X185" s="34"/>
      <c r="Y185" s="34"/>
      <c r="Z185" s="34"/>
      <c r="AA185" s="34"/>
      <c r="AB185" s="34"/>
      <c r="AC185" s="34"/>
      <c r="AD185" s="34"/>
      <c r="AE185" s="34"/>
      <c r="AR185" s="195" t="s">
        <v>292</v>
      </c>
      <c r="AT185" s="195" t="s">
        <v>166</v>
      </c>
      <c r="AU185" s="195" t="s">
        <v>85</v>
      </c>
      <c r="AY185" s="17" t="s">
        <v>165</v>
      </c>
      <c r="BE185" s="196">
        <f>IF(N185="základní",J185,0)</f>
        <v>0</v>
      </c>
      <c r="BF185" s="196">
        <f>IF(N185="snížená",J185,0)</f>
        <v>0</v>
      </c>
      <c r="BG185" s="196">
        <f>IF(N185="zákl. přenesená",J185,0)</f>
        <v>0</v>
      </c>
      <c r="BH185" s="196">
        <f>IF(N185="sníž. přenesená",J185,0)</f>
        <v>0</v>
      </c>
      <c r="BI185" s="196">
        <f>IF(N185="nulová",J185,0)</f>
        <v>0</v>
      </c>
      <c r="BJ185" s="17" t="s">
        <v>22</v>
      </c>
      <c r="BK185" s="196">
        <f>ROUND(I185*H185,2)</f>
        <v>0</v>
      </c>
      <c r="BL185" s="17" t="s">
        <v>292</v>
      </c>
      <c r="BM185" s="195" t="s">
        <v>348</v>
      </c>
    </row>
    <row r="186" spans="2:51" s="14" customFormat="1" ht="11.25">
      <c r="B186" s="221"/>
      <c r="C186" s="222"/>
      <c r="D186" s="212" t="s">
        <v>201</v>
      </c>
      <c r="E186" s="222"/>
      <c r="F186" s="224" t="s">
        <v>349</v>
      </c>
      <c r="G186" s="222"/>
      <c r="H186" s="225">
        <v>0.616</v>
      </c>
      <c r="I186" s="226"/>
      <c r="J186" s="222"/>
      <c r="K186" s="222"/>
      <c r="L186" s="227"/>
      <c r="M186" s="228"/>
      <c r="N186" s="229"/>
      <c r="O186" s="229"/>
      <c r="P186" s="229"/>
      <c r="Q186" s="229"/>
      <c r="R186" s="229"/>
      <c r="S186" s="229"/>
      <c r="T186" s="230"/>
      <c r="AT186" s="231" t="s">
        <v>201</v>
      </c>
      <c r="AU186" s="231" t="s">
        <v>85</v>
      </c>
      <c r="AV186" s="14" t="s">
        <v>85</v>
      </c>
      <c r="AW186" s="14" t="s">
        <v>4</v>
      </c>
      <c r="AX186" s="14" t="s">
        <v>22</v>
      </c>
      <c r="AY186" s="231" t="s">
        <v>165</v>
      </c>
    </row>
    <row r="187" spans="1:65" s="2" customFormat="1" ht="14.45" customHeight="1">
      <c r="A187" s="34"/>
      <c r="B187" s="35"/>
      <c r="C187" s="184" t="s">
        <v>350</v>
      </c>
      <c r="D187" s="184" t="s">
        <v>166</v>
      </c>
      <c r="E187" s="185" t="s">
        <v>351</v>
      </c>
      <c r="F187" s="186" t="s">
        <v>352</v>
      </c>
      <c r="G187" s="187" t="s">
        <v>198</v>
      </c>
      <c r="H187" s="188">
        <v>0.928</v>
      </c>
      <c r="I187" s="189"/>
      <c r="J187" s="190">
        <f>ROUND(I187*H187,2)</f>
        <v>0</v>
      </c>
      <c r="K187" s="186" t="s">
        <v>170</v>
      </c>
      <c r="L187" s="39"/>
      <c r="M187" s="191" t="s">
        <v>20</v>
      </c>
      <c r="N187" s="192" t="s">
        <v>47</v>
      </c>
      <c r="O187" s="64"/>
      <c r="P187" s="193">
        <f>O187*H187</f>
        <v>0</v>
      </c>
      <c r="Q187" s="193">
        <v>0.00027</v>
      </c>
      <c r="R187" s="193">
        <f>Q187*H187</f>
        <v>0.00025056000000000004</v>
      </c>
      <c r="S187" s="193">
        <v>0</v>
      </c>
      <c r="T187" s="194">
        <f>S187*H187</f>
        <v>0</v>
      </c>
      <c r="U187" s="34"/>
      <c r="V187" s="34"/>
      <c r="W187" s="34"/>
      <c r="X187" s="34"/>
      <c r="Y187" s="34"/>
      <c r="Z187" s="34"/>
      <c r="AA187" s="34"/>
      <c r="AB187" s="34"/>
      <c r="AC187" s="34"/>
      <c r="AD187" s="34"/>
      <c r="AE187" s="34"/>
      <c r="AR187" s="195" t="s">
        <v>292</v>
      </c>
      <c r="AT187" s="195" t="s">
        <v>166</v>
      </c>
      <c r="AU187" s="195" t="s">
        <v>85</v>
      </c>
      <c r="AY187" s="17" t="s">
        <v>165</v>
      </c>
      <c r="BE187" s="196">
        <f>IF(N187="základní",J187,0)</f>
        <v>0</v>
      </c>
      <c r="BF187" s="196">
        <f>IF(N187="snížená",J187,0)</f>
        <v>0</v>
      </c>
      <c r="BG187" s="196">
        <f>IF(N187="zákl. přenesená",J187,0)</f>
        <v>0</v>
      </c>
      <c r="BH187" s="196">
        <f>IF(N187="sníž. přenesená",J187,0)</f>
        <v>0</v>
      </c>
      <c r="BI187" s="196">
        <f>IF(N187="nulová",J187,0)</f>
        <v>0</v>
      </c>
      <c r="BJ187" s="17" t="s">
        <v>22</v>
      </c>
      <c r="BK187" s="196">
        <f>ROUND(I187*H187,2)</f>
        <v>0</v>
      </c>
      <c r="BL187" s="17" t="s">
        <v>292</v>
      </c>
      <c r="BM187" s="195" t="s">
        <v>353</v>
      </c>
    </row>
    <row r="188" spans="1:65" s="2" customFormat="1" ht="14.45" customHeight="1">
      <c r="A188" s="34"/>
      <c r="B188" s="35"/>
      <c r="C188" s="184" t="s">
        <v>354</v>
      </c>
      <c r="D188" s="184" t="s">
        <v>166</v>
      </c>
      <c r="E188" s="185" t="s">
        <v>355</v>
      </c>
      <c r="F188" s="186" t="s">
        <v>356</v>
      </c>
      <c r="G188" s="187" t="s">
        <v>198</v>
      </c>
      <c r="H188" s="188">
        <v>0.928</v>
      </c>
      <c r="I188" s="189"/>
      <c r="J188" s="190">
        <f>ROUND(I188*H188,2)</f>
        <v>0</v>
      </c>
      <c r="K188" s="186" t="s">
        <v>170</v>
      </c>
      <c r="L188" s="39"/>
      <c r="M188" s="191" t="s">
        <v>20</v>
      </c>
      <c r="N188" s="192" t="s">
        <v>47</v>
      </c>
      <c r="O188" s="64"/>
      <c r="P188" s="193">
        <f>O188*H188</f>
        <v>0</v>
      </c>
      <c r="Q188" s="193">
        <v>0.00065</v>
      </c>
      <c r="R188" s="193">
        <f>Q188*H188</f>
        <v>0.0006032</v>
      </c>
      <c r="S188" s="193">
        <v>0</v>
      </c>
      <c r="T188" s="194">
        <f>S188*H188</f>
        <v>0</v>
      </c>
      <c r="U188" s="34"/>
      <c r="V188" s="34"/>
      <c r="W188" s="34"/>
      <c r="X188" s="34"/>
      <c r="Y188" s="34"/>
      <c r="Z188" s="34"/>
      <c r="AA188" s="34"/>
      <c r="AB188" s="34"/>
      <c r="AC188" s="34"/>
      <c r="AD188" s="34"/>
      <c r="AE188" s="34"/>
      <c r="AR188" s="195" t="s">
        <v>292</v>
      </c>
      <c r="AT188" s="195" t="s">
        <v>166</v>
      </c>
      <c r="AU188" s="195" t="s">
        <v>85</v>
      </c>
      <c r="AY188" s="17" t="s">
        <v>165</v>
      </c>
      <c r="BE188" s="196">
        <f>IF(N188="základní",J188,0)</f>
        <v>0</v>
      </c>
      <c r="BF188" s="196">
        <f>IF(N188="snížená",J188,0)</f>
        <v>0</v>
      </c>
      <c r="BG188" s="196">
        <f>IF(N188="zákl. přenesená",J188,0)</f>
        <v>0</v>
      </c>
      <c r="BH188" s="196">
        <f>IF(N188="sníž. přenesená",J188,0)</f>
        <v>0</v>
      </c>
      <c r="BI188" s="196">
        <f>IF(N188="nulová",J188,0)</f>
        <v>0</v>
      </c>
      <c r="BJ188" s="17" t="s">
        <v>22</v>
      </c>
      <c r="BK188" s="196">
        <f>ROUND(I188*H188,2)</f>
        <v>0</v>
      </c>
      <c r="BL188" s="17" t="s">
        <v>292</v>
      </c>
      <c r="BM188" s="195" t="s">
        <v>357</v>
      </c>
    </row>
    <row r="189" spans="2:51" s="13" customFormat="1" ht="11.25">
      <c r="B189" s="210"/>
      <c r="C189" s="211"/>
      <c r="D189" s="212" t="s">
        <v>201</v>
      </c>
      <c r="E189" s="213" t="s">
        <v>20</v>
      </c>
      <c r="F189" s="214" t="s">
        <v>202</v>
      </c>
      <c r="G189" s="211"/>
      <c r="H189" s="213" t="s">
        <v>20</v>
      </c>
      <c r="I189" s="215"/>
      <c r="J189" s="211"/>
      <c r="K189" s="211"/>
      <c r="L189" s="216"/>
      <c r="M189" s="217"/>
      <c r="N189" s="218"/>
      <c r="O189" s="218"/>
      <c r="P189" s="218"/>
      <c r="Q189" s="218"/>
      <c r="R189" s="218"/>
      <c r="S189" s="218"/>
      <c r="T189" s="219"/>
      <c r="AT189" s="220" t="s">
        <v>201</v>
      </c>
      <c r="AU189" s="220" t="s">
        <v>85</v>
      </c>
      <c r="AV189" s="13" t="s">
        <v>22</v>
      </c>
      <c r="AW189" s="13" t="s">
        <v>39</v>
      </c>
      <c r="AX189" s="13" t="s">
        <v>76</v>
      </c>
      <c r="AY189" s="220" t="s">
        <v>165</v>
      </c>
    </row>
    <row r="190" spans="2:51" s="14" customFormat="1" ht="11.25">
      <c r="B190" s="221"/>
      <c r="C190" s="222"/>
      <c r="D190" s="212" t="s">
        <v>201</v>
      </c>
      <c r="E190" s="223" t="s">
        <v>20</v>
      </c>
      <c r="F190" s="224" t="s">
        <v>225</v>
      </c>
      <c r="G190" s="222"/>
      <c r="H190" s="225">
        <v>0.9280000000000002</v>
      </c>
      <c r="I190" s="226"/>
      <c r="J190" s="222"/>
      <c r="K190" s="222"/>
      <c r="L190" s="227"/>
      <c r="M190" s="228"/>
      <c r="N190" s="229"/>
      <c r="O190" s="229"/>
      <c r="P190" s="229"/>
      <c r="Q190" s="229"/>
      <c r="R190" s="229"/>
      <c r="S190" s="229"/>
      <c r="T190" s="230"/>
      <c r="AT190" s="231" t="s">
        <v>201</v>
      </c>
      <c r="AU190" s="231" t="s">
        <v>85</v>
      </c>
      <c r="AV190" s="14" t="s">
        <v>85</v>
      </c>
      <c r="AW190" s="14" t="s">
        <v>39</v>
      </c>
      <c r="AX190" s="14" t="s">
        <v>22</v>
      </c>
      <c r="AY190" s="231" t="s">
        <v>165</v>
      </c>
    </row>
    <row r="191" spans="2:63" s="11" customFormat="1" ht="22.9" customHeight="1">
      <c r="B191" s="170"/>
      <c r="C191" s="171"/>
      <c r="D191" s="172" t="s">
        <v>75</v>
      </c>
      <c r="E191" s="208" t="s">
        <v>358</v>
      </c>
      <c r="F191" s="208" t="s">
        <v>359</v>
      </c>
      <c r="G191" s="171"/>
      <c r="H191" s="171"/>
      <c r="I191" s="174"/>
      <c r="J191" s="209">
        <f>BK191</f>
        <v>0</v>
      </c>
      <c r="K191" s="171"/>
      <c r="L191" s="176"/>
      <c r="M191" s="177"/>
      <c r="N191" s="178"/>
      <c r="O191" s="178"/>
      <c r="P191" s="179">
        <f>SUM(P192:P196)</f>
        <v>0</v>
      </c>
      <c r="Q191" s="178"/>
      <c r="R191" s="179">
        <f>SUM(R192:R196)</f>
        <v>0.0045471999999999995</v>
      </c>
      <c r="S191" s="178"/>
      <c r="T191" s="180">
        <f>SUM(T192:T196)</f>
        <v>0</v>
      </c>
      <c r="AR191" s="181" t="s">
        <v>85</v>
      </c>
      <c r="AT191" s="182" t="s">
        <v>75</v>
      </c>
      <c r="AU191" s="182" t="s">
        <v>22</v>
      </c>
      <c r="AY191" s="181" t="s">
        <v>165</v>
      </c>
      <c r="BK191" s="183">
        <f>SUM(BK192:BK196)</f>
        <v>0</v>
      </c>
    </row>
    <row r="192" spans="1:65" s="2" customFormat="1" ht="14.45" customHeight="1">
      <c r="A192" s="34"/>
      <c r="B192" s="35"/>
      <c r="C192" s="184" t="s">
        <v>360</v>
      </c>
      <c r="D192" s="184" t="s">
        <v>166</v>
      </c>
      <c r="E192" s="185" t="s">
        <v>361</v>
      </c>
      <c r="F192" s="186" t="s">
        <v>362</v>
      </c>
      <c r="G192" s="187" t="s">
        <v>198</v>
      </c>
      <c r="H192" s="188">
        <v>9.28</v>
      </c>
      <c r="I192" s="189"/>
      <c r="J192" s="190">
        <f>ROUND(I192*H192,2)</f>
        <v>0</v>
      </c>
      <c r="K192" s="186" t="s">
        <v>170</v>
      </c>
      <c r="L192" s="39"/>
      <c r="M192" s="191" t="s">
        <v>20</v>
      </c>
      <c r="N192" s="192" t="s">
        <v>47</v>
      </c>
      <c r="O192" s="64"/>
      <c r="P192" s="193">
        <f>O192*H192</f>
        <v>0</v>
      </c>
      <c r="Q192" s="193">
        <v>0.0002</v>
      </c>
      <c r="R192" s="193">
        <f>Q192*H192</f>
        <v>0.001856</v>
      </c>
      <c r="S192" s="193">
        <v>0</v>
      </c>
      <c r="T192" s="194">
        <f>S192*H192</f>
        <v>0</v>
      </c>
      <c r="U192" s="34"/>
      <c r="V192" s="34"/>
      <c r="W192" s="34"/>
      <c r="X192" s="34"/>
      <c r="Y192" s="34"/>
      <c r="Z192" s="34"/>
      <c r="AA192" s="34"/>
      <c r="AB192" s="34"/>
      <c r="AC192" s="34"/>
      <c r="AD192" s="34"/>
      <c r="AE192" s="34"/>
      <c r="AR192" s="195" t="s">
        <v>292</v>
      </c>
      <c r="AT192" s="195" t="s">
        <v>166</v>
      </c>
      <c r="AU192" s="195" t="s">
        <v>85</v>
      </c>
      <c r="AY192" s="17" t="s">
        <v>165</v>
      </c>
      <c r="BE192" s="196">
        <f>IF(N192="základní",J192,0)</f>
        <v>0</v>
      </c>
      <c r="BF192" s="196">
        <f>IF(N192="snížená",J192,0)</f>
        <v>0</v>
      </c>
      <c r="BG192" s="196">
        <f>IF(N192="zákl. přenesená",J192,0)</f>
        <v>0</v>
      </c>
      <c r="BH192" s="196">
        <f>IF(N192="sníž. přenesená",J192,0)</f>
        <v>0</v>
      </c>
      <c r="BI192" s="196">
        <f>IF(N192="nulová",J192,0)</f>
        <v>0</v>
      </c>
      <c r="BJ192" s="17" t="s">
        <v>22</v>
      </c>
      <c r="BK192" s="196">
        <f>ROUND(I192*H192,2)</f>
        <v>0</v>
      </c>
      <c r="BL192" s="17" t="s">
        <v>292</v>
      </c>
      <c r="BM192" s="195" t="s">
        <v>363</v>
      </c>
    </row>
    <row r="193" spans="1:47" s="2" customFormat="1" ht="11.25">
      <c r="A193" s="34"/>
      <c r="B193" s="35"/>
      <c r="C193" s="36"/>
      <c r="D193" s="212" t="s">
        <v>213</v>
      </c>
      <c r="E193" s="36"/>
      <c r="F193" s="232" t="s">
        <v>364</v>
      </c>
      <c r="G193" s="36"/>
      <c r="H193" s="36"/>
      <c r="I193" s="115"/>
      <c r="J193" s="36"/>
      <c r="K193" s="36"/>
      <c r="L193" s="39"/>
      <c r="M193" s="233"/>
      <c r="N193" s="234"/>
      <c r="O193" s="64"/>
      <c r="P193" s="64"/>
      <c r="Q193" s="64"/>
      <c r="R193" s="64"/>
      <c r="S193" s="64"/>
      <c r="T193" s="65"/>
      <c r="U193" s="34"/>
      <c r="V193" s="34"/>
      <c r="W193" s="34"/>
      <c r="X193" s="34"/>
      <c r="Y193" s="34"/>
      <c r="Z193" s="34"/>
      <c r="AA193" s="34"/>
      <c r="AB193" s="34"/>
      <c r="AC193" s="34"/>
      <c r="AD193" s="34"/>
      <c r="AE193" s="34"/>
      <c r="AT193" s="17" t="s">
        <v>213</v>
      </c>
      <c r="AU193" s="17" t="s">
        <v>85</v>
      </c>
    </row>
    <row r="194" spans="1:65" s="2" customFormat="1" ht="14.45" customHeight="1">
      <c r="A194" s="34"/>
      <c r="B194" s="35"/>
      <c r="C194" s="184" t="s">
        <v>365</v>
      </c>
      <c r="D194" s="184" t="s">
        <v>166</v>
      </c>
      <c r="E194" s="185" t="s">
        <v>366</v>
      </c>
      <c r="F194" s="186" t="s">
        <v>367</v>
      </c>
      <c r="G194" s="187" t="s">
        <v>198</v>
      </c>
      <c r="H194" s="188">
        <v>9.28</v>
      </c>
      <c r="I194" s="189"/>
      <c r="J194" s="190">
        <f>ROUND(I194*H194,2)</f>
        <v>0</v>
      </c>
      <c r="K194" s="186" t="s">
        <v>170</v>
      </c>
      <c r="L194" s="39"/>
      <c r="M194" s="191" t="s">
        <v>20</v>
      </c>
      <c r="N194" s="192" t="s">
        <v>47</v>
      </c>
      <c r="O194" s="64"/>
      <c r="P194" s="193">
        <f>O194*H194</f>
        <v>0</v>
      </c>
      <c r="Q194" s="193">
        <v>0.00029</v>
      </c>
      <c r="R194" s="193">
        <f>Q194*H194</f>
        <v>0.0026912</v>
      </c>
      <c r="S194" s="193">
        <v>0</v>
      </c>
      <c r="T194" s="194">
        <f>S194*H194</f>
        <v>0</v>
      </c>
      <c r="U194" s="34"/>
      <c r="V194" s="34"/>
      <c r="W194" s="34"/>
      <c r="X194" s="34"/>
      <c r="Y194" s="34"/>
      <c r="Z194" s="34"/>
      <c r="AA194" s="34"/>
      <c r="AB194" s="34"/>
      <c r="AC194" s="34"/>
      <c r="AD194" s="34"/>
      <c r="AE194" s="34"/>
      <c r="AR194" s="195" t="s">
        <v>292</v>
      </c>
      <c r="AT194" s="195" t="s">
        <v>166</v>
      </c>
      <c r="AU194" s="195" t="s">
        <v>85</v>
      </c>
      <c r="AY194" s="17" t="s">
        <v>165</v>
      </c>
      <c r="BE194" s="196">
        <f>IF(N194="základní",J194,0)</f>
        <v>0</v>
      </c>
      <c r="BF194" s="196">
        <f>IF(N194="snížená",J194,0)</f>
        <v>0</v>
      </c>
      <c r="BG194" s="196">
        <f>IF(N194="zákl. přenesená",J194,0)</f>
        <v>0</v>
      </c>
      <c r="BH194" s="196">
        <f>IF(N194="sníž. přenesená",J194,0)</f>
        <v>0</v>
      </c>
      <c r="BI194" s="196">
        <f>IF(N194="nulová",J194,0)</f>
        <v>0</v>
      </c>
      <c r="BJ194" s="17" t="s">
        <v>22</v>
      </c>
      <c r="BK194" s="196">
        <f>ROUND(I194*H194,2)</f>
        <v>0</v>
      </c>
      <c r="BL194" s="17" t="s">
        <v>292</v>
      </c>
      <c r="BM194" s="195" t="s">
        <v>368</v>
      </c>
    </row>
    <row r="195" spans="2:51" s="13" customFormat="1" ht="11.25">
      <c r="B195" s="210"/>
      <c r="C195" s="211"/>
      <c r="D195" s="212" t="s">
        <v>201</v>
      </c>
      <c r="E195" s="213" t="s">
        <v>20</v>
      </c>
      <c r="F195" s="214" t="s">
        <v>202</v>
      </c>
      <c r="G195" s="211"/>
      <c r="H195" s="213" t="s">
        <v>20</v>
      </c>
      <c r="I195" s="215"/>
      <c r="J195" s="211"/>
      <c r="K195" s="211"/>
      <c r="L195" s="216"/>
      <c r="M195" s="217"/>
      <c r="N195" s="218"/>
      <c r="O195" s="218"/>
      <c r="P195" s="218"/>
      <c r="Q195" s="218"/>
      <c r="R195" s="218"/>
      <c r="S195" s="218"/>
      <c r="T195" s="219"/>
      <c r="AT195" s="220" t="s">
        <v>201</v>
      </c>
      <c r="AU195" s="220" t="s">
        <v>85</v>
      </c>
      <c r="AV195" s="13" t="s">
        <v>22</v>
      </c>
      <c r="AW195" s="13" t="s">
        <v>39</v>
      </c>
      <c r="AX195" s="13" t="s">
        <v>76</v>
      </c>
      <c r="AY195" s="220" t="s">
        <v>165</v>
      </c>
    </row>
    <row r="196" spans="2:51" s="14" customFormat="1" ht="11.25">
      <c r="B196" s="221"/>
      <c r="C196" s="222"/>
      <c r="D196" s="212" t="s">
        <v>201</v>
      </c>
      <c r="E196" s="223" t="s">
        <v>20</v>
      </c>
      <c r="F196" s="224" t="s">
        <v>369</v>
      </c>
      <c r="G196" s="222"/>
      <c r="H196" s="225">
        <v>9.280000000000001</v>
      </c>
      <c r="I196" s="226"/>
      <c r="J196" s="222"/>
      <c r="K196" s="222"/>
      <c r="L196" s="227"/>
      <c r="M196" s="247"/>
      <c r="N196" s="248"/>
      <c r="O196" s="248"/>
      <c r="P196" s="248"/>
      <c r="Q196" s="248"/>
      <c r="R196" s="248"/>
      <c r="S196" s="248"/>
      <c r="T196" s="249"/>
      <c r="AT196" s="231" t="s">
        <v>201</v>
      </c>
      <c r="AU196" s="231" t="s">
        <v>85</v>
      </c>
      <c r="AV196" s="14" t="s">
        <v>85</v>
      </c>
      <c r="AW196" s="14" t="s">
        <v>39</v>
      </c>
      <c r="AX196" s="14" t="s">
        <v>22</v>
      </c>
      <c r="AY196" s="231" t="s">
        <v>165</v>
      </c>
    </row>
    <row r="197" spans="1:31" s="2" customFormat="1" ht="6.95" customHeight="1">
      <c r="A197" s="34"/>
      <c r="B197" s="47"/>
      <c r="C197" s="48"/>
      <c r="D197" s="48"/>
      <c r="E197" s="48"/>
      <c r="F197" s="48"/>
      <c r="G197" s="48"/>
      <c r="H197" s="48"/>
      <c r="I197" s="142"/>
      <c r="J197" s="48"/>
      <c r="K197" s="48"/>
      <c r="L197" s="39"/>
      <c r="M197" s="34"/>
      <c r="O197" s="34"/>
      <c r="P197" s="34"/>
      <c r="Q197" s="34"/>
      <c r="R197" s="34"/>
      <c r="S197" s="34"/>
      <c r="T197" s="34"/>
      <c r="U197" s="34"/>
      <c r="V197" s="34"/>
      <c r="W197" s="34"/>
      <c r="X197" s="34"/>
      <c r="Y197" s="34"/>
      <c r="Z197" s="34"/>
      <c r="AA197" s="34"/>
      <c r="AB197" s="34"/>
      <c r="AC197" s="34"/>
      <c r="AD197" s="34"/>
      <c r="AE197" s="34"/>
    </row>
  </sheetData>
  <sheetProtection algorithmName="SHA-512" hashValue="5QbCs6Rjb1NMJ/jYCci+hqyZt+UP6qoCXgr2uTb13VXVLz8sxc+MQaE5YQvFD8koYstMyEY/dhaemwCwvKAZUw==" saltValue="PEPADKqG0E8VR10hdXR5Vl52S9d7DsqH1QSdVAjqWfwo6wfkEoEsuApz897kYK4d1SPspV8ShU51q1bH0yn0lA==" spinCount="100000" sheet="1" objects="1" scenarios="1" formatColumns="0" formatRows="0" autoFilter="0"/>
  <autoFilter ref="C97:K196"/>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Chlumecky</dc:creator>
  <cp:keywords/>
  <dc:description/>
  <cp:lastModifiedBy>Štěpánka Hamatová</cp:lastModifiedBy>
  <dcterms:created xsi:type="dcterms:W3CDTF">2020-06-15T10:19:24Z</dcterms:created>
  <dcterms:modified xsi:type="dcterms:W3CDTF">2020-06-15T13:39:42Z</dcterms:modified>
  <cp:category/>
  <cp:version/>
  <cp:contentType/>
  <cp:contentStatus/>
</cp:coreProperties>
</file>