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Rozpočty a výkazy výměr\Bořice\ROZDĚLENÉ 2020\"/>
    </mc:Choice>
  </mc:AlternateContent>
  <bookViews>
    <workbookView xWindow="0" yWindow="0" windowWidth="0" windowHeight="0"/>
  </bookViews>
  <sheets>
    <sheet name="Rekapitulace stavby" sheetId="1" r:id="rId1"/>
    <sheet name="SO 000 - Vedlejší a ostat..." sheetId="2" r:id="rId2"/>
    <sheet name="SO 100 - Komunikace" sheetId="3" r:id="rId3"/>
    <sheet name="SO 120 - Chodníky" sheetId="4" r:id="rId4"/>
    <sheet name="SO 310 - Kanalizace, odvo..." sheetId="5" r:id="rId5"/>
  </sheets>
  <definedNames>
    <definedName name="_xlnm.Print_Area" localSheetId="0">'Rekapitulace stavby'!$D$4:$AO$76,'Rekapitulace stavby'!$C$82:$AQ$99</definedName>
    <definedName name="_xlnm.Print_Titles" localSheetId="0">'Rekapitulace stavby'!$92:$92</definedName>
    <definedName name="_xlnm._FilterDatabase" localSheetId="1" hidden="1">'SO 000 - Vedlejší a ostat...'!$C$119:$K$132</definedName>
    <definedName name="_xlnm.Print_Area" localSheetId="1">'SO 000 - Vedlejší a ostat...'!$C$4:$J$76,'SO 000 - Vedlejší a ostat...'!$C$82:$J$101,'SO 000 - Vedlejší a ostat...'!$C$107:$K$132</definedName>
    <definedName name="_xlnm.Print_Titles" localSheetId="1">'SO 000 - Vedlejší a ostat...'!$119:$119</definedName>
    <definedName name="_xlnm._FilterDatabase" localSheetId="2" hidden="1">'SO 100 - Komunikace'!$C$121:$K$184</definedName>
    <definedName name="_xlnm.Print_Area" localSheetId="2">'SO 100 - Komunikace'!$C$4:$J$76,'SO 100 - Komunikace'!$C$82:$J$103,'SO 100 - Komunikace'!$C$109:$K$184</definedName>
    <definedName name="_xlnm.Print_Titles" localSheetId="2">'SO 100 - Komunikace'!$121:$121</definedName>
    <definedName name="_xlnm._FilterDatabase" localSheetId="3" hidden="1">'SO 120 - Chodníky'!$C$121:$K$200</definedName>
    <definedName name="_xlnm.Print_Area" localSheetId="3">'SO 120 - Chodníky'!$C$4:$J$76,'SO 120 - Chodníky'!$C$82:$J$103,'SO 120 - Chodníky'!$C$109:$K$200</definedName>
    <definedName name="_xlnm.Print_Titles" localSheetId="3">'SO 120 - Chodníky'!$121:$121</definedName>
    <definedName name="_xlnm._FilterDatabase" localSheetId="4" hidden="1">'SO 310 - Kanalizace, odvo...'!$C$123:$K$230</definedName>
    <definedName name="_xlnm.Print_Area" localSheetId="4">'SO 310 - Kanalizace, odvo...'!$C$4:$J$76,'SO 310 - Kanalizace, odvo...'!$C$82:$J$105,'SO 310 - Kanalizace, odvo...'!$C$111:$K$230</definedName>
    <definedName name="_xlnm.Print_Titles" localSheetId="4">'SO 310 - Kanalizace, odvo...'!$123:$123</definedName>
  </definedNames>
  <calcPr/>
</workbook>
</file>

<file path=xl/calcChain.xml><?xml version="1.0" encoding="utf-8"?>
<calcChain xmlns="http://schemas.openxmlformats.org/spreadsheetml/2006/main">
  <c i="5" l="1" r="J37"/>
  <c r="J36"/>
  <c i="1" r="AY98"/>
  <c i="5" r="J35"/>
  <c i="1" r="AX98"/>
  <c i="5" r="BI229"/>
  <c r="BH229"/>
  <c r="BG229"/>
  <c r="BF229"/>
  <c r="T229"/>
  <c r="T228"/>
  <c r="R229"/>
  <c r="R228"/>
  <c r="P229"/>
  <c r="P228"/>
  <c r="BI226"/>
  <c r="BH226"/>
  <c r="BG226"/>
  <c r="BF226"/>
  <c r="T226"/>
  <c r="R226"/>
  <c r="P226"/>
  <c r="BI223"/>
  <c r="BH223"/>
  <c r="BG223"/>
  <c r="BF223"/>
  <c r="T223"/>
  <c r="R223"/>
  <c r="P223"/>
  <c r="BI219"/>
  <c r="BH219"/>
  <c r="BG219"/>
  <c r="BF219"/>
  <c r="T219"/>
  <c r="R219"/>
  <c r="P219"/>
  <c r="BI217"/>
  <c r="BH217"/>
  <c r="BG217"/>
  <c r="BF217"/>
  <c r="T217"/>
  <c r="R217"/>
  <c r="P217"/>
  <c r="BI215"/>
  <c r="BH215"/>
  <c r="BG215"/>
  <c r="BF215"/>
  <c r="T215"/>
  <c r="R215"/>
  <c r="P215"/>
  <c r="BI213"/>
  <c r="BH213"/>
  <c r="BG213"/>
  <c r="BF213"/>
  <c r="T213"/>
  <c r="R213"/>
  <c r="P213"/>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8"/>
  <c r="BH178"/>
  <c r="BG178"/>
  <c r="BF178"/>
  <c r="T178"/>
  <c r="T177"/>
  <c r="R178"/>
  <c r="R177"/>
  <c r="P178"/>
  <c r="P177"/>
  <c r="BI171"/>
  <c r="BH171"/>
  <c r="BG171"/>
  <c r="BF171"/>
  <c r="T171"/>
  <c r="T170"/>
  <c r="R171"/>
  <c r="R170"/>
  <c r="P171"/>
  <c r="P170"/>
  <c r="BI166"/>
  <c r="BH166"/>
  <c r="BG166"/>
  <c r="BF166"/>
  <c r="T166"/>
  <c r="R166"/>
  <c r="P166"/>
  <c r="BI164"/>
  <c r="BH164"/>
  <c r="BG164"/>
  <c r="BF164"/>
  <c r="T164"/>
  <c r="R164"/>
  <c r="P164"/>
  <c r="BI159"/>
  <c r="BH159"/>
  <c r="BG159"/>
  <c r="BF159"/>
  <c r="T159"/>
  <c r="R159"/>
  <c r="P159"/>
  <c r="BI157"/>
  <c r="BH157"/>
  <c r="BG157"/>
  <c r="BF157"/>
  <c r="T157"/>
  <c r="R157"/>
  <c r="P157"/>
  <c r="BI152"/>
  <c r="BH152"/>
  <c r="BG152"/>
  <c r="BF152"/>
  <c r="T152"/>
  <c r="R152"/>
  <c r="P152"/>
  <c r="BI149"/>
  <c r="BH149"/>
  <c r="BG149"/>
  <c r="BF149"/>
  <c r="T149"/>
  <c r="R149"/>
  <c r="P149"/>
  <c r="BI146"/>
  <c r="BH146"/>
  <c r="BG146"/>
  <c r="BF146"/>
  <c r="T146"/>
  <c r="R146"/>
  <c r="P146"/>
  <c r="BI143"/>
  <c r="BH143"/>
  <c r="BG143"/>
  <c r="BF143"/>
  <c r="T143"/>
  <c r="R143"/>
  <c r="P143"/>
  <c r="BI139"/>
  <c r="BH139"/>
  <c r="BG139"/>
  <c r="BF139"/>
  <c r="T139"/>
  <c r="R139"/>
  <c r="P139"/>
  <c r="BI134"/>
  <c r="BH134"/>
  <c r="BG134"/>
  <c r="BF134"/>
  <c r="T134"/>
  <c r="R134"/>
  <c r="P134"/>
  <c r="BI127"/>
  <c r="BH127"/>
  <c r="BG127"/>
  <c r="BF127"/>
  <c r="T127"/>
  <c r="R127"/>
  <c r="P127"/>
  <c r="F118"/>
  <c r="E116"/>
  <c r="F89"/>
  <c r="E87"/>
  <c r="J24"/>
  <c r="E24"/>
  <c r="J121"/>
  <c r="J23"/>
  <c r="J21"/>
  <c r="E21"/>
  <c r="J120"/>
  <c r="J20"/>
  <c r="J18"/>
  <c r="E18"/>
  <c r="F121"/>
  <c r="J17"/>
  <c r="J15"/>
  <c r="E15"/>
  <c r="F91"/>
  <c r="J14"/>
  <c r="J12"/>
  <c r="J118"/>
  <c r="E7"/>
  <c r="E114"/>
  <c i="4" r="J37"/>
  <c r="J36"/>
  <c i="1" r="AY97"/>
  <c i="4" r="J35"/>
  <c i="1" r="AX97"/>
  <c i="4" r="BI199"/>
  <c r="BH199"/>
  <c r="BG199"/>
  <c r="BF199"/>
  <c r="T199"/>
  <c r="T198"/>
  <c r="R199"/>
  <c r="R198"/>
  <c r="P199"/>
  <c r="P198"/>
  <c r="BI195"/>
  <c r="BH195"/>
  <c r="BG195"/>
  <c r="BF195"/>
  <c r="T195"/>
  <c r="R195"/>
  <c r="P195"/>
  <c r="BI193"/>
  <c r="BH193"/>
  <c r="BG193"/>
  <c r="BF193"/>
  <c r="T193"/>
  <c r="R193"/>
  <c r="P193"/>
  <c r="BI190"/>
  <c r="BH190"/>
  <c r="BG190"/>
  <c r="BF190"/>
  <c r="T190"/>
  <c r="R190"/>
  <c r="P190"/>
  <c r="BI186"/>
  <c r="BH186"/>
  <c r="BG186"/>
  <c r="BF186"/>
  <c r="T186"/>
  <c r="R186"/>
  <c r="P186"/>
  <c r="BI183"/>
  <c r="BH183"/>
  <c r="BG183"/>
  <c r="BF183"/>
  <c r="T183"/>
  <c r="R183"/>
  <c r="P183"/>
  <c r="BI179"/>
  <c r="BH179"/>
  <c r="BG179"/>
  <c r="BF179"/>
  <c r="T179"/>
  <c r="R179"/>
  <c r="P179"/>
  <c r="BI177"/>
  <c r="BH177"/>
  <c r="BG177"/>
  <c r="BF177"/>
  <c r="T177"/>
  <c r="R177"/>
  <c r="P177"/>
  <c r="BI175"/>
  <c r="BH175"/>
  <c r="BG175"/>
  <c r="BF175"/>
  <c r="T175"/>
  <c r="R175"/>
  <c r="P175"/>
  <c r="BI174"/>
  <c r="BH174"/>
  <c r="BG174"/>
  <c r="BF174"/>
  <c r="T174"/>
  <c r="R174"/>
  <c r="P174"/>
  <c r="BI172"/>
  <c r="BH172"/>
  <c r="BG172"/>
  <c r="BF172"/>
  <c r="T172"/>
  <c r="R172"/>
  <c r="P172"/>
  <c r="BI171"/>
  <c r="BH171"/>
  <c r="BG171"/>
  <c r="BF171"/>
  <c r="T171"/>
  <c r="R171"/>
  <c r="P171"/>
  <c r="BI169"/>
  <c r="BH169"/>
  <c r="BG169"/>
  <c r="BF169"/>
  <c r="T169"/>
  <c r="R169"/>
  <c r="P169"/>
  <c r="BI167"/>
  <c r="BH167"/>
  <c r="BG167"/>
  <c r="BF167"/>
  <c r="T167"/>
  <c r="R167"/>
  <c r="P167"/>
  <c r="BI166"/>
  <c r="BH166"/>
  <c r="BG166"/>
  <c r="BF166"/>
  <c r="T166"/>
  <c r="R166"/>
  <c r="P166"/>
  <c r="BI161"/>
  <c r="BH161"/>
  <c r="BG161"/>
  <c r="BF161"/>
  <c r="T161"/>
  <c r="R161"/>
  <c r="P161"/>
  <c r="BI158"/>
  <c r="BH158"/>
  <c r="BG158"/>
  <c r="BF158"/>
  <c r="T158"/>
  <c r="R158"/>
  <c r="P158"/>
  <c r="BI155"/>
  <c r="BH155"/>
  <c r="BG155"/>
  <c r="BF155"/>
  <c r="T155"/>
  <c r="R155"/>
  <c r="P155"/>
  <c r="BI153"/>
  <c r="BH153"/>
  <c r="BG153"/>
  <c r="BF153"/>
  <c r="T153"/>
  <c r="R153"/>
  <c r="P153"/>
  <c r="BI151"/>
  <c r="BH151"/>
  <c r="BG151"/>
  <c r="BF151"/>
  <c r="T151"/>
  <c r="R151"/>
  <c r="P151"/>
  <c r="BI145"/>
  <c r="BH145"/>
  <c r="BG145"/>
  <c r="BF145"/>
  <c r="T145"/>
  <c r="R145"/>
  <c r="P145"/>
  <c r="BI142"/>
  <c r="BH142"/>
  <c r="BG142"/>
  <c r="BF142"/>
  <c r="T142"/>
  <c r="R142"/>
  <c r="P142"/>
  <c r="BI139"/>
  <c r="BH139"/>
  <c r="BG139"/>
  <c r="BF139"/>
  <c r="T139"/>
  <c r="R139"/>
  <c r="P139"/>
  <c r="BI136"/>
  <c r="BH136"/>
  <c r="BG136"/>
  <c r="BF136"/>
  <c r="T136"/>
  <c r="R136"/>
  <c r="P136"/>
  <c r="BI131"/>
  <c r="BH131"/>
  <c r="BG131"/>
  <c r="BF131"/>
  <c r="T131"/>
  <c r="R131"/>
  <c r="P131"/>
  <c r="BI128"/>
  <c r="BH128"/>
  <c r="BG128"/>
  <c r="BF128"/>
  <c r="T128"/>
  <c r="R128"/>
  <c r="P128"/>
  <c r="BI125"/>
  <c r="BH125"/>
  <c r="BG125"/>
  <c r="BF125"/>
  <c r="T125"/>
  <c r="R125"/>
  <c r="P125"/>
  <c r="F116"/>
  <c r="E114"/>
  <c r="F89"/>
  <c r="E87"/>
  <c r="J24"/>
  <c r="E24"/>
  <c r="J92"/>
  <c r="J23"/>
  <c r="J21"/>
  <c r="E21"/>
  <c r="J118"/>
  <c r="J20"/>
  <c r="J18"/>
  <c r="E18"/>
  <c r="F119"/>
  <c r="J17"/>
  <c r="J15"/>
  <c r="E15"/>
  <c r="F91"/>
  <c r="J14"/>
  <c r="J12"/>
  <c r="J116"/>
  <c r="E7"/>
  <c r="E85"/>
  <c i="3" r="J37"/>
  <c r="J36"/>
  <c i="1" r="AY96"/>
  <c i="3" r="J35"/>
  <c i="1" r="AX96"/>
  <c i="3" r="BI183"/>
  <c r="BH183"/>
  <c r="BG183"/>
  <c r="BF183"/>
  <c r="T183"/>
  <c r="T182"/>
  <c r="R183"/>
  <c r="R182"/>
  <c r="P183"/>
  <c r="P182"/>
  <c r="BI178"/>
  <c r="BH178"/>
  <c r="BG178"/>
  <c r="BF178"/>
  <c r="T178"/>
  <c r="T177"/>
  <c r="R178"/>
  <c r="R177"/>
  <c r="P178"/>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4"/>
  <c r="BH164"/>
  <c r="BG164"/>
  <c r="BF164"/>
  <c r="T164"/>
  <c r="R164"/>
  <c r="P164"/>
  <c r="BI162"/>
  <c r="BH162"/>
  <c r="BG162"/>
  <c r="BF162"/>
  <c r="T162"/>
  <c r="R162"/>
  <c r="P162"/>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48"/>
  <c r="BH148"/>
  <c r="BG148"/>
  <c r="BF148"/>
  <c r="T148"/>
  <c r="R148"/>
  <c r="P148"/>
  <c r="BI144"/>
  <c r="BH144"/>
  <c r="BG144"/>
  <c r="BF144"/>
  <c r="T144"/>
  <c r="R144"/>
  <c r="P144"/>
  <c r="BI141"/>
  <c r="BH141"/>
  <c r="BG141"/>
  <c r="BF141"/>
  <c r="T141"/>
  <c r="R141"/>
  <c r="P141"/>
  <c r="BI137"/>
  <c r="BH137"/>
  <c r="BG137"/>
  <c r="BF137"/>
  <c r="T137"/>
  <c r="R137"/>
  <c r="P137"/>
  <c r="BI134"/>
  <c r="BH134"/>
  <c r="BG134"/>
  <c r="BF134"/>
  <c r="T134"/>
  <c r="R134"/>
  <c r="P134"/>
  <c r="BI131"/>
  <c r="BH131"/>
  <c r="BG131"/>
  <c r="BF131"/>
  <c r="T131"/>
  <c r="R131"/>
  <c r="P131"/>
  <c r="BI125"/>
  <c r="BH125"/>
  <c r="BG125"/>
  <c r="BF125"/>
  <c r="T125"/>
  <c r="T124"/>
  <c r="R125"/>
  <c r="R124"/>
  <c r="P125"/>
  <c r="P124"/>
  <c r="F116"/>
  <c r="E114"/>
  <c r="F89"/>
  <c r="E87"/>
  <c r="J24"/>
  <c r="E24"/>
  <c r="J119"/>
  <c r="J23"/>
  <c r="J21"/>
  <c r="E21"/>
  <c r="J118"/>
  <c r="J20"/>
  <c r="J18"/>
  <c r="E18"/>
  <c r="F119"/>
  <c r="J17"/>
  <c r="J15"/>
  <c r="E15"/>
  <c r="F118"/>
  <c r="J14"/>
  <c r="J12"/>
  <c r="J116"/>
  <c r="E7"/>
  <c r="E112"/>
  <c i="2" r="J37"/>
  <c r="J36"/>
  <c i="1" r="AY95"/>
  <c i="2" r="J35"/>
  <c i="1" r="AX95"/>
  <c i="2"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F114"/>
  <c r="E112"/>
  <c r="F89"/>
  <c r="E87"/>
  <c r="J24"/>
  <c r="E24"/>
  <c r="J117"/>
  <c r="J23"/>
  <c r="J21"/>
  <c r="E21"/>
  <c r="J91"/>
  <c r="J20"/>
  <c r="J18"/>
  <c r="E18"/>
  <c r="F117"/>
  <c r="J17"/>
  <c r="J15"/>
  <c r="E15"/>
  <c r="F116"/>
  <c r="J14"/>
  <c r="J12"/>
  <c r="J89"/>
  <c r="E7"/>
  <c r="E110"/>
  <c i="1" r="L90"/>
  <c r="AM90"/>
  <c r="AM89"/>
  <c r="L89"/>
  <c r="AM87"/>
  <c r="L87"/>
  <c r="L85"/>
  <c r="L84"/>
  <c i="5" r="J226"/>
  <c r="J223"/>
  <c r="BK217"/>
  <c r="J210"/>
  <c r="J209"/>
  <c r="J206"/>
  <c r="J205"/>
  <c r="J204"/>
  <c r="J203"/>
  <c r="J202"/>
  <c r="BK201"/>
  <c r="BK199"/>
  <c r="BK194"/>
  <c r="BK193"/>
  <c r="J190"/>
  <c r="BK188"/>
  <c r="BK186"/>
  <c r="BK184"/>
  <c r="BK181"/>
  <c r="BK178"/>
  <c r="BK171"/>
  <c r="J164"/>
  <c r="BK159"/>
  <c r="J157"/>
  <c r="BK149"/>
  <c r="BK143"/>
  <c r="BK139"/>
  <c r="BK134"/>
  <c r="BK127"/>
  <c i="4" r="BK199"/>
  <c r="BK195"/>
  <c r="J193"/>
  <c r="J190"/>
  <c r="BK186"/>
  <c r="J183"/>
  <c r="J179"/>
  <c r="J177"/>
  <c r="J175"/>
  <c r="BK171"/>
  <c r="J169"/>
  <c r="J167"/>
  <c r="BK166"/>
  <c r="BK155"/>
  <c r="J153"/>
  <c r="J151"/>
  <c r="J145"/>
  <c r="J142"/>
  <c r="J139"/>
  <c r="BK136"/>
  <c r="BK131"/>
  <c r="J128"/>
  <c r="J125"/>
  <c i="3" r="J183"/>
  <c r="J175"/>
  <c r="BK173"/>
  <c r="BK171"/>
  <c r="BK167"/>
  <c r="J164"/>
  <c r="J162"/>
  <c r="BK158"/>
  <c r="BK156"/>
  <c r="BK154"/>
  <c r="J151"/>
  <c r="J144"/>
  <c r="BK137"/>
  <c r="J134"/>
  <c i="2" r="J131"/>
  <c r="BK129"/>
  <c r="BK128"/>
  <c r="BK125"/>
  <c r="J123"/>
  <c i="5" r="J229"/>
  <c r="J215"/>
  <c r="BK213"/>
  <c r="BK207"/>
  <c r="J198"/>
  <c r="J197"/>
  <c r="J188"/>
  <c r="BK152"/>
  <c r="J149"/>
  <c r="BK146"/>
  <c r="J143"/>
  <c i="4" r="J195"/>
  <c r="BK175"/>
  <c r="J174"/>
  <c r="BK172"/>
  <c r="J171"/>
  <c r="BK167"/>
  <c r="J161"/>
  <c r="J158"/>
  <c r="J155"/>
  <c r="BK151"/>
  <c r="BK128"/>
  <c i="3" r="J178"/>
  <c r="BK175"/>
  <c r="J171"/>
  <c r="BK162"/>
  <c r="J158"/>
  <c r="BK157"/>
  <c r="BK155"/>
  <c r="J154"/>
  <c r="J152"/>
  <c r="BK151"/>
  <c r="BK148"/>
  <c r="BK141"/>
  <c r="BK134"/>
  <c r="BK131"/>
  <c r="J125"/>
  <c i="2" r="J132"/>
  <c r="BK127"/>
  <c r="J125"/>
  <c r="J124"/>
  <c i="1" r="AS94"/>
  <c i="5" r="BK229"/>
  <c r="BK226"/>
  <c r="BK223"/>
  <c r="BK219"/>
  <c r="J219"/>
  <c r="J217"/>
  <c r="BK215"/>
  <c r="J213"/>
  <c r="BK210"/>
  <c r="BK209"/>
  <c r="J207"/>
  <c r="BK206"/>
  <c r="BK205"/>
  <c r="BK204"/>
  <c r="BK203"/>
  <c r="BK202"/>
  <c r="J201"/>
  <c r="J199"/>
  <c r="BK198"/>
  <c r="BK197"/>
  <c r="BK195"/>
  <c r="J195"/>
  <c r="J194"/>
  <c r="J193"/>
  <c r="BK190"/>
  <c r="J186"/>
  <c r="J184"/>
  <c r="J181"/>
  <c r="J178"/>
  <c r="J171"/>
  <c r="BK166"/>
  <c r="J166"/>
  <c r="BK164"/>
  <c r="J159"/>
  <c r="BK157"/>
  <c r="J152"/>
  <c r="J146"/>
  <c r="J139"/>
  <c r="J134"/>
  <c r="J127"/>
  <c i="4" r="J199"/>
  <c r="BK193"/>
  <c r="BK190"/>
  <c r="J186"/>
  <c r="BK183"/>
  <c r="BK179"/>
  <c r="BK177"/>
  <c r="BK174"/>
  <c r="J172"/>
  <c r="BK169"/>
  <c r="J166"/>
  <c r="BK161"/>
  <c r="BK158"/>
  <c r="BK153"/>
  <c r="BK145"/>
  <c r="BK142"/>
  <c r="BK139"/>
  <c r="J136"/>
  <c r="J131"/>
  <c r="BK125"/>
  <c i="3" r="BK183"/>
  <c r="BK178"/>
  <c r="J173"/>
  <c r="BK169"/>
  <c r="J169"/>
  <c r="J167"/>
  <c r="BK164"/>
  <c r="J157"/>
  <c r="J156"/>
  <c r="J155"/>
  <c r="BK152"/>
  <c r="J148"/>
  <c r="BK144"/>
  <c r="J141"/>
  <c r="J137"/>
  <c r="J131"/>
  <c r="BK125"/>
  <c i="2" r="BK132"/>
  <c r="BK131"/>
  <c r="J129"/>
  <c r="J128"/>
  <c r="J127"/>
  <c r="BK124"/>
  <c r="BK123"/>
  <c l="1" r="BK122"/>
  <c r="J122"/>
  <c r="J98"/>
  <c r="R122"/>
  <c r="P126"/>
  <c r="BK130"/>
  <c r="J130"/>
  <c r="J100"/>
  <c r="T130"/>
  <c i="3" r="BK130"/>
  <c r="J130"/>
  <c r="J99"/>
  <c r="T130"/>
  <c r="T123"/>
  <c r="T122"/>
  <c r="T147"/>
  <c i="4" r="BK124"/>
  <c r="J124"/>
  <c r="J98"/>
  <c r="P124"/>
  <c r="T124"/>
  <c r="R150"/>
  <c r="P168"/>
  <c r="T168"/>
  <c r="P178"/>
  <c r="T178"/>
  <c i="5" r="P126"/>
  <c r="R126"/>
  <c r="BK180"/>
  <c r="J180"/>
  <c r="J101"/>
  <c r="T180"/>
  <c i="2" r="P122"/>
  <c r="BK126"/>
  <c r="J126"/>
  <c r="J99"/>
  <c r="R126"/>
  <c r="R130"/>
  <c i="3" r="BK147"/>
  <c r="J147"/>
  <c r="J100"/>
  <c r="R147"/>
  <c i="4" r="T150"/>
  <c i="5" r="T212"/>
  <c i="2" r="T122"/>
  <c r="T126"/>
  <c r="P130"/>
  <c i="3" r="P130"/>
  <c r="P123"/>
  <c r="P122"/>
  <c i="1" r="AU96"/>
  <c i="3" r="R130"/>
  <c r="R123"/>
  <c r="R122"/>
  <c r="P147"/>
  <c i="4" r="R124"/>
  <c r="BK150"/>
  <c r="J150"/>
  <c r="J99"/>
  <c r="P150"/>
  <c r="BK168"/>
  <c r="J168"/>
  <c r="J100"/>
  <c r="R168"/>
  <c r="BK178"/>
  <c r="J178"/>
  <c r="J101"/>
  <c r="R178"/>
  <c i="5" r="BK126"/>
  <c r="J126"/>
  <c r="J98"/>
  <c r="T126"/>
  <c r="P180"/>
  <c r="R180"/>
  <c r="BK212"/>
  <c r="J212"/>
  <c r="J102"/>
  <c r="P212"/>
  <c r="R212"/>
  <c r="BK218"/>
  <c r="J218"/>
  <c r="J103"/>
  <c r="P218"/>
  <c r="R218"/>
  <c r="T218"/>
  <c i="2" r="E85"/>
  <c r="F91"/>
  <c r="F92"/>
  <c r="J92"/>
  <c r="J114"/>
  <c r="J116"/>
  <c r="BE125"/>
  <c r="BE128"/>
  <c r="BE129"/>
  <c r="BE131"/>
  <c i="3" r="J89"/>
  <c r="J92"/>
  <c r="BE141"/>
  <c r="BE151"/>
  <c r="BE154"/>
  <c r="BE158"/>
  <c r="BE162"/>
  <c r="BE164"/>
  <c r="BE167"/>
  <c r="BE171"/>
  <c r="BE175"/>
  <c r="BK124"/>
  <c r="BK182"/>
  <c r="J182"/>
  <c r="J102"/>
  <c i="4" r="J89"/>
  <c r="F92"/>
  <c r="E112"/>
  <c r="BE139"/>
  <c r="BE142"/>
  <c r="BE151"/>
  <c r="BE158"/>
  <c r="BE161"/>
  <c r="BE172"/>
  <c r="BE175"/>
  <c r="BE186"/>
  <c r="BE190"/>
  <c r="BE195"/>
  <c r="BE199"/>
  <c i="5" r="E85"/>
  <c r="J91"/>
  <c r="F92"/>
  <c r="F120"/>
  <c r="BE134"/>
  <c r="BE143"/>
  <c r="BE164"/>
  <c r="BE166"/>
  <c r="BE171"/>
  <c r="BE178"/>
  <c r="BE184"/>
  <c r="BE188"/>
  <c r="BE190"/>
  <c r="BE193"/>
  <c r="BE194"/>
  <c r="BE197"/>
  <c r="BE199"/>
  <c r="BE202"/>
  <c r="BE204"/>
  <c r="BE207"/>
  <c r="BE210"/>
  <c r="BE217"/>
  <c r="BE223"/>
  <c r="BE226"/>
  <c r="BE229"/>
  <c r="BK170"/>
  <c r="J170"/>
  <c r="J99"/>
  <c i="2" r="BE123"/>
  <c r="BE132"/>
  <c i="3" r="E85"/>
  <c r="F91"/>
  <c r="F92"/>
  <c r="BE125"/>
  <c r="BE137"/>
  <c r="BE144"/>
  <c r="BE156"/>
  <c r="BE173"/>
  <c i="4" r="J91"/>
  <c r="F118"/>
  <c r="J119"/>
  <c r="BE166"/>
  <c r="BE167"/>
  <c r="BE169"/>
  <c r="BE171"/>
  <c r="BE179"/>
  <c r="BE183"/>
  <c i="5" r="J89"/>
  <c r="BE157"/>
  <c r="BE181"/>
  <c r="BE195"/>
  <c r="BE198"/>
  <c i="2" r="BE124"/>
  <c r="BE127"/>
  <c i="3" r="J91"/>
  <c r="BE131"/>
  <c r="BE134"/>
  <c r="BE148"/>
  <c r="BE152"/>
  <c r="BE155"/>
  <c r="BE157"/>
  <c r="BE169"/>
  <c r="BE178"/>
  <c r="BE183"/>
  <c r="BK177"/>
  <c r="J177"/>
  <c r="J101"/>
  <c i="4" r="BE125"/>
  <c r="BE128"/>
  <c r="BE131"/>
  <c r="BE136"/>
  <c r="BE145"/>
  <c r="BE153"/>
  <c r="BE155"/>
  <c r="BE174"/>
  <c r="BE177"/>
  <c r="BE193"/>
  <c r="BK198"/>
  <c r="J198"/>
  <c r="J102"/>
  <c i="5" r="J92"/>
  <c r="BE127"/>
  <c r="BE139"/>
  <c r="BE146"/>
  <c r="BE149"/>
  <c r="BE152"/>
  <c r="BE159"/>
  <c r="BE186"/>
  <c r="BE201"/>
  <c r="BE203"/>
  <c r="BE205"/>
  <c r="BE206"/>
  <c r="BE209"/>
  <c r="BE213"/>
  <c r="BE215"/>
  <c r="BE219"/>
  <c r="BK177"/>
  <c r="J177"/>
  <c r="J100"/>
  <c r="BK228"/>
  <c r="J228"/>
  <c r="J104"/>
  <c i="2" r="F35"/>
  <c i="1" r="BB95"/>
  <c i="3" r="J34"/>
  <c i="1" r="AW96"/>
  <c i="5" r="F35"/>
  <c i="1" r="BB98"/>
  <c i="5" r="J34"/>
  <c i="1" r="AW98"/>
  <c i="3" r="F36"/>
  <c i="1" r="BC96"/>
  <c i="4" r="F36"/>
  <c i="1" r="BC97"/>
  <c i="3" r="F34"/>
  <c i="1" r="BA96"/>
  <c i="2" r="J34"/>
  <c i="1" r="AW95"/>
  <c i="4" r="F37"/>
  <c i="1" r="BD97"/>
  <c i="5" r="F34"/>
  <c i="1" r="BA98"/>
  <c i="4" r="J34"/>
  <c i="1" r="AW97"/>
  <c i="5" r="F36"/>
  <c i="1" r="BC98"/>
  <c i="2" r="F34"/>
  <c i="1" r="BA95"/>
  <c i="2" r="F36"/>
  <c i="1" r="BC95"/>
  <c i="3" r="F35"/>
  <c i="1" r="BB96"/>
  <c i="4" r="F35"/>
  <c i="1" r="BB97"/>
  <c i="2" r="F37"/>
  <c i="1" r="BD95"/>
  <c i="3" r="F37"/>
  <c i="1" r="BD96"/>
  <c i="4" r="F34"/>
  <c i="1" r="BA97"/>
  <c i="5" r="F37"/>
  <c i="1" r="BD98"/>
  <c i="5" l="1" r="T125"/>
  <c r="T124"/>
  <c i="4" r="R123"/>
  <c r="R122"/>
  <c i="5" r="R125"/>
  <c r="R124"/>
  <c r="P125"/>
  <c r="P124"/>
  <c i="1" r="AU98"/>
  <c i="4" r="T123"/>
  <c r="T122"/>
  <c i="3" r="BK123"/>
  <c r="BK122"/>
  <c r="J122"/>
  <c r="J96"/>
  <c i="2" r="P121"/>
  <c r="P120"/>
  <c i="1" r="AU95"/>
  <c i="2" r="T121"/>
  <c r="T120"/>
  <c i="4" r="P123"/>
  <c r="P122"/>
  <c i="1" r="AU97"/>
  <c i="2" r="R121"/>
  <c r="R120"/>
  <c i="3" r="J124"/>
  <c r="J98"/>
  <c i="5" r="BK125"/>
  <c r="BK124"/>
  <c r="J124"/>
  <c r="J96"/>
  <c i="2" r="BK121"/>
  <c r="J121"/>
  <c r="J97"/>
  <c i="4" r="BK123"/>
  <c r="J123"/>
  <c r="J97"/>
  <c i="1" r="BD94"/>
  <c r="W33"/>
  <c i="5" r="J33"/>
  <c i="1" r="AV98"/>
  <c r="AT98"/>
  <c r="BB94"/>
  <c r="W31"/>
  <c i="4" r="F33"/>
  <c i="1" r="AZ97"/>
  <c i="4" r="J33"/>
  <c i="1" r="AV97"/>
  <c r="AT97"/>
  <c r="BA94"/>
  <c r="AW94"/>
  <c r="AK30"/>
  <c i="3" r="J33"/>
  <c i="1" r="AV96"/>
  <c r="AT96"/>
  <c i="2" r="J33"/>
  <c i="1" r="AV95"/>
  <c r="AT95"/>
  <c r="BC94"/>
  <c r="AY94"/>
  <c i="3" r="F33"/>
  <c i="1" r="AZ96"/>
  <c i="2" r="F33"/>
  <c i="1" r="AZ95"/>
  <c i="5" r="F33"/>
  <c i="1" r="AZ98"/>
  <c i="5" l="1" r="J125"/>
  <c r="J97"/>
  <c i="2" r="BK120"/>
  <c r="J120"/>
  <c i="3" r="J123"/>
  <c r="J97"/>
  <c i="4" r="BK122"/>
  <c r="J122"/>
  <c i="1" r="AZ94"/>
  <c r="W29"/>
  <c r="AU94"/>
  <c r="W30"/>
  <c r="W32"/>
  <c i="2" r="J30"/>
  <c i="1" r="AG95"/>
  <c r="AN95"/>
  <c i="4" r="J30"/>
  <c i="1" r="AG97"/>
  <c r="AN97"/>
  <c r="AX94"/>
  <c i="3" r="J30"/>
  <c i="1" r="AG96"/>
  <c r="AN96"/>
  <c i="5" r="J30"/>
  <c i="1" r="AG98"/>
  <c r="AN98"/>
  <c i="2" l="1" r="J96"/>
  <c i="4" r="J39"/>
  <c r="J96"/>
  <c i="2" r="J39"/>
  <c i="3" r="J39"/>
  <c i="5" r="J39"/>
  <c i="1" r="AV94"/>
  <c r="AK29"/>
  <c r="AG94"/>
  <c r="AK26"/>
  <c l="1" r="AK35"/>
  <c r="AT94"/>
  <c l="1" r="AN94"/>
</calcChain>
</file>

<file path=xl/sharedStrings.xml><?xml version="1.0" encoding="utf-8"?>
<sst xmlns="http://schemas.openxmlformats.org/spreadsheetml/2006/main">
  <si>
    <t>Export Komplet</t>
  </si>
  <si>
    <t/>
  </si>
  <si>
    <t>2.0</t>
  </si>
  <si>
    <t>ZAMOK</t>
  </si>
  <si>
    <t>False</t>
  </si>
  <si>
    <t>{0be97d5b-0ac5-423c-8249-d48128da09c7}</t>
  </si>
  <si>
    <t>0,01</t>
  </si>
  <si>
    <t>21</t>
  </si>
  <si>
    <t>15</t>
  </si>
  <si>
    <t>REKAPITULACE STAVBY</t>
  </si>
  <si>
    <t xml:space="preserve">v ---  níže se nacházejí doplnkové a pomocné údaje k sestavám  --- v</t>
  </si>
  <si>
    <t>Návod na vyplnění</t>
  </si>
  <si>
    <t>0,001</t>
  </si>
  <si>
    <t>Kód:</t>
  </si>
  <si>
    <t>17171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</si>
  <si>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</si>
  <si>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</si>
  <si>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komunikace Bořice</t>
  </si>
  <si>
    <t>KSO:</t>
  </si>
  <si>
    <t>CC-CZ:</t>
  </si>
  <si>
    <t>Místo:</t>
  </si>
  <si>
    <t xml:space="preserve"> </t>
  </si>
  <si>
    <t>Datum:</t>
  </si>
  <si>
    <t>21. 7. 2019</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</si>
  <si>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</si>
  <si>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</si>
  <si>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</si>
  <si>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</si>
  <si>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</si>
  <si>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</si>
  <si>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</si>
  <si>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</si>
  <si>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</si>
  <si>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</si>
  <si>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</si>
  <si>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</si>
  <si>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</si>
  <si>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</si>
  <si>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</si>
  <si>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</si>
  <si>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</si>
  <si>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</si>
  <si>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</si>
  <si>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</si>
  <si>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</si>
  <si>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</si>
  <si>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</si>
  <si>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</si>
  <si>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</si>
  <si>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</si>
  <si>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</si>
  <si>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</si>
  <si>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</si>
  <si>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</si>
  <si>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</si>
  <si>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</si>
  <si>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</si>
  <si>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</si>
  <si>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</si>
  <si>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</si>
  <si>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</si>
  <si>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</si>
  <si>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</si>
  <si>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</si>
  <si>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</si>
  <si>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</si>
  <si>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</si>
  <si>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</si>
  <si>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</si>
  <si>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</si>
  <si>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</si>
  <si>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</si>
  <si>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</si>
  <si>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</si>
  <si>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</si>
  <si>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</si>
  <si>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</si>
  <si>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</si>
  <si>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000</t>
  </si>
  <si>
    <t>Vedlejší a ostatní náklady</t>
  </si>
  <si>
    <t>STA</t>
  </si>
  <si>
    <t>1</t>
  </si>
  <si>
    <t>{b80adcb1-af19-43c7-9ea8-0dc4629f0873}</t>
  </si>
  <si>
    <t>2</t>
  </si>
  <si>
    <t>SO 100</t>
  </si>
  <si>
    <t>Komunikace</t>
  </si>
  <si>
    <t>{76c1217a-a863-4cd5-a676-013c92fdf655}</t>
  </si>
  <si>
    <t>SO 120</t>
  </si>
  <si>
    <t>Chodníky</t>
  </si>
  <si>
    <t>{c7ca91ac-e156-48c2-835e-db68eaef3219}</t>
  </si>
  <si>
    <t>SO 310</t>
  </si>
  <si>
    <t>Kanalizace, odvodnění</t>
  </si>
  <si>
    <t>{83e95dc3-a4dd-47a1-8297-166a5ca50de5}</t>
  </si>
  <si>
    <t>KRYCÍ LIST SOUPISU PRACÍ</t>
  </si>
  <si>
    <t>Objekt:</t>
  </si>
  <si>
    <t>SO 000 - Vedlejší a ostatní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</si>
  <si>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</si>
  <si>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</si>
  <si>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</si>
  <si>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</si>
  <si>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</si>
  <si>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</si>
  <si>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</si>
  <si>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</si>
  <si>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</si>
  <si>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</si>
  <si>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</si>
  <si>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</si>
  <si>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</si>
  <si>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</si>
  <si>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</si>
  <si>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</si>
  <si>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</si>
  <si>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</si>
  <si>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</si>
  <si>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</si>
  <si>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</si>
  <si>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</si>
  <si>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</si>
  <si>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</si>
  <si>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</si>
  <si>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</si>
  <si>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</si>
  <si>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</si>
  <si>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</si>
  <si>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012203000</t>
  </si>
  <si>
    <t>Geodetické práce při provádění stavby</t>
  </si>
  <si>
    <t>kpl</t>
  </si>
  <si>
    <t>CS ÚRS 2020 01</t>
  </si>
  <si>
    <t>1024</t>
  </si>
  <si>
    <t>1196104223</t>
  </si>
  <si>
    <t>012303000</t>
  </si>
  <si>
    <t>Geodetické práce po výstavbě</t>
  </si>
  <si>
    <t>852291846</t>
  </si>
  <si>
    <t>3</t>
  </si>
  <si>
    <t>013254000</t>
  </si>
  <si>
    <t>Dokumentace skutečného provedení stavby</t>
  </si>
  <si>
    <t>-16041301</t>
  </si>
  <si>
    <t>VRN3</t>
  </si>
  <si>
    <t>Zařízení staveniště</t>
  </si>
  <si>
    <t>4</t>
  </si>
  <si>
    <t>030001000</t>
  </si>
  <si>
    <t>719562723</t>
  </si>
  <si>
    <t>034303000</t>
  </si>
  <si>
    <t>Dopravní značení na staveništi</t>
  </si>
  <si>
    <t>-847226939</t>
  </si>
  <si>
    <t>6</t>
  </si>
  <si>
    <t>034503000</t>
  </si>
  <si>
    <t>Informační tabule na staveništi</t>
  </si>
  <si>
    <t>1875697843</t>
  </si>
  <si>
    <t>VRN4</t>
  </si>
  <si>
    <t>Inženýrská činnost</t>
  </si>
  <si>
    <t>7</t>
  </si>
  <si>
    <t>043002000</t>
  </si>
  <si>
    <t>Zkoušky a ostatní měření</t>
  </si>
  <si>
    <t>-1780330452</t>
  </si>
  <si>
    <t>8</t>
  </si>
  <si>
    <t>045002000</t>
  </si>
  <si>
    <t>Kompletační a koordinační činnost</t>
  </si>
  <si>
    <t>-396533682</t>
  </si>
  <si>
    <t>SO 100 - Komunikace</t>
  </si>
  <si>
    <t>HSV - Práce a dodávky HSV</t>
  </si>
  <si>
    <t xml:space="preserve">    1 - Zemní práce</t>
  </si>
  <si>
    <t xml:space="preserve">    5 - Komunikace pozemní</t>
  </si>
  <si>
    <t xml:space="preserve">    9 - Ostatní konstrukce a práce, bourání</t>
  </si>
  <si>
    <t xml:space="preserve">    997 - Přesun sutě</t>
  </si>
  <si>
    <t xml:space="preserve">    998 - Přesun hmot</t>
  </si>
  <si>
    <t>HSV</t>
  </si>
  <si>
    <t>Práce a dodávky HSV</t>
  </si>
  <si>
    <t>Zemní práce</t>
  </si>
  <si>
    <t>113154124</t>
  </si>
  <si>
    <t xml:space="preserve">Frézování živičného podkladu nebo krytu  s naložením na dopravní prostředek plochy do 500 m2 bez překážek v trase pruhu šířky přes 0,5 m do 1 m, tloušťky vrstvy 100 mm</t>
  </si>
  <si>
    <t>m2</t>
  </si>
  <si>
    <t>-224727874</t>
  </si>
  <si>
    <t>PSC</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</si>
  <si>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</si>
  <si>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VV</t>
  </si>
  <si>
    <t>"Původní asf. plocha tl.80mm" 432</t>
  </si>
  <si>
    <t>"Lokální výspravy 50% tl.100mm" 333*0,5</t>
  </si>
  <si>
    <t>Součet</t>
  </si>
  <si>
    <t>Komunikace pozemní</t>
  </si>
  <si>
    <t>565176111</t>
  </si>
  <si>
    <t xml:space="preserve">Asfaltový beton vrstva podkladní ACP 22 (obalované kamenivo hrubozrnné - OKH)  s rozprostřením a zhutněním v pruhu šířky přes 1,5 do 3 m, po zhutnění tl. 100 mm</t>
  </si>
  <si>
    <t>1511141876</t>
  </si>
  <si>
    <t xml:space="preserve">Poznámka k souboru cen:_x000d_
1. Cenami 565 1.-610 lze oceňovat např. chodníky, úzké cesty a vjezdy v pruhu šířky do 1,5 m jakékoliv délky a jednotlivé plochy velikosti do 10 m2. 2. ČSN EN 13108-1 připouští pro ACP 22 pouze tl. 60 až 100 mm. </t>
  </si>
  <si>
    <t>572531121R</t>
  </si>
  <si>
    <t xml:space="preserve">Vyspravení trhlin dosavadního krytu asfaltovou sanační hmotou  ošetření trhlin šířky do 20 mm</t>
  </si>
  <si>
    <t>-1445821819</t>
  </si>
  <si>
    <t xml:space="preserve">Poznámka k souboru cen:_x000d_
1. Ceny lze užít pro vyspravení trhlin i porušených dilatačních spár. 2. V cenách jsou započteny i náklady na vyčištění trhlin nebo spár, základní nátěr a zalití asfaltovou sanační hmotou včetně dodávky materiálů. 3. V cenách nejsou započteny náklady řezání spár, které se oceňují soubory cen 919 73-51 Řezání stávajícího krytu části B01 tohoto katalogu. Řezání se neprovádí u ošetření vlásečnicových trhlin s povrchovým překrytem. </t>
  </si>
  <si>
    <t>573231107</t>
  </si>
  <si>
    <t>Postřik spojovací PS bez posypu kamenivem ze silniční emulze, v množství 0,40 kg/m2</t>
  </si>
  <si>
    <t>-360872865</t>
  </si>
  <si>
    <t>"Konstrukce komunikace" 333*2</t>
  </si>
  <si>
    <t>577135142</t>
  </si>
  <si>
    <t xml:space="preserve">Asfaltový beton vrstva ložní ACL 16 (ABH)  s rozprostřením a zhutněním z modifikovaného asfaltu v pruhu šířky přes 3 m, po zhutnění tl. 40 mm</t>
  </si>
  <si>
    <t>348989008</t>
  </si>
  <si>
    <t xml:space="preserve">Poznámka k souboru cen:_x000d_
1. Cenami 577 1.-50 lze oceňovat např. chodníky, úzké cesty a vjezdy v pruhu šířky do 1,5 m jakékoliv délky a jednotlivé plochy velikosti do 10 m2. 2. ČSN EN 13108-1 připouští pro ACL 16 pouze tl. 50 až 70 mm. </t>
  </si>
  <si>
    <t>"Konstrukce komunikace" 333</t>
  </si>
  <si>
    <t>577144141</t>
  </si>
  <si>
    <t xml:space="preserve">Asfaltový beton vrstva obrusná ACO 11 (ABS)  s rozprostřením a se zhutněním z modifikovaného asfaltu v pruhu šířky přes 3 m, po zhutnění tl. 50 mm</t>
  </si>
  <si>
    <t>914830675</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</si>
  <si>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</si>
  <si>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9</t>
  </si>
  <si>
    <t>Ostatní konstrukce a práce, bourání</t>
  </si>
  <si>
    <t>914111111</t>
  </si>
  <si>
    <t xml:space="preserve">Montáž svislé dopravní značky základní  velikosti do 1 m2 objímkami na sloupky nebo konzoly</t>
  </si>
  <si>
    <t>kus</t>
  </si>
  <si>
    <t>-538946195</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</si>
  <si>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</si>
  <si>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"IJ4C" 1</t>
  </si>
  <si>
    <t>M</t>
  </si>
  <si>
    <t>40445643</t>
  </si>
  <si>
    <t>informativní značky jiné IJ1-IJ3, IJ4c-IJ16 500x700mm</t>
  </si>
  <si>
    <t>1314473702</t>
  </si>
  <si>
    <t>914511112</t>
  </si>
  <si>
    <t xml:space="preserve">Montáž sloupku dopravních značek  délky do 3,5 m do hliníkové patky</t>
  </si>
  <si>
    <t>1058802610</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</si>
  <si>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</si>
  <si>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10</t>
  </si>
  <si>
    <t>404452400</t>
  </si>
  <si>
    <t>patka pro sloupek Al D 60mm</t>
  </si>
  <si>
    <t>-1979966263</t>
  </si>
  <si>
    <t>11</t>
  </si>
  <si>
    <t>404452530</t>
  </si>
  <si>
    <t>víčko plastové na sloupek D 60mm</t>
  </si>
  <si>
    <t>-838129586</t>
  </si>
  <si>
    <t>12</t>
  </si>
  <si>
    <t>404452560</t>
  </si>
  <si>
    <t>svorka upínací na sloupek dopravní značky D 60mm</t>
  </si>
  <si>
    <t>102516102</t>
  </si>
  <si>
    <t>13</t>
  </si>
  <si>
    <t>404452250</t>
  </si>
  <si>
    <t>sloupek pro dopravní značku Zn D 60mm v 3,5m</t>
  </si>
  <si>
    <t>-799938145</t>
  </si>
  <si>
    <t>14</t>
  </si>
  <si>
    <t>915231111</t>
  </si>
  <si>
    <t xml:space="preserve">Vodorovné dopravní značení stříkaným plastem  přechody pro chodce, šipky, symboly nápisy bílé základní</t>
  </si>
  <si>
    <t>-1524480478</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</si>
  <si>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</si>
  <si>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"Zastávka BUS"46*0,25+12*0,25</t>
  </si>
  <si>
    <t>915621111</t>
  </si>
  <si>
    <t xml:space="preserve">Předznačení pro vodorovné značení  stříkané barvou nebo prováděné z nátěrových hmot plošné šipky, symboly, nápisy</t>
  </si>
  <si>
    <t>-1988956474</t>
  </si>
  <si>
    <t xml:space="preserve">Poznámka k souboru cen:_x000d_
1. Množství měrných jednotek se určuje: a) pro cenu -1111 v m délky dělicí čáry nebo vodícího proužku (včetně mezer), b) pro cenu -1112 v m2 natírané nebo stříkané plochy. </t>
  </si>
  <si>
    <t>16</t>
  </si>
  <si>
    <t>916111123</t>
  </si>
  <si>
    <t xml:space="preserve">Osazení silniční obruby z dlažebních kostek v jedné řadě  s ložem tl. přes 50 do 100 mm, s vyplněním a zatřením spár cementovou maltou z drobných kostek s boční opěrou z betonu prostého tř. C 12/15, do lože z betonu prostého téže značky</t>
  </si>
  <si>
    <t>m</t>
  </si>
  <si>
    <t>1895617906</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</si>
  <si>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</si>
  <si>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39+15</t>
  </si>
  <si>
    <t>17</t>
  </si>
  <si>
    <t>59245020</t>
  </si>
  <si>
    <t>dlažba tvar obdélník betonová 200x100x80mm přírodní</t>
  </si>
  <si>
    <t>1494932649</t>
  </si>
  <si>
    <t>54*0,1</t>
  </si>
  <si>
    <t>18</t>
  </si>
  <si>
    <t>919122121</t>
  </si>
  <si>
    <t xml:space="preserve">Utěsnění dilatačních spár zálivkou za tepla  v cementobetonovém nebo živičném krytu včetně adhezního nátěru s těsnicím profilem pod zálivkou, pro komůrky šířky 15 mm, hloubky 25 mm</t>
  </si>
  <si>
    <t>1253299300</t>
  </si>
  <si>
    <t xml:space="preserve">Poznámka k souboru cen:_x000d_
1. V cenách jsou započteny i náklady na vyčištění spár před těsněním a zalitím a náklady na impregnaci, těsnění a zalití spár včetně dodání hmot. </t>
  </si>
  <si>
    <t>19</t>
  </si>
  <si>
    <t>919731121</t>
  </si>
  <si>
    <t xml:space="preserve">Zarovnání styčné plochy podkladu nebo krytu podél vybourané části komunikace nebo zpevněné plochy  živičné tl. do 50 mm</t>
  </si>
  <si>
    <t>-1177730825</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</si>
  <si>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</si>
  <si>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20</t>
  </si>
  <si>
    <t>919735114</t>
  </si>
  <si>
    <t xml:space="preserve">Řezání stávajícího živičného krytu nebo podkladu  hloubky přes 150 do 200 mm</t>
  </si>
  <si>
    <t>1353123360</t>
  </si>
  <si>
    <t xml:space="preserve">Poznámka k souboru cen:_x000d_
1. V cenách jsou započteny i náklady na spotřebu vody. </t>
  </si>
  <si>
    <t>938908411</t>
  </si>
  <si>
    <t>Čištění vozovek splachováním vodou povrchu podkladu nebo krytu živičného, betonového nebo dlážděného</t>
  </si>
  <si>
    <t>-185962733</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</si>
  <si>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</si>
  <si>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997</t>
  </si>
  <si>
    <t>Přesun sutě</t>
  </si>
  <si>
    <t>22</t>
  </si>
  <si>
    <t>997221551</t>
  </si>
  <si>
    <t xml:space="preserve">Vodorovná doprava suti  bez naložení, ale se složením a s hrubým urovnáním ze sypkých materiálů, na vzdálenost do 1 km</t>
  </si>
  <si>
    <t>t</t>
  </si>
  <si>
    <t>-267868489</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</si>
  <si>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</si>
  <si>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"Frézovaná - asf. beton" (432*0,08+333*0,1*0,5)*2,5</t>
  </si>
  <si>
    <t>998</t>
  </si>
  <si>
    <t>Přesun hmot</t>
  </si>
  <si>
    <t>23</t>
  </si>
  <si>
    <t>998225111</t>
  </si>
  <si>
    <t xml:space="preserve">Přesun hmot pro komunikace s krytem z kameniva, monolitickým betonovým nebo živičným  dopravní vzdálenost do 200 m jakékoliv délky objektu</t>
  </si>
  <si>
    <t>-1099089503</t>
  </si>
  <si>
    <t xml:space="preserve">Poznámka k souboru cen:_x000d_
1. Ceny lze použít i pro plochy letišť s krytem monolitickým betonovým nebo živičným. </t>
  </si>
  <si>
    <t>SO 120 - Chodníky</t>
  </si>
  <si>
    <t>113107321</t>
  </si>
  <si>
    <t>Odstranění podkladů nebo krytů strojně plochy jednotlivě do 50 m2 s přemístěním hmot na skládku na vzdálenost do 3 m nebo s naložením na dopravní prostředek z kameniva hrubého drceného, o tl. vrstvy do 100 mm</t>
  </si>
  <si>
    <t>1988859690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</si>
  <si>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</si>
  <si>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"Podklad v místě nového chodníku" 90</t>
  </si>
  <si>
    <t>113202111</t>
  </si>
  <si>
    <t xml:space="preserve">Vytrhání obrub  s vybouráním lože, s přemístěním hmot na skládku na vzdálenost do 3 m nebo s naložením na dopravní prostředek z krajníků nebo obrubníků stojatých</t>
  </si>
  <si>
    <t>-1844880011</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</si>
  <si>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</si>
  <si>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"Původní silniční obruby" 11</t>
  </si>
  <si>
    <t>122452205</t>
  </si>
  <si>
    <t>Odkopávky a prokopávky nezapažené pro silnice a dálnice strojně v hornině třídy těžitelnosti II přes 500 do 1 000 m3</t>
  </si>
  <si>
    <t>m3</t>
  </si>
  <si>
    <t>57870458</t>
  </si>
  <si>
    <t xml:space="preserve">Poznámka k souboru cen:_x000d_
1. Ceny jsou určeny pro vykopávky: a) příkopů pro silnice, dálnice a to i tehdy, jsou-li vykopávky příkopů prováděny samostatně, b) v zemnících na suchu, jestliže tyto zemníky přímo souvisejí s odkopávkami nebo prokopávkami pro spodní stavbu silnic a dálnic. 2. V cenách jsou započteny i náklady na přemístění výkopku v příčných profilech na vzdálenost do 15 m nebo naložení na dopravní prostředek. </t>
  </si>
  <si>
    <t>"Odkop konstrukce chodník" 108*0,39</t>
  </si>
  <si>
    <t>"Odpočet původní kce" -90*0,18</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</si>
  <si>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</si>
  <si>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</si>
  <si>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1673299443</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</si>
  <si>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</si>
  <si>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"Odkopávky, rýhy" 25,92</t>
  </si>
  <si>
    <t>162751139</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</si>
  <si>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započatých 1 000 m</t>
  </si>
  <si>
    <t>1195100602</t>
  </si>
  <si>
    <t>25,92*10</t>
  </si>
  <si>
    <t>171201221</t>
  </si>
  <si>
    <t>Poplatek za uložení stavebního odpadu na skládce (skládkovné) zeminy a kamení zatříděného do Katalogu odpadů pod kódem 17 05 04</t>
  </si>
  <si>
    <t>1257077577</t>
  </si>
  <si>
    <t xml:space="preserve">Poznámka k souboru cen:_x000d_
1. Ceny uvedené v souboru cen je doporučeno opravit podle aktuálních cen místně příslušné skládky. 2. V cenách je započítán poplatek za ukládání odpadu dle zákona 185/2001 Sb. </t>
  </si>
  <si>
    <t>25,92*1,9</t>
  </si>
  <si>
    <t>181951114</t>
  </si>
  <si>
    <t>Úprava pláně vyrovnáním výškových rozdílů strojně v hornině třídy těžitelnosti II, skupiny 4 a 5 se zhutněním</t>
  </si>
  <si>
    <t>-851908567</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</si>
  <si>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</si>
  <si>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"konstrukce chodník" 108</t>
  </si>
  <si>
    <t>"V místě obrub" 54*0,3+46*0,15</t>
  </si>
  <si>
    <t>564851111</t>
  </si>
  <si>
    <t xml:space="preserve">Podklad ze štěrkodrti ŠD  s rozprostřením a zhutněním, po zhutnění tl. 150 mm</t>
  </si>
  <si>
    <t>1899084694</t>
  </si>
  <si>
    <t>"konstrukce chodník" 108*2</t>
  </si>
  <si>
    <t>577134131</t>
  </si>
  <si>
    <t xml:space="preserve">Asfaltový beton vrstva obrusná ACO 11 (ABS)  s rozprostřením a se zhutněním z modifikovaného asfaltu v pruhu šířky přes do 1,5 do 3 m, po zhutnění tl. 40 mm</t>
  </si>
  <si>
    <t>1051850324</t>
  </si>
  <si>
    <t>577145131</t>
  </si>
  <si>
    <t xml:space="preserve">Asfaltový beton vrstva obrusná ACO 16 (ABH)  s rozprostřením a zhutněním z modifikovaného asfaltu v pruhu šířky přes 1,5 do 3 m, po zhutnění tl. 50 mm</t>
  </si>
  <si>
    <t>-1480632263</t>
  </si>
  <si>
    <t xml:space="preserve">Poznámka k souboru cen:_x000d_
1. Cenami 577 1.-50 lze oceňovat např. chodníky, úzké cesty a vjezdy v pruhu šířky do 1,5 m jakékoliv délky a jednotlivé plochy velikosti do 10 m2. 2. ČSN EN 13108-1 připouští pro ACO 16 pouze tl. 45 až 60 mm. </t>
  </si>
  <si>
    <t>596211212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</si>
  <si>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</si>
  <si>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833491451</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</si>
  <si>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</si>
  <si>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"varovný pás" 10</t>
  </si>
  <si>
    <t>"kontrastní pás" 4</t>
  </si>
  <si>
    <t>59245010</t>
  </si>
  <si>
    <t>dlažba zámková tvaru I 200x165x80mm barevná</t>
  </si>
  <si>
    <t>-644879852</t>
  </si>
  <si>
    <t>59245226</t>
  </si>
  <si>
    <t>dlažba tvar obdélník betonová pro nevidomé 200x100x80mm barevná</t>
  </si>
  <si>
    <t>-450839527</t>
  </si>
  <si>
    <t>916131113</t>
  </si>
  <si>
    <t>Osazení silničního obrubníku betonového se zřízením lože, s vyplněním a zatřením spár cementovou maltou ležatého s boční opěrou z betonu prostého, do lože z betonu prostého</t>
  </si>
  <si>
    <t>-1564707675</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</si>
  <si>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</si>
  <si>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592174600R</t>
  </si>
  <si>
    <t>obrubník betonový chodníkový silniční vibrolisovaný 100x15x25 cm</t>
  </si>
  <si>
    <t>2050468928</t>
  </si>
  <si>
    <t>916131213</t>
  </si>
  <si>
    <t>Osazení silničního obrubníku betonového se zřízením lože, s vyplněním a zatřením spár cementovou maltou stojatého s boční opěrou z betonu prostého, do lože z betonu prostého</t>
  </si>
  <si>
    <t>-652551817</t>
  </si>
  <si>
    <t>59217031</t>
  </si>
  <si>
    <t>obrubník betonový silniční 1000x150x250mm</t>
  </si>
  <si>
    <t>-70612550</t>
  </si>
  <si>
    <t>916231213</t>
  </si>
  <si>
    <t>Osazení chodníkového obrubníku betonového se zřízením lože, s vyplněním a zatřením spár cementovou maltou stojatého s boční opěrou z betonu prostého, do lože z betonu prostého</t>
  </si>
  <si>
    <t>-603525925</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</si>
  <si>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</si>
  <si>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59217016</t>
  </si>
  <si>
    <t>obrubník betonový chodníkový 1000x80x250mm</t>
  </si>
  <si>
    <t>-788060719</t>
  </si>
  <si>
    <t>"Podkladní vrstvy" 90*0,1*1,9</t>
  </si>
  <si>
    <t>997221559</t>
  </si>
  <si>
    <t xml:space="preserve">Vodorovná doprava suti  bez naložení, ale se složením a s hrubým urovnáním Příplatek k ceně za každý další i započatý 1 km přes 1 km</t>
  </si>
  <si>
    <t>1605678604</t>
  </si>
  <si>
    <t>17,1*19</t>
  </si>
  <si>
    <t>997221561</t>
  </si>
  <si>
    <t xml:space="preserve">Vodorovná doprava suti  bez naložení, ale se složením a s hrubým urovnáním z kusových materiálů, na vzdálenost do 1 km</t>
  </si>
  <si>
    <t>519459622</t>
  </si>
  <si>
    <t>"vybourané obruby" 2,255</t>
  </si>
  <si>
    <t>24</t>
  </si>
  <si>
    <t>997221569</t>
  </si>
  <si>
    <t>-72045429</t>
  </si>
  <si>
    <t>2,255*19</t>
  </si>
  <si>
    <t>25</t>
  </si>
  <si>
    <t>997221615</t>
  </si>
  <si>
    <t>Poplatek za uložení stavebního odpadu na skládce (skládkovné) z prostého betonu zatříděného do Katalogu odpadů pod kódem 17 01 01</t>
  </si>
  <si>
    <t>1978878667</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</si>
  <si>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</si>
  <si>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26</t>
  </si>
  <si>
    <t>997221655</t>
  </si>
  <si>
    <t>723672476</t>
  </si>
  <si>
    <t>"Podkladní vrstvy" 17,1</t>
  </si>
  <si>
    <t>27</t>
  </si>
  <si>
    <t>SO 310 - Kanalizace, odvodnění</t>
  </si>
  <si>
    <t xml:space="preserve">    4 - Vodorovné konstrukce</t>
  </si>
  <si>
    <t xml:space="preserve">    8 - Trubní vedení</t>
  </si>
  <si>
    <t>132354203</t>
  </si>
  <si>
    <t>Hloubení zapažených rýh šířky přes 800 do 2 000 mm strojně s urovnáním dna do předepsaného profilu a spádu v hornině třídy těžitelnosti II skupiny 4 přes 50 do 100 m3</t>
  </si>
  <si>
    <t>1860167972</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</si>
  <si>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</si>
  <si>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"kanalizace DN 250" 50*1,1*1,5</t>
  </si>
  <si>
    <t>"Přípojka UV" 9*1,1*1,5</t>
  </si>
  <si>
    <t>"Pro štěrbinový žlab" 15*0,4*0,6</t>
  </si>
  <si>
    <t>"Pro obruby" 54*0,3*0,3+46*0,15*0,39</t>
  </si>
  <si>
    <t>151101101</t>
  </si>
  <si>
    <t>Zřízení pažení a rozepření stěn rýh pro podzemní vedení příložné pro jakoukoliv mezerovitost, hloubky do 2 m</t>
  </si>
  <si>
    <t>2015978831</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</si>
  <si>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toto se oceňuje příslušnými cenami katalogu 800-2 Zvláštní zakládání objektů. </t>
  </si>
  <si>
    <t>"kanalizace DN 250" 50*1,5*2</t>
  </si>
  <si>
    <t>"Přípojka UV" 9*1,5*2</t>
  </si>
  <si>
    <t>151101111</t>
  </si>
  <si>
    <t>Odstranění pažení a rozepření stěn rýh pro podzemní vedení s uložením materiálu na vzdálenost do 3 m od kraje výkopu příložné, hloubky do 2 m</t>
  </si>
  <si>
    <t>1345275041</t>
  </si>
  <si>
    <t>"Odkopávky, rýhy" 108,501</t>
  </si>
  <si>
    <t>108,501*10</t>
  </si>
  <si>
    <t>108,501*1,9</t>
  </si>
  <si>
    <t>174101101</t>
  </si>
  <si>
    <t>Zásyp sypaninou z jakékoliv horniny strojně s uložením výkopku ve vrstvách se zhutněním jam, šachet, rýh nebo kolem objektů v těchto vykopávkách</t>
  </si>
  <si>
    <t>249708813</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</si>
  <si>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</si>
  <si>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"kanalizace DN 250" 50*1,1*0,95</t>
  </si>
  <si>
    <t>"Přípojka UV" 9*1,1*0,95</t>
  </si>
  <si>
    <t>583312000</t>
  </si>
  <si>
    <t>štěrkopísek netříděný zásypový</t>
  </si>
  <si>
    <t>1442289139</t>
  </si>
  <si>
    <t>61,655*1,9</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</si>
  <si>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</si>
  <si>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</si>
  <si>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-1121859389</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</si>
  <si>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V cenách nejsou zahrnuty náklady na nakupovanou sypaninu. Tato se oceňuje ve specifikaci. </t>
  </si>
  <si>
    <t>"kanalizace DN 250" 50*1,1*0,45</t>
  </si>
  <si>
    <t>"Přípojka UV" 9*1,1*0,45</t>
  </si>
  <si>
    <t>583336740</t>
  </si>
  <si>
    <t>kamenivo těžené hrubé frakce 16/32</t>
  </si>
  <si>
    <t>-559863975</t>
  </si>
  <si>
    <t>29,205*1,9</t>
  </si>
  <si>
    <t>"V místě štěrbinového žlabu" 15*0,4</t>
  </si>
  <si>
    <t>Vodorovné konstrukce</t>
  </si>
  <si>
    <t>451573111</t>
  </si>
  <si>
    <t>Lože pod potrubí, stoky a drobné objekty v otevřeném výkopu z písku a štěrkopísku do 63 mm</t>
  </si>
  <si>
    <t>292870895</t>
  </si>
  <si>
    <t xml:space="preserve">Poznámka k souboru cen:_x000d_
1. Ceny -1111 a -1192 lze použít i pro zřízení sběrných vrstev nad drenážními trubkami. 2. V cenách -5111 a -1192 jsou započteny i náklady na prohození výkopku získaného při zemních pracích. </t>
  </si>
  <si>
    <t>"kanalizace DN 250" 50*1,1*0,1</t>
  </si>
  <si>
    <t>"Přípojka UV" 9*1,1*0,1</t>
  </si>
  <si>
    <t>"Pod štěrbinový žlab" 15*0,4*0,1</t>
  </si>
  <si>
    <t>465511412</t>
  </si>
  <si>
    <t>Dlažba z lomového kamene upraveného vodorovná nebo plocha ve sklonu do 1:2 s dodáním hmot na sucho, s vyplněním spár a s vyspárováním cementovou maltou v ploše do 20 m2, tl. 250 mm</t>
  </si>
  <si>
    <t>590579084</t>
  </si>
  <si>
    <t>2*3</t>
  </si>
  <si>
    <t>Trubní vedení</t>
  </si>
  <si>
    <t>871313121</t>
  </si>
  <si>
    <t>Montáž kanalizačního potrubí z plastů z tvrdého PVC těsněných gumovým kroužkem v otevřeném výkopu ve sklonu do 20 % DN 160</t>
  </si>
  <si>
    <t>1009143687</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</si>
  <si>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</si>
  <si>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"Přípojka UV" 3*3</t>
  </si>
  <si>
    <t>28611164</t>
  </si>
  <si>
    <t>trubka kanalizační PVC DN 160x1000mm SN8</t>
  </si>
  <si>
    <t>458125310</t>
  </si>
  <si>
    <t>9*1,05</t>
  </si>
  <si>
    <t>871363121</t>
  </si>
  <si>
    <t>Montáž kanalizačního potrubí z plastů z tvrdého PVC těsněných gumovým kroužkem v otevřeném výkopu ve sklonu do 20 % DN 250</t>
  </si>
  <si>
    <t>-1477489285</t>
  </si>
  <si>
    <t>28611152</t>
  </si>
  <si>
    <t>trubka kanalizační PVC DN 250x1000mm SN8</t>
  </si>
  <si>
    <t>-1806905955</t>
  </si>
  <si>
    <t>50*1,05</t>
  </si>
  <si>
    <t>877315211</t>
  </si>
  <si>
    <t xml:space="preserve">Montáž tvarovek na kanalizačním potrubí z trub z plastu  z tvrdého PVC nebo z polypropylenu v otevřeném výkopu jednoosých DN 160</t>
  </si>
  <si>
    <t>-477675541</t>
  </si>
  <si>
    <t xml:space="preserve">Poznámka k souboru cen:_x000d_
1. V cenách nejsou započteny náklady na dodání tvarovek. Tvarovky se oceňují ve ve specifikaci. </t>
  </si>
  <si>
    <t>286113600</t>
  </si>
  <si>
    <t>koleno kanalizace PVC KG 160x30°</t>
  </si>
  <si>
    <t>289672363</t>
  </si>
  <si>
    <t>286113610</t>
  </si>
  <si>
    <t>koleno kanalizační PVC KG 160x45°</t>
  </si>
  <si>
    <t>-1746526753</t>
  </si>
  <si>
    <t>877365221</t>
  </si>
  <si>
    <t xml:space="preserve">Montáž tvarovek na kanalizačním potrubí z trub z plastu  z tvrdého PVC nebo z polypropylenu v otevřeném výkopu dvouosých DN 250</t>
  </si>
  <si>
    <t>-1448616707</t>
  </si>
  <si>
    <t>28611436</t>
  </si>
  <si>
    <t>odbočka kanalizační plastová s hrdlem KG 250/160/87°</t>
  </si>
  <si>
    <t>-2004211275</t>
  </si>
  <si>
    <t>895611111</t>
  </si>
  <si>
    <t>Drenážní výusť z trub betonových</t>
  </si>
  <si>
    <t>-769249907</t>
  </si>
  <si>
    <t>895941111</t>
  </si>
  <si>
    <t xml:space="preserve">Zřízení vpusti kanalizační  uliční z betonových dílců typ UV-50 normální</t>
  </si>
  <si>
    <t>1786531089</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</si>
  <si>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</si>
  <si>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592238520</t>
  </si>
  <si>
    <t>dno pro uliční vpusť s kalovou prohlubní betonové 450x300x50mm</t>
  </si>
  <si>
    <t>-582439217</t>
  </si>
  <si>
    <t>592238540</t>
  </si>
  <si>
    <t>skruž pro uliční vpusť s výtokovým otvorem PVC betonová 450x350x50mm</t>
  </si>
  <si>
    <t>1231088550</t>
  </si>
  <si>
    <t>592238560</t>
  </si>
  <si>
    <t>skruž pro uliční vpusť horní betonová 450x195x50mm</t>
  </si>
  <si>
    <t>915277242</t>
  </si>
  <si>
    <t>28</t>
  </si>
  <si>
    <t>592238600</t>
  </si>
  <si>
    <t>skruž pro uliční vpusť středová betonová 450x195x50mm</t>
  </si>
  <si>
    <t>865412549</t>
  </si>
  <si>
    <t>29</t>
  </si>
  <si>
    <t>592238640</t>
  </si>
  <si>
    <t>prstenec pro uliční vpusť vyrovnávací betonový 390x60x130mm</t>
  </si>
  <si>
    <t>-1827631724</t>
  </si>
  <si>
    <t>30</t>
  </si>
  <si>
    <t>592238740</t>
  </si>
  <si>
    <t>koš vysoký pro uliční vpusti žárově Pz plech pro rám 500/300mm</t>
  </si>
  <si>
    <t>-1454784659</t>
  </si>
  <si>
    <t>31</t>
  </si>
  <si>
    <t>899204112.1</t>
  </si>
  <si>
    <t>Osazení mříží litinových včetně rámů a košů na bahno pro třídu zatížení D400, E600</t>
  </si>
  <si>
    <t>-559366714</t>
  </si>
  <si>
    <t xml:space="preserve">Poznámka k souboru cen:_x000d_
1. V cenách nejsou započteny náklady na dodání mříží, rámů a košů na bahno; tyto náklady se oceňují ve specifikaci. </t>
  </si>
  <si>
    <t>32</t>
  </si>
  <si>
    <t>592175280R</t>
  </si>
  <si>
    <t>mříž litinová obrubníková NISA</t>
  </si>
  <si>
    <t>1414245274</t>
  </si>
  <si>
    <t>33</t>
  </si>
  <si>
    <t>899431111</t>
  </si>
  <si>
    <t xml:space="preserve">Výšková úprava uličního vstupu nebo vpusti do 200 mm  zvýšením krycího hrnce, šoupěte nebo hydrantu bez úpravy armatur</t>
  </si>
  <si>
    <t>-678658435</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</si>
  <si>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</si>
  <si>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34</t>
  </si>
  <si>
    <t>935114121</t>
  </si>
  <si>
    <t>Štěrbinový odvodňovací betonový žlab se základem z betonu prostého a s obetonováním rozměru 450x500 mm bez obrubníku bez vnitřního spádu</t>
  </si>
  <si>
    <t>-1830950271</t>
  </si>
  <si>
    <t xml:space="preserve">Poznámka k souboru cen:_x000d_
1. V ceně jsou započteny i náklady na dodání štěrbinového žlabu včetně čistícího kusu, vpusťového kusu a záslepky, které jsou poměrově přepočteny na 1 bm žlabu. </t>
  </si>
  <si>
    <t>35</t>
  </si>
  <si>
    <t>36</t>
  </si>
  <si>
    <t>969021131R</t>
  </si>
  <si>
    <t xml:space="preserve">Vybourání kanalizačního potrubí  DN do 300 mm</t>
  </si>
  <si>
    <t>638770906</t>
  </si>
  <si>
    <t>37</t>
  </si>
  <si>
    <t>"Vybourané potrubí" 4,65</t>
  </si>
  <si>
    <t>38</t>
  </si>
  <si>
    <t>4,65*19</t>
  </si>
  <si>
    <t>39</t>
  </si>
  <si>
    <t>40</t>
  </si>
  <si>
    <t>998276101</t>
  </si>
  <si>
    <t>Přesun hmot pro trubní vedení hloubené z trub z plastických hmot nebo sklolaminátových pro vodovody nebo kanalizace v otevřeném výkopu dopravní vzdálenost do 15 m</t>
  </si>
  <si>
    <t>1839901896</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</si>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</sst>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7" fillId="0" borderId="0" applyNumberFormat="0" applyFill="0" applyBorder="0" applyAlignment="0" applyProtection="0"/>
  </cellStyleXfs>
  <cellXfs count="2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22" fillId="2" borderId="19" xfId="0" applyFont="1" applyFill="1" applyBorder="1" applyAlignment="1" applyProtection="1">
      <alignment horizontal="left" vertical="center"/>
      <protection locked="0"/>
    </xf>
    <xf numFmtId="0" fontId="22"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2" fillId="0" borderId="20" xfId="0" applyNumberFormat="1" applyFont="1" applyBorder="1" applyAlignment="1" applyProtection="1">
      <alignment vertical="center"/>
    </xf>
    <xf numFmtId="166" fontId="22" fillId="0" borderId="21" xfId="0" applyNumberFormat="1" applyFont="1" applyBorder="1" applyAlignment="1" applyProtection="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19</v>
      </c>
      <c r="AL7" s="21"/>
      <c r="AM7" s="21"/>
      <c r="AN7" s="26" t="s">
        <v>1</v>
      </c>
      <c r="AO7" s="21"/>
      <c r="AP7" s="21"/>
      <c r="AQ7" s="21"/>
      <c r="AR7" s="19"/>
      <c r="BE7" s="30"/>
      <c r="BS7" s="16" t="s">
        <v>6</v>
      </c>
    </row>
    <row r="8" s="1" customFormat="1" ht="12" customHeight="1">
      <c r="B8" s="20"/>
      <c r="C8" s="21"/>
      <c r="D8" s="31"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22</v>
      </c>
      <c r="AL8" s="21"/>
      <c r="AM8" s="21"/>
      <c r="AN8" s="32" t="s">
        <v>23</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25</v>
      </c>
      <c r="AL10" s="21"/>
      <c r="AM10" s="21"/>
      <c r="AN10" s="26" t="s">
        <v>1</v>
      </c>
      <c r="AO10" s="21"/>
      <c r="AP10" s="21"/>
      <c r="AQ10" s="21"/>
      <c r="AR10" s="19"/>
      <c r="BE10" s="30"/>
      <c r="BS10" s="16" t="s">
        <v>6</v>
      </c>
    </row>
    <row r="11" s="1" customFormat="1" ht="18.48" customHeight="1">
      <c r="B11" s="20"/>
      <c r="C11" s="21"/>
      <c r="D11" s="21"/>
      <c r="E11" s="26" t="s">
        <v>21</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26</v>
      </c>
      <c r="AL11" s="21"/>
      <c r="AM11" s="21"/>
      <c r="AN11" s="26" t="s">
        <v>1</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27</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25</v>
      </c>
      <c r="AL13" s="21"/>
      <c r="AM13" s="21"/>
      <c r="AN13" s="33" t="s">
        <v>28</v>
      </c>
      <c r="AO13" s="21"/>
      <c r="AP13" s="21"/>
      <c r="AQ13" s="21"/>
      <c r="AR13" s="19"/>
      <c r="BE13" s="30"/>
      <c r="BS13" s="16" t="s">
        <v>6</v>
      </c>
    </row>
    <row r="14">
      <c r="B14" s="20"/>
      <c r="C14" s="21"/>
      <c r="D14" s="21"/>
      <c r="E14" s="33" t="s">
        <v>28</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26</v>
      </c>
      <c r="AL14" s="21"/>
      <c r="AM14" s="21"/>
      <c r="AN14" s="33" t="s">
        <v>28</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29</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25</v>
      </c>
      <c r="AL16" s="21"/>
      <c r="AM16" s="21"/>
      <c r="AN16" s="26" t="s">
        <v>1</v>
      </c>
      <c r="AO16" s="21"/>
      <c r="AP16" s="21"/>
      <c r="AQ16" s="21"/>
      <c r="AR16" s="19"/>
      <c r="BE16" s="30"/>
      <c r="BS16" s="16" t="s">
        <v>4</v>
      </c>
    </row>
    <row r="17" s="1" customFormat="1" ht="18.48" customHeight="1">
      <c r="B17" s="20"/>
      <c r="C17" s="21"/>
      <c r="D17" s="21"/>
      <c r="E17" s="26" t="s">
        <v>21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26</v>
      </c>
      <c r="AL17" s="21"/>
      <c r="AM17" s="21"/>
      <c r="AN17" s="26" t="s">
        <v>1</v>
      </c>
      <c r="AO17" s="21"/>
      <c r="AP17" s="21"/>
      <c r="AQ17" s="21"/>
      <c r="AR17" s="19"/>
      <c r="BE17" s="30"/>
      <c r="BS17" s="16" t="s">
        <v>30</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31</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25</v>
      </c>
      <c r="AL19" s="21"/>
      <c r="AM19" s="21"/>
      <c r="AN19" s="26" t="s">
        <v>1</v>
      </c>
      <c r="AO19" s="21"/>
      <c r="AP19" s="21"/>
      <c r="AQ19" s="21"/>
      <c r="AR19" s="19"/>
      <c r="BE19" s="30"/>
      <c r="BS19" s="16" t="s">
        <v>6</v>
      </c>
    </row>
    <row r="20" s="1" customFormat="1" ht="18.48" customHeight="1">
      <c r="B20" s="20"/>
      <c r="C20" s="21"/>
      <c r="D20" s="21"/>
      <c r="E20" s="26" t="s">
        <v>21</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26</v>
      </c>
      <c r="AL20" s="21"/>
      <c r="AM20" s="21"/>
      <c r="AN20" s="26" t="s">
        <v>1</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32</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34</v>
      </c>
      <c r="M28" s="44"/>
      <c r="N28" s="44"/>
      <c r="O28" s="44"/>
      <c r="P28" s="44"/>
      <c r="Q28" s="39"/>
      <c r="R28" s="39"/>
      <c r="S28" s="39"/>
      <c r="T28" s="39"/>
      <c r="U28" s="39"/>
      <c r="V28" s="39"/>
      <c r="W28" s="44" t="s">
        <v>35</v>
      </c>
      <c r="X28" s="44"/>
      <c r="Y28" s="44"/>
      <c r="Z28" s="44"/>
      <c r="AA28" s="44"/>
      <c r="AB28" s="44"/>
      <c r="AC28" s="44"/>
      <c r="AD28" s="44"/>
      <c r="AE28" s="44"/>
      <c r="AF28" s="39"/>
      <c r="AG28" s="39"/>
      <c r="AH28" s="39"/>
      <c r="AI28" s="39"/>
      <c r="AJ28" s="39"/>
      <c r="AK28" s="44" t="s">
        <v>36</v>
      </c>
      <c r="AL28" s="44"/>
      <c r="AM28" s="44"/>
      <c r="AN28" s="44"/>
      <c r="AO28" s="44"/>
      <c r="AP28" s="39"/>
      <c r="AQ28" s="39"/>
      <c r="AR28" s="43"/>
      <c r="BE28" s="30"/>
    </row>
    <row r="29" s="3" customFormat="1" ht="14.4" customHeight="1">
      <c r="A29" s="3"/>
      <c r="B29" s="45"/>
      <c r="C29" s="46"/>
      <c r="D29" s="31" t="s">
        <v>37</v>
      </c>
      <c r="E29" s="46"/>
      <c r="F29" s="31" t="s">
        <v>38</v>
      </c>
      <c r="G29" s="46"/>
      <c r="H29" s="46"/>
      <c r="I29" s="46"/>
      <c r="J29" s="46"/>
      <c r="K29" s="46"/>
      <c r="L29" s="47">
        <v>0.20999999999999999</v>
      </c>
      <c r="M29" s="46"/>
      <c r="N29" s="46"/>
      <c r="O29" s="46"/>
      <c r="P29" s="46"/>
      <c r="Q29" s="46"/>
      <c r="R29" s="46"/>
      <c r="S29" s="46"/>
      <c r="T29" s="46"/>
      <c r="U29" s="46"/>
      <c r="V29" s="46"/>
      <c r="W29" s="48">
        <f>ROUND(AZ94, 2)</f>
        <v>0</v>
      </c>
      <c r="X29" s="46"/>
      <c r="Y29" s="46"/>
      <c r="Z29" s="46"/>
      <c r="AA29" s="46"/>
      <c r="AB29" s="46"/>
      <c r="AC29" s="46"/>
      <c r="AD29" s="46"/>
      <c r="AE29" s="46"/>
      <c r="AF29" s="46"/>
      <c r="AG29" s="46"/>
      <c r="AH29" s="46"/>
      <c r="AI29" s="46"/>
      <c r="AJ29" s="46"/>
      <c r="AK29" s="48">
        <f>ROUND(AV94, 2)</f>
        <v>0</v>
      </c>
      <c r="AL29" s="46"/>
      <c r="AM29" s="46"/>
      <c r="AN29" s="46"/>
      <c r="AO29" s="46"/>
      <c r="AP29" s="46"/>
      <c r="AQ29" s="46"/>
      <c r="AR29" s="49"/>
      <c r="BE29" s="50"/>
    </row>
    <row r="30" s="3" customFormat="1" ht="14.4" customHeight="1">
      <c r="A30" s="3"/>
      <c r="B30" s="45"/>
      <c r="C30" s="46"/>
      <c r="D30" s="46"/>
      <c r="E30" s="46"/>
      <c r="F30" s="31" t="s">
        <v>39</v>
      </c>
      <c r="G30" s="46"/>
      <c r="H30" s="46"/>
      <c r="I30" s="46"/>
      <c r="J30" s="46"/>
      <c r="K30" s="46"/>
      <c r="L30" s="47">
        <v>0.14999999999999999</v>
      </c>
      <c r="M30" s="46"/>
      <c r="N30" s="46"/>
      <c r="O30" s="46"/>
      <c r="P30" s="46"/>
      <c r="Q30" s="46"/>
      <c r="R30" s="46"/>
      <c r="S30" s="46"/>
      <c r="T30" s="46"/>
      <c r="U30" s="46"/>
      <c r="V30" s="46"/>
      <c r="W30" s="48">
        <f>ROUND(BA94, 2)</f>
        <v>0</v>
      </c>
      <c r="X30" s="46"/>
      <c r="Y30" s="46"/>
      <c r="Z30" s="46"/>
      <c r="AA30" s="46"/>
      <c r="AB30" s="46"/>
      <c r="AC30" s="46"/>
      <c r="AD30" s="46"/>
      <c r="AE30" s="46"/>
      <c r="AF30" s="46"/>
      <c r="AG30" s="46"/>
      <c r="AH30" s="46"/>
      <c r="AI30" s="46"/>
      <c r="AJ30" s="46"/>
      <c r="AK30" s="48">
        <f>ROUND(AW94, 2)</f>
        <v>0</v>
      </c>
      <c r="AL30" s="46"/>
      <c r="AM30" s="46"/>
      <c r="AN30" s="46"/>
      <c r="AO30" s="46"/>
      <c r="AP30" s="46"/>
      <c r="AQ30" s="46"/>
      <c r="AR30" s="49"/>
      <c r="BE30" s="50"/>
    </row>
    <row r="31" hidden="1" s="3" customFormat="1" ht="14.4" customHeight="1">
      <c r="A31" s="3"/>
      <c r="B31" s="45"/>
      <c r="C31" s="46"/>
      <c r="D31" s="46"/>
      <c r="E31" s="46"/>
      <c r="F31" s="31" t="s">
        <v>40</v>
      </c>
      <c r="G31" s="46"/>
      <c r="H31" s="46"/>
      <c r="I31" s="46"/>
      <c r="J31" s="46"/>
      <c r="K31" s="46"/>
      <c r="L31" s="47">
        <v>0.20999999999999999</v>
      </c>
      <c r="M31" s="46"/>
      <c r="N31" s="46"/>
      <c r="O31" s="46"/>
      <c r="P31" s="46"/>
      <c r="Q31" s="46"/>
      <c r="R31" s="46"/>
      <c r="S31" s="46"/>
      <c r="T31" s="46"/>
      <c r="U31" s="46"/>
      <c r="V31" s="46"/>
      <c r="W31" s="48">
        <f>ROUND(BB94,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41</v>
      </c>
      <c r="G32" s="46"/>
      <c r="H32" s="46"/>
      <c r="I32" s="46"/>
      <c r="J32" s="46"/>
      <c r="K32" s="46"/>
      <c r="L32" s="47">
        <v>0.14999999999999999</v>
      </c>
      <c r="M32" s="46"/>
      <c r="N32" s="46"/>
      <c r="O32" s="46"/>
      <c r="P32" s="46"/>
      <c r="Q32" s="46"/>
      <c r="R32" s="46"/>
      <c r="S32" s="46"/>
      <c r="T32" s="46"/>
      <c r="U32" s="46"/>
      <c r="V32" s="46"/>
      <c r="W32" s="48">
        <f>ROUND(BC94,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42</v>
      </c>
      <c r="G33" s="46"/>
      <c r="H33" s="46"/>
      <c r="I33" s="46"/>
      <c r="J33" s="46"/>
      <c r="K33" s="46"/>
      <c r="L33" s="47">
        <v>0</v>
      </c>
      <c r="M33" s="46"/>
      <c r="N33" s="46"/>
      <c r="O33" s="46"/>
      <c r="P33" s="46"/>
      <c r="Q33" s="46"/>
      <c r="R33" s="46"/>
      <c r="S33" s="46"/>
      <c r="T33" s="46"/>
      <c r="U33" s="46"/>
      <c r="V33" s="46"/>
      <c r="W33" s="48">
        <f>ROUND(BD94, 2)</f>
        <v>0</v>
      </c>
      <c r="X33" s="46"/>
      <c r="Y33" s="46"/>
      <c r="Z33" s="46"/>
      <c r="AA33" s="46"/>
      <c r="AB33" s="46"/>
      <c r="AC33" s="46"/>
      <c r="AD33" s="46"/>
      <c r="AE33" s="46"/>
      <c r="AF33" s="46"/>
      <c r="AG33" s="46"/>
      <c r="AH33" s="46"/>
      <c r="AI33" s="46"/>
      <c r="AJ33" s="46"/>
      <c r="AK33" s="48">
        <v>0</v>
      </c>
      <c r="AL33" s="46"/>
      <c r="AM33" s="46"/>
      <c r="AN33" s="46"/>
      <c r="AO33" s="46"/>
      <c r="AP33" s="46"/>
      <c r="AQ33" s="46"/>
      <c r="AR33" s="49"/>
      <c r="BE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0"/>
    </row>
    <row r="35" s="2" customFormat="1" ht="25.92" customHeight="1">
      <c r="A35" s="37"/>
      <c r="B35" s="38"/>
      <c r="C35" s="51"/>
      <c r="D35" s="52" t="s">
        <v>43</v>
      </c>
      <c r="E35" s="53"/>
      <c r="F35" s="53"/>
      <c r="G35" s="53"/>
      <c r="H35" s="53"/>
      <c r="I35" s="53"/>
      <c r="J35" s="53"/>
      <c r="K35" s="53"/>
      <c r="L35" s="53"/>
      <c r="M35" s="53"/>
      <c r="N35" s="53"/>
      <c r="O35" s="53"/>
      <c r="P35" s="53"/>
      <c r="Q35" s="53"/>
      <c r="R35" s="53"/>
      <c r="S35" s="53"/>
      <c r="T35" s="54" t="s">
        <v>44</v>
      </c>
      <c r="U35" s="53"/>
      <c r="V35" s="53"/>
      <c r="W35" s="53"/>
      <c r="X35" s="55" t="s">
        <v>45</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E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46</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47</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48</v>
      </c>
      <c r="E60" s="41"/>
      <c r="F60" s="41"/>
      <c r="G60" s="41"/>
      <c r="H60" s="41"/>
      <c r="I60" s="41"/>
      <c r="J60" s="41"/>
      <c r="K60" s="41"/>
      <c r="L60" s="41"/>
      <c r="M60" s="41"/>
      <c r="N60" s="41"/>
      <c r="O60" s="41"/>
      <c r="P60" s="41"/>
      <c r="Q60" s="41"/>
      <c r="R60" s="41"/>
      <c r="S60" s="41"/>
      <c r="T60" s="41"/>
      <c r="U60" s="41"/>
      <c r="V60" s="63" t="s">
        <v>49</v>
      </c>
      <c r="W60" s="41"/>
      <c r="X60" s="41"/>
      <c r="Y60" s="41"/>
      <c r="Z60" s="41"/>
      <c r="AA60" s="41"/>
      <c r="AB60" s="41"/>
      <c r="AC60" s="41"/>
      <c r="AD60" s="41"/>
      <c r="AE60" s="41"/>
      <c r="AF60" s="41"/>
      <c r="AG60" s="41"/>
      <c r="AH60" s="63" t="s">
        <v>48</v>
      </c>
      <c r="AI60" s="41"/>
      <c r="AJ60" s="41"/>
      <c r="AK60" s="41"/>
      <c r="AL60" s="41"/>
      <c r="AM60" s="63" t="s">
        <v>49</v>
      </c>
      <c r="AN60" s="41"/>
      <c r="AO60" s="41"/>
      <c r="AP60" s="39"/>
      <c r="AQ60" s="39"/>
      <c r="AR60" s="43"/>
      <c r="BE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50</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51</v>
      </c>
      <c r="AI64" s="64"/>
      <c r="AJ64" s="64"/>
      <c r="AK64" s="64"/>
      <c r="AL64" s="64"/>
      <c r="AM64" s="64"/>
      <c r="AN64" s="64"/>
      <c r="AO64" s="64"/>
      <c r="AP64" s="39"/>
      <c r="AQ64" s="39"/>
      <c r="AR64" s="43"/>
      <c r="BE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48</v>
      </c>
      <c r="E75" s="41"/>
      <c r="F75" s="41"/>
      <c r="G75" s="41"/>
      <c r="H75" s="41"/>
      <c r="I75" s="41"/>
      <c r="J75" s="41"/>
      <c r="K75" s="41"/>
      <c r="L75" s="41"/>
      <c r="M75" s="41"/>
      <c r="N75" s="41"/>
      <c r="O75" s="41"/>
      <c r="P75" s="41"/>
      <c r="Q75" s="41"/>
      <c r="R75" s="41"/>
      <c r="S75" s="41"/>
      <c r="T75" s="41"/>
      <c r="U75" s="41"/>
      <c r="V75" s="63" t="s">
        <v>49</v>
      </c>
      <c r="W75" s="41"/>
      <c r="X75" s="41"/>
      <c r="Y75" s="41"/>
      <c r="Z75" s="41"/>
      <c r="AA75" s="41"/>
      <c r="AB75" s="41"/>
      <c r="AC75" s="41"/>
      <c r="AD75" s="41"/>
      <c r="AE75" s="41"/>
      <c r="AF75" s="41"/>
      <c r="AG75" s="41"/>
      <c r="AH75" s="63" t="s">
        <v>48</v>
      </c>
      <c r="AI75" s="41"/>
      <c r="AJ75" s="41"/>
      <c r="AK75" s="41"/>
      <c r="AL75" s="41"/>
      <c r="AM75" s="63" t="s">
        <v>49</v>
      </c>
      <c r="AN75" s="41"/>
      <c r="AO75" s="41"/>
      <c r="AP75" s="39"/>
      <c r="AQ75" s="39"/>
      <c r="AR75" s="43"/>
      <c r="BE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E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E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E81" s="37"/>
    </row>
    <row r="82" s="2" customFormat="1" ht="24.96" customHeight="1">
      <c r="A82" s="37"/>
      <c r="B82" s="38"/>
      <c r="C82" s="22" t="s">
        <v>52</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E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E83" s="37"/>
    </row>
    <row r="84" s="4" customFormat="1" ht="12" customHeight="1">
      <c r="A84" s="4"/>
      <c r="B84" s="69"/>
      <c r="C84" s="31" t="s">
        <v>13</v>
      </c>
      <c r="D84" s="70"/>
      <c r="E84" s="70"/>
      <c r="F84" s="70"/>
      <c r="G84" s="70"/>
      <c r="H84" s="70"/>
      <c r="I84" s="70"/>
      <c r="J84" s="70"/>
      <c r="K84" s="70"/>
      <c r="L84" s="70" t="str">
        <f>K5</f>
        <v>17171</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E84" s="4"/>
    </row>
    <row r="85" s="5" customFormat="1" ht="36.96" customHeight="1">
      <c r="A85" s="5"/>
      <c r="B85" s="72"/>
      <c r="C85" s="73" t="s">
        <v>16</v>
      </c>
      <c r="D85" s="74"/>
      <c r="E85" s="74"/>
      <c r="F85" s="74"/>
      <c r="G85" s="74"/>
      <c r="H85" s="74"/>
      <c r="I85" s="74"/>
      <c r="J85" s="74"/>
      <c r="K85" s="74"/>
      <c r="L85" s="75" t="str">
        <f>K6</f>
        <v>Stavební úpravy komunikace Bořice</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E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E86" s="37"/>
    </row>
    <row r="87" s="2" customFormat="1" ht="12" customHeight="1">
      <c r="A87" s="37"/>
      <c r="B87" s="38"/>
      <c r="C87" s="31" t="s">
        <v>20</v>
      </c>
      <c r="D87" s="39"/>
      <c r="E87" s="39"/>
      <c r="F87" s="39"/>
      <c r="G87" s="39"/>
      <c r="H87" s="39"/>
      <c r="I87" s="39"/>
      <c r="J87" s="39"/>
      <c r="K87" s="39"/>
      <c r="L87" s="77" t="str">
        <f>IF(K8="","",K8)</f>
        <v xml:space="preserve"> </v>
      </c>
      <c r="M87" s="39"/>
      <c r="N87" s="39"/>
      <c r="O87" s="39"/>
      <c r="P87" s="39"/>
      <c r="Q87" s="39"/>
      <c r="R87" s="39"/>
      <c r="S87" s="39"/>
      <c r="T87" s="39"/>
      <c r="U87" s="39"/>
      <c r="V87" s="39"/>
      <c r="W87" s="39"/>
      <c r="X87" s="39"/>
      <c r="Y87" s="39"/>
      <c r="Z87" s="39"/>
      <c r="AA87" s="39"/>
      <c r="AB87" s="39"/>
      <c r="AC87" s="39"/>
      <c r="AD87" s="39"/>
      <c r="AE87" s="39"/>
      <c r="AF87" s="39"/>
      <c r="AG87" s="39"/>
      <c r="AH87" s="39"/>
      <c r="AI87" s="31" t="s">
        <v>22</v>
      </c>
      <c r="AJ87" s="39"/>
      <c r="AK87" s="39"/>
      <c r="AL87" s="39"/>
      <c r="AM87" s="78" t="str">
        <f>IF(AN8= "","",AN8)</f>
        <v>21. 7. 2019</v>
      </c>
      <c r="AN87" s="78"/>
      <c r="AO87" s="39"/>
      <c r="AP87" s="39"/>
      <c r="AQ87" s="39"/>
      <c r="AR87" s="43"/>
      <c r="BE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E88" s="37"/>
    </row>
    <row r="89" s="2" customFormat="1" ht="15.15" customHeight="1">
      <c r="A89" s="37"/>
      <c r="B89" s="38"/>
      <c r="C89" s="31" t="s">
        <v>24</v>
      </c>
      <c r="D89" s="39"/>
      <c r="E89" s="39"/>
      <c r="F89" s="39"/>
      <c r="G89" s="39"/>
      <c r="H89" s="39"/>
      <c r="I89" s="39"/>
      <c r="J89" s="39"/>
      <c r="K89" s="39"/>
      <c r="L89" s="70" t="str">
        <f>IF(E11= "","",E11)</f>
        <v xml:space="preserve"> </v>
      </c>
      <c r="M89" s="39"/>
      <c r="N89" s="39"/>
      <c r="O89" s="39"/>
      <c r="P89" s="39"/>
      <c r="Q89" s="39"/>
      <c r="R89" s="39"/>
      <c r="S89" s="39"/>
      <c r="T89" s="39"/>
      <c r="U89" s="39"/>
      <c r="V89" s="39"/>
      <c r="W89" s="39"/>
      <c r="X89" s="39"/>
      <c r="Y89" s="39"/>
      <c r="Z89" s="39"/>
      <c r="AA89" s="39"/>
      <c r="AB89" s="39"/>
      <c r="AC89" s="39"/>
      <c r="AD89" s="39"/>
      <c r="AE89" s="39"/>
      <c r="AF89" s="39"/>
      <c r="AG89" s="39"/>
      <c r="AH89" s="39"/>
      <c r="AI89" s="31" t="s">
        <v>29</v>
      </c>
      <c r="AJ89" s="39"/>
      <c r="AK89" s="39"/>
      <c r="AL89" s="39"/>
      <c r="AM89" s="79" t="str">
        <f>IF(E17="","",E17)</f>
        <v xml:space="preserve"> </v>
      </c>
      <c r="AN89" s="70"/>
      <c r="AO89" s="70"/>
      <c r="AP89" s="70"/>
      <c r="AQ89" s="39"/>
      <c r="AR89" s="43"/>
      <c r="AS89" s="80" t="s">
        <v>53</v>
      </c>
      <c r="AT89" s="81"/>
      <c r="AU89" s="82"/>
      <c r="AV89" s="82"/>
      <c r="AW89" s="82"/>
      <c r="AX89" s="82"/>
      <c r="AY89" s="82"/>
      <c r="AZ89" s="82"/>
      <c r="BA89" s="82"/>
      <c r="BB89" s="82"/>
      <c r="BC89" s="82"/>
      <c r="BD89" s="83"/>
      <c r="BE89" s="37"/>
    </row>
    <row r="90" s="2" customFormat="1" ht="15.15" customHeight="1">
      <c r="A90" s="37"/>
      <c r="B90" s="38"/>
      <c r="C90" s="31" t="s">
        <v>27</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31</v>
      </c>
      <c r="AJ90" s="39"/>
      <c r="AK90" s="39"/>
      <c r="AL90" s="39"/>
      <c r="AM90" s="79" t="str">
        <f>IF(E20="","",E20)</f>
        <v xml:space="preserve"> </v>
      </c>
      <c r="AN90" s="70"/>
      <c r="AO90" s="70"/>
      <c r="AP90" s="70"/>
      <c r="AQ90" s="39"/>
      <c r="AR90" s="43"/>
      <c r="AS90" s="84"/>
      <c r="AT90" s="85"/>
      <c r="AU90" s="86"/>
      <c r="AV90" s="86"/>
      <c r="AW90" s="86"/>
      <c r="AX90" s="86"/>
      <c r="AY90" s="86"/>
      <c r="AZ90" s="86"/>
      <c r="BA90" s="86"/>
      <c r="BB90" s="86"/>
      <c r="BC90" s="86"/>
      <c r="BD90" s="87"/>
      <c r="BE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1"/>
      <c r="BE91" s="37"/>
    </row>
    <row r="92" s="2" customFormat="1" ht="29.28" customHeight="1">
      <c r="A92" s="37"/>
      <c r="B92" s="38"/>
      <c r="C92" s="92" t="s">
        <v>54</v>
      </c>
      <c r="D92" s="93"/>
      <c r="E92" s="93"/>
      <c r="F92" s="93"/>
      <c r="G92" s="93"/>
      <c r="H92" s="94"/>
      <c r="I92" s="95" t="s">
        <v>55</v>
      </c>
      <c r="J92" s="93"/>
      <c r="K92" s="93"/>
      <c r="L92" s="93"/>
      <c r="M92" s="93"/>
      <c r="N92" s="93"/>
      <c r="O92" s="93"/>
      <c r="P92" s="93"/>
      <c r="Q92" s="93"/>
      <c r="R92" s="93"/>
      <c r="S92" s="93"/>
      <c r="T92" s="93"/>
      <c r="U92" s="93"/>
      <c r="V92" s="93"/>
      <c r="W92" s="93"/>
      <c r="X92" s="93"/>
      <c r="Y92" s="93"/>
      <c r="Z92" s="93"/>
      <c r="AA92" s="93"/>
      <c r="AB92" s="93"/>
      <c r="AC92" s="93"/>
      <c r="AD92" s="93"/>
      <c r="AE92" s="93"/>
      <c r="AF92" s="93"/>
      <c r="AG92" s="96" t="s">
        <v>56</v>
      </c>
      <c r="AH92" s="93"/>
      <c r="AI92" s="93"/>
      <c r="AJ92" s="93"/>
      <c r="AK92" s="93"/>
      <c r="AL92" s="93"/>
      <c r="AM92" s="93"/>
      <c r="AN92" s="95" t="s">
        <v>57</v>
      </c>
      <c r="AO92" s="93"/>
      <c r="AP92" s="97"/>
      <c r="AQ92" s="98" t="s">
        <v>58</v>
      </c>
      <c r="AR92" s="43"/>
      <c r="AS92" s="99" t="s">
        <v>59</v>
      </c>
      <c r="AT92" s="100" t="s">
        <v>60</v>
      </c>
      <c r="AU92" s="100" t="s">
        <v>61</v>
      </c>
      <c r="AV92" s="100" t="s">
        <v>62</v>
      </c>
      <c r="AW92" s="100" t="s">
        <v>63</v>
      </c>
      <c r="AX92" s="100" t="s">
        <v>64</v>
      </c>
      <c r="AY92" s="100" t="s">
        <v>65</v>
      </c>
      <c r="AZ92" s="100" t="s">
        <v>66</v>
      </c>
      <c r="BA92" s="100" t="s">
        <v>67</v>
      </c>
      <c r="BB92" s="100" t="s">
        <v>68</v>
      </c>
      <c r="BC92" s="100" t="s">
        <v>69</v>
      </c>
      <c r="BD92" s="101" t="s">
        <v>70</v>
      </c>
      <c r="BE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4"/>
      <c r="BE93" s="37"/>
    </row>
    <row r="94" s="6" customFormat="1" ht="32.4" customHeight="1">
      <c r="A94" s="6"/>
      <c r="B94" s="105"/>
      <c r="C94" s="106" t="s">
        <v>71</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ROUND(SUM(AG95:AG98),2)</f>
        <v>0</v>
      </c>
      <c r="AH94" s="108"/>
      <c r="AI94" s="108"/>
      <c r="AJ94" s="108"/>
      <c r="AK94" s="108"/>
      <c r="AL94" s="108"/>
      <c r="AM94" s="108"/>
      <c r="AN94" s="109">
        <f>SUM(AG94,AT94)</f>
        <v>0</v>
      </c>
      <c r="AO94" s="109"/>
      <c r="AP94" s="109"/>
      <c r="AQ94" s="110" t="s">
        <v>1</v>
      </c>
      <c r="AR94" s="111"/>
      <c r="AS94" s="112">
        <f>ROUND(SUM(AS95:AS98),2)</f>
        <v>0</v>
      </c>
      <c r="AT94" s="113">
        <f>ROUND(SUM(AV94:AW94),2)</f>
        <v>0</v>
      </c>
      <c r="AU94" s="114">
        <f>ROUND(SUM(AU95:AU98),5)</f>
        <v>0</v>
      </c>
      <c r="AV94" s="113">
        <f>ROUND(AZ94*L29,2)</f>
        <v>0</v>
      </c>
      <c r="AW94" s="113">
        <f>ROUND(BA94*L30,2)</f>
        <v>0</v>
      </c>
      <c r="AX94" s="113">
        <f>ROUND(BB94*L29,2)</f>
        <v>0</v>
      </c>
      <c r="AY94" s="113">
        <f>ROUND(BC94*L30,2)</f>
        <v>0</v>
      </c>
      <c r="AZ94" s="113">
        <f>ROUND(SUM(AZ95:AZ98),2)</f>
        <v>0</v>
      </c>
      <c r="BA94" s="113">
        <f>ROUND(SUM(BA95:BA98),2)</f>
        <v>0</v>
      </c>
      <c r="BB94" s="113">
        <f>ROUND(SUM(BB95:BB98),2)</f>
        <v>0</v>
      </c>
      <c r="BC94" s="113">
        <f>ROUND(SUM(BC95:BC98),2)</f>
        <v>0</v>
      </c>
      <c r="BD94" s="115">
        <f>ROUND(SUM(BD95:BD98),2)</f>
        <v>0</v>
      </c>
      <c r="BE94" s="6"/>
      <c r="BS94" s="116" t="s">
        <v>72</v>
      </c>
      <c r="BT94" s="116" t="s">
        <v>73</v>
      </c>
      <c r="BU94" s="117" t="s">
        <v>74</v>
      </c>
      <c r="BV94" s="116" t="s">
        <v>75</v>
      </c>
      <c r="BW94" s="116" t="s">
        <v>5</v>
      </c>
      <c r="BX94" s="116" t="s">
        <v>76</v>
      </c>
      <c r="CL94" s="116" t="s">
        <v>1</v>
      </c>
    </row>
    <row r="95" s="7" customFormat="1" ht="16.5" customHeight="1">
      <c r="A95" s="118" t="s">
        <v>77</v>
      </c>
      <c r="B95" s="119"/>
      <c r="C95" s="120"/>
      <c r="D95" s="121" t="s">
        <v>78</v>
      </c>
      <c r="E95" s="121"/>
      <c r="F95" s="121"/>
      <c r="G95" s="121"/>
      <c r="H95" s="121"/>
      <c r="I95" s="122"/>
      <c r="J95" s="121" t="s">
        <v>79</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'SO 000 - Vedlejší a ostat...'!J30</f>
        <v>0</v>
      </c>
      <c r="AH95" s="122"/>
      <c r="AI95" s="122"/>
      <c r="AJ95" s="122"/>
      <c r="AK95" s="122"/>
      <c r="AL95" s="122"/>
      <c r="AM95" s="122"/>
      <c r="AN95" s="123">
        <f>SUM(AG95,AT95)</f>
        <v>0</v>
      </c>
      <c r="AO95" s="122"/>
      <c r="AP95" s="122"/>
      <c r="AQ95" s="124" t="s">
        <v>80</v>
      </c>
      <c r="AR95" s="125"/>
      <c r="AS95" s="126">
        <v>0</v>
      </c>
      <c r="AT95" s="127">
        <f>ROUND(SUM(AV95:AW95),2)</f>
        <v>0</v>
      </c>
      <c r="AU95" s="128">
        <f>'SO 000 - Vedlejší a ostat...'!P120</f>
        <v>0</v>
      </c>
      <c r="AV95" s="127">
        <f>'SO 000 - Vedlejší a ostat...'!J33</f>
        <v>0</v>
      </c>
      <c r="AW95" s="127">
        <f>'SO 000 - Vedlejší a ostat...'!J34</f>
        <v>0</v>
      </c>
      <c r="AX95" s="127">
        <f>'SO 000 - Vedlejší a ostat...'!J35</f>
        <v>0</v>
      </c>
      <c r="AY95" s="127">
        <f>'SO 000 - Vedlejší a ostat...'!J36</f>
        <v>0</v>
      </c>
      <c r="AZ95" s="127">
        <f>'SO 000 - Vedlejší a ostat...'!F33</f>
        <v>0</v>
      </c>
      <c r="BA95" s="127">
        <f>'SO 000 - Vedlejší a ostat...'!F34</f>
        <v>0</v>
      </c>
      <c r="BB95" s="127">
        <f>'SO 000 - Vedlejší a ostat...'!F35</f>
        <v>0</v>
      </c>
      <c r="BC95" s="127">
        <f>'SO 000 - Vedlejší a ostat...'!F36</f>
        <v>0</v>
      </c>
      <c r="BD95" s="129">
        <f>'SO 000 - Vedlejší a ostat...'!F37</f>
        <v>0</v>
      </c>
      <c r="BE95" s="7"/>
      <c r="BT95" s="130" t="s">
        <v>81</v>
      </c>
      <c r="BV95" s="130" t="s">
        <v>75</v>
      </c>
      <c r="BW95" s="130" t="s">
        <v>82</v>
      </c>
      <c r="BX95" s="130" t="s">
        <v>5</v>
      </c>
      <c r="CL95" s="130" t="s">
        <v>1</v>
      </c>
      <c r="CM95" s="130" t="s">
        <v>83</v>
      </c>
    </row>
    <row r="96" s="7" customFormat="1" ht="16.5" customHeight="1">
      <c r="A96" s="118" t="s">
        <v>77</v>
      </c>
      <c r="B96" s="119"/>
      <c r="C96" s="120"/>
      <c r="D96" s="121" t="s">
        <v>84</v>
      </c>
      <c r="E96" s="121"/>
      <c r="F96" s="121"/>
      <c r="G96" s="121"/>
      <c r="H96" s="121"/>
      <c r="I96" s="122"/>
      <c r="J96" s="121" t="s">
        <v>85</v>
      </c>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3">
        <f>'SO 100 - Komunikace'!J30</f>
        <v>0</v>
      </c>
      <c r="AH96" s="122"/>
      <c r="AI96" s="122"/>
      <c r="AJ96" s="122"/>
      <c r="AK96" s="122"/>
      <c r="AL96" s="122"/>
      <c r="AM96" s="122"/>
      <c r="AN96" s="123">
        <f>SUM(AG96,AT96)</f>
        <v>0</v>
      </c>
      <c r="AO96" s="122"/>
      <c r="AP96" s="122"/>
      <c r="AQ96" s="124" t="s">
        <v>80</v>
      </c>
      <c r="AR96" s="125"/>
      <c r="AS96" s="126">
        <v>0</v>
      </c>
      <c r="AT96" s="127">
        <f>ROUND(SUM(AV96:AW96),2)</f>
        <v>0</v>
      </c>
      <c r="AU96" s="128">
        <f>'SO 100 - Komunikace'!P122</f>
        <v>0</v>
      </c>
      <c r="AV96" s="127">
        <f>'SO 100 - Komunikace'!J33</f>
        <v>0</v>
      </c>
      <c r="AW96" s="127">
        <f>'SO 100 - Komunikace'!J34</f>
        <v>0</v>
      </c>
      <c r="AX96" s="127">
        <f>'SO 100 - Komunikace'!J35</f>
        <v>0</v>
      </c>
      <c r="AY96" s="127">
        <f>'SO 100 - Komunikace'!J36</f>
        <v>0</v>
      </c>
      <c r="AZ96" s="127">
        <f>'SO 100 - Komunikace'!F33</f>
        <v>0</v>
      </c>
      <c r="BA96" s="127">
        <f>'SO 100 - Komunikace'!F34</f>
        <v>0</v>
      </c>
      <c r="BB96" s="127">
        <f>'SO 100 - Komunikace'!F35</f>
        <v>0</v>
      </c>
      <c r="BC96" s="127">
        <f>'SO 100 - Komunikace'!F36</f>
        <v>0</v>
      </c>
      <c r="BD96" s="129">
        <f>'SO 100 - Komunikace'!F37</f>
        <v>0</v>
      </c>
      <c r="BE96" s="7"/>
      <c r="BT96" s="130" t="s">
        <v>81</v>
      </c>
      <c r="BV96" s="130" t="s">
        <v>75</v>
      </c>
      <c r="BW96" s="130" t="s">
        <v>86</v>
      </c>
      <c r="BX96" s="130" t="s">
        <v>5</v>
      </c>
      <c r="CL96" s="130" t="s">
        <v>1</v>
      </c>
      <c r="CM96" s="130" t="s">
        <v>83</v>
      </c>
    </row>
    <row r="97" s="7" customFormat="1" ht="16.5" customHeight="1">
      <c r="A97" s="118" t="s">
        <v>77</v>
      </c>
      <c r="B97" s="119"/>
      <c r="C97" s="120"/>
      <c r="D97" s="121" t="s">
        <v>87</v>
      </c>
      <c r="E97" s="121"/>
      <c r="F97" s="121"/>
      <c r="G97" s="121"/>
      <c r="H97" s="121"/>
      <c r="I97" s="122"/>
      <c r="J97" s="121" t="s">
        <v>88</v>
      </c>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3">
        <f>'SO 120 - Chodníky'!J30</f>
        <v>0</v>
      </c>
      <c r="AH97" s="122"/>
      <c r="AI97" s="122"/>
      <c r="AJ97" s="122"/>
      <c r="AK97" s="122"/>
      <c r="AL97" s="122"/>
      <c r="AM97" s="122"/>
      <c r="AN97" s="123">
        <f>SUM(AG97,AT97)</f>
        <v>0</v>
      </c>
      <c r="AO97" s="122"/>
      <c r="AP97" s="122"/>
      <c r="AQ97" s="124" t="s">
        <v>80</v>
      </c>
      <c r="AR97" s="125"/>
      <c r="AS97" s="126">
        <v>0</v>
      </c>
      <c r="AT97" s="127">
        <f>ROUND(SUM(AV97:AW97),2)</f>
        <v>0</v>
      </c>
      <c r="AU97" s="128">
        <f>'SO 120 - Chodníky'!P122</f>
        <v>0</v>
      </c>
      <c r="AV97" s="127">
        <f>'SO 120 - Chodníky'!J33</f>
        <v>0</v>
      </c>
      <c r="AW97" s="127">
        <f>'SO 120 - Chodníky'!J34</f>
        <v>0</v>
      </c>
      <c r="AX97" s="127">
        <f>'SO 120 - Chodníky'!J35</f>
        <v>0</v>
      </c>
      <c r="AY97" s="127">
        <f>'SO 120 - Chodníky'!J36</f>
        <v>0</v>
      </c>
      <c r="AZ97" s="127">
        <f>'SO 120 - Chodníky'!F33</f>
        <v>0</v>
      </c>
      <c r="BA97" s="127">
        <f>'SO 120 - Chodníky'!F34</f>
        <v>0</v>
      </c>
      <c r="BB97" s="127">
        <f>'SO 120 - Chodníky'!F35</f>
        <v>0</v>
      </c>
      <c r="BC97" s="127">
        <f>'SO 120 - Chodníky'!F36</f>
        <v>0</v>
      </c>
      <c r="BD97" s="129">
        <f>'SO 120 - Chodníky'!F37</f>
        <v>0</v>
      </c>
      <c r="BE97" s="7"/>
      <c r="BT97" s="130" t="s">
        <v>81</v>
      </c>
      <c r="BV97" s="130" t="s">
        <v>75</v>
      </c>
      <c r="BW97" s="130" t="s">
        <v>89</v>
      </c>
      <c r="BX97" s="130" t="s">
        <v>5</v>
      </c>
      <c r="CL97" s="130" t="s">
        <v>1</v>
      </c>
      <c r="CM97" s="130" t="s">
        <v>83</v>
      </c>
    </row>
    <row r="98" s="7" customFormat="1" ht="16.5" customHeight="1">
      <c r="A98" s="118" t="s">
        <v>77</v>
      </c>
      <c r="B98" s="119"/>
      <c r="C98" s="120"/>
      <c r="D98" s="121" t="s">
        <v>90</v>
      </c>
      <c r="E98" s="121"/>
      <c r="F98" s="121"/>
      <c r="G98" s="121"/>
      <c r="H98" s="121"/>
      <c r="I98" s="122"/>
      <c r="J98" s="121" t="s">
        <v>91</v>
      </c>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3">
        <f>'SO 310 - Kanalizace, odvo...'!J30</f>
        <v>0</v>
      </c>
      <c r="AH98" s="122"/>
      <c r="AI98" s="122"/>
      <c r="AJ98" s="122"/>
      <c r="AK98" s="122"/>
      <c r="AL98" s="122"/>
      <c r="AM98" s="122"/>
      <c r="AN98" s="123">
        <f>SUM(AG98,AT98)</f>
        <v>0</v>
      </c>
      <c r="AO98" s="122"/>
      <c r="AP98" s="122"/>
      <c r="AQ98" s="124" t="s">
        <v>80</v>
      </c>
      <c r="AR98" s="125"/>
      <c r="AS98" s="131">
        <v>0</v>
      </c>
      <c r="AT98" s="132">
        <f>ROUND(SUM(AV98:AW98),2)</f>
        <v>0</v>
      </c>
      <c r="AU98" s="133">
        <f>'SO 310 - Kanalizace, odvo...'!P124</f>
        <v>0</v>
      </c>
      <c r="AV98" s="132">
        <f>'SO 310 - Kanalizace, odvo...'!J33</f>
        <v>0</v>
      </c>
      <c r="AW98" s="132">
        <f>'SO 310 - Kanalizace, odvo...'!J34</f>
        <v>0</v>
      </c>
      <c r="AX98" s="132">
        <f>'SO 310 - Kanalizace, odvo...'!J35</f>
        <v>0</v>
      </c>
      <c r="AY98" s="132">
        <f>'SO 310 - Kanalizace, odvo...'!J36</f>
        <v>0</v>
      </c>
      <c r="AZ98" s="132">
        <f>'SO 310 - Kanalizace, odvo...'!F33</f>
        <v>0</v>
      </c>
      <c r="BA98" s="132">
        <f>'SO 310 - Kanalizace, odvo...'!F34</f>
        <v>0</v>
      </c>
      <c r="BB98" s="132">
        <f>'SO 310 - Kanalizace, odvo...'!F35</f>
        <v>0</v>
      </c>
      <c r="BC98" s="132">
        <f>'SO 310 - Kanalizace, odvo...'!F36</f>
        <v>0</v>
      </c>
      <c r="BD98" s="134">
        <f>'SO 310 - Kanalizace, odvo...'!F37</f>
        <v>0</v>
      </c>
      <c r="BE98" s="7"/>
      <c r="BT98" s="130" t="s">
        <v>81</v>
      </c>
      <c r="BV98" s="130" t="s">
        <v>75</v>
      </c>
      <c r="BW98" s="130" t="s">
        <v>92</v>
      </c>
      <c r="BX98" s="130" t="s">
        <v>5</v>
      </c>
      <c r="CL98" s="130" t="s">
        <v>1</v>
      </c>
      <c r="CM98" s="130" t="s">
        <v>83</v>
      </c>
    </row>
    <row r="99" s="2" customFormat="1" ht="30" customHeight="1">
      <c r="A99" s="37"/>
      <c r="B99" s="38"/>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43"/>
      <c r="AS99" s="37"/>
      <c r="AT99" s="37"/>
      <c r="AU99" s="37"/>
      <c r="AV99" s="37"/>
      <c r="AW99" s="37"/>
      <c r="AX99" s="37"/>
      <c r="AY99" s="37"/>
      <c r="AZ99" s="37"/>
      <c r="BA99" s="37"/>
      <c r="BB99" s="37"/>
      <c r="BC99" s="37"/>
      <c r="BD99" s="37"/>
      <c r="BE99" s="37"/>
    </row>
    <row r="100" s="2" customFormat="1" ht="6.96" customHeight="1">
      <c r="A100" s="37"/>
      <c r="B100" s="65"/>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43"/>
      <c r="AS100" s="37"/>
      <c r="AT100" s="37"/>
      <c r="AU100" s="37"/>
      <c r="AV100" s="37"/>
      <c r="AW100" s="37"/>
      <c r="AX100" s="37"/>
      <c r="AY100" s="37"/>
      <c r="AZ100" s="37"/>
      <c r="BA100" s="37"/>
      <c r="BB100" s="37"/>
      <c r="BC100" s="37"/>
      <c r="BD100" s="37"/>
      <c r="BE100" s="37"/>
    </row>
  </sheetData>
  <sheetProtection sheet="1" formatColumns="0" formatRows="0" objects="1" scenarios="1" spinCount="100000" saltValue="Ft0QrZ9x/oePI2M8PDEJPJ8K6aBc+jXVRbEnP4L9HQ9WLwmLpYp9jzHblqUJZFtirTrWGMvH8gnhMsolEG7CxQ==" hashValue="x59kWUhBIL1T+BnHhbmwM2l72UKocJy6J8jfYbcVz0oc+yb+cZrEJqYp+e1+MDk6QEDlvr+1lG43A/L7o5/y+w==" algorithmName="SHA-512" password="CC35"/>
  <mergeCells count="54">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SO 000 - Vedlejší a ostat...'!C2" display="/"/>
    <hyperlink ref="A96" location="'SO 100 - Komunikace'!C2" display="/"/>
    <hyperlink ref="A97" location="'SO 120 - Chodníky'!C2" display="/"/>
    <hyperlink ref="A98" location="'SO 310 - Kanalizace, odvo...'!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5"/>
      <c r="L2" s="1"/>
      <c r="M2" s="1"/>
      <c r="N2" s="1"/>
      <c r="O2" s="1"/>
      <c r="P2" s="1"/>
      <c r="Q2" s="1"/>
      <c r="R2" s="1"/>
      <c r="S2" s="1"/>
      <c r="T2" s="1"/>
      <c r="U2" s="1"/>
      <c r="V2" s="1"/>
      <c r="AT2" s="16" t="s">
        <v>82</v>
      </c>
    </row>
    <row r="3" s="1" customFormat="1" ht="6.96" customHeight="1">
      <c r="B3" s="136"/>
      <c r="C3" s="137"/>
      <c r="D3" s="137"/>
      <c r="E3" s="137"/>
      <c r="F3" s="137"/>
      <c r="G3" s="137"/>
      <c r="H3" s="137"/>
      <c r="I3" s="138"/>
      <c r="J3" s="137"/>
      <c r="K3" s="137"/>
      <c r="L3" s="19"/>
      <c r="AT3" s="16" t="s">
        <v>83</v>
      </c>
    </row>
    <row r="4" s="1" customFormat="1" ht="24.96" customHeight="1">
      <c r="B4" s="19"/>
      <c r="D4" s="139" t="s">
        <v>93</v>
      </c>
      <c r="I4" s="135"/>
      <c r="L4" s="19"/>
      <c r="M4" s="140" t="s">
        <v>10</v>
      </c>
      <c r="AT4" s="16" t="s">
        <v>4</v>
      </c>
    </row>
    <row r="5" s="1" customFormat="1" ht="6.96" customHeight="1">
      <c r="B5" s="19"/>
      <c r="I5" s="135"/>
      <c r="L5" s="19"/>
    </row>
    <row r="6" s="1" customFormat="1" ht="12" customHeight="1">
      <c r="B6" s="19"/>
      <c r="D6" s="141" t="s">
        <v>16</v>
      </c>
      <c r="I6" s="135"/>
      <c r="L6" s="19"/>
    </row>
    <row r="7" s="1" customFormat="1" ht="16.5" customHeight="1">
      <c r="B7" s="19"/>
      <c r="E7" s="142" t="str">
        <f>'Rekapitulace stavby'!K6</f>
        <v>Stavební úpravy komunikace Bořice</v>
      </c>
      <c r="F7" s="141"/>
      <c r="G7" s="141"/>
      <c r="H7" s="141"/>
      <c r="I7" s="135"/>
      <c r="L7" s="19"/>
    </row>
    <row r="8" s="2" customFormat="1" ht="12" customHeight="1">
      <c r="A8" s="37"/>
      <c r="B8" s="43"/>
      <c r="C8" s="37"/>
      <c r="D8" s="141" t="s">
        <v>94</v>
      </c>
      <c r="E8" s="37"/>
      <c r="F8" s="37"/>
      <c r="G8" s="37"/>
      <c r="H8" s="37"/>
      <c r="I8" s="143"/>
      <c r="J8" s="37"/>
      <c r="K8" s="37"/>
      <c r="L8" s="62"/>
      <c r="S8" s="37"/>
      <c r="T8" s="37"/>
      <c r="U8" s="37"/>
      <c r="V8" s="37"/>
      <c r="W8" s="37"/>
      <c r="X8" s="37"/>
      <c r="Y8" s="37"/>
      <c r="Z8" s="37"/>
      <c r="AA8" s="37"/>
      <c r="AB8" s="37"/>
      <c r="AC8" s="37"/>
      <c r="AD8" s="37"/>
      <c r="AE8" s="37"/>
    </row>
    <row r="9" s="2" customFormat="1" ht="16.5" customHeight="1">
      <c r="A9" s="37"/>
      <c r="B9" s="43"/>
      <c r="C9" s="37"/>
      <c r="D9" s="37"/>
      <c r="E9" s="144" t="s">
        <v>95</v>
      </c>
      <c r="F9" s="37"/>
      <c r="G9" s="37"/>
      <c r="H9" s="37"/>
      <c r="I9" s="143"/>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3"/>
      <c r="J10" s="37"/>
      <c r="K10" s="37"/>
      <c r="L10" s="62"/>
      <c r="S10" s="37"/>
      <c r="T10" s="37"/>
      <c r="U10" s="37"/>
      <c r="V10" s="37"/>
      <c r="W10" s="37"/>
      <c r="X10" s="37"/>
      <c r="Y10" s="37"/>
      <c r="Z10" s="37"/>
      <c r="AA10" s="37"/>
      <c r="AB10" s="37"/>
      <c r="AC10" s="37"/>
      <c r="AD10" s="37"/>
      <c r="AE10" s="37"/>
    </row>
    <row r="11" s="2" customFormat="1" ht="12" customHeight="1">
      <c r="A11" s="37"/>
      <c r="B11" s="43"/>
      <c r="C11" s="37"/>
      <c r="D11" s="141" t="s">
        <v>18</v>
      </c>
      <c r="E11" s="37"/>
      <c r="F11" s="145" t="s">
        <v>1</v>
      </c>
      <c r="G11" s="37"/>
      <c r="H11" s="37"/>
      <c r="I11" s="146" t="s">
        <v>19</v>
      </c>
      <c r="J11" s="145" t="s">
        <v>1</v>
      </c>
      <c r="K11" s="37"/>
      <c r="L11" s="62"/>
      <c r="S11" s="37"/>
      <c r="T11" s="37"/>
      <c r="U11" s="37"/>
      <c r="V11" s="37"/>
      <c r="W11" s="37"/>
      <c r="X11" s="37"/>
      <c r="Y11" s="37"/>
      <c r="Z11" s="37"/>
      <c r="AA11" s="37"/>
      <c r="AB11" s="37"/>
      <c r="AC11" s="37"/>
      <c r="AD11" s="37"/>
      <c r="AE11" s="37"/>
    </row>
    <row r="12" s="2" customFormat="1" ht="12" customHeight="1">
      <c r="A12" s="37"/>
      <c r="B12" s="43"/>
      <c r="C12" s="37"/>
      <c r="D12" s="141" t="s">
        <v>20</v>
      </c>
      <c r="E12" s="37"/>
      <c r="F12" s="145" t="s">
        <v>21</v>
      </c>
      <c r="G12" s="37"/>
      <c r="H12" s="37"/>
      <c r="I12" s="146" t="s">
        <v>22</v>
      </c>
      <c r="J12" s="147" t="str">
        <f>'Rekapitulace stavby'!AN8</f>
        <v>21. 7. 2019</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3"/>
      <c r="J13" s="37"/>
      <c r="K13" s="37"/>
      <c r="L13" s="62"/>
      <c r="S13" s="37"/>
      <c r="T13" s="37"/>
      <c r="U13" s="37"/>
      <c r="V13" s="37"/>
      <c r="W13" s="37"/>
      <c r="X13" s="37"/>
      <c r="Y13" s="37"/>
      <c r="Z13" s="37"/>
      <c r="AA13" s="37"/>
      <c r="AB13" s="37"/>
      <c r="AC13" s="37"/>
      <c r="AD13" s="37"/>
      <c r="AE13" s="37"/>
    </row>
    <row r="14" s="2" customFormat="1" ht="12" customHeight="1">
      <c r="A14" s="37"/>
      <c r="B14" s="43"/>
      <c r="C14" s="37"/>
      <c r="D14" s="141" t="s">
        <v>24</v>
      </c>
      <c r="E14" s="37"/>
      <c r="F14" s="37"/>
      <c r="G14" s="37"/>
      <c r="H14" s="37"/>
      <c r="I14" s="146" t="s">
        <v>25</v>
      </c>
      <c r="J14" s="145"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5" t="str">
        <f>IF('Rekapitulace stavby'!E11="","",'Rekapitulace stavby'!E11)</f>
        <v xml:space="preserve"> </v>
      </c>
      <c r="F15" s="37"/>
      <c r="G15" s="37"/>
      <c r="H15" s="37"/>
      <c r="I15" s="146" t="s">
        <v>26</v>
      </c>
      <c r="J15" s="145"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3"/>
      <c r="J16" s="37"/>
      <c r="K16" s="37"/>
      <c r="L16" s="62"/>
      <c r="S16" s="37"/>
      <c r="T16" s="37"/>
      <c r="U16" s="37"/>
      <c r="V16" s="37"/>
      <c r="W16" s="37"/>
      <c r="X16" s="37"/>
      <c r="Y16" s="37"/>
      <c r="Z16" s="37"/>
      <c r="AA16" s="37"/>
      <c r="AB16" s="37"/>
      <c r="AC16" s="37"/>
      <c r="AD16" s="37"/>
      <c r="AE16" s="37"/>
    </row>
    <row r="17" s="2" customFormat="1" ht="12" customHeight="1">
      <c r="A17" s="37"/>
      <c r="B17" s="43"/>
      <c r="C17" s="37"/>
      <c r="D17" s="141" t="s">
        <v>27</v>
      </c>
      <c r="E17" s="37"/>
      <c r="F17" s="37"/>
      <c r="G17" s="37"/>
      <c r="H17" s="37"/>
      <c r="I17" s="146"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5"/>
      <c r="G18" s="145"/>
      <c r="H18" s="145"/>
      <c r="I18" s="146"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3"/>
      <c r="J19" s="37"/>
      <c r="K19" s="37"/>
      <c r="L19" s="62"/>
      <c r="S19" s="37"/>
      <c r="T19" s="37"/>
      <c r="U19" s="37"/>
      <c r="V19" s="37"/>
      <c r="W19" s="37"/>
      <c r="X19" s="37"/>
      <c r="Y19" s="37"/>
      <c r="Z19" s="37"/>
      <c r="AA19" s="37"/>
      <c r="AB19" s="37"/>
      <c r="AC19" s="37"/>
      <c r="AD19" s="37"/>
      <c r="AE19" s="37"/>
    </row>
    <row r="20" s="2" customFormat="1" ht="12" customHeight="1">
      <c r="A20" s="37"/>
      <c r="B20" s="43"/>
      <c r="C20" s="37"/>
      <c r="D20" s="141" t="s">
        <v>29</v>
      </c>
      <c r="E20" s="37"/>
      <c r="F20" s="37"/>
      <c r="G20" s="37"/>
      <c r="H20" s="37"/>
      <c r="I20" s="146" t="s">
        <v>25</v>
      </c>
      <c r="J20" s="145"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5" t="str">
        <f>IF('Rekapitulace stavby'!E17="","",'Rekapitulace stavby'!E17)</f>
        <v xml:space="preserve"> </v>
      </c>
      <c r="F21" s="37"/>
      <c r="G21" s="37"/>
      <c r="H21" s="37"/>
      <c r="I21" s="146" t="s">
        <v>26</v>
      </c>
      <c r="J21" s="145"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3"/>
      <c r="J22" s="37"/>
      <c r="K22" s="37"/>
      <c r="L22" s="62"/>
      <c r="S22" s="37"/>
      <c r="T22" s="37"/>
      <c r="U22" s="37"/>
      <c r="V22" s="37"/>
      <c r="W22" s="37"/>
      <c r="X22" s="37"/>
      <c r="Y22" s="37"/>
      <c r="Z22" s="37"/>
      <c r="AA22" s="37"/>
      <c r="AB22" s="37"/>
      <c r="AC22" s="37"/>
      <c r="AD22" s="37"/>
      <c r="AE22" s="37"/>
    </row>
    <row r="23" s="2" customFormat="1" ht="12" customHeight="1">
      <c r="A23" s="37"/>
      <c r="B23" s="43"/>
      <c r="C23" s="37"/>
      <c r="D23" s="141" t="s">
        <v>31</v>
      </c>
      <c r="E23" s="37"/>
      <c r="F23" s="37"/>
      <c r="G23" s="37"/>
      <c r="H23" s="37"/>
      <c r="I23" s="146" t="s">
        <v>25</v>
      </c>
      <c r="J23" s="145"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5" t="str">
        <f>IF('Rekapitulace stavby'!E20="","",'Rekapitulace stavby'!E20)</f>
        <v xml:space="preserve"> </v>
      </c>
      <c r="F24" s="37"/>
      <c r="G24" s="37"/>
      <c r="H24" s="37"/>
      <c r="I24" s="146" t="s">
        <v>26</v>
      </c>
      <c r="J24" s="145"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3"/>
      <c r="J25" s="37"/>
      <c r="K25" s="37"/>
      <c r="L25" s="62"/>
      <c r="S25" s="37"/>
      <c r="T25" s="37"/>
      <c r="U25" s="37"/>
      <c r="V25" s="37"/>
      <c r="W25" s="37"/>
      <c r="X25" s="37"/>
      <c r="Y25" s="37"/>
      <c r="Z25" s="37"/>
      <c r="AA25" s="37"/>
      <c r="AB25" s="37"/>
      <c r="AC25" s="37"/>
      <c r="AD25" s="37"/>
      <c r="AE25" s="37"/>
    </row>
    <row r="26" s="2" customFormat="1" ht="12" customHeight="1">
      <c r="A26" s="37"/>
      <c r="B26" s="43"/>
      <c r="C26" s="37"/>
      <c r="D26" s="141" t="s">
        <v>32</v>
      </c>
      <c r="E26" s="37"/>
      <c r="F26" s="37"/>
      <c r="G26" s="37"/>
      <c r="H26" s="37"/>
      <c r="I26" s="143"/>
      <c r="J26" s="37"/>
      <c r="K26" s="37"/>
      <c r="L26" s="62"/>
      <c r="S26" s="37"/>
      <c r="T26" s="37"/>
      <c r="U26" s="37"/>
      <c r="V26" s="37"/>
      <c r="W26" s="37"/>
      <c r="X26" s="37"/>
      <c r="Y26" s="37"/>
      <c r="Z26" s="37"/>
      <c r="AA26" s="37"/>
      <c r="AB26" s="37"/>
      <c r="AC26" s="37"/>
      <c r="AD26" s="37"/>
      <c r="AE26" s="37"/>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7"/>
      <c r="B28" s="43"/>
      <c r="C28" s="37"/>
      <c r="D28" s="37"/>
      <c r="E28" s="37"/>
      <c r="F28" s="37"/>
      <c r="G28" s="37"/>
      <c r="H28" s="37"/>
      <c r="I28" s="143"/>
      <c r="J28" s="37"/>
      <c r="K28" s="37"/>
      <c r="L28" s="62"/>
      <c r="S28" s="37"/>
      <c r="T28" s="37"/>
      <c r="U28" s="37"/>
      <c r="V28" s="37"/>
      <c r="W28" s="37"/>
      <c r="X28" s="37"/>
      <c r="Y28" s="37"/>
      <c r="Z28" s="37"/>
      <c r="AA28" s="37"/>
      <c r="AB28" s="37"/>
      <c r="AC28" s="37"/>
      <c r="AD28" s="37"/>
      <c r="AE28" s="37"/>
    </row>
    <row r="29" s="2" customFormat="1" ht="6.96" customHeight="1">
      <c r="A29" s="37"/>
      <c r="B29" s="43"/>
      <c r="C29" s="37"/>
      <c r="D29" s="153"/>
      <c r="E29" s="153"/>
      <c r="F29" s="153"/>
      <c r="G29" s="153"/>
      <c r="H29" s="153"/>
      <c r="I29" s="154"/>
      <c r="J29" s="153"/>
      <c r="K29" s="153"/>
      <c r="L29" s="62"/>
      <c r="S29" s="37"/>
      <c r="T29" s="37"/>
      <c r="U29" s="37"/>
      <c r="V29" s="37"/>
      <c r="W29" s="37"/>
      <c r="X29" s="37"/>
      <c r="Y29" s="37"/>
      <c r="Z29" s="37"/>
      <c r="AA29" s="37"/>
      <c r="AB29" s="37"/>
      <c r="AC29" s="37"/>
      <c r="AD29" s="37"/>
      <c r="AE29" s="37"/>
    </row>
    <row r="30" s="2" customFormat="1" ht="25.44" customHeight="1">
      <c r="A30" s="37"/>
      <c r="B30" s="43"/>
      <c r="C30" s="37"/>
      <c r="D30" s="155" t="s">
        <v>33</v>
      </c>
      <c r="E30" s="37"/>
      <c r="F30" s="37"/>
      <c r="G30" s="37"/>
      <c r="H30" s="37"/>
      <c r="I30" s="143"/>
      <c r="J30" s="156">
        <f>ROUND(J120, 2)</f>
        <v>0</v>
      </c>
      <c r="K30" s="37"/>
      <c r="L30" s="62"/>
      <c r="S30" s="37"/>
      <c r="T30" s="37"/>
      <c r="U30" s="37"/>
      <c r="V30" s="37"/>
      <c r="W30" s="37"/>
      <c r="X30" s="37"/>
      <c r="Y30" s="37"/>
      <c r="Z30" s="37"/>
      <c r="AA30" s="37"/>
      <c r="AB30" s="37"/>
      <c r="AC30" s="37"/>
      <c r="AD30" s="37"/>
      <c r="AE30" s="37"/>
    </row>
    <row r="31" s="2" customFormat="1" ht="6.96" customHeight="1">
      <c r="A31" s="37"/>
      <c r="B31" s="43"/>
      <c r="C31" s="37"/>
      <c r="D31" s="153"/>
      <c r="E31" s="153"/>
      <c r="F31" s="153"/>
      <c r="G31" s="153"/>
      <c r="H31" s="153"/>
      <c r="I31" s="154"/>
      <c r="J31" s="153"/>
      <c r="K31" s="153"/>
      <c r="L31" s="62"/>
      <c r="S31" s="37"/>
      <c r="T31" s="37"/>
      <c r="U31" s="37"/>
      <c r="V31" s="37"/>
      <c r="W31" s="37"/>
      <c r="X31" s="37"/>
      <c r="Y31" s="37"/>
      <c r="Z31" s="37"/>
      <c r="AA31" s="37"/>
      <c r="AB31" s="37"/>
      <c r="AC31" s="37"/>
      <c r="AD31" s="37"/>
      <c r="AE31" s="37"/>
    </row>
    <row r="32" s="2" customFormat="1" ht="14.4" customHeight="1">
      <c r="A32" s="37"/>
      <c r="B32" s="43"/>
      <c r="C32" s="37"/>
      <c r="D32" s="37"/>
      <c r="E32" s="37"/>
      <c r="F32" s="157" t="s">
        <v>35</v>
      </c>
      <c r="G32" s="37"/>
      <c r="H32" s="37"/>
      <c r="I32" s="158" t="s">
        <v>34</v>
      </c>
      <c r="J32" s="157" t="s">
        <v>36</v>
      </c>
      <c r="K32" s="37"/>
      <c r="L32" s="62"/>
      <c r="S32" s="37"/>
      <c r="T32" s="37"/>
      <c r="U32" s="37"/>
      <c r="V32" s="37"/>
      <c r="W32" s="37"/>
      <c r="X32" s="37"/>
      <c r="Y32" s="37"/>
      <c r="Z32" s="37"/>
      <c r="AA32" s="37"/>
      <c r="AB32" s="37"/>
      <c r="AC32" s="37"/>
      <c r="AD32" s="37"/>
      <c r="AE32" s="37"/>
    </row>
    <row r="33" s="2" customFormat="1" ht="14.4" customHeight="1">
      <c r="A33" s="37"/>
      <c r="B33" s="43"/>
      <c r="C33" s="37"/>
      <c r="D33" s="159" t="s">
        <v>37</v>
      </c>
      <c r="E33" s="141" t="s">
        <v>38</v>
      </c>
      <c r="F33" s="160">
        <f>ROUND((SUM(BE120:BE132)),  2)</f>
        <v>0</v>
      </c>
      <c r="G33" s="37"/>
      <c r="H33" s="37"/>
      <c r="I33" s="161">
        <v>0.20999999999999999</v>
      </c>
      <c r="J33" s="160">
        <f>ROUND(((SUM(BE120:BE132))*I33),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41" t="s">
        <v>39</v>
      </c>
      <c r="F34" s="160">
        <f>ROUND((SUM(BF120:BF132)),  2)</f>
        <v>0</v>
      </c>
      <c r="G34" s="37"/>
      <c r="H34" s="37"/>
      <c r="I34" s="161">
        <v>0.14999999999999999</v>
      </c>
      <c r="J34" s="160">
        <f>ROUND(((SUM(BF120:BF132))*I34),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41" t="s">
        <v>40</v>
      </c>
      <c r="F35" s="160">
        <f>ROUND((SUM(BG120:BG132)),  2)</f>
        <v>0</v>
      </c>
      <c r="G35" s="37"/>
      <c r="H35" s="37"/>
      <c r="I35" s="161">
        <v>0.20999999999999999</v>
      </c>
      <c r="J35" s="160">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41" t="s">
        <v>41</v>
      </c>
      <c r="F36" s="160">
        <f>ROUND((SUM(BH120:BH132)),  2)</f>
        <v>0</v>
      </c>
      <c r="G36" s="37"/>
      <c r="H36" s="37"/>
      <c r="I36" s="161">
        <v>0.14999999999999999</v>
      </c>
      <c r="J36" s="160">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60">
        <f>ROUND((SUM(BI120:BI132)),  2)</f>
        <v>0</v>
      </c>
      <c r="G37" s="37"/>
      <c r="H37" s="37"/>
      <c r="I37" s="161">
        <v>0</v>
      </c>
      <c r="J37" s="160">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3"/>
      <c r="J38" s="37"/>
      <c r="K38" s="37"/>
      <c r="L38" s="62"/>
      <c r="S38" s="37"/>
      <c r="T38" s="37"/>
      <c r="U38" s="37"/>
      <c r="V38" s="37"/>
      <c r="W38" s="37"/>
      <c r="X38" s="37"/>
      <c r="Y38" s="37"/>
      <c r="Z38" s="37"/>
      <c r="AA38" s="37"/>
      <c r="AB38" s="37"/>
      <c r="AC38" s="37"/>
      <c r="AD38" s="37"/>
      <c r="AE38" s="37"/>
    </row>
    <row r="39" s="2" customFormat="1" ht="25.44" customHeight="1">
      <c r="A39" s="37"/>
      <c r="B39" s="43"/>
      <c r="C39" s="162"/>
      <c r="D39" s="163" t="s">
        <v>43</v>
      </c>
      <c r="E39" s="164"/>
      <c r="F39" s="164"/>
      <c r="G39" s="165" t="s">
        <v>44</v>
      </c>
      <c r="H39" s="166" t="s">
        <v>45</v>
      </c>
      <c r="I39" s="167"/>
      <c r="J39" s="168">
        <f>SUM(J30:J37)</f>
        <v>0</v>
      </c>
      <c r="K39" s="169"/>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3"/>
      <c r="J40" s="37"/>
      <c r="K40" s="37"/>
      <c r="L40" s="62"/>
      <c r="S40" s="37"/>
      <c r="T40" s="37"/>
      <c r="U40" s="37"/>
      <c r="V40" s="37"/>
      <c r="W40" s="37"/>
      <c r="X40" s="37"/>
      <c r="Y40" s="37"/>
      <c r="Z40" s="37"/>
      <c r="AA40" s="37"/>
      <c r="AB40" s="37"/>
      <c r="AC40" s="37"/>
      <c r="AD40" s="37"/>
      <c r="AE40" s="37"/>
    </row>
    <row r="41" s="1" customFormat="1" ht="14.4" customHeight="1">
      <c r="B41" s="19"/>
      <c r="I41" s="135"/>
      <c r="L41" s="19"/>
    </row>
    <row r="42" s="1" customFormat="1" ht="14.4" customHeight="1">
      <c r="B42" s="19"/>
      <c r="I42" s="135"/>
      <c r="L42" s="19"/>
    </row>
    <row r="43" s="1" customFormat="1" ht="14.4" customHeight="1">
      <c r="B43" s="19"/>
      <c r="I43" s="135"/>
      <c r="L43" s="19"/>
    </row>
    <row r="44" s="1" customFormat="1" ht="14.4" customHeight="1">
      <c r="B44" s="19"/>
      <c r="I44" s="135"/>
      <c r="L44" s="19"/>
    </row>
    <row r="45" s="1" customFormat="1" ht="14.4" customHeight="1">
      <c r="B45" s="19"/>
      <c r="I45" s="135"/>
      <c r="L45" s="19"/>
    </row>
    <row r="46" s="1" customFormat="1" ht="14.4" customHeight="1">
      <c r="B46" s="19"/>
      <c r="I46" s="135"/>
      <c r="L46" s="19"/>
    </row>
    <row r="47" s="1" customFormat="1" ht="14.4" customHeight="1">
      <c r="B47" s="19"/>
      <c r="I47" s="135"/>
      <c r="L47" s="19"/>
    </row>
    <row r="48" s="1" customFormat="1" ht="14.4" customHeight="1">
      <c r="B48" s="19"/>
      <c r="I48" s="135"/>
      <c r="L48" s="19"/>
    </row>
    <row r="49" s="1" customFormat="1" ht="14.4" customHeight="1">
      <c r="B49" s="19"/>
      <c r="I49" s="135"/>
      <c r="L49" s="19"/>
    </row>
    <row r="50" s="2" customFormat="1" ht="14.4" customHeight="1">
      <c r="B50" s="62"/>
      <c r="D50" s="170" t="s">
        <v>46</v>
      </c>
      <c r="E50" s="171"/>
      <c r="F50" s="171"/>
      <c r="G50" s="170" t="s">
        <v>47</v>
      </c>
      <c r="H50" s="171"/>
      <c r="I50" s="172"/>
      <c r="J50" s="171"/>
      <c r="K50" s="171"/>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3" t="s">
        <v>48</v>
      </c>
      <c r="E61" s="174"/>
      <c r="F61" s="175" t="s">
        <v>49</v>
      </c>
      <c r="G61" s="173" t="s">
        <v>48</v>
      </c>
      <c r="H61" s="174"/>
      <c r="I61" s="176"/>
      <c r="J61" s="177" t="s">
        <v>49</v>
      </c>
      <c r="K61" s="174"/>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0" t="s">
        <v>50</v>
      </c>
      <c r="E65" s="178"/>
      <c r="F65" s="178"/>
      <c r="G65" s="170" t="s">
        <v>51</v>
      </c>
      <c r="H65" s="178"/>
      <c r="I65" s="179"/>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3" t="s">
        <v>48</v>
      </c>
      <c r="E76" s="174"/>
      <c r="F76" s="175" t="s">
        <v>49</v>
      </c>
      <c r="G76" s="173" t="s">
        <v>48</v>
      </c>
      <c r="H76" s="174"/>
      <c r="I76" s="176"/>
      <c r="J76" s="177" t="s">
        <v>49</v>
      </c>
      <c r="K76" s="174"/>
      <c r="L76" s="62"/>
      <c r="S76" s="37"/>
      <c r="T76" s="37"/>
      <c r="U76" s="37"/>
      <c r="V76" s="37"/>
      <c r="W76" s="37"/>
      <c r="X76" s="37"/>
      <c r="Y76" s="37"/>
      <c r="Z76" s="37"/>
      <c r="AA76" s="37"/>
      <c r="AB76" s="37"/>
      <c r="AC76" s="37"/>
      <c r="AD76" s="37"/>
      <c r="AE76" s="37"/>
    </row>
    <row r="77" s="2" customFormat="1" ht="14.4" customHeight="1">
      <c r="A77" s="37"/>
      <c r="B77" s="180"/>
      <c r="C77" s="181"/>
      <c r="D77" s="181"/>
      <c r="E77" s="181"/>
      <c r="F77" s="181"/>
      <c r="G77" s="181"/>
      <c r="H77" s="181"/>
      <c r="I77" s="182"/>
      <c r="J77" s="181"/>
      <c r="K77" s="181"/>
      <c r="L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5"/>
      <c r="J81" s="184"/>
      <c r="K81" s="184"/>
      <c r="L81" s="62"/>
      <c r="S81" s="37"/>
      <c r="T81" s="37"/>
      <c r="U81" s="37"/>
      <c r="V81" s="37"/>
      <c r="W81" s="37"/>
      <c r="X81" s="37"/>
      <c r="Y81" s="37"/>
      <c r="Z81" s="37"/>
      <c r="AA81" s="37"/>
      <c r="AB81" s="37"/>
      <c r="AC81" s="37"/>
      <c r="AD81" s="37"/>
      <c r="AE81" s="37"/>
    </row>
    <row r="82" s="2" customFormat="1" ht="24.96" customHeight="1">
      <c r="A82" s="37"/>
      <c r="B82" s="38"/>
      <c r="C82" s="22" t="s">
        <v>96</v>
      </c>
      <c r="D82" s="39"/>
      <c r="E82" s="39"/>
      <c r="F82" s="39"/>
      <c r="G82" s="39"/>
      <c r="H82" s="39"/>
      <c r="I82" s="143"/>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3"/>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3"/>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6" t="str">
        <f>E7</f>
        <v>Stavební úpravy komunikace Bořice</v>
      </c>
      <c r="F85" s="31"/>
      <c r="G85" s="31"/>
      <c r="H85" s="31"/>
      <c r="I85" s="143"/>
      <c r="J85" s="39"/>
      <c r="K85" s="39"/>
      <c r="L85" s="62"/>
      <c r="S85" s="37"/>
      <c r="T85" s="37"/>
      <c r="U85" s="37"/>
      <c r="V85" s="37"/>
      <c r="W85" s="37"/>
      <c r="X85" s="37"/>
      <c r="Y85" s="37"/>
      <c r="Z85" s="37"/>
      <c r="AA85" s="37"/>
      <c r="AB85" s="37"/>
      <c r="AC85" s="37"/>
      <c r="AD85" s="37"/>
      <c r="AE85" s="37"/>
    </row>
    <row r="86" s="2" customFormat="1" ht="12" customHeight="1">
      <c r="A86" s="37"/>
      <c r="B86" s="38"/>
      <c r="C86" s="31" t="s">
        <v>94</v>
      </c>
      <c r="D86" s="39"/>
      <c r="E86" s="39"/>
      <c r="F86" s="39"/>
      <c r="G86" s="39"/>
      <c r="H86" s="39"/>
      <c r="I86" s="143"/>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 000 - Vedlejší a ostatní náklady</v>
      </c>
      <c r="F87" s="39"/>
      <c r="G87" s="39"/>
      <c r="H87" s="39"/>
      <c r="I87" s="143"/>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3"/>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6" t="s">
        <v>22</v>
      </c>
      <c r="J89" s="78" t="str">
        <f>IF(J12="","",J12)</f>
        <v>21. 7. 2019</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3"/>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6"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6"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3"/>
      <c r="J93" s="39"/>
      <c r="K93" s="39"/>
      <c r="L93" s="62"/>
      <c r="S93" s="37"/>
      <c r="T93" s="37"/>
      <c r="U93" s="37"/>
      <c r="V93" s="37"/>
      <c r="W93" s="37"/>
      <c r="X93" s="37"/>
      <c r="Y93" s="37"/>
      <c r="Z93" s="37"/>
      <c r="AA93" s="37"/>
      <c r="AB93" s="37"/>
      <c r="AC93" s="37"/>
      <c r="AD93" s="37"/>
      <c r="AE93" s="37"/>
    </row>
    <row r="94" s="2" customFormat="1" ht="29.28" customHeight="1">
      <c r="A94" s="37"/>
      <c r="B94" s="38"/>
      <c r="C94" s="187" t="s">
        <v>97</v>
      </c>
      <c r="D94" s="188"/>
      <c r="E94" s="188"/>
      <c r="F94" s="188"/>
      <c r="G94" s="188"/>
      <c r="H94" s="188"/>
      <c r="I94" s="189"/>
      <c r="J94" s="190" t="s">
        <v>98</v>
      </c>
      <c r="K94" s="188"/>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3"/>
      <c r="J95" s="39"/>
      <c r="K95" s="39"/>
      <c r="L95" s="62"/>
      <c r="S95" s="37"/>
      <c r="T95" s="37"/>
      <c r="U95" s="37"/>
      <c r="V95" s="37"/>
      <c r="W95" s="37"/>
      <c r="X95" s="37"/>
      <c r="Y95" s="37"/>
      <c r="Z95" s="37"/>
      <c r="AA95" s="37"/>
      <c r="AB95" s="37"/>
      <c r="AC95" s="37"/>
      <c r="AD95" s="37"/>
      <c r="AE95" s="37"/>
    </row>
    <row r="96" s="2" customFormat="1" ht="22.8" customHeight="1">
      <c r="A96" s="37"/>
      <c r="B96" s="38"/>
      <c r="C96" s="191" t="s">
        <v>99</v>
      </c>
      <c r="D96" s="39"/>
      <c r="E96" s="39"/>
      <c r="F96" s="39"/>
      <c r="G96" s="39"/>
      <c r="H96" s="39"/>
      <c r="I96" s="143"/>
      <c r="J96" s="109">
        <f>J120</f>
        <v>0</v>
      </c>
      <c r="K96" s="39"/>
      <c r="L96" s="62"/>
      <c r="S96" s="37"/>
      <c r="T96" s="37"/>
      <c r="U96" s="37"/>
      <c r="V96" s="37"/>
      <c r="W96" s="37"/>
      <c r="X96" s="37"/>
      <c r="Y96" s="37"/>
      <c r="Z96" s="37"/>
      <c r="AA96" s="37"/>
      <c r="AB96" s="37"/>
      <c r="AC96" s="37"/>
      <c r="AD96" s="37"/>
      <c r="AE96" s="37"/>
      <c r="AU96" s="16" t="s">
        <v>100</v>
      </c>
    </row>
    <row r="97" s="9" customFormat="1" ht="24.96" customHeight="1">
      <c r="A97" s="9"/>
      <c r="B97" s="192"/>
      <c r="C97" s="193"/>
      <c r="D97" s="194" t="s">
        <v>101</v>
      </c>
      <c r="E97" s="195"/>
      <c r="F97" s="195"/>
      <c r="G97" s="195"/>
      <c r="H97" s="195"/>
      <c r="I97" s="196"/>
      <c r="J97" s="197">
        <f>J121</f>
        <v>0</v>
      </c>
      <c r="K97" s="193"/>
      <c r="L97" s="198"/>
      <c r="S97" s="9"/>
      <c r="T97" s="9"/>
      <c r="U97" s="9"/>
      <c r="V97" s="9"/>
      <c r="W97" s="9"/>
      <c r="X97" s="9"/>
      <c r="Y97" s="9"/>
      <c r="Z97" s="9"/>
      <c r="AA97" s="9"/>
      <c r="AB97" s="9"/>
      <c r="AC97" s="9"/>
      <c r="AD97" s="9"/>
      <c r="AE97" s="9"/>
    </row>
    <row r="98" s="10" customFormat="1" ht="19.92" customHeight="1">
      <c r="A98" s="10"/>
      <c r="B98" s="199"/>
      <c r="C98" s="200"/>
      <c r="D98" s="201" t="s">
        <v>102</v>
      </c>
      <c r="E98" s="202"/>
      <c r="F98" s="202"/>
      <c r="G98" s="202"/>
      <c r="H98" s="202"/>
      <c r="I98" s="203"/>
      <c r="J98" s="204">
        <f>J122</f>
        <v>0</v>
      </c>
      <c r="K98" s="200"/>
      <c r="L98" s="205"/>
      <c r="S98" s="10"/>
      <c r="T98" s="10"/>
      <c r="U98" s="10"/>
      <c r="V98" s="10"/>
      <c r="W98" s="10"/>
      <c r="X98" s="10"/>
      <c r="Y98" s="10"/>
      <c r="Z98" s="10"/>
      <c r="AA98" s="10"/>
      <c r="AB98" s="10"/>
      <c r="AC98" s="10"/>
      <c r="AD98" s="10"/>
      <c r="AE98" s="10"/>
    </row>
    <row r="99" s="10" customFormat="1" ht="19.92" customHeight="1">
      <c r="A99" s="10"/>
      <c r="B99" s="199"/>
      <c r="C99" s="200"/>
      <c r="D99" s="201" t="s">
        <v>103</v>
      </c>
      <c r="E99" s="202"/>
      <c r="F99" s="202"/>
      <c r="G99" s="202"/>
      <c r="H99" s="202"/>
      <c r="I99" s="203"/>
      <c r="J99" s="204">
        <f>J126</f>
        <v>0</v>
      </c>
      <c r="K99" s="200"/>
      <c r="L99" s="205"/>
      <c r="S99" s="10"/>
      <c r="T99" s="10"/>
      <c r="U99" s="10"/>
      <c r="V99" s="10"/>
      <c r="W99" s="10"/>
      <c r="X99" s="10"/>
      <c r="Y99" s="10"/>
      <c r="Z99" s="10"/>
      <c r="AA99" s="10"/>
      <c r="AB99" s="10"/>
      <c r="AC99" s="10"/>
      <c r="AD99" s="10"/>
      <c r="AE99" s="10"/>
    </row>
    <row r="100" s="10" customFormat="1" ht="19.92" customHeight="1">
      <c r="A100" s="10"/>
      <c r="B100" s="199"/>
      <c r="C100" s="200"/>
      <c r="D100" s="201" t="s">
        <v>104</v>
      </c>
      <c r="E100" s="202"/>
      <c r="F100" s="202"/>
      <c r="G100" s="202"/>
      <c r="H100" s="202"/>
      <c r="I100" s="203"/>
      <c r="J100" s="204">
        <f>J130</f>
        <v>0</v>
      </c>
      <c r="K100" s="200"/>
      <c r="L100" s="205"/>
      <c r="S100" s="10"/>
      <c r="T100" s="10"/>
      <c r="U100" s="10"/>
      <c r="V100" s="10"/>
      <c r="W100" s="10"/>
      <c r="X100" s="10"/>
      <c r="Y100" s="10"/>
      <c r="Z100" s="10"/>
      <c r="AA100" s="10"/>
      <c r="AB100" s="10"/>
      <c r="AC100" s="10"/>
      <c r="AD100" s="10"/>
      <c r="AE100" s="10"/>
    </row>
    <row r="101" s="2" customFormat="1" ht="21.84" customHeight="1">
      <c r="A101" s="37"/>
      <c r="B101" s="38"/>
      <c r="C101" s="39"/>
      <c r="D101" s="39"/>
      <c r="E101" s="39"/>
      <c r="F101" s="39"/>
      <c r="G101" s="39"/>
      <c r="H101" s="39"/>
      <c r="I101" s="143"/>
      <c r="J101" s="39"/>
      <c r="K101" s="39"/>
      <c r="L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182"/>
      <c r="J102" s="66"/>
      <c r="K102" s="66"/>
      <c r="L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185"/>
      <c r="J106" s="68"/>
      <c r="K106" s="68"/>
      <c r="L106" s="62"/>
      <c r="S106" s="37"/>
      <c r="T106" s="37"/>
      <c r="U106" s="37"/>
      <c r="V106" s="37"/>
      <c r="W106" s="37"/>
      <c r="X106" s="37"/>
      <c r="Y106" s="37"/>
      <c r="Z106" s="37"/>
      <c r="AA106" s="37"/>
      <c r="AB106" s="37"/>
      <c r="AC106" s="37"/>
      <c r="AD106" s="37"/>
      <c r="AE106" s="37"/>
    </row>
    <row r="107" s="2" customFormat="1" ht="24.96" customHeight="1">
      <c r="A107" s="37"/>
      <c r="B107" s="38"/>
      <c r="C107" s="22" t="s">
        <v>105</v>
      </c>
      <c r="D107" s="39"/>
      <c r="E107" s="39"/>
      <c r="F107" s="39"/>
      <c r="G107" s="39"/>
      <c r="H107" s="39"/>
      <c r="I107" s="143"/>
      <c r="J107" s="39"/>
      <c r="K107" s="39"/>
      <c r="L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143"/>
      <c r="J108" s="39"/>
      <c r="K108" s="39"/>
      <c r="L108" s="62"/>
      <c r="S108" s="37"/>
      <c r="T108" s="37"/>
      <c r="U108" s="37"/>
      <c r="V108" s="37"/>
      <c r="W108" s="37"/>
      <c r="X108" s="37"/>
      <c r="Y108" s="37"/>
      <c r="Z108" s="37"/>
      <c r="AA108" s="37"/>
      <c r="AB108" s="37"/>
      <c r="AC108" s="37"/>
      <c r="AD108" s="37"/>
      <c r="AE108" s="37"/>
    </row>
    <row r="109" s="2" customFormat="1" ht="12" customHeight="1">
      <c r="A109" s="37"/>
      <c r="B109" s="38"/>
      <c r="C109" s="31" t="s">
        <v>16</v>
      </c>
      <c r="D109" s="39"/>
      <c r="E109" s="39"/>
      <c r="F109" s="39"/>
      <c r="G109" s="39"/>
      <c r="H109" s="39"/>
      <c r="I109" s="143"/>
      <c r="J109" s="39"/>
      <c r="K109" s="39"/>
      <c r="L109" s="62"/>
      <c r="S109" s="37"/>
      <c r="T109" s="37"/>
      <c r="U109" s="37"/>
      <c r="V109" s="37"/>
      <c r="W109" s="37"/>
      <c r="X109" s="37"/>
      <c r="Y109" s="37"/>
      <c r="Z109" s="37"/>
      <c r="AA109" s="37"/>
      <c r="AB109" s="37"/>
      <c r="AC109" s="37"/>
      <c r="AD109" s="37"/>
      <c r="AE109" s="37"/>
    </row>
    <row r="110" s="2" customFormat="1" ht="16.5" customHeight="1">
      <c r="A110" s="37"/>
      <c r="B110" s="38"/>
      <c r="C110" s="39"/>
      <c r="D110" s="39"/>
      <c r="E110" s="186" t="str">
        <f>E7</f>
        <v>Stavební úpravy komunikace Bořice</v>
      </c>
      <c r="F110" s="31"/>
      <c r="G110" s="31"/>
      <c r="H110" s="31"/>
      <c r="I110" s="143"/>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94</v>
      </c>
      <c r="D111" s="39"/>
      <c r="E111" s="39"/>
      <c r="F111" s="39"/>
      <c r="G111" s="39"/>
      <c r="H111" s="39"/>
      <c r="I111" s="143"/>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SO 000 - Vedlejší a ostatní náklady</v>
      </c>
      <c r="F112" s="39"/>
      <c r="G112" s="39"/>
      <c r="H112" s="39"/>
      <c r="I112" s="143"/>
      <c r="J112" s="39"/>
      <c r="K112" s="39"/>
      <c r="L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143"/>
      <c r="J113" s="39"/>
      <c r="K113" s="39"/>
      <c r="L113" s="62"/>
      <c r="S113" s="37"/>
      <c r="T113" s="37"/>
      <c r="U113" s="37"/>
      <c r="V113" s="37"/>
      <c r="W113" s="37"/>
      <c r="X113" s="37"/>
      <c r="Y113" s="37"/>
      <c r="Z113" s="37"/>
      <c r="AA113" s="37"/>
      <c r="AB113" s="37"/>
      <c r="AC113" s="37"/>
      <c r="AD113" s="37"/>
      <c r="AE113" s="37"/>
    </row>
    <row r="114" s="2" customFormat="1" ht="12" customHeight="1">
      <c r="A114" s="37"/>
      <c r="B114" s="38"/>
      <c r="C114" s="31" t="s">
        <v>20</v>
      </c>
      <c r="D114" s="39"/>
      <c r="E114" s="39"/>
      <c r="F114" s="26" t="str">
        <f>F12</f>
        <v xml:space="preserve"> </v>
      </c>
      <c r="G114" s="39"/>
      <c r="H114" s="39"/>
      <c r="I114" s="146" t="s">
        <v>22</v>
      </c>
      <c r="J114" s="78" t="str">
        <f>IF(J12="","",J12)</f>
        <v>21. 7. 2019</v>
      </c>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143"/>
      <c r="J115" s="39"/>
      <c r="K115" s="39"/>
      <c r="L115" s="62"/>
      <c r="S115" s="37"/>
      <c r="T115" s="37"/>
      <c r="U115" s="37"/>
      <c r="V115" s="37"/>
      <c r="W115" s="37"/>
      <c r="X115" s="37"/>
      <c r="Y115" s="37"/>
      <c r="Z115" s="37"/>
      <c r="AA115" s="37"/>
      <c r="AB115" s="37"/>
      <c r="AC115" s="37"/>
      <c r="AD115" s="37"/>
      <c r="AE115" s="37"/>
    </row>
    <row r="116" s="2" customFormat="1" ht="15.15" customHeight="1">
      <c r="A116" s="37"/>
      <c r="B116" s="38"/>
      <c r="C116" s="31" t="s">
        <v>24</v>
      </c>
      <c r="D116" s="39"/>
      <c r="E116" s="39"/>
      <c r="F116" s="26" t="str">
        <f>E15</f>
        <v xml:space="preserve"> </v>
      </c>
      <c r="G116" s="39"/>
      <c r="H116" s="39"/>
      <c r="I116" s="146" t="s">
        <v>29</v>
      </c>
      <c r="J116" s="35" t="str">
        <f>E21</f>
        <v xml:space="preserve"> </v>
      </c>
      <c r="K116" s="39"/>
      <c r="L116" s="62"/>
      <c r="S116" s="37"/>
      <c r="T116" s="37"/>
      <c r="U116" s="37"/>
      <c r="V116" s="37"/>
      <c r="W116" s="37"/>
      <c r="X116" s="37"/>
      <c r="Y116" s="37"/>
      <c r="Z116" s="37"/>
      <c r="AA116" s="37"/>
      <c r="AB116" s="37"/>
      <c r="AC116" s="37"/>
      <c r="AD116" s="37"/>
      <c r="AE116" s="37"/>
    </row>
    <row r="117" s="2" customFormat="1" ht="15.15" customHeight="1">
      <c r="A117" s="37"/>
      <c r="B117" s="38"/>
      <c r="C117" s="31" t="s">
        <v>27</v>
      </c>
      <c r="D117" s="39"/>
      <c r="E117" s="39"/>
      <c r="F117" s="26" t="str">
        <f>IF(E18="","",E18)</f>
        <v>Vyplň údaj</v>
      </c>
      <c r="G117" s="39"/>
      <c r="H117" s="39"/>
      <c r="I117" s="146" t="s">
        <v>31</v>
      </c>
      <c r="J117" s="35" t="str">
        <f>E24</f>
        <v xml:space="preserve"> </v>
      </c>
      <c r="K117" s="39"/>
      <c r="L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143"/>
      <c r="J118" s="39"/>
      <c r="K118" s="39"/>
      <c r="L118" s="62"/>
      <c r="S118" s="37"/>
      <c r="T118" s="37"/>
      <c r="U118" s="37"/>
      <c r="V118" s="37"/>
      <c r="W118" s="37"/>
      <c r="X118" s="37"/>
      <c r="Y118" s="37"/>
      <c r="Z118" s="37"/>
      <c r="AA118" s="37"/>
      <c r="AB118" s="37"/>
      <c r="AC118" s="37"/>
      <c r="AD118" s="37"/>
      <c r="AE118" s="37"/>
    </row>
    <row r="119" s="11" customFormat="1" ht="29.28" customHeight="1">
      <c r="A119" s="206"/>
      <c r="B119" s="207"/>
      <c r="C119" s="208" t="s">
        <v>106</v>
      </c>
      <c r="D119" s="209" t="s">
        <v>58</v>
      </c>
      <c r="E119" s="209" t="s">
        <v>54</v>
      </c>
      <c r="F119" s="209" t="s">
        <v>55</v>
      </c>
      <c r="G119" s="209" t="s">
        <v>107</v>
      </c>
      <c r="H119" s="209" t="s">
        <v>108</v>
      </c>
      <c r="I119" s="210" t="s">
        <v>109</v>
      </c>
      <c r="J119" s="209" t="s">
        <v>98</v>
      </c>
      <c r="K119" s="211" t="s">
        <v>110</v>
      </c>
      <c r="L119" s="212"/>
      <c r="M119" s="99" t="s">
        <v>1</v>
      </c>
      <c r="N119" s="100" t="s">
        <v>37</v>
      </c>
      <c r="O119" s="100" t="s">
        <v>111</v>
      </c>
      <c r="P119" s="100" t="s">
        <v>112</v>
      </c>
      <c r="Q119" s="100" t="s">
        <v>113</v>
      </c>
      <c r="R119" s="100" t="s">
        <v>114</v>
      </c>
      <c r="S119" s="100" t="s">
        <v>115</v>
      </c>
      <c r="T119" s="101" t="s">
        <v>116</v>
      </c>
      <c r="U119" s="206"/>
      <c r="V119" s="206"/>
      <c r="W119" s="206"/>
      <c r="X119" s="206"/>
      <c r="Y119" s="206"/>
      <c r="Z119" s="206"/>
      <c r="AA119" s="206"/>
      <c r="AB119" s="206"/>
      <c r="AC119" s="206"/>
      <c r="AD119" s="206"/>
      <c r="AE119" s="206"/>
    </row>
    <row r="120" s="2" customFormat="1" ht="22.8" customHeight="1">
      <c r="A120" s="37"/>
      <c r="B120" s="38"/>
      <c r="C120" s="106" t="s">
        <v>117</v>
      </c>
      <c r="D120" s="39"/>
      <c r="E120" s="39"/>
      <c r="F120" s="39"/>
      <c r="G120" s="39"/>
      <c r="H120" s="39"/>
      <c r="I120" s="143"/>
      <c r="J120" s="213">
        <f>BK120</f>
        <v>0</v>
      </c>
      <c r="K120" s="39"/>
      <c r="L120" s="43"/>
      <c r="M120" s="102"/>
      <c r="N120" s="214"/>
      <c r="O120" s="103"/>
      <c r="P120" s="215">
        <f>P121</f>
        <v>0</v>
      </c>
      <c r="Q120" s="103"/>
      <c r="R120" s="215">
        <f>R121</f>
        <v>0</v>
      </c>
      <c r="S120" s="103"/>
      <c r="T120" s="216">
        <f>T121</f>
        <v>0</v>
      </c>
      <c r="U120" s="37"/>
      <c r="V120" s="37"/>
      <c r="W120" s="37"/>
      <c r="X120" s="37"/>
      <c r="Y120" s="37"/>
      <c r="Z120" s="37"/>
      <c r="AA120" s="37"/>
      <c r="AB120" s="37"/>
      <c r="AC120" s="37"/>
      <c r="AD120" s="37"/>
      <c r="AE120" s="37"/>
      <c r="AT120" s="16" t="s">
        <v>72</v>
      </c>
      <c r="AU120" s="16" t="s">
        <v>100</v>
      </c>
      <c r="BK120" s="217">
        <f>BK121</f>
        <v>0</v>
      </c>
    </row>
    <row r="121" s="12" customFormat="1" ht="25.92" customHeight="1">
      <c r="A121" s="12"/>
      <c r="B121" s="218"/>
      <c r="C121" s="219"/>
      <c r="D121" s="220" t="s">
        <v>72</v>
      </c>
      <c r="E121" s="221" t="s">
        <v>118</v>
      </c>
      <c r="F121" s="221" t="s">
        <v>119</v>
      </c>
      <c r="G121" s="219"/>
      <c r="H121" s="219"/>
      <c r="I121" s="222"/>
      <c r="J121" s="223">
        <f>BK121</f>
        <v>0</v>
      </c>
      <c r="K121" s="219"/>
      <c r="L121" s="224"/>
      <c r="M121" s="225"/>
      <c r="N121" s="226"/>
      <c r="O121" s="226"/>
      <c r="P121" s="227">
        <f>P122+P126+P130</f>
        <v>0</v>
      </c>
      <c r="Q121" s="226"/>
      <c r="R121" s="227">
        <f>R122+R126+R130</f>
        <v>0</v>
      </c>
      <c r="S121" s="226"/>
      <c r="T121" s="228">
        <f>T122+T126+T130</f>
        <v>0</v>
      </c>
      <c r="U121" s="12"/>
      <c r="V121" s="12"/>
      <c r="W121" s="12"/>
      <c r="X121" s="12"/>
      <c r="Y121" s="12"/>
      <c r="Z121" s="12"/>
      <c r="AA121" s="12"/>
      <c r="AB121" s="12"/>
      <c r="AC121" s="12"/>
      <c r="AD121" s="12"/>
      <c r="AE121" s="12"/>
      <c r="AR121" s="229" t="s">
        <v>120</v>
      </c>
      <c r="AT121" s="230" t="s">
        <v>72</v>
      </c>
      <c r="AU121" s="230" t="s">
        <v>73</v>
      </c>
      <c r="AY121" s="229" t="s">
        <v>121</v>
      </c>
      <c r="BK121" s="231">
        <f>BK122+BK126+BK130</f>
        <v>0</v>
      </c>
    </row>
    <row r="122" s="12" customFormat="1" ht="22.8" customHeight="1">
      <c r="A122" s="12"/>
      <c r="B122" s="218"/>
      <c r="C122" s="219"/>
      <c r="D122" s="220" t="s">
        <v>72</v>
      </c>
      <c r="E122" s="232" t="s">
        <v>122</v>
      </c>
      <c r="F122" s="232" t="s">
        <v>123</v>
      </c>
      <c r="G122" s="219"/>
      <c r="H122" s="219"/>
      <c r="I122" s="222"/>
      <c r="J122" s="233">
        <f>BK122</f>
        <v>0</v>
      </c>
      <c r="K122" s="219"/>
      <c r="L122" s="224"/>
      <c r="M122" s="225"/>
      <c r="N122" s="226"/>
      <c r="O122" s="226"/>
      <c r="P122" s="227">
        <f>SUM(P123:P125)</f>
        <v>0</v>
      </c>
      <c r="Q122" s="226"/>
      <c r="R122" s="227">
        <f>SUM(R123:R125)</f>
        <v>0</v>
      </c>
      <c r="S122" s="226"/>
      <c r="T122" s="228">
        <f>SUM(T123:T125)</f>
        <v>0</v>
      </c>
      <c r="U122" s="12"/>
      <c r="V122" s="12"/>
      <c r="W122" s="12"/>
      <c r="X122" s="12"/>
      <c r="Y122" s="12"/>
      <c r="Z122" s="12"/>
      <c r="AA122" s="12"/>
      <c r="AB122" s="12"/>
      <c r="AC122" s="12"/>
      <c r="AD122" s="12"/>
      <c r="AE122" s="12"/>
      <c r="AR122" s="229" t="s">
        <v>120</v>
      </c>
      <c r="AT122" s="230" t="s">
        <v>72</v>
      </c>
      <c r="AU122" s="230" t="s">
        <v>81</v>
      </c>
      <c r="AY122" s="229" t="s">
        <v>121</v>
      </c>
      <c r="BK122" s="231">
        <f>SUM(BK123:BK125)</f>
        <v>0</v>
      </c>
    </row>
    <row r="123" s="2" customFormat="1" ht="16.5" customHeight="1">
      <c r="A123" s="37"/>
      <c r="B123" s="38"/>
      <c r="C123" s="234" t="s">
        <v>81</v>
      </c>
      <c r="D123" s="234" t="s">
        <v>124</v>
      </c>
      <c r="E123" s="235" t="s">
        <v>125</v>
      </c>
      <c r="F123" s="236" t="s">
        <v>126</v>
      </c>
      <c r="G123" s="237" t="s">
        <v>127</v>
      </c>
      <c r="H123" s="238">
        <v>1</v>
      </c>
      <c r="I123" s="239"/>
      <c r="J123" s="240">
        <f>ROUND(I123*H123,2)</f>
        <v>0</v>
      </c>
      <c r="K123" s="236" t="s">
        <v>128</v>
      </c>
      <c r="L123" s="43"/>
      <c r="M123" s="241" t="s">
        <v>1</v>
      </c>
      <c r="N123" s="242" t="s">
        <v>38</v>
      </c>
      <c r="O123" s="90"/>
      <c r="P123" s="243">
        <f>O123*H123</f>
        <v>0</v>
      </c>
      <c r="Q123" s="243">
        <v>0</v>
      </c>
      <c r="R123" s="243">
        <f>Q123*H123</f>
        <v>0</v>
      </c>
      <c r="S123" s="243">
        <v>0</v>
      </c>
      <c r="T123" s="244">
        <f>S123*H123</f>
        <v>0</v>
      </c>
      <c r="U123" s="37"/>
      <c r="V123" s="37"/>
      <c r="W123" s="37"/>
      <c r="X123" s="37"/>
      <c r="Y123" s="37"/>
      <c r="Z123" s="37"/>
      <c r="AA123" s="37"/>
      <c r="AB123" s="37"/>
      <c r="AC123" s="37"/>
      <c r="AD123" s="37"/>
      <c r="AE123" s="37"/>
      <c r="AR123" s="245" t="s">
        <v>129</v>
      </c>
      <c r="AT123" s="245" t="s">
        <v>124</v>
      </c>
      <c r="AU123" s="245" t="s">
        <v>83</v>
      </c>
      <c r="AY123" s="16" t="s">
        <v>121</v>
      </c>
      <c r="BE123" s="246">
        <f>IF(N123="základní",J123,0)</f>
        <v>0</v>
      </c>
      <c r="BF123" s="246">
        <f>IF(N123="snížená",J123,0)</f>
        <v>0</v>
      </c>
      <c r="BG123" s="246">
        <f>IF(N123="zákl. přenesená",J123,0)</f>
        <v>0</v>
      </c>
      <c r="BH123" s="246">
        <f>IF(N123="sníž. přenesená",J123,0)</f>
        <v>0</v>
      </c>
      <c r="BI123" s="246">
        <f>IF(N123="nulová",J123,0)</f>
        <v>0</v>
      </c>
      <c r="BJ123" s="16" t="s">
        <v>81</v>
      </c>
      <c r="BK123" s="246">
        <f>ROUND(I123*H123,2)</f>
        <v>0</v>
      </c>
      <c r="BL123" s="16" t="s">
        <v>129</v>
      </c>
      <c r="BM123" s="245" t="s">
        <v>130</v>
      </c>
    </row>
    <row r="124" s="2" customFormat="1" ht="16.5" customHeight="1">
      <c r="A124" s="37"/>
      <c r="B124" s="38"/>
      <c r="C124" s="234" t="s">
        <v>83</v>
      </c>
      <c r="D124" s="234" t="s">
        <v>124</v>
      </c>
      <c r="E124" s="235" t="s">
        <v>131</v>
      </c>
      <c r="F124" s="236" t="s">
        <v>132</v>
      </c>
      <c r="G124" s="237" t="s">
        <v>127</v>
      </c>
      <c r="H124" s="238">
        <v>1</v>
      </c>
      <c r="I124" s="239"/>
      <c r="J124" s="240">
        <f>ROUND(I124*H124,2)</f>
        <v>0</v>
      </c>
      <c r="K124" s="236" t="s">
        <v>128</v>
      </c>
      <c r="L124" s="43"/>
      <c r="M124" s="241" t="s">
        <v>1</v>
      </c>
      <c r="N124" s="242" t="s">
        <v>38</v>
      </c>
      <c r="O124" s="90"/>
      <c r="P124" s="243">
        <f>O124*H124</f>
        <v>0</v>
      </c>
      <c r="Q124" s="243">
        <v>0</v>
      </c>
      <c r="R124" s="243">
        <f>Q124*H124</f>
        <v>0</v>
      </c>
      <c r="S124" s="243">
        <v>0</v>
      </c>
      <c r="T124" s="244">
        <f>S124*H124</f>
        <v>0</v>
      </c>
      <c r="U124" s="37"/>
      <c r="V124" s="37"/>
      <c r="W124" s="37"/>
      <c r="X124" s="37"/>
      <c r="Y124" s="37"/>
      <c r="Z124" s="37"/>
      <c r="AA124" s="37"/>
      <c r="AB124" s="37"/>
      <c r="AC124" s="37"/>
      <c r="AD124" s="37"/>
      <c r="AE124" s="37"/>
      <c r="AR124" s="245" t="s">
        <v>129</v>
      </c>
      <c r="AT124" s="245" t="s">
        <v>124</v>
      </c>
      <c r="AU124" s="245" t="s">
        <v>83</v>
      </c>
      <c r="AY124" s="16" t="s">
        <v>121</v>
      </c>
      <c r="BE124" s="246">
        <f>IF(N124="základní",J124,0)</f>
        <v>0</v>
      </c>
      <c r="BF124" s="246">
        <f>IF(N124="snížená",J124,0)</f>
        <v>0</v>
      </c>
      <c r="BG124" s="246">
        <f>IF(N124="zákl. přenesená",J124,0)</f>
        <v>0</v>
      </c>
      <c r="BH124" s="246">
        <f>IF(N124="sníž. přenesená",J124,0)</f>
        <v>0</v>
      </c>
      <c r="BI124" s="246">
        <f>IF(N124="nulová",J124,0)</f>
        <v>0</v>
      </c>
      <c r="BJ124" s="16" t="s">
        <v>81</v>
      </c>
      <c r="BK124" s="246">
        <f>ROUND(I124*H124,2)</f>
        <v>0</v>
      </c>
      <c r="BL124" s="16" t="s">
        <v>129</v>
      </c>
      <c r="BM124" s="245" t="s">
        <v>133</v>
      </c>
    </row>
    <row r="125" s="2" customFormat="1" ht="16.5" customHeight="1">
      <c r="A125" s="37"/>
      <c r="B125" s="38"/>
      <c r="C125" s="234" t="s">
        <v>134</v>
      </c>
      <c r="D125" s="234" t="s">
        <v>124</v>
      </c>
      <c r="E125" s="235" t="s">
        <v>135</v>
      </c>
      <c r="F125" s="236" t="s">
        <v>136</v>
      </c>
      <c r="G125" s="237" t="s">
        <v>127</v>
      </c>
      <c r="H125" s="238">
        <v>1</v>
      </c>
      <c r="I125" s="239"/>
      <c r="J125" s="240">
        <f>ROUND(I125*H125,2)</f>
        <v>0</v>
      </c>
      <c r="K125" s="236" t="s">
        <v>128</v>
      </c>
      <c r="L125" s="43"/>
      <c r="M125" s="241" t="s">
        <v>1</v>
      </c>
      <c r="N125" s="242" t="s">
        <v>38</v>
      </c>
      <c r="O125" s="90"/>
      <c r="P125" s="243">
        <f>O125*H125</f>
        <v>0</v>
      </c>
      <c r="Q125" s="243">
        <v>0</v>
      </c>
      <c r="R125" s="243">
        <f>Q125*H125</f>
        <v>0</v>
      </c>
      <c r="S125" s="243">
        <v>0</v>
      </c>
      <c r="T125" s="244">
        <f>S125*H125</f>
        <v>0</v>
      </c>
      <c r="U125" s="37"/>
      <c r="V125" s="37"/>
      <c r="W125" s="37"/>
      <c r="X125" s="37"/>
      <c r="Y125" s="37"/>
      <c r="Z125" s="37"/>
      <c r="AA125" s="37"/>
      <c r="AB125" s="37"/>
      <c r="AC125" s="37"/>
      <c r="AD125" s="37"/>
      <c r="AE125" s="37"/>
      <c r="AR125" s="245" t="s">
        <v>129</v>
      </c>
      <c r="AT125" s="245" t="s">
        <v>124</v>
      </c>
      <c r="AU125" s="245" t="s">
        <v>83</v>
      </c>
      <c r="AY125" s="16" t="s">
        <v>121</v>
      </c>
      <c r="BE125" s="246">
        <f>IF(N125="základní",J125,0)</f>
        <v>0</v>
      </c>
      <c r="BF125" s="246">
        <f>IF(N125="snížená",J125,0)</f>
        <v>0</v>
      </c>
      <c r="BG125" s="246">
        <f>IF(N125="zákl. přenesená",J125,0)</f>
        <v>0</v>
      </c>
      <c r="BH125" s="246">
        <f>IF(N125="sníž. přenesená",J125,0)</f>
        <v>0</v>
      </c>
      <c r="BI125" s="246">
        <f>IF(N125="nulová",J125,0)</f>
        <v>0</v>
      </c>
      <c r="BJ125" s="16" t="s">
        <v>81</v>
      </c>
      <c r="BK125" s="246">
        <f>ROUND(I125*H125,2)</f>
        <v>0</v>
      </c>
      <c r="BL125" s="16" t="s">
        <v>129</v>
      </c>
      <c r="BM125" s="245" t="s">
        <v>137</v>
      </c>
    </row>
    <row r="126" s="12" customFormat="1" ht="22.8" customHeight="1">
      <c r="A126" s="12"/>
      <c r="B126" s="218"/>
      <c r="C126" s="219"/>
      <c r="D126" s="220" t="s">
        <v>72</v>
      </c>
      <c r="E126" s="232" t="s">
        <v>138</v>
      </c>
      <c r="F126" s="232" t="s">
        <v>139</v>
      </c>
      <c r="G126" s="219"/>
      <c r="H126" s="219"/>
      <c r="I126" s="222"/>
      <c r="J126" s="233">
        <f>BK126</f>
        <v>0</v>
      </c>
      <c r="K126" s="219"/>
      <c r="L126" s="224"/>
      <c r="M126" s="225"/>
      <c r="N126" s="226"/>
      <c r="O126" s="226"/>
      <c r="P126" s="227">
        <f>SUM(P127:P129)</f>
        <v>0</v>
      </c>
      <c r="Q126" s="226"/>
      <c r="R126" s="227">
        <f>SUM(R127:R129)</f>
        <v>0</v>
      </c>
      <c r="S126" s="226"/>
      <c r="T126" s="228">
        <f>SUM(T127:T129)</f>
        <v>0</v>
      </c>
      <c r="U126" s="12"/>
      <c r="V126" s="12"/>
      <c r="W126" s="12"/>
      <c r="X126" s="12"/>
      <c r="Y126" s="12"/>
      <c r="Z126" s="12"/>
      <c r="AA126" s="12"/>
      <c r="AB126" s="12"/>
      <c r="AC126" s="12"/>
      <c r="AD126" s="12"/>
      <c r="AE126" s="12"/>
      <c r="AR126" s="229" t="s">
        <v>120</v>
      </c>
      <c r="AT126" s="230" t="s">
        <v>72</v>
      </c>
      <c r="AU126" s="230" t="s">
        <v>81</v>
      </c>
      <c r="AY126" s="229" t="s">
        <v>121</v>
      </c>
      <c r="BK126" s="231">
        <f>SUM(BK127:BK129)</f>
        <v>0</v>
      </c>
    </row>
    <row r="127" s="2" customFormat="1" ht="16.5" customHeight="1">
      <c r="A127" s="37"/>
      <c r="B127" s="38"/>
      <c r="C127" s="234" t="s">
        <v>140</v>
      </c>
      <c r="D127" s="234" t="s">
        <v>124</v>
      </c>
      <c r="E127" s="235" t="s">
        <v>141</v>
      </c>
      <c r="F127" s="236" t="s">
        <v>139</v>
      </c>
      <c r="G127" s="237" t="s">
        <v>127</v>
      </c>
      <c r="H127" s="238">
        <v>1</v>
      </c>
      <c r="I127" s="239"/>
      <c r="J127" s="240">
        <f>ROUND(I127*H127,2)</f>
        <v>0</v>
      </c>
      <c r="K127" s="236" t="s">
        <v>128</v>
      </c>
      <c r="L127" s="43"/>
      <c r="M127" s="241" t="s">
        <v>1</v>
      </c>
      <c r="N127" s="242" t="s">
        <v>38</v>
      </c>
      <c r="O127" s="90"/>
      <c r="P127" s="243">
        <f>O127*H127</f>
        <v>0</v>
      </c>
      <c r="Q127" s="243">
        <v>0</v>
      </c>
      <c r="R127" s="243">
        <f>Q127*H127</f>
        <v>0</v>
      </c>
      <c r="S127" s="243">
        <v>0</v>
      </c>
      <c r="T127" s="244">
        <f>S127*H127</f>
        <v>0</v>
      </c>
      <c r="U127" s="37"/>
      <c r="V127" s="37"/>
      <c r="W127" s="37"/>
      <c r="X127" s="37"/>
      <c r="Y127" s="37"/>
      <c r="Z127" s="37"/>
      <c r="AA127" s="37"/>
      <c r="AB127" s="37"/>
      <c r="AC127" s="37"/>
      <c r="AD127" s="37"/>
      <c r="AE127" s="37"/>
      <c r="AR127" s="245" t="s">
        <v>129</v>
      </c>
      <c r="AT127" s="245" t="s">
        <v>124</v>
      </c>
      <c r="AU127" s="245" t="s">
        <v>83</v>
      </c>
      <c r="AY127" s="16" t="s">
        <v>121</v>
      </c>
      <c r="BE127" s="246">
        <f>IF(N127="základní",J127,0)</f>
        <v>0</v>
      </c>
      <c r="BF127" s="246">
        <f>IF(N127="snížená",J127,0)</f>
        <v>0</v>
      </c>
      <c r="BG127" s="246">
        <f>IF(N127="zákl. přenesená",J127,0)</f>
        <v>0</v>
      </c>
      <c r="BH127" s="246">
        <f>IF(N127="sníž. přenesená",J127,0)</f>
        <v>0</v>
      </c>
      <c r="BI127" s="246">
        <f>IF(N127="nulová",J127,0)</f>
        <v>0</v>
      </c>
      <c r="BJ127" s="16" t="s">
        <v>81</v>
      </c>
      <c r="BK127" s="246">
        <f>ROUND(I127*H127,2)</f>
        <v>0</v>
      </c>
      <c r="BL127" s="16" t="s">
        <v>129</v>
      </c>
      <c r="BM127" s="245" t="s">
        <v>142</v>
      </c>
    </row>
    <row r="128" s="2" customFormat="1" ht="16.5" customHeight="1">
      <c r="A128" s="37"/>
      <c r="B128" s="38"/>
      <c r="C128" s="234" t="s">
        <v>120</v>
      </c>
      <c r="D128" s="234" t="s">
        <v>124</v>
      </c>
      <c r="E128" s="235" t="s">
        <v>143</v>
      </c>
      <c r="F128" s="236" t="s">
        <v>144</v>
      </c>
      <c r="G128" s="237" t="s">
        <v>127</v>
      </c>
      <c r="H128" s="238">
        <v>1</v>
      </c>
      <c r="I128" s="239"/>
      <c r="J128" s="240">
        <f>ROUND(I128*H128,2)</f>
        <v>0</v>
      </c>
      <c r="K128" s="236" t="s">
        <v>128</v>
      </c>
      <c r="L128" s="43"/>
      <c r="M128" s="241" t="s">
        <v>1</v>
      </c>
      <c r="N128" s="242" t="s">
        <v>38</v>
      </c>
      <c r="O128" s="90"/>
      <c r="P128" s="243">
        <f>O128*H128</f>
        <v>0</v>
      </c>
      <c r="Q128" s="243">
        <v>0</v>
      </c>
      <c r="R128" s="243">
        <f>Q128*H128</f>
        <v>0</v>
      </c>
      <c r="S128" s="243">
        <v>0</v>
      </c>
      <c r="T128" s="244">
        <f>S128*H128</f>
        <v>0</v>
      </c>
      <c r="U128" s="37"/>
      <c r="V128" s="37"/>
      <c r="W128" s="37"/>
      <c r="X128" s="37"/>
      <c r="Y128" s="37"/>
      <c r="Z128" s="37"/>
      <c r="AA128" s="37"/>
      <c r="AB128" s="37"/>
      <c r="AC128" s="37"/>
      <c r="AD128" s="37"/>
      <c r="AE128" s="37"/>
      <c r="AR128" s="245" t="s">
        <v>129</v>
      </c>
      <c r="AT128" s="245" t="s">
        <v>124</v>
      </c>
      <c r="AU128" s="245" t="s">
        <v>83</v>
      </c>
      <c r="AY128" s="16" t="s">
        <v>121</v>
      </c>
      <c r="BE128" s="246">
        <f>IF(N128="základní",J128,0)</f>
        <v>0</v>
      </c>
      <c r="BF128" s="246">
        <f>IF(N128="snížená",J128,0)</f>
        <v>0</v>
      </c>
      <c r="BG128" s="246">
        <f>IF(N128="zákl. přenesená",J128,0)</f>
        <v>0</v>
      </c>
      <c r="BH128" s="246">
        <f>IF(N128="sníž. přenesená",J128,0)</f>
        <v>0</v>
      </c>
      <c r="BI128" s="246">
        <f>IF(N128="nulová",J128,0)</f>
        <v>0</v>
      </c>
      <c r="BJ128" s="16" t="s">
        <v>81</v>
      </c>
      <c r="BK128" s="246">
        <f>ROUND(I128*H128,2)</f>
        <v>0</v>
      </c>
      <c r="BL128" s="16" t="s">
        <v>129</v>
      </c>
      <c r="BM128" s="245" t="s">
        <v>145</v>
      </c>
    </row>
    <row r="129" s="2" customFormat="1" ht="16.5" customHeight="1">
      <c r="A129" s="37"/>
      <c r="B129" s="38"/>
      <c r="C129" s="234" t="s">
        <v>146</v>
      </c>
      <c r="D129" s="234" t="s">
        <v>124</v>
      </c>
      <c r="E129" s="235" t="s">
        <v>147</v>
      </c>
      <c r="F129" s="236" t="s">
        <v>148</v>
      </c>
      <c r="G129" s="237" t="s">
        <v>127</v>
      </c>
      <c r="H129" s="238">
        <v>1</v>
      </c>
      <c r="I129" s="239"/>
      <c r="J129" s="240">
        <f>ROUND(I129*H129,2)</f>
        <v>0</v>
      </c>
      <c r="K129" s="236" t="s">
        <v>128</v>
      </c>
      <c r="L129" s="43"/>
      <c r="M129" s="241" t="s">
        <v>1</v>
      </c>
      <c r="N129" s="242" t="s">
        <v>38</v>
      </c>
      <c r="O129" s="90"/>
      <c r="P129" s="243">
        <f>O129*H129</f>
        <v>0</v>
      </c>
      <c r="Q129" s="243">
        <v>0</v>
      </c>
      <c r="R129" s="243">
        <f>Q129*H129</f>
        <v>0</v>
      </c>
      <c r="S129" s="243">
        <v>0</v>
      </c>
      <c r="T129" s="244">
        <f>S129*H129</f>
        <v>0</v>
      </c>
      <c r="U129" s="37"/>
      <c r="V129" s="37"/>
      <c r="W129" s="37"/>
      <c r="X129" s="37"/>
      <c r="Y129" s="37"/>
      <c r="Z129" s="37"/>
      <c r="AA129" s="37"/>
      <c r="AB129" s="37"/>
      <c r="AC129" s="37"/>
      <c r="AD129" s="37"/>
      <c r="AE129" s="37"/>
      <c r="AR129" s="245" t="s">
        <v>129</v>
      </c>
      <c r="AT129" s="245" t="s">
        <v>124</v>
      </c>
      <c r="AU129" s="245" t="s">
        <v>83</v>
      </c>
      <c r="AY129" s="16" t="s">
        <v>121</v>
      </c>
      <c r="BE129" s="246">
        <f>IF(N129="základní",J129,0)</f>
        <v>0</v>
      </c>
      <c r="BF129" s="246">
        <f>IF(N129="snížená",J129,0)</f>
        <v>0</v>
      </c>
      <c r="BG129" s="246">
        <f>IF(N129="zákl. přenesená",J129,0)</f>
        <v>0</v>
      </c>
      <c r="BH129" s="246">
        <f>IF(N129="sníž. přenesená",J129,0)</f>
        <v>0</v>
      </c>
      <c r="BI129" s="246">
        <f>IF(N129="nulová",J129,0)</f>
        <v>0</v>
      </c>
      <c r="BJ129" s="16" t="s">
        <v>81</v>
      </c>
      <c r="BK129" s="246">
        <f>ROUND(I129*H129,2)</f>
        <v>0</v>
      </c>
      <c r="BL129" s="16" t="s">
        <v>129</v>
      </c>
      <c r="BM129" s="245" t="s">
        <v>149</v>
      </c>
    </row>
    <row r="130" s="12" customFormat="1" ht="22.8" customHeight="1">
      <c r="A130" s="12"/>
      <c r="B130" s="218"/>
      <c r="C130" s="219"/>
      <c r="D130" s="220" t="s">
        <v>72</v>
      </c>
      <c r="E130" s="232" t="s">
        <v>150</v>
      </c>
      <c r="F130" s="232" t="s">
        <v>151</v>
      </c>
      <c r="G130" s="219"/>
      <c r="H130" s="219"/>
      <c r="I130" s="222"/>
      <c r="J130" s="233">
        <f>BK130</f>
        <v>0</v>
      </c>
      <c r="K130" s="219"/>
      <c r="L130" s="224"/>
      <c r="M130" s="225"/>
      <c r="N130" s="226"/>
      <c r="O130" s="226"/>
      <c r="P130" s="227">
        <f>SUM(P131:P132)</f>
        <v>0</v>
      </c>
      <c r="Q130" s="226"/>
      <c r="R130" s="227">
        <f>SUM(R131:R132)</f>
        <v>0</v>
      </c>
      <c r="S130" s="226"/>
      <c r="T130" s="228">
        <f>SUM(T131:T132)</f>
        <v>0</v>
      </c>
      <c r="U130" s="12"/>
      <c r="V130" s="12"/>
      <c r="W130" s="12"/>
      <c r="X130" s="12"/>
      <c r="Y130" s="12"/>
      <c r="Z130" s="12"/>
      <c r="AA130" s="12"/>
      <c r="AB130" s="12"/>
      <c r="AC130" s="12"/>
      <c r="AD130" s="12"/>
      <c r="AE130" s="12"/>
      <c r="AR130" s="229" t="s">
        <v>120</v>
      </c>
      <c r="AT130" s="230" t="s">
        <v>72</v>
      </c>
      <c r="AU130" s="230" t="s">
        <v>81</v>
      </c>
      <c r="AY130" s="229" t="s">
        <v>121</v>
      </c>
      <c r="BK130" s="231">
        <f>SUM(BK131:BK132)</f>
        <v>0</v>
      </c>
    </row>
    <row r="131" s="2" customFormat="1" ht="16.5" customHeight="1">
      <c r="A131" s="37"/>
      <c r="B131" s="38"/>
      <c r="C131" s="234" t="s">
        <v>152</v>
      </c>
      <c r="D131" s="234" t="s">
        <v>124</v>
      </c>
      <c r="E131" s="235" t="s">
        <v>153</v>
      </c>
      <c r="F131" s="236" t="s">
        <v>154</v>
      </c>
      <c r="G131" s="237" t="s">
        <v>127</v>
      </c>
      <c r="H131" s="238">
        <v>1</v>
      </c>
      <c r="I131" s="239"/>
      <c r="J131" s="240">
        <f>ROUND(I131*H131,2)</f>
        <v>0</v>
      </c>
      <c r="K131" s="236" t="s">
        <v>128</v>
      </c>
      <c r="L131" s="43"/>
      <c r="M131" s="241" t="s">
        <v>1</v>
      </c>
      <c r="N131" s="242" t="s">
        <v>38</v>
      </c>
      <c r="O131" s="90"/>
      <c r="P131" s="243">
        <f>O131*H131</f>
        <v>0</v>
      </c>
      <c r="Q131" s="243">
        <v>0</v>
      </c>
      <c r="R131" s="243">
        <f>Q131*H131</f>
        <v>0</v>
      </c>
      <c r="S131" s="243">
        <v>0</v>
      </c>
      <c r="T131" s="244">
        <f>S131*H131</f>
        <v>0</v>
      </c>
      <c r="U131" s="37"/>
      <c r="V131" s="37"/>
      <c r="W131" s="37"/>
      <c r="X131" s="37"/>
      <c r="Y131" s="37"/>
      <c r="Z131" s="37"/>
      <c r="AA131" s="37"/>
      <c r="AB131" s="37"/>
      <c r="AC131" s="37"/>
      <c r="AD131" s="37"/>
      <c r="AE131" s="37"/>
      <c r="AR131" s="245" t="s">
        <v>129</v>
      </c>
      <c r="AT131" s="245" t="s">
        <v>124</v>
      </c>
      <c r="AU131" s="245" t="s">
        <v>83</v>
      </c>
      <c r="AY131" s="16" t="s">
        <v>121</v>
      </c>
      <c r="BE131" s="246">
        <f>IF(N131="základní",J131,0)</f>
        <v>0</v>
      </c>
      <c r="BF131" s="246">
        <f>IF(N131="snížená",J131,0)</f>
        <v>0</v>
      </c>
      <c r="BG131" s="246">
        <f>IF(N131="zákl. přenesená",J131,0)</f>
        <v>0</v>
      </c>
      <c r="BH131" s="246">
        <f>IF(N131="sníž. přenesená",J131,0)</f>
        <v>0</v>
      </c>
      <c r="BI131" s="246">
        <f>IF(N131="nulová",J131,0)</f>
        <v>0</v>
      </c>
      <c r="BJ131" s="16" t="s">
        <v>81</v>
      </c>
      <c r="BK131" s="246">
        <f>ROUND(I131*H131,2)</f>
        <v>0</v>
      </c>
      <c r="BL131" s="16" t="s">
        <v>129</v>
      </c>
      <c r="BM131" s="245" t="s">
        <v>155</v>
      </c>
    </row>
    <row r="132" s="2" customFormat="1" ht="16.5" customHeight="1">
      <c r="A132" s="37"/>
      <c r="B132" s="38"/>
      <c r="C132" s="234" t="s">
        <v>156</v>
      </c>
      <c r="D132" s="234" t="s">
        <v>124</v>
      </c>
      <c r="E132" s="235" t="s">
        <v>157</v>
      </c>
      <c r="F132" s="236" t="s">
        <v>158</v>
      </c>
      <c r="G132" s="237" t="s">
        <v>127</v>
      </c>
      <c r="H132" s="238">
        <v>1</v>
      </c>
      <c r="I132" s="239"/>
      <c r="J132" s="240">
        <f>ROUND(I132*H132,2)</f>
        <v>0</v>
      </c>
      <c r="K132" s="236" t="s">
        <v>128</v>
      </c>
      <c r="L132" s="43"/>
      <c r="M132" s="247" t="s">
        <v>1</v>
      </c>
      <c r="N132" s="248" t="s">
        <v>38</v>
      </c>
      <c r="O132" s="249"/>
      <c r="P132" s="250">
        <f>O132*H132</f>
        <v>0</v>
      </c>
      <c r="Q132" s="250">
        <v>0</v>
      </c>
      <c r="R132" s="250">
        <f>Q132*H132</f>
        <v>0</v>
      </c>
      <c r="S132" s="250">
        <v>0</v>
      </c>
      <c r="T132" s="251">
        <f>S132*H132</f>
        <v>0</v>
      </c>
      <c r="U132" s="37"/>
      <c r="V132" s="37"/>
      <c r="W132" s="37"/>
      <c r="X132" s="37"/>
      <c r="Y132" s="37"/>
      <c r="Z132" s="37"/>
      <c r="AA132" s="37"/>
      <c r="AB132" s="37"/>
      <c r="AC132" s="37"/>
      <c r="AD132" s="37"/>
      <c r="AE132" s="37"/>
      <c r="AR132" s="245" t="s">
        <v>129</v>
      </c>
      <c r="AT132" s="245" t="s">
        <v>124</v>
      </c>
      <c r="AU132" s="245" t="s">
        <v>83</v>
      </c>
      <c r="AY132" s="16" t="s">
        <v>121</v>
      </c>
      <c r="BE132" s="246">
        <f>IF(N132="základní",J132,0)</f>
        <v>0</v>
      </c>
      <c r="BF132" s="246">
        <f>IF(N132="snížená",J132,0)</f>
        <v>0</v>
      </c>
      <c r="BG132" s="246">
        <f>IF(N132="zákl. přenesená",J132,0)</f>
        <v>0</v>
      </c>
      <c r="BH132" s="246">
        <f>IF(N132="sníž. přenesená",J132,0)</f>
        <v>0</v>
      </c>
      <c r="BI132" s="246">
        <f>IF(N132="nulová",J132,0)</f>
        <v>0</v>
      </c>
      <c r="BJ132" s="16" t="s">
        <v>81</v>
      </c>
      <c r="BK132" s="246">
        <f>ROUND(I132*H132,2)</f>
        <v>0</v>
      </c>
      <c r="BL132" s="16" t="s">
        <v>129</v>
      </c>
      <c r="BM132" s="245" t="s">
        <v>159</v>
      </c>
    </row>
    <row r="133" s="2" customFormat="1" ht="6.96" customHeight="1">
      <c r="A133" s="37"/>
      <c r="B133" s="65"/>
      <c r="C133" s="66"/>
      <c r="D133" s="66"/>
      <c r="E133" s="66"/>
      <c r="F133" s="66"/>
      <c r="G133" s="66"/>
      <c r="H133" s="66"/>
      <c r="I133" s="182"/>
      <c r="J133" s="66"/>
      <c r="K133" s="66"/>
      <c r="L133" s="43"/>
      <c r="M133" s="37"/>
      <c r="O133" s="37"/>
      <c r="P133" s="37"/>
      <c r="Q133" s="37"/>
      <c r="R133" s="37"/>
      <c r="S133" s="37"/>
      <c r="T133" s="37"/>
      <c r="U133" s="37"/>
      <c r="V133" s="37"/>
      <c r="W133" s="37"/>
      <c r="X133" s="37"/>
      <c r="Y133" s="37"/>
      <c r="Z133" s="37"/>
      <c r="AA133" s="37"/>
      <c r="AB133" s="37"/>
      <c r="AC133" s="37"/>
      <c r="AD133" s="37"/>
      <c r="AE133" s="37"/>
    </row>
  </sheetData>
  <sheetProtection sheet="1" autoFilter="0" formatColumns="0" formatRows="0" objects="1" scenarios="1" spinCount="100000" saltValue="uzshnzs8hm1H4iM38Q4UIsVu1/Oh6eEfkxz5gvZl55PZH3jpcNV9mucRkLwGN5GlXgpvhbv1w9XsuKotwm5/EQ==" hashValue="kvURCHBFu6QYjJurUPj2VL2AtODfc72rvoIRUDdUrLm+DhSlAXiuPn868nZkPFhkweMn98rnyEGJPkI5ybSJow==" algorithmName="SHA-512" password="CC35"/>
  <autoFilter ref="C119:K132"/>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5"/>
      <c r="L2" s="1"/>
      <c r="M2" s="1"/>
      <c r="N2" s="1"/>
      <c r="O2" s="1"/>
      <c r="P2" s="1"/>
      <c r="Q2" s="1"/>
      <c r="R2" s="1"/>
      <c r="S2" s="1"/>
      <c r="T2" s="1"/>
      <c r="U2" s="1"/>
      <c r="V2" s="1"/>
      <c r="AT2" s="16" t="s">
        <v>86</v>
      </c>
    </row>
    <row r="3" s="1" customFormat="1" ht="6.96" customHeight="1">
      <c r="B3" s="136"/>
      <c r="C3" s="137"/>
      <c r="D3" s="137"/>
      <c r="E3" s="137"/>
      <c r="F3" s="137"/>
      <c r="G3" s="137"/>
      <c r="H3" s="137"/>
      <c r="I3" s="138"/>
      <c r="J3" s="137"/>
      <c r="K3" s="137"/>
      <c r="L3" s="19"/>
      <c r="AT3" s="16" t="s">
        <v>83</v>
      </c>
    </row>
    <row r="4" s="1" customFormat="1" ht="24.96" customHeight="1">
      <c r="B4" s="19"/>
      <c r="D4" s="139" t="s">
        <v>93</v>
      </c>
      <c r="I4" s="135"/>
      <c r="L4" s="19"/>
      <c r="M4" s="140" t="s">
        <v>10</v>
      </c>
      <c r="AT4" s="16" t="s">
        <v>4</v>
      </c>
    </row>
    <row r="5" s="1" customFormat="1" ht="6.96" customHeight="1">
      <c r="B5" s="19"/>
      <c r="I5" s="135"/>
      <c r="L5" s="19"/>
    </row>
    <row r="6" s="1" customFormat="1" ht="12" customHeight="1">
      <c r="B6" s="19"/>
      <c r="D6" s="141" t="s">
        <v>16</v>
      </c>
      <c r="I6" s="135"/>
      <c r="L6" s="19"/>
    </row>
    <row r="7" s="1" customFormat="1" ht="16.5" customHeight="1">
      <c r="B7" s="19"/>
      <c r="E7" s="142" t="str">
        <f>'Rekapitulace stavby'!K6</f>
        <v>Stavební úpravy komunikace Bořice</v>
      </c>
      <c r="F7" s="141"/>
      <c r="G7" s="141"/>
      <c r="H7" s="141"/>
      <c r="I7" s="135"/>
      <c r="L7" s="19"/>
    </row>
    <row r="8" s="2" customFormat="1" ht="12" customHeight="1">
      <c r="A8" s="37"/>
      <c r="B8" s="43"/>
      <c r="C8" s="37"/>
      <c r="D8" s="141" t="s">
        <v>94</v>
      </c>
      <c r="E8" s="37"/>
      <c r="F8" s="37"/>
      <c r="G8" s="37"/>
      <c r="H8" s="37"/>
      <c r="I8" s="143"/>
      <c r="J8" s="37"/>
      <c r="K8" s="37"/>
      <c r="L8" s="62"/>
      <c r="S8" s="37"/>
      <c r="T8" s="37"/>
      <c r="U8" s="37"/>
      <c r="V8" s="37"/>
      <c r="W8" s="37"/>
      <c r="X8" s="37"/>
      <c r="Y8" s="37"/>
      <c r="Z8" s="37"/>
      <c r="AA8" s="37"/>
      <c r="AB8" s="37"/>
      <c r="AC8" s="37"/>
      <c r="AD8" s="37"/>
      <c r="AE8" s="37"/>
    </row>
    <row r="9" s="2" customFormat="1" ht="16.5" customHeight="1">
      <c r="A9" s="37"/>
      <c r="B9" s="43"/>
      <c r="C9" s="37"/>
      <c r="D9" s="37"/>
      <c r="E9" s="144" t="s">
        <v>160</v>
      </c>
      <c r="F9" s="37"/>
      <c r="G9" s="37"/>
      <c r="H9" s="37"/>
      <c r="I9" s="143"/>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3"/>
      <c r="J10" s="37"/>
      <c r="K10" s="37"/>
      <c r="L10" s="62"/>
      <c r="S10" s="37"/>
      <c r="T10" s="37"/>
      <c r="U10" s="37"/>
      <c r="V10" s="37"/>
      <c r="W10" s="37"/>
      <c r="X10" s="37"/>
      <c r="Y10" s="37"/>
      <c r="Z10" s="37"/>
      <c r="AA10" s="37"/>
      <c r="AB10" s="37"/>
      <c r="AC10" s="37"/>
      <c r="AD10" s="37"/>
      <c r="AE10" s="37"/>
    </row>
    <row r="11" s="2" customFormat="1" ht="12" customHeight="1">
      <c r="A11" s="37"/>
      <c r="B11" s="43"/>
      <c r="C11" s="37"/>
      <c r="D11" s="141" t="s">
        <v>18</v>
      </c>
      <c r="E11" s="37"/>
      <c r="F11" s="145" t="s">
        <v>1</v>
      </c>
      <c r="G11" s="37"/>
      <c r="H11" s="37"/>
      <c r="I11" s="146" t="s">
        <v>19</v>
      </c>
      <c r="J11" s="145" t="s">
        <v>1</v>
      </c>
      <c r="K11" s="37"/>
      <c r="L11" s="62"/>
      <c r="S11" s="37"/>
      <c r="T11" s="37"/>
      <c r="U11" s="37"/>
      <c r="V11" s="37"/>
      <c r="W11" s="37"/>
      <c r="X11" s="37"/>
      <c r="Y11" s="37"/>
      <c r="Z11" s="37"/>
      <c r="AA11" s="37"/>
      <c r="AB11" s="37"/>
      <c r="AC11" s="37"/>
      <c r="AD11" s="37"/>
      <c r="AE11" s="37"/>
    </row>
    <row r="12" s="2" customFormat="1" ht="12" customHeight="1">
      <c r="A12" s="37"/>
      <c r="B12" s="43"/>
      <c r="C12" s="37"/>
      <c r="D12" s="141" t="s">
        <v>20</v>
      </c>
      <c r="E12" s="37"/>
      <c r="F12" s="145" t="s">
        <v>21</v>
      </c>
      <c r="G12" s="37"/>
      <c r="H12" s="37"/>
      <c r="I12" s="146" t="s">
        <v>22</v>
      </c>
      <c r="J12" s="147" t="str">
        <f>'Rekapitulace stavby'!AN8</f>
        <v>21. 7. 2019</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3"/>
      <c r="J13" s="37"/>
      <c r="K13" s="37"/>
      <c r="L13" s="62"/>
      <c r="S13" s="37"/>
      <c r="T13" s="37"/>
      <c r="U13" s="37"/>
      <c r="V13" s="37"/>
      <c r="W13" s="37"/>
      <c r="X13" s="37"/>
      <c r="Y13" s="37"/>
      <c r="Z13" s="37"/>
      <c r="AA13" s="37"/>
      <c r="AB13" s="37"/>
      <c r="AC13" s="37"/>
      <c r="AD13" s="37"/>
      <c r="AE13" s="37"/>
    </row>
    <row r="14" s="2" customFormat="1" ht="12" customHeight="1">
      <c r="A14" s="37"/>
      <c r="B14" s="43"/>
      <c r="C14" s="37"/>
      <c r="D14" s="141" t="s">
        <v>24</v>
      </c>
      <c r="E14" s="37"/>
      <c r="F14" s="37"/>
      <c r="G14" s="37"/>
      <c r="H14" s="37"/>
      <c r="I14" s="146" t="s">
        <v>25</v>
      </c>
      <c r="J14" s="145"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5" t="str">
        <f>IF('Rekapitulace stavby'!E11="","",'Rekapitulace stavby'!E11)</f>
        <v xml:space="preserve"> </v>
      </c>
      <c r="F15" s="37"/>
      <c r="G15" s="37"/>
      <c r="H15" s="37"/>
      <c r="I15" s="146" t="s">
        <v>26</v>
      </c>
      <c r="J15" s="145"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3"/>
      <c r="J16" s="37"/>
      <c r="K16" s="37"/>
      <c r="L16" s="62"/>
      <c r="S16" s="37"/>
      <c r="T16" s="37"/>
      <c r="U16" s="37"/>
      <c r="V16" s="37"/>
      <c r="W16" s="37"/>
      <c r="X16" s="37"/>
      <c r="Y16" s="37"/>
      <c r="Z16" s="37"/>
      <c r="AA16" s="37"/>
      <c r="AB16" s="37"/>
      <c r="AC16" s="37"/>
      <c r="AD16" s="37"/>
      <c r="AE16" s="37"/>
    </row>
    <row r="17" s="2" customFormat="1" ht="12" customHeight="1">
      <c r="A17" s="37"/>
      <c r="B17" s="43"/>
      <c r="C17" s="37"/>
      <c r="D17" s="141" t="s">
        <v>27</v>
      </c>
      <c r="E17" s="37"/>
      <c r="F17" s="37"/>
      <c r="G17" s="37"/>
      <c r="H17" s="37"/>
      <c r="I17" s="146"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5"/>
      <c r="G18" s="145"/>
      <c r="H18" s="145"/>
      <c r="I18" s="146"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3"/>
      <c r="J19" s="37"/>
      <c r="K19" s="37"/>
      <c r="L19" s="62"/>
      <c r="S19" s="37"/>
      <c r="T19" s="37"/>
      <c r="U19" s="37"/>
      <c r="V19" s="37"/>
      <c r="W19" s="37"/>
      <c r="X19" s="37"/>
      <c r="Y19" s="37"/>
      <c r="Z19" s="37"/>
      <c r="AA19" s="37"/>
      <c r="AB19" s="37"/>
      <c r="AC19" s="37"/>
      <c r="AD19" s="37"/>
      <c r="AE19" s="37"/>
    </row>
    <row r="20" s="2" customFormat="1" ht="12" customHeight="1">
      <c r="A20" s="37"/>
      <c r="B20" s="43"/>
      <c r="C20" s="37"/>
      <c r="D20" s="141" t="s">
        <v>29</v>
      </c>
      <c r="E20" s="37"/>
      <c r="F20" s="37"/>
      <c r="G20" s="37"/>
      <c r="H20" s="37"/>
      <c r="I20" s="146" t="s">
        <v>25</v>
      </c>
      <c r="J20" s="145"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5" t="str">
        <f>IF('Rekapitulace stavby'!E17="","",'Rekapitulace stavby'!E17)</f>
        <v xml:space="preserve"> </v>
      </c>
      <c r="F21" s="37"/>
      <c r="G21" s="37"/>
      <c r="H21" s="37"/>
      <c r="I21" s="146" t="s">
        <v>26</v>
      </c>
      <c r="J21" s="145"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3"/>
      <c r="J22" s="37"/>
      <c r="K22" s="37"/>
      <c r="L22" s="62"/>
      <c r="S22" s="37"/>
      <c r="T22" s="37"/>
      <c r="U22" s="37"/>
      <c r="V22" s="37"/>
      <c r="W22" s="37"/>
      <c r="X22" s="37"/>
      <c r="Y22" s="37"/>
      <c r="Z22" s="37"/>
      <c r="AA22" s="37"/>
      <c r="AB22" s="37"/>
      <c r="AC22" s="37"/>
      <c r="AD22" s="37"/>
      <c r="AE22" s="37"/>
    </row>
    <row r="23" s="2" customFormat="1" ht="12" customHeight="1">
      <c r="A23" s="37"/>
      <c r="B23" s="43"/>
      <c r="C23" s="37"/>
      <c r="D23" s="141" t="s">
        <v>31</v>
      </c>
      <c r="E23" s="37"/>
      <c r="F23" s="37"/>
      <c r="G23" s="37"/>
      <c r="H23" s="37"/>
      <c r="I23" s="146" t="s">
        <v>25</v>
      </c>
      <c r="J23" s="145"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5" t="str">
        <f>IF('Rekapitulace stavby'!E20="","",'Rekapitulace stavby'!E20)</f>
        <v xml:space="preserve"> </v>
      </c>
      <c r="F24" s="37"/>
      <c r="G24" s="37"/>
      <c r="H24" s="37"/>
      <c r="I24" s="146" t="s">
        <v>26</v>
      </c>
      <c r="J24" s="145"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3"/>
      <c r="J25" s="37"/>
      <c r="K25" s="37"/>
      <c r="L25" s="62"/>
      <c r="S25" s="37"/>
      <c r="T25" s="37"/>
      <c r="U25" s="37"/>
      <c r="V25" s="37"/>
      <c r="W25" s="37"/>
      <c r="X25" s="37"/>
      <c r="Y25" s="37"/>
      <c r="Z25" s="37"/>
      <c r="AA25" s="37"/>
      <c r="AB25" s="37"/>
      <c r="AC25" s="37"/>
      <c r="AD25" s="37"/>
      <c r="AE25" s="37"/>
    </row>
    <row r="26" s="2" customFormat="1" ht="12" customHeight="1">
      <c r="A26" s="37"/>
      <c r="B26" s="43"/>
      <c r="C26" s="37"/>
      <c r="D26" s="141" t="s">
        <v>32</v>
      </c>
      <c r="E26" s="37"/>
      <c r="F26" s="37"/>
      <c r="G26" s="37"/>
      <c r="H26" s="37"/>
      <c r="I26" s="143"/>
      <c r="J26" s="37"/>
      <c r="K26" s="37"/>
      <c r="L26" s="62"/>
      <c r="S26" s="37"/>
      <c r="T26" s="37"/>
      <c r="U26" s="37"/>
      <c r="V26" s="37"/>
      <c r="W26" s="37"/>
      <c r="X26" s="37"/>
      <c r="Y26" s="37"/>
      <c r="Z26" s="37"/>
      <c r="AA26" s="37"/>
      <c r="AB26" s="37"/>
      <c r="AC26" s="37"/>
      <c r="AD26" s="37"/>
      <c r="AE26" s="37"/>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7"/>
      <c r="B28" s="43"/>
      <c r="C28" s="37"/>
      <c r="D28" s="37"/>
      <c r="E28" s="37"/>
      <c r="F28" s="37"/>
      <c r="G28" s="37"/>
      <c r="H28" s="37"/>
      <c r="I28" s="143"/>
      <c r="J28" s="37"/>
      <c r="K28" s="37"/>
      <c r="L28" s="62"/>
      <c r="S28" s="37"/>
      <c r="T28" s="37"/>
      <c r="U28" s="37"/>
      <c r="V28" s="37"/>
      <c r="W28" s="37"/>
      <c r="X28" s="37"/>
      <c r="Y28" s="37"/>
      <c r="Z28" s="37"/>
      <c r="AA28" s="37"/>
      <c r="AB28" s="37"/>
      <c r="AC28" s="37"/>
      <c r="AD28" s="37"/>
      <c r="AE28" s="37"/>
    </row>
    <row r="29" s="2" customFormat="1" ht="6.96" customHeight="1">
      <c r="A29" s="37"/>
      <c r="B29" s="43"/>
      <c r="C29" s="37"/>
      <c r="D29" s="153"/>
      <c r="E29" s="153"/>
      <c r="F29" s="153"/>
      <c r="G29" s="153"/>
      <c r="H29" s="153"/>
      <c r="I29" s="154"/>
      <c r="J29" s="153"/>
      <c r="K29" s="153"/>
      <c r="L29" s="62"/>
      <c r="S29" s="37"/>
      <c r="T29" s="37"/>
      <c r="U29" s="37"/>
      <c r="V29" s="37"/>
      <c r="W29" s="37"/>
      <c r="X29" s="37"/>
      <c r="Y29" s="37"/>
      <c r="Z29" s="37"/>
      <c r="AA29" s="37"/>
      <c r="AB29" s="37"/>
      <c r="AC29" s="37"/>
      <c r="AD29" s="37"/>
      <c r="AE29" s="37"/>
    </row>
    <row r="30" s="2" customFormat="1" ht="25.44" customHeight="1">
      <c r="A30" s="37"/>
      <c r="B30" s="43"/>
      <c r="C30" s="37"/>
      <c r="D30" s="155" t="s">
        <v>33</v>
      </c>
      <c r="E30" s="37"/>
      <c r="F30" s="37"/>
      <c r="G30" s="37"/>
      <c r="H30" s="37"/>
      <c r="I30" s="143"/>
      <c r="J30" s="156">
        <f>ROUND(J122, 2)</f>
        <v>0</v>
      </c>
      <c r="K30" s="37"/>
      <c r="L30" s="62"/>
      <c r="S30" s="37"/>
      <c r="T30" s="37"/>
      <c r="U30" s="37"/>
      <c r="V30" s="37"/>
      <c r="W30" s="37"/>
      <c r="X30" s="37"/>
      <c r="Y30" s="37"/>
      <c r="Z30" s="37"/>
      <c r="AA30" s="37"/>
      <c r="AB30" s="37"/>
      <c r="AC30" s="37"/>
      <c r="AD30" s="37"/>
      <c r="AE30" s="37"/>
    </row>
    <row r="31" s="2" customFormat="1" ht="6.96" customHeight="1">
      <c r="A31" s="37"/>
      <c r="B31" s="43"/>
      <c r="C31" s="37"/>
      <c r="D31" s="153"/>
      <c r="E31" s="153"/>
      <c r="F31" s="153"/>
      <c r="G31" s="153"/>
      <c r="H31" s="153"/>
      <c r="I31" s="154"/>
      <c r="J31" s="153"/>
      <c r="K31" s="153"/>
      <c r="L31" s="62"/>
      <c r="S31" s="37"/>
      <c r="T31" s="37"/>
      <c r="U31" s="37"/>
      <c r="V31" s="37"/>
      <c r="W31" s="37"/>
      <c r="X31" s="37"/>
      <c r="Y31" s="37"/>
      <c r="Z31" s="37"/>
      <c r="AA31" s="37"/>
      <c r="AB31" s="37"/>
      <c r="AC31" s="37"/>
      <c r="AD31" s="37"/>
      <c r="AE31" s="37"/>
    </row>
    <row r="32" s="2" customFormat="1" ht="14.4" customHeight="1">
      <c r="A32" s="37"/>
      <c r="B32" s="43"/>
      <c r="C32" s="37"/>
      <c r="D32" s="37"/>
      <c r="E32" s="37"/>
      <c r="F32" s="157" t="s">
        <v>35</v>
      </c>
      <c r="G32" s="37"/>
      <c r="H32" s="37"/>
      <c r="I32" s="158" t="s">
        <v>34</v>
      </c>
      <c r="J32" s="157" t="s">
        <v>36</v>
      </c>
      <c r="K32" s="37"/>
      <c r="L32" s="62"/>
      <c r="S32" s="37"/>
      <c r="T32" s="37"/>
      <c r="U32" s="37"/>
      <c r="V32" s="37"/>
      <c r="W32" s="37"/>
      <c r="X32" s="37"/>
      <c r="Y32" s="37"/>
      <c r="Z32" s="37"/>
      <c r="AA32" s="37"/>
      <c r="AB32" s="37"/>
      <c r="AC32" s="37"/>
      <c r="AD32" s="37"/>
      <c r="AE32" s="37"/>
    </row>
    <row r="33" s="2" customFormat="1" ht="14.4" customHeight="1">
      <c r="A33" s="37"/>
      <c r="B33" s="43"/>
      <c r="C33" s="37"/>
      <c r="D33" s="159" t="s">
        <v>37</v>
      </c>
      <c r="E33" s="141" t="s">
        <v>38</v>
      </c>
      <c r="F33" s="160">
        <f>ROUND((SUM(BE122:BE184)),  2)</f>
        <v>0</v>
      </c>
      <c r="G33" s="37"/>
      <c r="H33" s="37"/>
      <c r="I33" s="161">
        <v>0.20999999999999999</v>
      </c>
      <c r="J33" s="160">
        <f>ROUND(((SUM(BE122:BE184))*I33),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41" t="s">
        <v>39</v>
      </c>
      <c r="F34" s="160">
        <f>ROUND((SUM(BF122:BF184)),  2)</f>
        <v>0</v>
      </c>
      <c r="G34" s="37"/>
      <c r="H34" s="37"/>
      <c r="I34" s="161">
        <v>0.14999999999999999</v>
      </c>
      <c r="J34" s="160">
        <f>ROUND(((SUM(BF122:BF184))*I34),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41" t="s">
        <v>40</v>
      </c>
      <c r="F35" s="160">
        <f>ROUND((SUM(BG122:BG184)),  2)</f>
        <v>0</v>
      </c>
      <c r="G35" s="37"/>
      <c r="H35" s="37"/>
      <c r="I35" s="161">
        <v>0.20999999999999999</v>
      </c>
      <c r="J35" s="160">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41" t="s">
        <v>41</v>
      </c>
      <c r="F36" s="160">
        <f>ROUND((SUM(BH122:BH184)),  2)</f>
        <v>0</v>
      </c>
      <c r="G36" s="37"/>
      <c r="H36" s="37"/>
      <c r="I36" s="161">
        <v>0.14999999999999999</v>
      </c>
      <c r="J36" s="160">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60">
        <f>ROUND((SUM(BI122:BI184)),  2)</f>
        <v>0</v>
      </c>
      <c r="G37" s="37"/>
      <c r="H37" s="37"/>
      <c r="I37" s="161">
        <v>0</v>
      </c>
      <c r="J37" s="160">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3"/>
      <c r="J38" s="37"/>
      <c r="K38" s="37"/>
      <c r="L38" s="62"/>
      <c r="S38" s="37"/>
      <c r="T38" s="37"/>
      <c r="U38" s="37"/>
      <c r="V38" s="37"/>
      <c r="W38" s="37"/>
      <c r="X38" s="37"/>
      <c r="Y38" s="37"/>
      <c r="Z38" s="37"/>
      <c r="AA38" s="37"/>
      <c r="AB38" s="37"/>
      <c r="AC38" s="37"/>
      <c r="AD38" s="37"/>
      <c r="AE38" s="37"/>
    </row>
    <row r="39" s="2" customFormat="1" ht="25.44" customHeight="1">
      <c r="A39" s="37"/>
      <c r="B39" s="43"/>
      <c r="C39" s="162"/>
      <c r="D39" s="163" t="s">
        <v>43</v>
      </c>
      <c r="E39" s="164"/>
      <c r="F39" s="164"/>
      <c r="G39" s="165" t="s">
        <v>44</v>
      </c>
      <c r="H39" s="166" t="s">
        <v>45</v>
      </c>
      <c r="I39" s="167"/>
      <c r="J39" s="168">
        <f>SUM(J30:J37)</f>
        <v>0</v>
      </c>
      <c r="K39" s="169"/>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3"/>
      <c r="J40" s="37"/>
      <c r="K40" s="37"/>
      <c r="L40" s="62"/>
      <c r="S40" s="37"/>
      <c r="T40" s="37"/>
      <c r="U40" s="37"/>
      <c r="V40" s="37"/>
      <c r="W40" s="37"/>
      <c r="X40" s="37"/>
      <c r="Y40" s="37"/>
      <c r="Z40" s="37"/>
      <c r="AA40" s="37"/>
      <c r="AB40" s="37"/>
      <c r="AC40" s="37"/>
      <c r="AD40" s="37"/>
      <c r="AE40" s="37"/>
    </row>
    <row r="41" s="1" customFormat="1" ht="14.4" customHeight="1">
      <c r="B41" s="19"/>
      <c r="I41" s="135"/>
      <c r="L41" s="19"/>
    </row>
    <row r="42" s="1" customFormat="1" ht="14.4" customHeight="1">
      <c r="B42" s="19"/>
      <c r="I42" s="135"/>
      <c r="L42" s="19"/>
    </row>
    <row r="43" s="1" customFormat="1" ht="14.4" customHeight="1">
      <c r="B43" s="19"/>
      <c r="I43" s="135"/>
      <c r="L43" s="19"/>
    </row>
    <row r="44" s="1" customFormat="1" ht="14.4" customHeight="1">
      <c r="B44" s="19"/>
      <c r="I44" s="135"/>
      <c r="L44" s="19"/>
    </row>
    <row r="45" s="1" customFormat="1" ht="14.4" customHeight="1">
      <c r="B45" s="19"/>
      <c r="I45" s="135"/>
      <c r="L45" s="19"/>
    </row>
    <row r="46" s="1" customFormat="1" ht="14.4" customHeight="1">
      <c r="B46" s="19"/>
      <c r="I46" s="135"/>
      <c r="L46" s="19"/>
    </row>
    <row r="47" s="1" customFormat="1" ht="14.4" customHeight="1">
      <c r="B47" s="19"/>
      <c r="I47" s="135"/>
      <c r="L47" s="19"/>
    </row>
    <row r="48" s="1" customFormat="1" ht="14.4" customHeight="1">
      <c r="B48" s="19"/>
      <c r="I48" s="135"/>
      <c r="L48" s="19"/>
    </row>
    <row r="49" s="1" customFormat="1" ht="14.4" customHeight="1">
      <c r="B49" s="19"/>
      <c r="I49" s="135"/>
      <c r="L49" s="19"/>
    </row>
    <row r="50" s="2" customFormat="1" ht="14.4" customHeight="1">
      <c r="B50" s="62"/>
      <c r="D50" s="170" t="s">
        <v>46</v>
      </c>
      <c r="E50" s="171"/>
      <c r="F50" s="171"/>
      <c r="G50" s="170" t="s">
        <v>47</v>
      </c>
      <c r="H50" s="171"/>
      <c r="I50" s="172"/>
      <c r="J50" s="171"/>
      <c r="K50" s="171"/>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3" t="s">
        <v>48</v>
      </c>
      <c r="E61" s="174"/>
      <c r="F61" s="175" t="s">
        <v>49</v>
      </c>
      <c r="G61" s="173" t="s">
        <v>48</v>
      </c>
      <c r="H61" s="174"/>
      <c r="I61" s="176"/>
      <c r="J61" s="177" t="s">
        <v>49</v>
      </c>
      <c r="K61" s="174"/>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0" t="s">
        <v>50</v>
      </c>
      <c r="E65" s="178"/>
      <c r="F65" s="178"/>
      <c r="G65" s="170" t="s">
        <v>51</v>
      </c>
      <c r="H65" s="178"/>
      <c r="I65" s="179"/>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3" t="s">
        <v>48</v>
      </c>
      <c r="E76" s="174"/>
      <c r="F76" s="175" t="s">
        <v>49</v>
      </c>
      <c r="G76" s="173" t="s">
        <v>48</v>
      </c>
      <c r="H76" s="174"/>
      <c r="I76" s="176"/>
      <c r="J76" s="177" t="s">
        <v>49</v>
      </c>
      <c r="K76" s="174"/>
      <c r="L76" s="62"/>
      <c r="S76" s="37"/>
      <c r="T76" s="37"/>
      <c r="U76" s="37"/>
      <c r="V76" s="37"/>
      <c r="W76" s="37"/>
      <c r="X76" s="37"/>
      <c r="Y76" s="37"/>
      <c r="Z76" s="37"/>
      <c r="AA76" s="37"/>
      <c r="AB76" s="37"/>
      <c r="AC76" s="37"/>
      <c r="AD76" s="37"/>
      <c r="AE76" s="37"/>
    </row>
    <row r="77" s="2" customFormat="1" ht="14.4" customHeight="1">
      <c r="A77" s="37"/>
      <c r="B77" s="180"/>
      <c r="C77" s="181"/>
      <c r="D77" s="181"/>
      <c r="E77" s="181"/>
      <c r="F77" s="181"/>
      <c r="G77" s="181"/>
      <c r="H77" s="181"/>
      <c r="I77" s="182"/>
      <c r="J77" s="181"/>
      <c r="K77" s="181"/>
      <c r="L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5"/>
      <c r="J81" s="184"/>
      <c r="K81" s="184"/>
      <c r="L81" s="62"/>
      <c r="S81" s="37"/>
      <c r="T81" s="37"/>
      <c r="U81" s="37"/>
      <c r="V81" s="37"/>
      <c r="W81" s="37"/>
      <c r="X81" s="37"/>
      <c r="Y81" s="37"/>
      <c r="Z81" s="37"/>
      <c r="AA81" s="37"/>
      <c r="AB81" s="37"/>
      <c r="AC81" s="37"/>
      <c r="AD81" s="37"/>
      <c r="AE81" s="37"/>
    </row>
    <row r="82" s="2" customFormat="1" ht="24.96" customHeight="1">
      <c r="A82" s="37"/>
      <c r="B82" s="38"/>
      <c r="C82" s="22" t="s">
        <v>96</v>
      </c>
      <c r="D82" s="39"/>
      <c r="E82" s="39"/>
      <c r="F82" s="39"/>
      <c r="G82" s="39"/>
      <c r="H82" s="39"/>
      <c r="I82" s="143"/>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3"/>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3"/>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6" t="str">
        <f>E7</f>
        <v>Stavební úpravy komunikace Bořice</v>
      </c>
      <c r="F85" s="31"/>
      <c r="G85" s="31"/>
      <c r="H85" s="31"/>
      <c r="I85" s="143"/>
      <c r="J85" s="39"/>
      <c r="K85" s="39"/>
      <c r="L85" s="62"/>
      <c r="S85" s="37"/>
      <c r="T85" s="37"/>
      <c r="U85" s="37"/>
      <c r="V85" s="37"/>
      <c r="W85" s="37"/>
      <c r="X85" s="37"/>
      <c r="Y85" s="37"/>
      <c r="Z85" s="37"/>
      <c r="AA85" s="37"/>
      <c r="AB85" s="37"/>
      <c r="AC85" s="37"/>
      <c r="AD85" s="37"/>
      <c r="AE85" s="37"/>
    </row>
    <row r="86" s="2" customFormat="1" ht="12" customHeight="1">
      <c r="A86" s="37"/>
      <c r="B86" s="38"/>
      <c r="C86" s="31" t="s">
        <v>94</v>
      </c>
      <c r="D86" s="39"/>
      <c r="E86" s="39"/>
      <c r="F86" s="39"/>
      <c r="G86" s="39"/>
      <c r="H86" s="39"/>
      <c r="I86" s="143"/>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 100 - Komunikace</v>
      </c>
      <c r="F87" s="39"/>
      <c r="G87" s="39"/>
      <c r="H87" s="39"/>
      <c r="I87" s="143"/>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3"/>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6" t="s">
        <v>22</v>
      </c>
      <c r="J89" s="78" t="str">
        <f>IF(J12="","",J12)</f>
        <v>21. 7. 2019</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3"/>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6"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6"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3"/>
      <c r="J93" s="39"/>
      <c r="K93" s="39"/>
      <c r="L93" s="62"/>
      <c r="S93" s="37"/>
      <c r="T93" s="37"/>
      <c r="U93" s="37"/>
      <c r="V93" s="37"/>
      <c r="W93" s="37"/>
      <c r="X93" s="37"/>
      <c r="Y93" s="37"/>
      <c r="Z93" s="37"/>
      <c r="AA93" s="37"/>
      <c r="AB93" s="37"/>
      <c r="AC93" s="37"/>
      <c r="AD93" s="37"/>
      <c r="AE93" s="37"/>
    </row>
    <row r="94" s="2" customFormat="1" ht="29.28" customHeight="1">
      <c r="A94" s="37"/>
      <c r="B94" s="38"/>
      <c r="C94" s="187" t="s">
        <v>97</v>
      </c>
      <c r="D94" s="188"/>
      <c r="E94" s="188"/>
      <c r="F94" s="188"/>
      <c r="G94" s="188"/>
      <c r="H94" s="188"/>
      <c r="I94" s="189"/>
      <c r="J94" s="190" t="s">
        <v>98</v>
      </c>
      <c r="K94" s="188"/>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3"/>
      <c r="J95" s="39"/>
      <c r="K95" s="39"/>
      <c r="L95" s="62"/>
      <c r="S95" s="37"/>
      <c r="T95" s="37"/>
      <c r="U95" s="37"/>
      <c r="V95" s="37"/>
      <c r="W95" s="37"/>
      <c r="X95" s="37"/>
      <c r="Y95" s="37"/>
      <c r="Z95" s="37"/>
      <c r="AA95" s="37"/>
      <c r="AB95" s="37"/>
      <c r="AC95" s="37"/>
      <c r="AD95" s="37"/>
      <c r="AE95" s="37"/>
    </row>
    <row r="96" s="2" customFormat="1" ht="22.8" customHeight="1">
      <c r="A96" s="37"/>
      <c r="B96" s="38"/>
      <c r="C96" s="191" t="s">
        <v>99</v>
      </c>
      <c r="D96" s="39"/>
      <c r="E96" s="39"/>
      <c r="F96" s="39"/>
      <c r="G96" s="39"/>
      <c r="H96" s="39"/>
      <c r="I96" s="143"/>
      <c r="J96" s="109">
        <f>J122</f>
        <v>0</v>
      </c>
      <c r="K96" s="39"/>
      <c r="L96" s="62"/>
      <c r="S96" s="37"/>
      <c r="T96" s="37"/>
      <c r="U96" s="37"/>
      <c r="V96" s="37"/>
      <c r="W96" s="37"/>
      <c r="X96" s="37"/>
      <c r="Y96" s="37"/>
      <c r="Z96" s="37"/>
      <c r="AA96" s="37"/>
      <c r="AB96" s="37"/>
      <c r="AC96" s="37"/>
      <c r="AD96" s="37"/>
      <c r="AE96" s="37"/>
      <c r="AU96" s="16" t="s">
        <v>100</v>
      </c>
    </row>
    <row r="97" s="9" customFormat="1" ht="24.96" customHeight="1">
      <c r="A97" s="9"/>
      <c r="B97" s="192"/>
      <c r="C97" s="193"/>
      <c r="D97" s="194" t="s">
        <v>161</v>
      </c>
      <c r="E97" s="195"/>
      <c r="F97" s="195"/>
      <c r="G97" s="195"/>
      <c r="H97" s="195"/>
      <c r="I97" s="196"/>
      <c r="J97" s="197">
        <f>J123</f>
        <v>0</v>
      </c>
      <c r="K97" s="193"/>
      <c r="L97" s="198"/>
      <c r="S97" s="9"/>
      <c r="T97" s="9"/>
      <c r="U97" s="9"/>
      <c r="V97" s="9"/>
      <c r="W97" s="9"/>
      <c r="X97" s="9"/>
      <c r="Y97" s="9"/>
      <c r="Z97" s="9"/>
      <c r="AA97" s="9"/>
      <c r="AB97" s="9"/>
      <c r="AC97" s="9"/>
      <c r="AD97" s="9"/>
      <c r="AE97" s="9"/>
    </row>
    <row r="98" s="10" customFormat="1" ht="19.92" customHeight="1">
      <c r="A98" s="10"/>
      <c r="B98" s="199"/>
      <c r="C98" s="200"/>
      <c r="D98" s="201" t="s">
        <v>162</v>
      </c>
      <c r="E98" s="202"/>
      <c r="F98" s="202"/>
      <c r="G98" s="202"/>
      <c r="H98" s="202"/>
      <c r="I98" s="203"/>
      <c r="J98" s="204">
        <f>J124</f>
        <v>0</v>
      </c>
      <c r="K98" s="200"/>
      <c r="L98" s="205"/>
      <c r="S98" s="10"/>
      <c r="T98" s="10"/>
      <c r="U98" s="10"/>
      <c r="V98" s="10"/>
      <c r="W98" s="10"/>
      <c r="X98" s="10"/>
      <c r="Y98" s="10"/>
      <c r="Z98" s="10"/>
      <c r="AA98" s="10"/>
      <c r="AB98" s="10"/>
      <c r="AC98" s="10"/>
      <c r="AD98" s="10"/>
      <c r="AE98" s="10"/>
    </row>
    <row r="99" s="10" customFormat="1" ht="19.92" customHeight="1">
      <c r="A99" s="10"/>
      <c r="B99" s="199"/>
      <c r="C99" s="200"/>
      <c r="D99" s="201" t="s">
        <v>163</v>
      </c>
      <c r="E99" s="202"/>
      <c r="F99" s="202"/>
      <c r="G99" s="202"/>
      <c r="H99" s="202"/>
      <c r="I99" s="203"/>
      <c r="J99" s="204">
        <f>J130</f>
        <v>0</v>
      </c>
      <c r="K99" s="200"/>
      <c r="L99" s="205"/>
      <c r="S99" s="10"/>
      <c r="T99" s="10"/>
      <c r="U99" s="10"/>
      <c r="V99" s="10"/>
      <c r="W99" s="10"/>
      <c r="X99" s="10"/>
      <c r="Y99" s="10"/>
      <c r="Z99" s="10"/>
      <c r="AA99" s="10"/>
      <c r="AB99" s="10"/>
      <c r="AC99" s="10"/>
      <c r="AD99" s="10"/>
      <c r="AE99" s="10"/>
    </row>
    <row r="100" s="10" customFormat="1" ht="19.92" customHeight="1">
      <c r="A100" s="10"/>
      <c r="B100" s="199"/>
      <c r="C100" s="200"/>
      <c r="D100" s="201" t="s">
        <v>164</v>
      </c>
      <c r="E100" s="202"/>
      <c r="F100" s="202"/>
      <c r="G100" s="202"/>
      <c r="H100" s="202"/>
      <c r="I100" s="203"/>
      <c r="J100" s="204">
        <f>J147</f>
        <v>0</v>
      </c>
      <c r="K100" s="200"/>
      <c r="L100" s="205"/>
      <c r="S100" s="10"/>
      <c r="T100" s="10"/>
      <c r="U100" s="10"/>
      <c r="V100" s="10"/>
      <c r="W100" s="10"/>
      <c r="X100" s="10"/>
      <c r="Y100" s="10"/>
      <c r="Z100" s="10"/>
      <c r="AA100" s="10"/>
      <c r="AB100" s="10"/>
      <c r="AC100" s="10"/>
      <c r="AD100" s="10"/>
      <c r="AE100" s="10"/>
    </row>
    <row r="101" s="10" customFormat="1" ht="19.92" customHeight="1">
      <c r="A101" s="10"/>
      <c r="B101" s="199"/>
      <c r="C101" s="200"/>
      <c r="D101" s="201" t="s">
        <v>165</v>
      </c>
      <c r="E101" s="202"/>
      <c r="F101" s="202"/>
      <c r="G101" s="202"/>
      <c r="H101" s="202"/>
      <c r="I101" s="203"/>
      <c r="J101" s="204">
        <f>J177</f>
        <v>0</v>
      </c>
      <c r="K101" s="200"/>
      <c r="L101" s="205"/>
      <c r="S101" s="10"/>
      <c r="T101" s="10"/>
      <c r="U101" s="10"/>
      <c r="V101" s="10"/>
      <c r="W101" s="10"/>
      <c r="X101" s="10"/>
      <c r="Y101" s="10"/>
      <c r="Z101" s="10"/>
      <c r="AA101" s="10"/>
      <c r="AB101" s="10"/>
      <c r="AC101" s="10"/>
      <c r="AD101" s="10"/>
      <c r="AE101" s="10"/>
    </row>
    <row r="102" s="10" customFormat="1" ht="19.92" customHeight="1">
      <c r="A102" s="10"/>
      <c r="B102" s="199"/>
      <c r="C102" s="200"/>
      <c r="D102" s="201" t="s">
        <v>166</v>
      </c>
      <c r="E102" s="202"/>
      <c r="F102" s="202"/>
      <c r="G102" s="202"/>
      <c r="H102" s="202"/>
      <c r="I102" s="203"/>
      <c r="J102" s="204">
        <f>J182</f>
        <v>0</v>
      </c>
      <c r="K102" s="200"/>
      <c r="L102" s="205"/>
      <c r="S102" s="10"/>
      <c r="T102" s="10"/>
      <c r="U102" s="10"/>
      <c r="V102" s="10"/>
      <c r="W102" s="10"/>
      <c r="X102" s="10"/>
      <c r="Y102" s="10"/>
      <c r="Z102" s="10"/>
      <c r="AA102" s="10"/>
      <c r="AB102" s="10"/>
      <c r="AC102" s="10"/>
      <c r="AD102" s="10"/>
      <c r="AE102" s="10"/>
    </row>
    <row r="103" s="2" customFormat="1" ht="21.84" customHeight="1">
      <c r="A103" s="37"/>
      <c r="B103" s="38"/>
      <c r="C103" s="39"/>
      <c r="D103" s="39"/>
      <c r="E103" s="39"/>
      <c r="F103" s="39"/>
      <c r="G103" s="39"/>
      <c r="H103" s="39"/>
      <c r="I103" s="143"/>
      <c r="J103" s="39"/>
      <c r="K103" s="39"/>
      <c r="L103" s="62"/>
      <c r="S103" s="37"/>
      <c r="T103" s="37"/>
      <c r="U103" s="37"/>
      <c r="V103" s="37"/>
      <c r="W103" s="37"/>
      <c r="X103" s="37"/>
      <c r="Y103" s="37"/>
      <c r="Z103" s="37"/>
      <c r="AA103" s="37"/>
      <c r="AB103" s="37"/>
      <c r="AC103" s="37"/>
      <c r="AD103" s="37"/>
      <c r="AE103" s="37"/>
    </row>
    <row r="104" s="2" customFormat="1" ht="6.96" customHeight="1">
      <c r="A104" s="37"/>
      <c r="B104" s="65"/>
      <c r="C104" s="66"/>
      <c r="D104" s="66"/>
      <c r="E104" s="66"/>
      <c r="F104" s="66"/>
      <c r="G104" s="66"/>
      <c r="H104" s="66"/>
      <c r="I104" s="182"/>
      <c r="J104" s="66"/>
      <c r="K104" s="66"/>
      <c r="L104" s="62"/>
      <c r="S104" s="37"/>
      <c r="T104" s="37"/>
      <c r="U104" s="37"/>
      <c r="V104" s="37"/>
      <c r="W104" s="37"/>
      <c r="X104" s="37"/>
      <c r="Y104" s="37"/>
      <c r="Z104" s="37"/>
      <c r="AA104" s="37"/>
      <c r="AB104" s="37"/>
      <c r="AC104" s="37"/>
      <c r="AD104" s="37"/>
      <c r="AE104" s="37"/>
    </row>
    <row r="108" s="2" customFormat="1" ht="6.96" customHeight="1">
      <c r="A108" s="37"/>
      <c r="B108" s="67"/>
      <c r="C108" s="68"/>
      <c r="D108" s="68"/>
      <c r="E108" s="68"/>
      <c r="F108" s="68"/>
      <c r="G108" s="68"/>
      <c r="H108" s="68"/>
      <c r="I108" s="185"/>
      <c r="J108" s="68"/>
      <c r="K108" s="68"/>
      <c r="L108" s="62"/>
      <c r="S108" s="37"/>
      <c r="T108" s="37"/>
      <c r="U108" s="37"/>
      <c r="V108" s="37"/>
      <c r="W108" s="37"/>
      <c r="X108" s="37"/>
      <c r="Y108" s="37"/>
      <c r="Z108" s="37"/>
      <c r="AA108" s="37"/>
      <c r="AB108" s="37"/>
      <c r="AC108" s="37"/>
      <c r="AD108" s="37"/>
      <c r="AE108" s="37"/>
    </row>
    <row r="109" s="2" customFormat="1" ht="24.96" customHeight="1">
      <c r="A109" s="37"/>
      <c r="B109" s="38"/>
      <c r="C109" s="22" t="s">
        <v>105</v>
      </c>
      <c r="D109" s="39"/>
      <c r="E109" s="39"/>
      <c r="F109" s="39"/>
      <c r="G109" s="39"/>
      <c r="H109" s="39"/>
      <c r="I109" s="143"/>
      <c r="J109" s="39"/>
      <c r="K109" s="39"/>
      <c r="L109" s="62"/>
      <c r="S109" s="37"/>
      <c r="T109" s="37"/>
      <c r="U109" s="37"/>
      <c r="V109" s="37"/>
      <c r="W109" s="37"/>
      <c r="X109" s="37"/>
      <c r="Y109" s="37"/>
      <c r="Z109" s="37"/>
      <c r="AA109" s="37"/>
      <c r="AB109" s="37"/>
      <c r="AC109" s="37"/>
      <c r="AD109" s="37"/>
      <c r="AE109" s="37"/>
    </row>
    <row r="110" s="2" customFormat="1" ht="6.96" customHeight="1">
      <c r="A110" s="37"/>
      <c r="B110" s="38"/>
      <c r="C110" s="39"/>
      <c r="D110" s="39"/>
      <c r="E110" s="39"/>
      <c r="F110" s="39"/>
      <c r="G110" s="39"/>
      <c r="H110" s="39"/>
      <c r="I110" s="143"/>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16</v>
      </c>
      <c r="D111" s="39"/>
      <c r="E111" s="39"/>
      <c r="F111" s="39"/>
      <c r="G111" s="39"/>
      <c r="H111" s="39"/>
      <c r="I111" s="143"/>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186" t="str">
        <f>E7</f>
        <v>Stavební úpravy komunikace Bořice</v>
      </c>
      <c r="F112" s="31"/>
      <c r="G112" s="31"/>
      <c r="H112" s="31"/>
      <c r="I112" s="143"/>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94</v>
      </c>
      <c r="D113" s="39"/>
      <c r="E113" s="39"/>
      <c r="F113" s="39"/>
      <c r="G113" s="39"/>
      <c r="H113" s="39"/>
      <c r="I113" s="143"/>
      <c r="J113" s="39"/>
      <c r="K113" s="39"/>
      <c r="L113" s="62"/>
      <c r="S113" s="37"/>
      <c r="T113" s="37"/>
      <c r="U113" s="37"/>
      <c r="V113" s="37"/>
      <c r="W113" s="37"/>
      <c r="X113" s="37"/>
      <c r="Y113" s="37"/>
      <c r="Z113" s="37"/>
      <c r="AA113" s="37"/>
      <c r="AB113" s="37"/>
      <c r="AC113" s="37"/>
      <c r="AD113" s="37"/>
      <c r="AE113" s="37"/>
    </row>
    <row r="114" s="2" customFormat="1" ht="16.5" customHeight="1">
      <c r="A114" s="37"/>
      <c r="B114" s="38"/>
      <c r="C114" s="39"/>
      <c r="D114" s="39"/>
      <c r="E114" s="75" t="str">
        <f>E9</f>
        <v>SO 100 - Komunikace</v>
      </c>
      <c r="F114" s="39"/>
      <c r="G114" s="39"/>
      <c r="H114" s="39"/>
      <c r="I114" s="143"/>
      <c r="J114" s="39"/>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143"/>
      <c r="J115" s="39"/>
      <c r="K115" s="39"/>
      <c r="L115" s="62"/>
      <c r="S115" s="37"/>
      <c r="T115" s="37"/>
      <c r="U115" s="37"/>
      <c r="V115" s="37"/>
      <c r="W115" s="37"/>
      <c r="X115" s="37"/>
      <c r="Y115" s="37"/>
      <c r="Z115" s="37"/>
      <c r="AA115" s="37"/>
      <c r="AB115" s="37"/>
      <c r="AC115" s="37"/>
      <c r="AD115" s="37"/>
      <c r="AE115" s="37"/>
    </row>
    <row r="116" s="2" customFormat="1" ht="12" customHeight="1">
      <c r="A116" s="37"/>
      <c r="B116" s="38"/>
      <c r="C116" s="31" t="s">
        <v>20</v>
      </c>
      <c r="D116" s="39"/>
      <c r="E116" s="39"/>
      <c r="F116" s="26" t="str">
        <f>F12</f>
        <v xml:space="preserve"> </v>
      </c>
      <c r="G116" s="39"/>
      <c r="H116" s="39"/>
      <c r="I116" s="146" t="s">
        <v>22</v>
      </c>
      <c r="J116" s="78" t="str">
        <f>IF(J12="","",J12)</f>
        <v>21. 7. 2019</v>
      </c>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143"/>
      <c r="J117" s="39"/>
      <c r="K117" s="39"/>
      <c r="L117" s="62"/>
      <c r="S117" s="37"/>
      <c r="T117" s="37"/>
      <c r="U117" s="37"/>
      <c r="V117" s="37"/>
      <c r="W117" s="37"/>
      <c r="X117" s="37"/>
      <c r="Y117" s="37"/>
      <c r="Z117" s="37"/>
      <c r="AA117" s="37"/>
      <c r="AB117" s="37"/>
      <c r="AC117" s="37"/>
      <c r="AD117" s="37"/>
      <c r="AE117" s="37"/>
    </row>
    <row r="118" s="2" customFormat="1" ht="15.15" customHeight="1">
      <c r="A118" s="37"/>
      <c r="B118" s="38"/>
      <c r="C118" s="31" t="s">
        <v>24</v>
      </c>
      <c r="D118" s="39"/>
      <c r="E118" s="39"/>
      <c r="F118" s="26" t="str">
        <f>E15</f>
        <v xml:space="preserve"> </v>
      </c>
      <c r="G118" s="39"/>
      <c r="H118" s="39"/>
      <c r="I118" s="146" t="s">
        <v>29</v>
      </c>
      <c r="J118" s="35" t="str">
        <f>E21</f>
        <v xml:space="preserve"> </v>
      </c>
      <c r="K118" s="39"/>
      <c r="L118" s="62"/>
      <c r="S118" s="37"/>
      <c r="T118" s="37"/>
      <c r="U118" s="37"/>
      <c r="V118" s="37"/>
      <c r="W118" s="37"/>
      <c r="X118" s="37"/>
      <c r="Y118" s="37"/>
      <c r="Z118" s="37"/>
      <c r="AA118" s="37"/>
      <c r="AB118" s="37"/>
      <c r="AC118" s="37"/>
      <c r="AD118" s="37"/>
      <c r="AE118" s="37"/>
    </row>
    <row r="119" s="2" customFormat="1" ht="15.15" customHeight="1">
      <c r="A119" s="37"/>
      <c r="B119" s="38"/>
      <c r="C119" s="31" t="s">
        <v>27</v>
      </c>
      <c r="D119" s="39"/>
      <c r="E119" s="39"/>
      <c r="F119" s="26" t="str">
        <f>IF(E18="","",E18)</f>
        <v>Vyplň údaj</v>
      </c>
      <c r="G119" s="39"/>
      <c r="H119" s="39"/>
      <c r="I119" s="146" t="s">
        <v>31</v>
      </c>
      <c r="J119" s="35" t="str">
        <f>E24</f>
        <v xml:space="preserve"> </v>
      </c>
      <c r="K119" s="39"/>
      <c r="L119" s="62"/>
      <c r="S119" s="37"/>
      <c r="T119" s="37"/>
      <c r="U119" s="37"/>
      <c r="V119" s="37"/>
      <c r="W119" s="37"/>
      <c r="X119" s="37"/>
      <c r="Y119" s="37"/>
      <c r="Z119" s="37"/>
      <c r="AA119" s="37"/>
      <c r="AB119" s="37"/>
      <c r="AC119" s="37"/>
      <c r="AD119" s="37"/>
      <c r="AE119" s="37"/>
    </row>
    <row r="120" s="2" customFormat="1" ht="10.32" customHeight="1">
      <c r="A120" s="37"/>
      <c r="B120" s="38"/>
      <c r="C120" s="39"/>
      <c r="D120" s="39"/>
      <c r="E120" s="39"/>
      <c r="F120" s="39"/>
      <c r="G120" s="39"/>
      <c r="H120" s="39"/>
      <c r="I120" s="143"/>
      <c r="J120" s="39"/>
      <c r="K120" s="39"/>
      <c r="L120" s="62"/>
      <c r="S120" s="37"/>
      <c r="T120" s="37"/>
      <c r="U120" s="37"/>
      <c r="V120" s="37"/>
      <c r="W120" s="37"/>
      <c r="X120" s="37"/>
      <c r="Y120" s="37"/>
      <c r="Z120" s="37"/>
      <c r="AA120" s="37"/>
      <c r="AB120" s="37"/>
      <c r="AC120" s="37"/>
      <c r="AD120" s="37"/>
      <c r="AE120" s="37"/>
    </row>
    <row r="121" s="11" customFormat="1" ht="29.28" customHeight="1">
      <c r="A121" s="206"/>
      <c r="B121" s="207"/>
      <c r="C121" s="208" t="s">
        <v>106</v>
      </c>
      <c r="D121" s="209" t="s">
        <v>58</v>
      </c>
      <c r="E121" s="209" t="s">
        <v>54</v>
      </c>
      <c r="F121" s="209" t="s">
        <v>55</v>
      </c>
      <c r="G121" s="209" t="s">
        <v>107</v>
      </c>
      <c r="H121" s="209" t="s">
        <v>108</v>
      </c>
      <c r="I121" s="210" t="s">
        <v>109</v>
      </c>
      <c r="J121" s="209" t="s">
        <v>98</v>
      </c>
      <c r="K121" s="211" t="s">
        <v>110</v>
      </c>
      <c r="L121" s="212"/>
      <c r="M121" s="99" t="s">
        <v>1</v>
      </c>
      <c r="N121" s="100" t="s">
        <v>37</v>
      </c>
      <c r="O121" s="100" t="s">
        <v>111</v>
      </c>
      <c r="P121" s="100" t="s">
        <v>112</v>
      </c>
      <c r="Q121" s="100" t="s">
        <v>113</v>
      </c>
      <c r="R121" s="100" t="s">
        <v>114</v>
      </c>
      <c r="S121" s="100" t="s">
        <v>115</v>
      </c>
      <c r="T121" s="101" t="s">
        <v>116</v>
      </c>
      <c r="U121" s="206"/>
      <c r="V121" s="206"/>
      <c r="W121" s="206"/>
      <c r="X121" s="206"/>
      <c r="Y121" s="206"/>
      <c r="Z121" s="206"/>
      <c r="AA121" s="206"/>
      <c r="AB121" s="206"/>
      <c r="AC121" s="206"/>
      <c r="AD121" s="206"/>
      <c r="AE121" s="206"/>
    </row>
    <row r="122" s="2" customFormat="1" ht="22.8" customHeight="1">
      <c r="A122" s="37"/>
      <c r="B122" s="38"/>
      <c r="C122" s="106" t="s">
        <v>117</v>
      </c>
      <c r="D122" s="39"/>
      <c r="E122" s="39"/>
      <c r="F122" s="39"/>
      <c r="G122" s="39"/>
      <c r="H122" s="39"/>
      <c r="I122" s="143"/>
      <c r="J122" s="213">
        <f>BK122</f>
        <v>0</v>
      </c>
      <c r="K122" s="39"/>
      <c r="L122" s="43"/>
      <c r="M122" s="102"/>
      <c r="N122" s="214"/>
      <c r="O122" s="103"/>
      <c r="P122" s="215">
        <f>P123</f>
        <v>0</v>
      </c>
      <c r="Q122" s="103"/>
      <c r="R122" s="215">
        <f>R123</f>
        <v>128.12101000000001</v>
      </c>
      <c r="S122" s="103"/>
      <c r="T122" s="216">
        <f>T123</f>
        <v>159.87600000000001</v>
      </c>
      <c r="U122" s="37"/>
      <c r="V122" s="37"/>
      <c r="W122" s="37"/>
      <c r="X122" s="37"/>
      <c r="Y122" s="37"/>
      <c r="Z122" s="37"/>
      <c r="AA122" s="37"/>
      <c r="AB122" s="37"/>
      <c r="AC122" s="37"/>
      <c r="AD122" s="37"/>
      <c r="AE122" s="37"/>
      <c r="AT122" s="16" t="s">
        <v>72</v>
      </c>
      <c r="AU122" s="16" t="s">
        <v>100</v>
      </c>
      <c r="BK122" s="217">
        <f>BK123</f>
        <v>0</v>
      </c>
    </row>
    <row r="123" s="12" customFormat="1" ht="25.92" customHeight="1">
      <c r="A123" s="12"/>
      <c r="B123" s="218"/>
      <c r="C123" s="219"/>
      <c r="D123" s="220" t="s">
        <v>72</v>
      </c>
      <c r="E123" s="221" t="s">
        <v>167</v>
      </c>
      <c r="F123" s="221" t="s">
        <v>168</v>
      </c>
      <c r="G123" s="219"/>
      <c r="H123" s="219"/>
      <c r="I123" s="222"/>
      <c r="J123" s="223">
        <f>BK123</f>
        <v>0</v>
      </c>
      <c r="K123" s="219"/>
      <c r="L123" s="224"/>
      <c r="M123" s="225"/>
      <c r="N123" s="226"/>
      <c r="O123" s="226"/>
      <c r="P123" s="227">
        <f>P124+P130+P147+P177+P182</f>
        <v>0</v>
      </c>
      <c r="Q123" s="226"/>
      <c r="R123" s="227">
        <f>R124+R130+R147+R177+R182</f>
        <v>128.12101000000001</v>
      </c>
      <c r="S123" s="226"/>
      <c r="T123" s="228">
        <f>T124+T130+T147+T177+T182</f>
        <v>159.87600000000001</v>
      </c>
      <c r="U123" s="12"/>
      <c r="V123" s="12"/>
      <c r="W123" s="12"/>
      <c r="X123" s="12"/>
      <c r="Y123" s="12"/>
      <c r="Z123" s="12"/>
      <c r="AA123" s="12"/>
      <c r="AB123" s="12"/>
      <c r="AC123" s="12"/>
      <c r="AD123" s="12"/>
      <c r="AE123" s="12"/>
      <c r="AR123" s="229" t="s">
        <v>81</v>
      </c>
      <c r="AT123" s="230" t="s">
        <v>72</v>
      </c>
      <c r="AU123" s="230" t="s">
        <v>73</v>
      </c>
      <c r="AY123" s="229" t="s">
        <v>121</v>
      </c>
      <c r="BK123" s="231">
        <f>BK124+BK130+BK147+BK177+BK182</f>
        <v>0</v>
      </c>
    </row>
    <row r="124" s="12" customFormat="1" ht="22.8" customHeight="1">
      <c r="A124" s="12"/>
      <c r="B124" s="218"/>
      <c r="C124" s="219"/>
      <c r="D124" s="220" t="s">
        <v>72</v>
      </c>
      <c r="E124" s="232" t="s">
        <v>81</v>
      </c>
      <c r="F124" s="232" t="s">
        <v>169</v>
      </c>
      <c r="G124" s="219"/>
      <c r="H124" s="219"/>
      <c r="I124" s="222"/>
      <c r="J124" s="233">
        <f>BK124</f>
        <v>0</v>
      </c>
      <c r="K124" s="219"/>
      <c r="L124" s="224"/>
      <c r="M124" s="225"/>
      <c r="N124" s="226"/>
      <c r="O124" s="226"/>
      <c r="P124" s="227">
        <f>SUM(P125:P129)</f>
        <v>0</v>
      </c>
      <c r="Q124" s="226"/>
      <c r="R124" s="227">
        <f>SUM(R125:R129)</f>
        <v>0.053865000000000003</v>
      </c>
      <c r="S124" s="226"/>
      <c r="T124" s="228">
        <f>SUM(T125:T129)</f>
        <v>153.21600000000001</v>
      </c>
      <c r="U124" s="12"/>
      <c r="V124" s="12"/>
      <c r="W124" s="12"/>
      <c r="X124" s="12"/>
      <c r="Y124" s="12"/>
      <c r="Z124" s="12"/>
      <c r="AA124" s="12"/>
      <c r="AB124" s="12"/>
      <c r="AC124" s="12"/>
      <c r="AD124" s="12"/>
      <c r="AE124" s="12"/>
      <c r="AR124" s="229" t="s">
        <v>81</v>
      </c>
      <c r="AT124" s="230" t="s">
        <v>72</v>
      </c>
      <c r="AU124" s="230" t="s">
        <v>81</v>
      </c>
      <c r="AY124" s="229" t="s">
        <v>121</v>
      </c>
      <c r="BK124" s="231">
        <f>SUM(BK125:BK129)</f>
        <v>0</v>
      </c>
    </row>
    <row r="125" s="2" customFormat="1" ht="44.25" customHeight="1">
      <c r="A125" s="37"/>
      <c r="B125" s="38"/>
      <c r="C125" s="234" t="s">
        <v>81</v>
      </c>
      <c r="D125" s="234" t="s">
        <v>124</v>
      </c>
      <c r="E125" s="235" t="s">
        <v>170</v>
      </c>
      <c r="F125" s="236" t="s">
        <v>171</v>
      </c>
      <c r="G125" s="237" t="s">
        <v>172</v>
      </c>
      <c r="H125" s="238">
        <v>598.5</v>
      </c>
      <c r="I125" s="239"/>
      <c r="J125" s="240">
        <f>ROUND(I125*H125,2)</f>
        <v>0</v>
      </c>
      <c r="K125" s="236" t="s">
        <v>128</v>
      </c>
      <c r="L125" s="43"/>
      <c r="M125" s="241" t="s">
        <v>1</v>
      </c>
      <c r="N125" s="242" t="s">
        <v>38</v>
      </c>
      <c r="O125" s="90"/>
      <c r="P125" s="243">
        <f>O125*H125</f>
        <v>0</v>
      </c>
      <c r="Q125" s="243">
        <v>9.0000000000000006E-05</v>
      </c>
      <c r="R125" s="243">
        <f>Q125*H125</f>
        <v>0.053865000000000003</v>
      </c>
      <c r="S125" s="243">
        <v>0.25600000000000001</v>
      </c>
      <c r="T125" s="244">
        <f>S125*H125</f>
        <v>153.21600000000001</v>
      </c>
      <c r="U125" s="37"/>
      <c r="V125" s="37"/>
      <c r="W125" s="37"/>
      <c r="X125" s="37"/>
      <c r="Y125" s="37"/>
      <c r="Z125" s="37"/>
      <c r="AA125" s="37"/>
      <c r="AB125" s="37"/>
      <c r="AC125" s="37"/>
      <c r="AD125" s="37"/>
      <c r="AE125" s="37"/>
      <c r="AR125" s="245" t="s">
        <v>140</v>
      </c>
      <c r="AT125" s="245" t="s">
        <v>124</v>
      </c>
      <c r="AU125" s="245" t="s">
        <v>83</v>
      </c>
      <c r="AY125" s="16" t="s">
        <v>121</v>
      </c>
      <c r="BE125" s="246">
        <f>IF(N125="základní",J125,0)</f>
        <v>0</v>
      </c>
      <c r="BF125" s="246">
        <f>IF(N125="snížená",J125,0)</f>
        <v>0</v>
      </c>
      <c r="BG125" s="246">
        <f>IF(N125="zákl. přenesená",J125,0)</f>
        <v>0</v>
      </c>
      <c r="BH125" s="246">
        <f>IF(N125="sníž. přenesená",J125,0)</f>
        <v>0</v>
      </c>
      <c r="BI125" s="246">
        <f>IF(N125="nulová",J125,0)</f>
        <v>0</v>
      </c>
      <c r="BJ125" s="16" t="s">
        <v>81</v>
      </c>
      <c r="BK125" s="246">
        <f>ROUND(I125*H125,2)</f>
        <v>0</v>
      </c>
      <c r="BL125" s="16" t="s">
        <v>140</v>
      </c>
      <c r="BM125" s="245" t="s">
        <v>173</v>
      </c>
    </row>
    <row r="126" s="2" customFormat="1">
      <c r="A126" s="37"/>
      <c r="B126" s="38"/>
      <c r="C126" s="39"/>
      <c r="D126" s="252" t="s">
        <v>174</v>
      </c>
      <c r="E126" s="39"/>
      <c r="F126" s="253" t="s">
        <v>175</v>
      </c>
      <c r="G126" s="39"/>
      <c r="H126" s="39"/>
      <c r="I126" s="143"/>
      <c r="J126" s="39"/>
      <c r="K126" s="39"/>
      <c r="L126" s="43"/>
      <c r="M126" s="254"/>
      <c r="N126" s="255"/>
      <c r="O126" s="90"/>
      <c r="P126" s="90"/>
      <c r="Q126" s="90"/>
      <c r="R126" s="90"/>
      <c r="S126" s="90"/>
      <c r="T126" s="91"/>
      <c r="U126" s="37"/>
      <c r="V126" s="37"/>
      <c r="W126" s="37"/>
      <c r="X126" s="37"/>
      <c r="Y126" s="37"/>
      <c r="Z126" s="37"/>
      <c r="AA126" s="37"/>
      <c r="AB126" s="37"/>
      <c r="AC126" s="37"/>
      <c r="AD126" s="37"/>
      <c r="AE126" s="37"/>
      <c r="AT126" s="16" t="s">
        <v>174</v>
      </c>
      <c r="AU126" s="16" t="s">
        <v>83</v>
      </c>
    </row>
    <row r="127" s="13" customFormat="1">
      <c r="A127" s="13"/>
      <c r="B127" s="256"/>
      <c r="C127" s="257"/>
      <c r="D127" s="252" t="s">
        <v>176</v>
      </c>
      <c r="E127" s="258" t="s">
        <v>1</v>
      </c>
      <c r="F127" s="259" t="s">
        <v>177</v>
      </c>
      <c r="G127" s="257"/>
      <c r="H127" s="260">
        <v>432</v>
      </c>
      <c r="I127" s="261"/>
      <c r="J127" s="257"/>
      <c r="K127" s="257"/>
      <c r="L127" s="262"/>
      <c r="M127" s="263"/>
      <c r="N127" s="264"/>
      <c r="O127" s="264"/>
      <c r="P127" s="264"/>
      <c r="Q127" s="264"/>
      <c r="R127" s="264"/>
      <c r="S127" s="264"/>
      <c r="T127" s="265"/>
      <c r="U127" s="13"/>
      <c r="V127" s="13"/>
      <c r="W127" s="13"/>
      <c r="X127" s="13"/>
      <c r="Y127" s="13"/>
      <c r="Z127" s="13"/>
      <c r="AA127" s="13"/>
      <c r="AB127" s="13"/>
      <c r="AC127" s="13"/>
      <c r="AD127" s="13"/>
      <c r="AE127" s="13"/>
      <c r="AT127" s="266" t="s">
        <v>176</v>
      </c>
      <c r="AU127" s="266" t="s">
        <v>83</v>
      </c>
      <c r="AV127" s="13" t="s">
        <v>83</v>
      </c>
      <c r="AW127" s="13" t="s">
        <v>30</v>
      </c>
      <c r="AX127" s="13" t="s">
        <v>73</v>
      </c>
      <c r="AY127" s="266" t="s">
        <v>121</v>
      </c>
    </row>
    <row r="128" s="13" customFormat="1">
      <c r="A128" s="13"/>
      <c r="B128" s="256"/>
      <c r="C128" s="257"/>
      <c r="D128" s="252" t="s">
        <v>176</v>
      </c>
      <c r="E128" s="258" t="s">
        <v>1</v>
      </c>
      <c r="F128" s="259" t="s">
        <v>178</v>
      </c>
      <c r="G128" s="257"/>
      <c r="H128" s="260">
        <v>166.5</v>
      </c>
      <c r="I128" s="261"/>
      <c r="J128" s="257"/>
      <c r="K128" s="257"/>
      <c r="L128" s="262"/>
      <c r="M128" s="263"/>
      <c r="N128" s="264"/>
      <c r="O128" s="264"/>
      <c r="P128" s="264"/>
      <c r="Q128" s="264"/>
      <c r="R128" s="264"/>
      <c r="S128" s="264"/>
      <c r="T128" s="265"/>
      <c r="U128" s="13"/>
      <c r="V128" s="13"/>
      <c r="W128" s="13"/>
      <c r="X128" s="13"/>
      <c r="Y128" s="13"/>
      <c r="Z128" s="13"/>
      <c r="AA128" s="13"/>
      <c r="AB128" s="13"/>
      <c r="AC128" s="13"/>
      <c r="AD128" s="13"/>
      <c r="AE128" s="13"/>
      <c r="AT128" s="266" t="s">
        <v>176</v>
      </c>
      <c r="AU128" s="266" t="s">
        <v>83</v>
      </c>
      <c r="AV128" s="13" t="s">
        <v>83</v>
      </c>
      <c r="AW128" s="13" t="s">
        <v>30</v>
      </c>
      <c r="AX128" s="13" t="s">
        <v>73</v>
      </c>
      <c r="AY128" s="266" t="s">
        <v>121</v>
      </c>
    </row>
    <row r="129" s="14" customFormat="1">
      <c r="A129" s="14"/>
      <c r="B129" s="267"/>
      <c r="C129" s="268"/>
      <c r="D129" s="252" t="s">
        <v>176</v>
      </c>
      <c r="E129" s="269" t="s">
        <v>1</v>
      </c>
      <c r="F129" s="270" t="s">
        <v>179</v>
      </c>
      <c r="G129" s="268"/>
      <c r="H129" s="271">
        <v>598.5</v>
      </c>
      <c r="I129" s="272"/>
      <c r="J129" s="268"/>
      <c r="K129" s="268"/>
      <c r="L129" s="273"/>
      <c r="M129" s="274"/>
      <c r="N129" s="275"/>
      <c r="O129" s="275"/>
      <c r="P129" s="275"/>
      <c r="Q129" s="275"/>
      <c r="R129" s="275"/>
      <c r="S129" s="275"/>
      <c r="T129" s="276"/>
      <c r="U129" s="14"/>
      <c r="V129" s="14"/>
      <c r="W129" s="14"/>
      <c r="X129" s="14"/>
      <c r="Y129" s="14"/>
      <c r="Z129" s="14"/>
      <c r="AA129" s="14"/>
      <c r="AB129" s="14"/>
      <c r="AC129" s="14"/>
      <c r="AD129" s="14"/>
      <c r="AE129" s="14"/>
      <c r="AT129" s="277" t="s">
        <v>176</v>
      </c>
      <c r="AU129" s="277" t="s">
        <v>83</v>
      </c>
      <c r="AV129" s="14" t="s">
        <v>140</v>
      </c>
      <c r="AW129" s="14" t="s">
        <v>30</v>
      </c>
      <c r="AX129" s="14" t="s">
        <v>81</v>
      </c>
      <c r="AY129" s="277" t="s">
        <v>121</v>
      </c>
    </row>
    <row r="130" s="12" customFormat="1" ht="22.8" customHeight="1">
      <c r="A130" s="12"/>
      <c r="B130" s="218"/>
      <c r="C130" s="219"/>
      <c r="D130" s="220" t="s">
        <v>72</v>
      </c>
      <c r="E130" s="232" t="s">
        <v>120</v>
      </c>
      <c r="F130" s="232" t="s">
        <v>180</v>
      </c>
      <c r="G130" s="219"/>
      <c r="H130" s="219"/>
      <c r="I130" s="222"/>
      <c r="J130" s="233">
        <f>BK130</f>
        <v>0</v>
      </c>
      <c r="K130" s="219"/>
      <c r="L130" s="224"/>
      <c r="M130" s="225"/>
      <c r="N130" s="226"/>
      <c r="O130" s="226"/>
      <c r="P130" s="227">
        <f>SUM(P131:P146)</f>
        <v>0</v>
      </c>
      <c r="Q130" s="226"/>
      <c r="R130" s="227">
        <f>SUM(R131:R146)</f>
        <v>122.11776</v>
      </c>
      <c r="S130" s="226"/>
      <c r="T130" s="228">
        <f>SUM(T131:T146)</f>
        <v>0</v>
      </c>
      <c r="U130" s="12"/>
      <c r="V130" s="12"/>
      <c r="W130" s="12"/>
      <c r="X130" s="12"/>
      <c r="Y130" s="12"/>
      <c r="Z130" s="12"/>
      <c r="AA130" s="12"/>
      <c r="AB130" s="12"/>
      <c r="AC130" s="12"/>
      <c r="AD130" s="12"/>
      <c r="AE130" s="12"/>
      <c r="AR130" s="229" t="s">
        <v>81</v>
      </c>
      <c r="AT130" s="230" t="s">
        <v>72</v>
      </c>
      <c r="AU130" s="230" t="s">
        <v>81</v>
      </c>
      <c r="AY130" s="229" t="s">
        <v>121</v>
      </c>
      <c r="BK130" s="231">
        <f>SUM(BK131:BK146)</f>
        <v>0</v>
      </c>
    </row>
    <row r="131" s="2" customFormat="1" ht="44.25" customHeight="1">
      <c r="A131" s="37"/>
      <c r="B131" s="38"/>
      <c r="C131" s="234" t="s">
        <v>83</v>
      </c>
      <c r="D131" s="234" t="s">
        <v>124</v>
      </c>
      <c r="E131" s="235" t="s">
        <v>181</v>
      </c>
      <c r="F131" s="236" t="s">
        <v>182</v>
      </c>
      <c r="G131" s="237" t="s">
        <v>172</v>
      </c>
      <c r="H131" s="238">
        <v>166.5</v>
      </c>
      <c r="I131" s="239"/>
      <c r="J131" s="240">
        <f>ROUND(I131*H131,2)</f>
        <v>0</v>
      </c>
      <c r="K131" s="236" t="s">
        <v>128</v>
      </c>
      <c r="L131" s="43"/>
      <c r="M131" s="241" t="s">
        <v>1</v>
      </c>
      <c r="N131" s="242" t="s">
        <v>38</v>
      </c>
      <c r="O131" s="90"/>
      <c r="P131" s="243">
        <f>O131*H131</f>
        <v>0</v>
      </c>
      <c r="Q131" s="243">
        <v>0.26375999999999999</v>
      </c>
      <c r="R131" s="243">
        <f>Q131*H131</f>
        <v>43.916040000000002</v>
      </c>
      <c r="S131" s="243">
        <v>0</v>
      </c>
      <c r="T131" s="244">
        <f>S131*H131</f>
        <v>0</v>
      </c>
      <c r="U131" s="37"/>
      <c r="V131" s="37"/>
      <c r="W131" s="37"/>
      <c r="X131" s="37"/>
      <c r="Y131" s="37"/>
      <c r="Z131" s="37"/>
      <c r="AA131" s="37"/>
      <c r="AB131" s="37"/>
      <c r="AC131" s="37"/>
      <c r="AD131" s="37"/>
      <c r="AE131" s="37"/>
      <c r="AR131" s="245" t="s">
        <v>140</v>
      </c>
      <c r="AT131" s="245" t="s">
        <v>124</v>
      </c>
      <c r="AU131" s="245" t="s">
        <v>83</v>
      </c>
      <c r="AY131" s="16" t="s">
        <v>121</v>
      </c>
      <c r="BE131" s="246">
        <f>IF(N131="základní",J131,0)</f>
        <v>0</v>
      </c>
      <c r="BF131" s="246">
        <f>IF(N131="snížená",J131,0)</f>
        <v>0</v>
      </c>
      <c r="BG131" s="246">
        <f>IF(N131="zákl. přenesená",J131,0)</f>
        <v>0</v>
      </c>
      <c r="BH131" s="246">
        <f>IF(N131="sníž. přenesená",J131,0)</f>
        <v>0</v>
      </c>
      <c r="BI131" s="246">
        <f>IF(N131="nulová",J131,0)</f>
        <v>0</v>
      </c>
      <c r="BJ131" s="16" t="s">
        <v>81</v>
      </c>
      <c r="BK131" s="246">
        <f>ROUND(I131*H131,2)</f>
        <v>0</v>
      </c>
      <c r="BL131" s="16" t="s">
        <v>140</v>
      </c>
      <c r="BM131" s="245" t="s">
        <v>183</v>
      </c>
    </row>
    <row r="132" s="2" customFormat="1">
      <c r="A132" s="37"/>
      <c r="B132" s="38"/>
      <c r="C132" s="39"/>
      <c r="D132" s="252" t="s">
        <v>174</v>
      </c>
      <c r="E132" s="39"/>
      <c r="F132" s="253" t="s">
        <v>184</v>
      </c>
      <c r="G132" s="39"/>
      <c r="H132" s="39"/>
      <c r="I132" s="143"/>
      <c r="J132" s="39"/>
      <c r="K132" s="39"/>
      <c r="L132" s="43"/>
      <c r="M132" s="254"/>
      <c r="N132" s="255"/>
      <c r="O132" s="90"/>
      <c r="P132" s="90"/>
      <c r="Q132" s="90"/>
      <c r="R132" s="90"/>
      <c r="S132" s="90"/>
      <c r="T132" s="91"/>
      <c r="U132" s="37"/>
      <c r="V132" s="37"/>
      <c r="W132" s="37"/>
      <c r="X132" s="37"/>
      <c r="Y132" s="37"/>
      <c r="Z132" s="37"/>
      <c r="AA132" s="37"/>
      <c r="AB132" s="37"/>
      <c r="AC132" s="37"/>
      <c r="AD132" s="37"/>
      <c r="AE132" s="37"/>
      <c r="AT132" s="16" t="s">
        <v>174</v>
      </c>
      <c r="AU132" s="16" t="s">
        <v>83</v>
      </c>
    </row>
    <row r="133" s="13" customFormat="1">
      <c r="A133" s="13"/>
      <c r="B133" s="256"/>
      <c r="C133" s="257"/>
      <c r="D133" s="252" t="s">
        <v>176</v>
      </c>
      <c r="E133" s="258" t="s">
        <v>1</v>
      </c>
      <c r="F133" s="259" t="s">
        <v>178</v>
      </c>
      <c r="G133" s="257"/>
      <c r="H133" s="260">
        <v>166.5</v>
      </c>
      <c r="I133" s="261"/>
      <c r="J133" s="257"/>
      <c r="K133" s="257"/>
      <c r="L133" s="262"/>
      <c r="M133" s="263"/>
      <c r="N133" s="264"/>
      <c r="O133" s="264"/>
      <c r="P133" s="264"/>
      <c r="Q133" s="264"/>
      <c r="R133" s="264"/>
      <c r="S133" s="264"/>
      <c r="T133" s="265"/>
      <c r="U133" s="13"/>
      <c r="V133" s="13"/>
      <c r="W133" s="13"/>
      <c r="X133" s="13"/>
      <c r="Y133" s="13"/>
      <c r="Z133" s="13"/>
      <c r="AA133" s="13"/>
      <c r="AB133" s="13"/>
      <c r="AC133" s="13"/>
      <c r="AD133" s="13"/>
      <c r="AE133" s="13"/>
      <c r="AT133" s="266" t="s">
        <v>176</v>
      </c>
      <c r="AU133" s="266" t="s">
        <v>83</v>
      </c>
      <c r="AV133" s="13" t="s">
        <v>83</v>
      </c>
      <c r="AW133" s="13" t="s">
        <v>30</v>
      </c>
      <c r="AX133" s="13" t="s">
        <v>81</v>
      </c>
      <c r="AY133" s="266" t="s">
        <v>121</v>
      </c>
    </row>
    <row r="134" s="2" customFormat="1" ht="21.75" customHeight="1">
      <c r="A134" s="37"/>
      <c r="B134" s="38"/>
      <c r="C134" s="234" t="s">
        <v>134</v>
      </c>
      <c r="D134" s="234" t="s">
        <v>124</v>
      </c>
      <c r="E134" s="235" t="s">
        <v>185</v>
      </c>
      <c r="F134" s="236" t="s">
        <v>186</v>
      </c>
      <c r="G134" s="237" t="s">
        <v>172</v>
      </c>
      <c r="H134" s="238">
        <v>166.5</v>
      </c>
      <c r="I134" s="239"/>
      <c r="J134" s="240">
        <f>ROUND(I134*H134,2)</f>
        <v>0</v>
      </c>
      <c r="K134" s="236" t="s">
        <v>1</v>
      </c>
      <c r="L134" s="43"/>
      <c r="M134" s="241" t="s">
        <v>1</v>
      </c>
      <c r="N134" s="242" t="s">
        <v>38</v>
      </c>
      <c r="O134" s="90"/>
      <c r="P134" s="243">
        <f>O134*H134</f>
        <v>0</v>
      </c>
      <c r="Q134" s="243">
        <v>0.00084999999999999995</v>
      </c>
      <c r="R134" s="243">
        <f>Q134*H134</f>
        <v>0.14152499999999998</v>
      </c>
      <c r="S134" s="243">
        <v>0</v>
      </c>
      <c r="T134" s="244">
        <f>S134*H134</f>
        <v>0</v>
      </c>
      <c r="U134" s="37"/>
      <c r="V134" s="37"/>
      <c r="W134" s="37"/>
      <c r="X134" s="37"/>
      <c r="Y134" s="37"/>
      <c r="Z134" s="37"/>
      <c r="AA134" s="37"/>
      <c r="AB134" s="37"/>
      <c r="AC134" s="37"/>
      <c r="AD134" s="37"/>
      <c r="AE134" s="37"/>
      <c r="AR134" s="245" t="s">
        <v>140</v>
      </c>
      <c r="AT134" s="245" t="s">
        <v>124</v>
      </c>
      <c r="AU134" s="245" t="s">
        <v>83</v>
      </c>
      <c r="AY134" s="16" t="s">
        <v>121</v>
      </c>
      <c r="BE134" s="246">
        <f>IF(N134="základní",J134,0)</f>
        <v>0</v>
      </c>
      <c r="BF134" s="246">
        <f>IF(N134="snížená",J134,0)</f>
        <v>0</v>
      </c>
      <c r="BG134" s="246">
        <f>IF(N134="zákl. přenesená",J134,0)</f>
        <v>0</v>
      </c>
      <c r="BH134" s="246">
        <f>IF(N134="sníž. přenesená",J134,0)</f>
        <v>0</v>
      </c>
      <c r="BI134" s="246">
        <f>IF(N134="nulová",J134,0)</f>
        <v>0</v>
      </c>
      <c r="BJ134" s="16" t="s">
        <v>81</v>
      </c>
      <c r="BK134" s="246">
        <f>ROUND(I134*H134,2)</f>
        <v>0</v>
      </c>
      <c r="BL134" s="16" t="s">
        <v>140</v>
      </c>
      <c r="BM134" s="245" t="s">
        <v>187</v>
      </c>
    </row>
    <row r="135" s="2" customFormat="1">
      <c r="A135" s="37"/>
      <c r="B135" s="38"/>
      <c r="C135" s="39"/>
      <c r="D135" s="252" t="s">
        <v>174</v>
      </c>
      <c r="E135" s="39"/>
      <c r="F135" s="253" t="s">
        <v>188</v>
      </c>
      <c r="G135" s="39"/>
      <c r="H135" s="39"/>
      <c r="I135" s="143"/>
      <c r="J135" s="39"/>
      <c r="K135" s="39"/>
      <c r="L135" s="43"/>
      <c r="M135" s="254"/>
      <c r="N135" s="255"/>
      <c r="O135" s="90"/>
      <c r="P135" s="90"/>
      <c r="Q135" s="90"/>
      <c r="R135" s="90"/>
      <c r="S135" s="90"/>
      <c r="T135" s="91"/>
      <c r="U135" s="37"/>
      <c r="V135" s="37"/>
      <c r="W135" s="37"/>
      <c r="X135" s="37"/>
      <c r="Y135" s="37"/>
      <c r="Z135" s="37"/>
      <c r="AA135" s="37"/>
      <c r="AB135" s="37"/>
      <c r="AC135" s="37"/>
      <c r="AD135" s="37"/>
      <c r="AE135" s="37"/>
      <c r="AT135" s="16" t="s">
        <v>174</v>
      </c>
      <c r="AU135" s="16" t="s">
        <v>83</v>
      </c>
    </row>
    <row r="136" s="13" customFormat="1">
      <c r="A136" s="13"/>
      <c r="B136" s="256"/>
      <c r="C136" s="257"/>
      <c r="D136" s="252" t="s">
        <v>176</v>
      </c>
      <c r="E136" s="258" t="s">
        <v>1</v>
      </c>
      <c r="F136" s="259" t="s">
        <v>178</v>
      </c>
      <c r="G136" s="257"/>
      <c r="H136" s="260">
        <v>166.5</v>
      </c>
      <c r="I136" s="261"/>
      <c r="J136" s="257"/>
      <c r="K136" s="257"/>
      <c r="L136" s="262"/>
      <c r="M136" s="263"/>
      <c r="N136" s="264"/>
      <c r="O136" s="264"/>
      <c r="P136" s="264"/>
      <c r="Q136" s="264"/>
      <c r="R136" s="264"/>
      <c r="S136" s="264"/>
      <c r="T136" s="265"/>
      <c r="U136" s="13"/>
      <c r="V136" s="13"/>
      <c r="W136" s="13"/>
      <c r="X136" s="13"/>
      <c r="Y136" s="13"/>
      <c r="Z136" s="13"/>
      <c r="AA136" s="13"/>
      <c r="AB136" s="13"/>
      <c r="AC136" s="13"/>
      <c r="AD136" s="13"/>
      <c r="AE136" s="13"/>
      <c r="AT136" s="266" t="s">
        <v>176</v>
      </c>
      <c r="AU136" s="266" t="s">
        <v>83</v>
      </c>
      <c r="AV136" s="13" t="s">
        <v>83</v>
      </c>
      <c r="AW136" s="13" t="s">
        <v>30</v>
      </c>
      <c r="AX136" s="13" t="s">
        <v>81</v>
      </c>
      <c r="AY136" s="266" t="s">
        <v>121</v>
      </c>
    </row>
    <row r="137" s="2" customFormat="1" ht="21.75" customHeight="1">
      <c r="A137" s="37"/>
      <c r="B137" s="38"/>
      <c r="C137" s="234" t="s">
        <v>140</v>
      </c>
      <c r="D137" s="234" t="s">
        <v>124</v>
      </c>
      <c r="E137" s="235" t="s">
        <v>189</v>
      </c>
      <c r="F137" s="236" t="s">
        <v>190</v>
      </c>
      <c r="G137" s="237" t="s">
        <v>172</v>
      </c>
      <c r="H137" s="238">
        <v>832.5</v>
      </c>
      <c r="I137" s="239"/>
      <c r="J137" s="240">
        <f>ROUND(I137*H137,2)</f>
        <v>0</v>
      </c>
      <c r="K137" s="236" t="s">
        <v>128</v>
      </c>
      <c r="L137" s="43"/>
      <c r="M137" s="241" t="s">
        <v>1</v>
      </c>
      <c r="N137" s="242" t="s">
        <v>38</v>
      </c>
      <c r="O137" s="90"/>
      <c r="P137" s="243">
        <f>O137*H137</f>
        <v>0</v>
      </c>
      <c r="Q137" s="243">
        <v>0.00040999999999999999</v>
      </c>
      <c r="R137" s="243">
        <f>Q137*H137</f>
        <v>0.34132499999999999</v>
      </c>
      <c r="S137" s="243">
        <v>0</v>
      </c>
      <c r="T137" s="244">
        <f>S137*H137</f>
        <v>0</v>
      </c>
      <c r="U137" s="37"/>
      <c r="V137" s="37"/>
      <c r="W137" s="37"/>
      <c r="X137" s="37"/>
      <c r="Y137" s="37"/>
      <c r="Z137" s="37"/>
      <c r="AA137" s="37"/>
      <c r="AB137" s="37"/>
      <c r="AC137" s="37"/>
      <c r="AD137" s="37"/>
      <c r="AE137" s="37"/>
      <c r="AR137" s="245" t="s">
        <v>140</v>
      </c>
      <c r="AT137" s="245" t="s">
        <v>124</v>
      </c>
      <c r="AU137" s="245" t="s">
        <v>83</v>
      </c>
      <c r="AY137" s="16" t="s">
        <v>121</v>
      </c>
      <c r="BE137" s="246">
        <f>IF(N137="základní",J137,0)</f>
        <v>0</v>
      </c>
      <c r="BF137" s="246">
        <f>IF(N137="snížená",J137,0)</f>
        <v>0</v>
      </c>
      <c r="BG137" s="246">
        <f>IF(N137="zákl. přenesená",J137,0)</f>
        <v>0</v>
      </c>
      <c r="BH137" s="246">
        <f>IF(N137="sníž. přenesená",J137,0)</f>
        <v>0</v>
      </c>
      <c r="BI137" s="246">
        <f>IF(N137="nulová",J137,0)</f>
        <v>0</v>
      </c>
      <c r="BJ137" s="16" t="s">
        <v>81</v>
      </c>
      <c r="BK137" s="246">
        <f>ROUND(I137*H137,2)</f>
        <v>0</v>
      </c>
      <c r="BL137" s="16" t="s">
        <v>140</v>
      </c>
      <c r="BM137" s="245" t="s">
        <v>191</v>
      </c>
    </row>
    <row r="138" s="13" customFormat="1">
      <c r="A138" s="13"/>
      <c r="B138" s="256"/>
      <c r="C138" s="257"/>
      <c r="D138" s="252" t="s">
        <v>176</v>
      </c>
      <c r="E138" s="258" t="s">
        <v>1</v>
      </c>
      <c r="F138" s="259" t="s">
        <v>192</v>
      </c>
      <c r="G138" s="257"/>
      <c r="H138" s="260">
        <v>666</v>
      </c>
      <c r="I138" s="261"/>
      <c r="J138" s="257"/>
      <c r="K138" s="257"/>
      <c r="L138" s="262"/>
      <c r="M138" s="263"/>
      <c r="N138" s="264"/>
      <c r="O138" s="264"/>
      <c r="P138" s="264"/>
      <c r="Q138" s="264"/>
      <c r="R138" s="264"/>
      <c r="S138" s="264"/>
      <c r="T138" s="265"/>
      <c r="U138" s="13"/>
      <c r="V138" s="13"/>
      <c r="W138" s="13"/>
      <c r="X138" s="13"/>
      <c r="Y138" s="13"/>
      <c r="Z138" s="13"/>
      <c r="AA138" s="13"/>
      <c r="AB138" s="13"/>
      <c r="AC138" s="13"/>
      <c r="AD138" s="13"/>
      <c r="AE138" s="13"/>
      <c r="AT138" s="266" t="s">
        <v>176</v>
      </c>
      <c r="AU138" s="266" t="s">
        <v>83</v>
      </c>
      <c r="AV138" s="13" t="s">
        <v>83</v>
      </c>
      <c r="AW138" s="13" t="s">
        <v>30</v>
      </c>
      <c r="AX138" s="13" t="s">
        <v>73</v>
      </c>
      <c r="AY138" s="266" t="s">
        <v>121</v>
      </c>
    </row>
    <row r="139" s="13" customFormat="1">
      <c r="A139" s="13"/>
      <c r="B139" s="256"/>
      <c r="C139" s="257"/>
      <c r="D139" s="252" t="s">
        <v>176</v>
      </c>
      <c r="E139" s="258" t="s">
        <v>1</v>
      </c>
      <c r="F139" s="259" t="s">
        <v>178</v>
      </c>
      <c r="G139" s="257"/>
      <c r="H139" s="260">
        <v>166.5</v>
      </c>
      <c r="I139" s="261"/>
      <c r="J139" s="257"/>
      <c r="K139" s="257"/>
      <c r="L139" s="262"/>
      <c r="M139" s="263"/>
      <c r="N139" s="264"/>
      <c r="O139" s="264"/>
      <c r="P139" s="264"/>
      <c r="Q139" s="264"/>
      <c r="R139" s="264"/>
      <c r="S139" s="264"/>
      <c r="T139" s="265"/>
      <c r="U139" s="13"/>
      <c r="V139" s="13"/>
      <c r="W139" s="13"/>
      <c r="X139" s="13"/>
      <c r="Y139" s="13"/>
      <c r="Z139" s="13"/>
      <c r="AA139" s="13"/>
      <c r="AB139" s="13"/>
      <c r="AC139" s="13"/>
      <c r="AD139" s="13"/>
      <c r="AE139" s="13"/>
      <c r="AT139" s="266" t="s">
        <v>176</v>
      </c>
      <c r="AU139" s="266" t="s">
        <v>83</v>
      </c>
      <c r="AV139" s="13" t="s">
        <v>83</v>
      </c>
      <c r="AW139" s="13" t="s">
        <v>30</v>
      </c>
      <c r="AX139" s="13" t="s">
        <v>73</v>
      </c>
      <c r="AY139" s="266" t="s">
        <v>121</v>
      </c>
    </row>
    <row r="140" s="14" customFormat="1">
      <c r="A140" s="14"/>
      <c r="B140" s="267"/>
      <c r="C140" s="268"/>
      <c r="D140" s="252" t="s">
        <v>176</v>
      </c>
      <c r="E140" s="269" t="s">
        <v>1</v>
      </c>
      <c r="F140" s="270" t="s">
        <v>179</v>
      </c>
      <c r="G140" s="268"/>
      <c r="H140" s="271">
        <v>832.5</v>
      </c>
      <c r="I140" s="272"/>
      <c r="J140" s="268"/>
      <c r="K140" s="268"/>
      <c r="L140" s="273"/>
      <c r="M140" s="274"/>
      <c r="N140" s="275"/>
      <c r="O140" s="275"/>
      <c r="P140" s="275"/>
      <c r="Q140" s="275"/>
      <c r="R140" s="275"/>
      <c r="S140" s="275"/>
      <c r="T140" s="276"/>
      <c r="U140" s="14"/>
      <c r="V140" s="14"/>
      <c r="W140" s="14"/>
      <c r="X140" s="14"/>
      <c r="Y140" s="14"/>
      <c r="Z140" s="14"/>
      <c r="AA140" s="14"/>
      <c r="AB140" s="14"/>
      <c r="AC140" s="14"/>
      <c r="AD140" s="14"/>
      <c r="AE140" s="14"/>
      <c r="AT140" s="277" t="s">
        <v>176</v>
      </c>
      <c r="AU140" s="277" t="s">
        <v>83</v>
      </c>
      <c r="AV140" s="14" t="s">
        <v>140</v>
      </c>
      <c r="AW140" s="14" t="s">
        <v>30</v>
      </c>
      <c r="AX140" s="14" t="s">
        <v>81</v>
      </c>
      <c r="AY140" s="277" t="s">
        <v>121</v>
      </c>
    </row>
    <row r="141" s="2" customFormat="1" ht="33" customHeight="1">
      <c r="A141" s="37"/>
      <c r="B141" s="38"/>
      <c r="C141" s="234" t="s">
        <v>120</v>
      </c>
      <c r="D141" s="234" t="s">
        <v>124</v>
      </c>
      <c r="E141" s="235" t="s">
        <v>193</v>
      </c>
      <c r="F141" s="236" t="s">
        <v>194</v>
      </c>
      <c r="G141" s="237" t="s">
        <v>172</v>
      </c>
      <c r="H141" s="238">
        <v>333</v>
      </c>
      <c r="I141" s="239"/>
      <c r="J141" s="240">
        <f>ROUND(I141*H141,2)</f>
        <v>0</v>
      </c>
      <c r="K141" s="236" t="s">
        <v>128</v>
      </c>
      <c r="L141" s="43"/>
      <c r="M141" s="241" t="s">
        <v>1</v>
      </c>
      <c r="N141" s="242" t="s">
        <v>38</v>
      </c>
      <c r="O141" s="90"/>
      <c r="P141" s="243">
        <f>O141*H141</f>
        <v>0</v>
      </c>
      <c r="Q141" s="243">
        <v>0.10373</v>
      </c>
      <c r="R141" s="243">
        <f>Q141*H141</f>
        <v>34.542090000000002</v>
      </c>
      <c r="S141" s="243">
        <v>0</v>
      </c>
      <c r="T141" s="244">
        <f>S141*H141</f>
        <v>0</v>
      </c>
      <c r="U141" s="37"/>
      <c r="V141" s="37"/>
      <c r="W141" s="37"/>
      <c r="X141" s="37"/>
      <c r="Y141" s="37"/>
      <c r="Z141" s="37"/>
      <c r="AA141" s="37"/>
      <c r="AB141" s="37"/>
      <c r="AC141" s="37"/>
      <c r="AD141" s="37"/>
      <c r="AE141" s="37"/>
      <c r="AR141" s="245" t="s">
        <v>140</v>
      </c>
      <c r="AT141" s="245" t="s">
        <v>124</v>
      </c>
      <c r="AU141" s="245" t="s">
        <v>83</v>
      </c>
      <c r="AY141" s="16" t="s">
        <v>121</v>
      </c>
      <c r="BE141" s="246">
        <f>IF(N141="základní",J141,0)</f>
        <v>0</v>
      </c>
      <c r="BF141" s="246">
        <f>IF(N141="snížená",J141,0)</f>
        <v>0</v>
      </c>
      <c r="BG141" s="246">
        <f>IF(N141="zákl. přenesená",J141,0)</f>
        <v>0</v>
      </c>
      <c r="BH141" s="246">
        <f>IF(N141="sníž. přenesená",J141,0)</f>
        <v>0</v>
      </c>
      <c r="BI141" s="246">
        <f>IF(N141="nulová",J141,0)</f>
        <v>0</v>
      </c>
      <c r="BJ141" s="16" t="s">
        <v>81</v>
      </c>
      <c r="BK141" s="246">
        <f>ROUND(I141*H141,2)</f>
        <v>0</v>
      </c>
      <c r="BL141" s="16" t="s">
        <v>140</v>
      </c>
      <c r="BM141" s="245" t="s">
        <v>195</v>
      </c>
    </row>
    <row r="142" s="2" customFormat="1">
      <c r="A142" s="37"/>
      <c r="B142" s="38"/>
      <c r="C142" s="39"/>
      <c r="D142" s="252" t="s">
        <v>174</v>
      </c>
      <c r="E142" s="39"/>
      <c r="F142" s="253" t="s">
        <v>196</v>
      </c>
      <c r="G142" s="39"/>
      <c r="H142" s="39"/>
      <c r="I142" s="143"/>
      <c r="J142" s="39"/>
      <c r="K142" s="39"/>
      <c r="L142" s="43"/>
      <c r="M142" s="254"/>
      <c r="N142" s="255"/>
      <c r="O142" s="90"/>
      <c r="P142" s="90"/>
      <c r="Q142" s="90"/>
      <c r="R142" s="90"/>
      <c r="S142" s="90"/>
      <c r="T142" s="91"/>
      <c r="U142" s="37"/>
      <c r="V142" s="37"/>
      <c r="W142" s="37"/>
      <c r="X142" s="37"/>
      <c r="Y142" s="37"/>
      <c r="Z142" s="37"/>
      <c r="AA142" s="37"/>
      <c r="AB142" s="37"/>
      <c r="AC142" s="37"/>
      <c r="AD142" s="37"/>
      <c r="AE142" s="37"/>
      <c r="AT142" s="16" t="s">
        <v>174</v>
      </c>
      <c r="AU142" s="16" t="s">
        <v>83</v>
      </c>
    </row>
    <row r="143" s="13" customFormat="1">
      <c r="A143" s="13"/>
      <c r="B143" s="256"/>
      <c r="C143" s="257"/>
      <c r="D143" s="252" t="s">
        <v>176</v>
      </c>
      <c r="E143" s="258" t="s">
        <v>1</v>
      </c>
      <c r="F143" s="259" t="s">
        <v>197</v>
      </c>
      <c r="G143" s="257"/>
      <c r="H143" s="260">
        <v>333</v>
      </c>
      <c r="I143" s="261"/>
      <c r="J143" s="257"/>
      <c r="K143" s="257"/>
      <c r="L143" s="262"/>
      <c r="M143" s="263"/>
      <c r="N143" s="264"/>
      <c r="O143" s="264"/>
      <c r="P143" s="264"/>
      <c r="Q143" s="264"/>
      <c r="R143" s="264"/>
      <c r="S143" s="264"/>
      <c r="T143" s="265"/>
      <c r="U143" s="13"/>
      <c r="V143" s="13"/>
      <c r="W143" s="13"/>
      <c r="X143" s="13"/>
      <c r="Y143" s="13"/>
      <c r="Z143" s="13"/>
      <c r="AA143" s="13"/>
      <c r="AB143" s="13"/>
      <c r="AC143" s="13"/>
      <c r="AD143" s="13"/>
      <c r="AE143" s="13"/>
      <c r="AT143" s="266" t="s">
        <v>176</v>
      </c>
      <c r="AU143" s="266" t="s">
        <v>83</v>
      </c>
      <c r="AV143" s="13" t="s">
        <v>83</v>
      </c>
      <c r="AW143" s="13" t="s">
        <v>30</v>
      </c>
      <c r="AX143" s="13" t="s">
        <v>81</v>
      </c>
      <c r="AY143" s="266" t="s">
        <v>121</v>
      </c>
    </row>
    <row r="144" s="2" customFormat="1" ht="33" customHeight="1">
      <c r="A144" s="37"/>
      <c r="B144" s="38"/>
      <c r="C144" s="234" t="s">
        <v>146</v>
      </c>
      <c r="D144" s="234" t="s">
        <v>124</v>
      </c>
      <c r="E144" s="235" t="s">
        <v>198</v>
      </c>
      <c r="F144" s="236" t="s">
        <v>199</v>
      </c>
      <c r="G144" s="237" t="s">
        <v>172</v>
      </c>
      <c r="H144" s="238">
        <v>333</v>
      </c>
      <c r="I144" s="239"/>
      <c r="J144" s="240">
        <f>ROUND(I144*H144,2)</f>
        <v>0</v>
      </c>
      <c r="K144" s="236" t="s">
        <v>128</v>
      </c>
      <c r="L144" s="43"/>
      <c r="M144" s="241" t="s">
        <v>1</v>
      </c>
      <c r="N144" s="242" t="s">
        <v>38</v>
      </c>
      <c r="O144" s="90"/>
      <c r="P144" s="243">
        <f>O144*H144</f>
        <v>0</v>
      </c>
      <c r="Q144" s="243">
        <v>0.12966</v>
      </c>
      <c r="R144" s="243">
        <f>Q144*H144</f>
        <v>43.176780000000001</v>
      </c>
      <c r="S144" s="243">
        <v>0</v>
      </c>
      <c r="T144" s="244">
        <f>S144*H144</f>
        <v>0</v>
      </c>
      <c r="U144" s="37"/>
      <c r="V144" s="37"/>
      <c r="W144" s="37"/>
      <c r="X144" s="37"/>
      <c r="Y144" s="37"/>
      <c r="Z144" s="37"/>
      <c r="AA144" s="37"/>
      <c r="AB144" s="37"/>
      <c r="AC144" s="37"/>
      <c r="AD144" s="37"/>
      <c r="AE144" s="37"/>
      <c r="AR144" s="245" t="s">
        <v>140</v>
      </c>
      <c r="AT144" s="245" t="s">
        <v>124</v>
      </c>
      <c r="AU144" s="245" t="s">
        <v>83</v>
      </c>
      <c r="AY144" s="16" t="s">
        <v>121</v>
      </c>
      <c r="BE144" s="246">
        <f>IF(N144="základní",J144,0)</f>
        <v>0</v>
      </c>
      <c r="BF144" s="246">
        <f>IF(N144="snížená",J144,0)</f>
        <v>0</v>
      </c>
      <c r="BG144" s="246">
        <f>IF(N144="zákl. přenesená",J144,0)</f>
        <v>0</v>
      </c>
      <c r="BH144" s="246">
        <f>IF(N144="sníž. přenesená",J144,0)</f>
        <v>0</v>
      </c>
      <c r="BI144" s="246">
        <f>IF(N144="nulová",J144,0)</f>
        <v>0</v>
      </c>
      <c r="BJ144" s="16" t="s">
        <v>81</v>
      </c>
      <c r="BK144" s="246">
        <f>ROUND(I144*H144,2)</f>
        <v>0</v>
      </c>
      <c r="BL144" s="16" t="s">
        <v>140</v>
      </c>
      <c r="BM144" s="245" t="s">
        <v>200</v>
      </c>
    </row>
    <row r="145" s="2" customFormat="1">
      <c r="A145" s="37"/>
      <c r="B145" s="38"/>
      <c r="C145" s="39"/>
      <c r="D145" s="252" t="s">
        <v>174</v>
      </c>
      <c r="E145" s="39"/>
      <c r="F145" s="253" t="s">
        <v>201</v>
      </c>
      <c r="G145" s="39"/>
      <c r="H145" s="39"/>
      <c r="I145" s="143"/>
      <c r="J145" s="39"/>
      <c r="K145" s="39"/>
      <c r="L145" s="43"/>
      <c r="M145" s="254"/>
      <c r="N145" s="255"/>
      <c r="O145" s="90"/>
      <c r="P145" s="90"/>
      <c r="Q145" s="90"/>
      <c r="R145" s="90"/>
      <c r="S145" s="90"/>
      <c r="T145" s="91"/>
      <c r="U145" s="37"/>
      <c r="V145" s="37"/>
      <c r="W145" s="37"/>
      <c r="X145" s="37"/>
      <c r="Y145" s="37"/>
      <c r="Z145" s="37"/>
      <c r="AA145" s="37"/>
      <c r="AB145" s="37"/>
      <c r="AC145" s="37"/>
      <c r="AD145" s="37"/>
      <c r="AE145" s="37"/>
      <c r="AT145" s="16" t="s">
        <v>174</v>
      </c>
      <c r="AU145" s="16" t="s">
        <v>83</v>
      </c>
    </row>
    <row r="146" s="13" customFormat="1">
      <c r="A146" s="13"/>
      <c r="B146" s="256"/>
      <c r="C146" s="257"/>
      <c r="D146" s="252" t="s">
        <v>176</v>
      </c>
      <c r="E146" s="258" t="s">
        <v>1</v>
      </c>
      <c r="F146" s="259" t="s">
        <v>197</v>
      </c>
      <c r="G146" s="257"/>
      <c r="H146" s="260">
        <v>333</v>
      </c>
      <c r="I146" s="261"/>
      <c r="J146" s="257"/>
      <c r="K146" s="257"/>
      <c r="L146" s="262"/>
      <c r="M146" s="263"/>
      <c r="N146" s="264"/>
      <c r="O146" s="264"/>
      <c r="P146" s="264"/>
      <c r="Q146" s="264"/>
      <c r="R146" s="264"/>
      <c r="S146" s="264"/>
      <c r="T146" s="265"/>
      <c r="U146" s="13"/>
      <c r="V146" s="13"/>
      <c r="W146" s="13"/>
      <c r="X146" s="13"/>
      <c r="Y146" s="13"/>
      <c r="Z146" s="13"/>
      <c r="AA146" s="13"/>
      <c r="AB146" s="13"/>
      <c r="AC146" s="13"/>
      <c r="AD146" s="13"/>
      <c r="AE146" s="13"/>
      <c r="AT146" s="266" t="s">
        <v>176</v>
      </c>
      <c r="AU146" s="266" t="s">
        <v>83</v>
      </c>
      <c r="AV146" s="13" t="s">
        <v>83</v>
      </c>
      <c r="AW146" s="13" t="s">
        <v>30</v>
      </c>
      <c r="AX146" s="13" t="s">
        <v>81</v>
      </c>
      <c r="AY146" s="266" t="s">
        <v>121</v>
      </c>
    </row>
    <row r="147" s="12" customFormat="1" ht="22.8" customHeight="1">
      <c r="A147" s="12"/>
      <c r="B147" s="218"/>
      <c r="C147" s="219"/>
      <c r="D147" s="220" t="s">
        <v>72</v>
      </c>
      <c r="E147" s="232" t="s">
        <v>202</v>
      </c>
      <c r="F147" s="232" t="s">
        <v>203</v>
      </c>
      <c r="G147" s="219"/>
      <c r="H147" s="219"/>
      <c r="I147" s="222"/>
      <c r="J147" s="233">
        <f>BK147</f>
        <v>0</v>
      </c>
      <c r="K147" s="219"/>
      <c r="L147" s="224"/>
      <c r="M147" s="225"/>
      <c r="N147" s="226"/>
      <c r="O147" s="226"/>
      <c r="P147" s="227">
        <f>SUM(P148:P176)</f>
        <v>0</v>
      </c>
      <c r="Q147" s="226"/>
      <c r="R147" s="227">
        <f>SUM(R148:R176)</f>
        <v>5.9493849999999995</v>
      </c>
      <c r="S147" s="226"/>
      <c r="T147" s="228">
        <f>SUM(T148:T176)</f>
        <v>6.6600000000000001</v>
      </c>
      <c r="U147" s="12"/>
      <c r="V147" s="12"/>
      <c r="W147" s="12"/>
      <c r="X147" s="12"/>
      <c r="Y147" s="12"/>
      <c r="Z147" s="12"/>
      <c r="AA147" s="12"/>
      <c r="AB147" s="12"/>
      <c r="AC147" s="12"/>
      <c r="AD147" s="12"/>
      <c r="AE147" s="12"/>
      <c r="AR147" s="229" t="s">
        <v>81</v>
      </c>
      <c r="AT147" s="230" t="s">
        <v>72</v>
      </c>
      <c r="AU147" s="230" t="s">
        <v>81</v>
      </c>
      <c r="AY147" s="229" t="s">
        <v>121</v>
      </c>
      <c r="BK147" s="231">
        <f>SUM(BK148:BK176)</f>
        <v>0</v>
      </c>
    </row>
    <row r="148" s="2" customFormat="1" ht="21.75" customHeight="1">
      <c r="A148" s="37"/>
      <c r="B148" s="38"/>
      <c r="C148" s="234" t="s">
        <v>152</v>
      </c>
      <c r="D148" s="234" t="s">
        <v>124</v>
      </c>
      <c r="E148" s="235" t="s">
        <v>204</v>
      </c>
      <c r="F148" s="236" t="s">
        <v>205</v>
      </c>
      <c r="G148" s="237" t="s">
        <v>206</v>
      </c>
      <c r="H148" s="238">
        <v>1</v>
      </c>
      <c r="I148" s="239"/>
      <c r="J148" s="240">
        <f>ROUND(I148*H148,2)</f>
        <v>0</v>
      </c>
      <c r="K148" s="236" t="s">
        <v>128</v>
      </c>
      <c r="L148" s="43"/>
      <c r="M148" s="241" t="s">
        <v>1</v>
      </c>
      <c r="N148" s="242" t="s">
        <v>38</v>
      </c>
      <c r="O148" s="90"/>
      <c r="P148" s="243">
        <f>O148*H148</f>
        <v>0</v>
      </c>
      <c r="Q148" s="243">
        <v>0.00069999999999999999</v>
      </c>
      <c r="R148" s="243">
        <f>Q148*H148</f>
        <v>0.00069999999999999999</v>
      </c>
      <c r="S148" s="243">
        <v>0</v>
      </c>
      <c r="T148" s="244">
        <f>S148*H148</f>
        <v>0</v>
      </c>
      <c r="U148" s="37"/>
      <c r="V148" s="37"/>
      <c r="W148" s="37"/>
      <c r="X148" s="37"/>
      <c r="Y148" s="37"/>
      <c r="Z148" s="37"/>
      <c r="AA148" s="37"/>
      <c r="AB148" s="37"/>
      <c r="AC148" s="37"/>
      <c r="AD148" s="37"/>
      <c r="AE148" s="37"/>
      <c r="AR148" s="245" t="s">
        <v>140</v>
      </c>
      <c r="AT148" s="245" t="s">
        <v>124</v>
      </c>
      <c r="AU148" s="245" t="s">
        <v>83</v>
      </c>
      <c r="AY148" s="16" t="s">
        <v>121</v>
      </c>
      <c r="BE148" s="246">
        <f>IF(N148="základní",J148,0)</f>
        <v>0</v>
      </c>
      <c r="BF148" s="246">
        <f>IF(N148="snížená",J148,0)</f>
        <v>0</v>
      </c>
      <c r="BG148" s="246">
        <f>IF(N148="zákl. přenesená",J148,0)</f>
        <v>0</v>
      </c>
      <c r="BH148" s="246">
        <f>IF(N148="sníž. přenesená",J148,0)</f>
        <v>0</v>
      </c>
      <c r="BI148" s="246">
        <f>IF(N148="nulová",J148,0)</f>
        <v>0</v>
      </c>
      <c r="BJ148" s="16" t="s">
        <v>81</v>
      </c>
      <c r="BK148" s="246">
        <f>ROUND(I148*H148,2)</f>
        <v>0</v>
      </c>
      <c r="BL148" s="16" t="s">
        <v>140</v>
      </c>
      <c r="BM148" s="245" t="s">
        <v>207</v>
      </c>
    </row>
    <row r="149" s="2" customFormat="1">
      <c r="A149" s="37"/>
      <c r="B149" s="38"/>
      <c r="C149" s="39"/>
      <c r="D149" s="252" t="s">
        <v>174</v>
      </c>
      <c r="E149" s="39"/>
      <c r="F149" s="253" t="s">
        <v>208</v>
      </c>
      <c r="G149" s="39"/>
      <c r="H149" s="39"/>
      <c r="I149" s="143"/>
      <c r="J149" s="39"/>
      <c r="K149" s="39"/>
      <c r="L149" s="43"/>
      <c r="M149" s="254"/>
      <c r="N149" s="255"/>
      <c r="O149" s="90"/>
      <c r="P149" s="90"/>
      <c r="Q149" s="90"/>
      <c r="R149" s="90"/>
      <c r="S149" s="90"/>
      <c r="T149" s="91"/>
      <c r="U149" s="37"/>
      <c r="V149" s="37"/>
      <c r="W149" s="37"/>
      <c r="X149" s="37"/>
      <c r="Y149" s="37"/>
      <c r="Z149" s="37"/>
      <c r="AA149" s="37"/>
      <c r="AB149" s="37"/>
      <c r="AC149" s="37"/>
      <c r="AD149" s="37"/>
      <c r="AE149" s="37"/>
      <c r="AT149" s="16" t="s">
        <v>174</v>
      </c>
      <c r="AU149" s="16" t="s">
        <v>83</v>
      </c>
    </row>
    <row r="150" s="13" customFormat="1">
      <c r="A150" s="13"/>
      <c r="B150" s="256"/>
      <c r="C150" s="257"/>
      <c r="D150" s="252" t="s">
        <v>176</v>
      </c>
      <c r="E150" s="258" t="s">
        <v>1</v>
      </c>
      <c r="F150" s="259" t="s">
        <v>209</v>
      </c>
      <c r="G150" s="257"/>
      <c r="H150" s="260">
        <v>1</v>
      </c>
      <c r="I150" s="261"/>
      <c r="J150" s="257"/>
      <c r="K150" s="257"/>
      <c r="L150" s="262"/>
      <c r="M150" s="263"/>
      <c r="N150" s="264"/>
      <c r="O150" s="264"/>
      <c r="P150" s="264"/>
      <c r="Q150" s="264"/>
      <c r="R150" s="264"/>
      <c r="S150" s="264"/>
      <c r="T150" s="265"/>
      <c r="U150" s="13"/>
      <c r="V150" s="13"/>
      <c r="W150" s="13"/>
      <c r="X150" s="13"/>
      <c r="Y150" s="13"/>
      <c r="Z150" s="13"/>
      <c r="AA150" s="13"/>
      <c r="AB150" s="13"/>
      <c r="AC150" s="13"/>
      <c r="AD150" s="13"/>
      <c r="AE150" s="13"/>
      <c r="AT150" s="266" t="s">
        <v>176</v>
      </c>
      <c r="AU150" s="266" t="s">
        <v>83</v>
      </c>
      <c r="AV150" s="13" t="s">
        <v>83</v>
      </c>
      <c r="AW150" s="13" t="s">
        <v>30</v>
      </c>
      <c r="AX150" s="13" t="s">
        <v>81</v>
      </c>
      <c r="AY150" s="266" t="s">
        <v>121</v>
      </c>
    </row>
    <row r="151" s="2" customFormat="1" ht="16.5" customHeight="1">
      <c r="A151" s="37"/>
      <c r="B151" s="38"/>
      <c r="C151" s="278" t="s">
        <v>156</v>
      </c>
      <c r="D151" s="278" t="s">
        <v>210</v>
      </c>
      <c r="E151" s="279" t="s">
        <v>211</v>
      </c>
      <c r="F151" s="280" t="s">
        <v>212</v>
      </c>
      <c r="G151" s="281" t="s">
        <v>206</v>
      </c>
      <c r="H151" s="282">
        <v>1</v>
      </c>
      <c r="I151" s="283"/>
      <c r="J151" s="284">
        <f>ROUND(I151*H151,2)</f>
        <v>0</v>
      </c>
      <c r="K151" s="280" t="s">
        <v>128</v>
      </c>
      <c r="L151" s="285"/>
      <c r="M151" s="286" t="s">
        <v>1</v>
      </c>
      <c r="N151" s="287" t="s">
        <v>38</v>
      </c>
      <c r="O151" s="90"/>
      <c r="P151" s="243">
        <f>O151*H151</f>
        <v>0</v>
      </c>
      <c r="Q151" s="243">
        <v>0.0035999999999999999</v>
      </c>
      <c r="R151" s="243">
        <f>Q151*H151</f>
        <v>0.0035999999999999999</v>
      </c>
      <c r="S151" s="243">
        <v>0</v>
      </c>
      <c r="T151" s="244">
        <f>S151*H151</f>
        <v>0</v>
      </c>
      <c r="U151" s="37"/>
      <c r="V151" s="37"/>
      <c r="W151" s="37"/>
      <c r="X151" s="37"/>
      <c r="Y151" s="37"/>
      <c r="Z151" s="37"/>
      <c r="AA151" s="37"/>
      <c r="AB151" s="37"/>
      <c r="AC151" s="37"/>
      <c r="AD151" s="37"/>
      <c r="AE151" s="37"/>
      <c r="AR151" s="245" t="s">
        <v>156</v>
      </c>
      <c r="AT151" s="245" t="s">
        <v>210</v>
      </c>
      <c r="AU151" s="245" t="s">
        <v>83</v>
      </c>
      <c r="AY151" s="16" t="s">
        <v>121</v>
      </c>
      <c r="BE151" s="246">
        <f>IF(N151="základní",J151,0)</f>
        <v>0</v>
      </c>
      <c r="BF151" s="246">
        <f>IF(N151="snížená",J151,0)</f>
        <v>0</v>
      </c>
      <c r="BG151" s="246">
        <f>IF(N151="zákl. přenesená",J151,0)</f>
        <v>0</v>
      </c>
      <c r="BH151" s="246">
        <f>IF(N151="sníž. přenesená",J151,0)</f>
        <v>0</v>
      </c>
      <c r="BI151" s="246">
        <f>IF(N151="nulová",J151,0)</f>
        <v>0</v>
      </c>
      <c r="BJ151" s="16" t="s">
        <v>81</v>
      </c>
      <c r="BK151" s="246">
        <f>ROUND(I151*H151,2)</f>
        <v>0</v>
      </c>
      <c r="BL151" s="16" t="s">
        <v>140</v>
      </c>
      <c r="BM151" s="245" t="s">
        <v>213</v>
      </c>
    </row>
    <row r="152" s="2" customFormat="1" ht="21.75" customHeight="1">
      <c r="A152" s="37"/>
      <c r="B152" s="38"/>
      <c r="C152" s="234" t="s">
        <v>202</v>
      </c>
      <c r="D152" s="234" t="s">
        <v>124</v>
      </c>
      <c r="E152" s="235" t="s">
        <v>214</v>
      </c>
      <c r="F152" s="236" t="s">
        <v>215</v>
      </c>
      <c r="G152" s="237" t="s">
        <v>206</v>
      </c>
      <c r="H152" s="238">
        <v>1</v>
      </c>
      <c r="I152" s="239"/>
      <c r="J152" s="240">
        <f>ROUND(I152*H152,2)</f>
        <v>0</v>
      </c>
      <c r="K152" s="236" t="s">
        <v>128</v>
      </c>
      <c r="L152" s="43"/>
      <c r="M152" s="241" t="s">
        <v>1</v>
      </c>
      <c r="N152" s="242" t="s">
        <v>38</v>
      </c>
      <c r="O152" s="90"/>
      <c r="P152" s="243">
        <f>O152*H152</f>
        <v>0</v>
      </c>
      <c r="Q152" s="243">
        <v>0.11241</v>
      </c>
      <c r="R152" s="243">
        <f>Q152*H152</f>
        <v>0.11241</v>
      </c>
      <c r="S152" s="243">
        <v>0</v>
      </c>
      <c r="T152" s="244">
        <f>S152*H152</f>
        <v>0</v>
      </c>
      <c r="U152" s="37"/>
      <c r="V152" s="37"/>
      <c r="W152" s="37"/>
      <c r="X152" s="37"/>
      <c r="Y152" s="37"/>
      <c r="Z152" s="37"/>
      <c r="AA152" s="37"/>
      <c r="AB152" s="37"/>
      <c r="AC152" s="37"/>
      <c r="AD152" s="37"/>
      <c r="AE152" s="37"/>
      <c r="AR152" s="245" t="s">
        <v>140</v>
      </c>
      <c r="AT152" s="245" t="s">
        <v>124</v>
      </c>
      <c r="AU152" s="245" t="s">
        <v>83</v>
      </c>
      <c r="AY152" s="16" t="s">
        <v>121</v>
      </c>
      <c r="BE152" s="246">
        <f>IF(N152="základní",J152,0)</f>
        <v>0</v>
      </c>
      <c r="BF152" s="246">
        <f>IF(N152="snížená",J152,0)</f>
        <v>0</v>
      </c>
      <c r="BG152" s="246">
        <f>IF(N152="zákl. přenesená",J152,0)</f>
        <v>0</v>
      </c>
      <c r="BH152" s="246">
        <f>IF(N152="sníž. přenesená",J152,0)</f>
        <v>0</v>
      </c>
      <c r="BI152" s="246">
        <f>IF(N152="nulová",J152,0)</f>
        <v>0</v>
      </c>
      <c r="BJ152" s="16" t="s">
        <v>81</v>
      </c>
      <c r="BK152" s="246">
        <f>ROUND(I152*H152,2)</f>
        <v>0</v>
      </c>
      <c r="BL152" s="16" t="s">
        <v>140</v>
      </c>
      <c r="BM152" s="245" t="s">
        <v>216</v>
      </c>
    </row>
    <row r="153" s="2" customFormat="1">
      <c r="A153" s="37"/>
      <c r="B153" s="38"/>
      <c r="C153" s="39"/>
      <c r="D153" s="252" t="s">
        <v>174</v>
      </c>
      <c r="E153" s="39"/>
      <c r="F153" s="253" t="s">
        <v>217</v>
      </c>
      <c r="G153" s="39"/>
      <c r="H153" s="39"/>
      <c r="I153" s="143"/>
      <c r="J153" s="39"/>
      <c r="K153" s="39"/>
      <c r="L153" s="43"/>
      <c r="M153" s="254"/>
      <c r="N153" s="255"/>
      <c r="O153" s="90"/>
      <c r="P153" s="90"/>
      <c r="Q153" s="90"/>
      <c r="R153" s="90"/>
      <c r="S153" s="90"/>
      <c r="T153" s="91"/>
      <c r="U153" s="37"/>
      <c r="V153" s="37"/>
      <c r="W153" s="37"/>
      <c r="X153" s="37"/>
      <c r="Y153" s="37"/>
      <c r="Z153" s="37"/>
      <c r="AA153" s="37"/>
      <c r="AB153" s="37"/>
      <c r="AC153" s="37"/>
      <c r="AD153" s="37"/>
      <c r="AE153" s="37"/>
      <c r="AT153" s="16" t="s">
        <v>174</v>
      </c>
      <c r="AU153" s="16" t="s">
        <v>83</v>
      </c>
    </row>
    <row r="154" s="2" customFormat="1" ht="16.5" customHeight="1">
      <c r="A154" s="37"/>
      <c r="B154" s="38"/>
      <c r="C154" s="278" t="s">
        <v>218</v>
      </c>
      <c r="D154" s="278" t="s">
        <v>210</v>
      </c>
      <c r="E154" s="279" t="s">
        <v>219</v>
      </c>
      <c r="F154" s="280" t="s">
        <v>220</v>
      </c>
      <c r="G154" s="281" t="s">
        <v>206</v>
      </c>
      <c r="H154" s="282">
        <v>1</v>
      </c>
      <c r="I154" s="283"/>
      <c r="J154" s="284">
        <f>ROUND(I154*H154,2)</f>
        <v>0</v>
      </c>
      <c r="K154" s="280" t="s">
        <v>128</v>
      </c>
      <c r="L154" s="285"/>
      <c r="M154" s="286" t="s">
        <v>1</v>
      </c>
      <c r="N154" s="287" t="s">
        <v>38</v>
      </c>
      <c r="O154" s="90"/>
      <c r="P154" s="243">
        <f>O154*H154</f>
        <v>0</v>
      </c>
      <c r="Q154" s="243">
        <v>0.0030000000000000001</v>
      </c>
      <c r="R154" s="243">
        <f>Q154*H154</f>
        <v>0.0030000000000000001</v>
      </c>
      <c r="S154" s="243">
        <v>0</v>
      </c>
      <c r="T154" s="244">
        <f>S154*H154</f>
        <v>0</v>
      </c>
      <c r="U154" s="37"/>
      <c r="V154" s="37"/>
      <c r="W154" s="37"/>
      <c r="X154" s="37"/>
      <c r="Y154" s="37"/>
      <c r="Z154" s="37"/>
      <c r="AA154" s="37"/>
      <c r="AB154" s="37"/>
      <c r="AC154" s="37"/>
      <c r="AD154" s="37"/>
      <c r="AE154" s="37"/>
      <c r="AR154" s="245" t="s">
        <v>156</v>
      </c>
      <c r="AT154" s="245" t="s">
        <v>210</v>
      </c>
      <c r="AU154" s="245" t="s">
        <v>83</v>
      </c>
      <c r="AY154" s="16" t="s">
        <v>121</v>
      </c>
      <c r="BE154" s="246">
        <f>IF(N154="základní",J154,0)</f>
        <v>0</v>
      </c>
      <c r="BF154" s="246">
        <f>IF(N154="snížená",J154,0)</f>
        <v>0</v>
      </c>
      <c r="BG154" s="246">
        <f>IF(N154="zákl. přenesená",J154,0)</f>
        <v>0</v>
      </c>
      <c r="BH154" s="246">
        <f>IF(N154="sníž. přenesená",J154,0)</f>
        <v>0</v>
      </c>
      <c r="BI154" s="246">
        <f>IF(N154="nulová",J154,0)</f>
        <v>0</v>
      </c>
      <c r="BJ154" s="16" t="s">
        <v>81</v>
      </c>
      <c r="BK154" s="246">
        <f>ROUND(I154*H154,2)</f>
        <v>0</v>
      </c>
      <c r="BL154" s="16" t="s">
        <v>140</v>
      </c>
      <c r="BM154" s="245" t="s">
        <v>221</v>
      </c>
    </row>
    <row r="155" s="2" customFormat="1" ht="16.5" customHeight="1">
      <c r="A155" s="37"/>
      <c r="B155" s="38"/>
      <c r="C155" s="278" t="s">
        <v>222</v>
      </c>
      <c r="D155" s="278" t="s">
        <v>210</v>
      </c>
      <c r="E155" s="279" t="s">
        <v>223</v>
      </c>
      <c r="F155" s="280" t="s">
        <v>224</v>
      </c>
      <c r="G155" s="281" t="s">
        <v>206</v>
      </c>
      <c r="H155" s="282">
        <v>1</v>
      </c>
      <c r="I155" s="283"/>
      <c r="J155" s="284">
        <f>ROUND(I155*H155,2)</f>
        <v>0</v>
      </c>
      <c r="K155" s="280" t="s">
        <v>128</v>
      </c>
      <c r="L155" s="285"/>
      <c r="M155" s="286" t="s">
        <v>1</v>
      </c>
      <c r="N155" s="287" t="s">
        <v>38</v>
      </c>
      <c r="O155" s="90"/>
      <c r="P155" s="243">
        <f>O155*H155</f>
        <v>0</v>
      </c>
      <c r="Q155" s="243">
        <v>0.00010000000000000001</v>
      </c>
      <c r="R155" s="243">
        <f>Q155*H155</f>
        <v>0.00010000000000000001</v>
      </c>
      <c r="S155" s="243">
        <v>0</v>
      </c>
      <c r="T155" s="244">
        <f>S155*H155</f>
        <v>0</v>
      </c>
      <c r="U155" s="37"/>
      <c r="V155" s="37"/>
      <c r="W155" s="37"/>
      <c r="X155" s="37"/>
      <c r="Y155" s="37"/>
      <c r="Z155" s="37"/>
      <c r="AA155" s="37"/>
      <c r="AB155" s="37"/>
      <c r="AC155" s="37"/>
      <c r="AD155" s="37"/>
      <c r="AE155" s="37"/>
      <c r="AR155" s="245" t="s">
        <v>156</v>
      </c>
      <c r="AT155" s="245" t="s">
        <v>210</v>
      </c>
      <c r="AU155" s="245" t="s">
        <v>83</v>
      </c>
      <c r="AY155" s="16" t="s">
        <v>121</v>
      </c>
      <c r="BE155" s="246">
        <f>IF(N155="základní",J155,0)</f>
        <v>0</v>
      </c>
      <c r="BF155" s="246">
        <f>IF(N155="snížená",J155,0)</f>
        <v>0</v>
      </c>
      <c r="BG155" s="246">
        <f>IF(N155="zákl. přenesená",J155,0)</f>
        <v>0</v>
      </c>
      <c r="BH155" s="246">
        <f>IF(N155="sníž. přenesená",J155,0)</f>
        <v>0</v>
      </c>
      <c r="BI155" s="246">
        <f>IF(N155="nulová",J155,0)</f>
        <v>0</v>
      </c>
      <c r="BJ155" s="16" t="s">
        <v>81</v>
      </c>
      <c r="BK155" s="246">
        <f>ROUND(I155*H155,2)</f>
        <v>0</v>
      </c>
      <c r="BL155" s="16" t="s">
        <v>140</v>
      </c>
      <c r="BM155" s="245" t="s">
        <v>225</v>
      </c>
    </row>
    <row r="156" s="2" customFormat="1" ht="16.5" customHeight="1">
      <c r="A156" s="37"/>
      <c r="B156" s="38"/>
      <c r="C156" s="278" t="s">
        <v>226</v>
      </c>
      <c r="D156" s="278" t="s">
        <v>210</v>
      </c>
      <c r="E156" s="279" t="s">
        <v>227</v>
      </c>
      <c r="F156" s="280" t="s">
        <v>228</v>
      </c>
      <c r="G156" s="281" t="s">
        <v>206</v>
      </c>
      <c r="H156" s="282">
        <v>1</v>
      </c>
      <c r="I156" s="283"/>
      <c r="J156" s="284">
        <f>ROUND(I156*H156,2)</f>
        <v>0</v>
      </c>
      <c r="K156" s="280" t="s">
        <v>128</v>
      </c>
      <c r="L156" s="285"/>
      <c r="M156" s="286" t="s">
        <v>1</v>
      </c>
      <c r="N156" s="287" t="s">
        <v>38</v>
      </c>
      <c r="O156" s="90"/>
      <c r="P156" s="243">
        <f>O156*H156</f>
        <v>0</v>
      </c>
      <c r="Q156" s="243">
        <v>0.00035</v>
      </c>
      <c r="R156" s="243">
        <f>Q156*H156</f>
        <v>0.00035</v>
      </c>
      <c r="S156" s="243">
        <v>0</v>
      </c>
      <c r="T156" s="244">
        <f>S156*H156</f>
        <v>0</v>
      </c>
      <c r="U156" s="37"/>
      <c r="V156" s="37"/>
      <c r="W156" s="37"/>
      <c r="X156" s="37"/>
      <c r="Y156" s="37"/>
      <c r="Z156" s="37"/>
      <c r="AA156" s="37"/>
      <c r="AB156" s="37"/>
      <c r="AC156" s="37"/>
      <c r="AD156" s="37"/>
      <c r="AE156" s="37"/>
      <c r="AR156" s="245" t="s">
        <v>156</v>
      </c>
      <c r="AT156" s="245" t="s">
        <v>210</v>
      </c>
      <c r="AU156" s="245" t="s">
        <v>83</v>
      </c>
      <c r="AY156" s="16" t="s">
        <v>121</v>
      </c>
      <c r="BE156" s="246">
        <f>IF(N156="základní",J156,0)</f>
        <v>0</v>
      </c>
      <c r="BF156" s="246">
        <f>IF(N156="snížená",J156,0)</f>
        <v>0</v>
      </c>
      <c r="BG156" s="246">
        <f>IF(N156="zákl. přenesená",J156,0)</f>
        <v>0</v>
      </c>
      <c r="BH156" s="246">
        <f>IF(N156="sníž. přenesená",J156,0)</f>
        <v>0</v>
      </c>
      <c r="BI156" s="246">
        <f>IF(N156="nulová",J156,0)</f>
        <v>0</v>
      </c>
      <c r="BJ156" s="16" t="s">
        <v>81</v>
      </c>
      <c r="BK156" s="246">
        <f>ROUND(I156*H156,2)</f>
        <v>0</v>
      </c>
      <c r="BL156" s="16" t="s">
        <v>140</v>
      </c>
      <c r="BM156" s="245" t="s">
        <v>229</v>
      </c>
    </row>
    <row r="157" s="2" customFormat="1" ht="16.5" customHeight="1">
      <c r="A157" s="37"/>
      <c r="B157" s="38"/>
      <c r="C157" s="278" t="s">
        <v>230</v>
      </c>
      <c r="D157" s="278" t="s">
        <v>210</v>
      </c>
      <c r="E157" s="279" t="s">
        <v>231</v>
      </c>
      <c r="F157" s="280" t="s">
        <v>232</v>
      </c>
      <c r="G157" s="281" t="s">
        <v>206</v>
      </c>
      <c r="H157" s="282">
        <v>1</v>
      </c>
      <c r="I157" s="283"/>
      <c r="J157" s="284">
        <f>ROUND(I157*H157,2)</f>
        <v>0</v>
      </c>
      <c r="K157" s="280" t="s">
        <v>128</v>
      </c>
      <c r="L157" s="285"/>
      <c r="M157" s="286" t="s">
        <v>1</v>
      </c>
      <c r="N157" s="287" t="s">
        <v>38</v>
      </c>
      <c r="O157" s="90"/>
      <c r="P157" s="243">
        <f>O157*H157</f>
        <v>0</v>
      </c>
      <c r="Q157" s="243">
        <v>0.0061000000000000004</v>
      </c>
      <c r="R157" s="243">
        <f>Q157*H157</f>
        <v>0.0061000000000000004</v>
      </c>
      <c r="S157" s="243">
        <v>0</v>
      </c>
      <c r="T157" s="244">
        <f>S157*H157</f>
        <v>0</v>
      </c>
      <c r="U157" s="37"/>
      <c r="V157" s="37"/>
      <c r="W157" s="37"/>
      <c r="X157" s="37"/>
      <c r="Y157" s="37"/>
      <c r="Z157" s="37"/>
      <c r="AA157" s="37"/>
      <c r="AB157" s="37"/>
      <c r="AC157" s="37"/>
      <c r="AD157" s="37"/>
      <c r="AE157" s="37"/>
      <c r="AR157" s="245" t="s">
        <v>156</v>
      </c>
      <c r="AT157" s="245" t="s">
        <v>210</v>
      </c>
      <c r="AU157" s="245" t="s">
        <v>83</v>
      </c>
      <c r="AY157" s="16" t="s">
        <v>121</v>
      </c>
      <c r="BE157" s="246">
        <f>IF(N157="základní",J157,0)</f>
        <v>0</v>
      </c>
      <c r="BF157" s="246">
        <f>IF(N157="snížená",J157,0)</f>
        <v>0</v>
      </c>
      <c r="BG157" s="246">
        <f>IF(N157="zákl. přenesená",J157,0)</f>
        <v>0</v>
      </c>
      <c r="BH157" s="246">
        <f>IF(N157="sníž. přenesená",J157,0)</f>
        <v>0</v>
      </c>
      <c r="BI157" s="246">
        <f>IF(N157="nulová",J157,0)</f>
        <v>0</v>
      </c>
      <c r="BJ157" s="16" t="s">
        <v>81</v>
      </c>
      <c r="BK157" s="246">
        <f>ROUND(I157*H157,2)</f>
        <v>0</v>
      </c>
      <c r="BL157" s="16" t="s">
        <v>140</v>
      </c>
      <c r="BM157" s="245" t="s">
        <v>233</v>
      </c>
    </row>
    <row r="158" s="2" customFormat="1" ht="33" customHeight="1">
      <c r="A158" s="37"/>
      <c r="B158" s="38"/>
      <c r="C158" s="234" t="s">
        <v>234</v>
      </c>
      <c r="D158" s="234" t="s">
        <v>124</v>
      </c>
      <c r="E158" s="235" t="s">
        <v>235</v>
      </c>
      <c r="F158" s="236" t="s">
        <v>236</v>
      </c>
      <c r="G158" s="237" t="s">
        <v>172</v>
      </c>
      <c r="H158" s="238">
        <v>14.5</v>
      </c>
      <c r="I158" s="239"/>
      <c r="J158" s="240">
        <f>ROUND(I158*H158,2)</f>
        <v>0</v>
      </c>
      <c r="K158" s="236" t="s">
        <v>128</v>
      </c>
      <c r="L158" s="43"/>
      <c r="M158" s="241" t="s">
        <v>1</v>
      </c>
      <c r="N158" s="242" t="s">
        <v>38</v>
      </c>
      <c r="O158" s="90"/>
      <c r="P158" s="243">
        <f>O158*H158</f>
        <v>0</v>
      </c>
      <c r="Q158" s="243">
        <v>0.0016000000000000001</v>
      </c>
      <c r="R158" s="243">
        <f>Q158*H158</f>
        <v>0.023200000000000002</v>
      </c>
      <c r="S158" s="243">
        <v>0</v>
      </c>
      <c r="T158" s="244">
        <f>S158*H158</f>
        <v>0</v>
      </c>
      <c r="U158" s="37"/>
      <c r="V158" s="37"/>
      <c r="W158" s="37"/>
      <c r="X158" s="37"/>
      <c r="Y158" s="37"/>
      <c r="Z158" s="37"/>
      <c r="AA158" s="37"/>
      <c r="AB158" s="37"/>
      <c r="AC158" s="37"/>
      <c r="AD158" s="37"/>
      <c r="AE158" s="37"/>
      <c r="AR158" s="245" t="s">
        <v>140</v>
      </c>
      <c r="AT158" s="245" t="s">
        <v>124</v>
      </c>
      <c r="AU158" s="245" t="s">
        <v>83</v>
      </c>
      <c r="AY158" s="16" t="s">
        <v>121</v>
      </c>
      <c r="BE158" s="246">
        <f>IF(N158="základní",J158,0)</f>
        <v>0</v>
      </c>
      <c r="BF158" s="246">
        <f>IF(N158="snížená",J158,0)</f>
        <v>0</v>
      </c>
      <c r="BG158" s="246">
        <f>IF(N158="zákl. přenesená",J158,0)</f>
        <v>0</v>
      </c>
      <c r="BH158" s="246">
        <f>IF(N158="sníž. přenesená",J158,0)</f>
        <v>0</v>
      </c>
      <c r="BI158" s="246">
        <f>IF(N158="nulová",J158,0)</f>
        <v>0</v>
      </c>
      <c r="BJ158" s="16" t="s">
        <v>81</v>
      </c>
      <c r="BK158" s="246">
        <f>ROUND(I158*H158,2)</f>
        <v>0</v>
      </c>
      <c r="BL158" s="16" t="s">
        <v>140</v>
      </c>
      <c r="BM158" s="245" t="s">
        <v>237</v>
      </c>
    </row>
    <row r="159" s="2" customFormat="1">
      <c r="A159" s="37"/>
      <c r="B159" s="38"/>
      <c r="C159" s="39"/>
      <c r="D159" s="252" t="s">
        <v>174</v>
      </c>
      <c r="E159" s="39"/>
      <c r="F159" s="253" t="s">
        <v>238</v>
      </c>
      <c r="G159" s="39"/>
      <c r="H159" s="39"/>
      <c r="I159" s="143"/>
      <c r="J159" s="39"/>
      <c r="K159" s="39"/>
      <c r="L159" s="43"/>
      <c r="M159" s="254"/>
      <c r="N159" s="255"/>
      <c r="O159" s="90"/>
      <c r="P159" s="90"/>
      <c r="Q159" s="90"/>
      <c r="R159" s="90"/>
      <c r="S159" s="90"/>
      <c r="T159" s="91"/>
      <c r="U159" s="37"/>
      <c r="V159" s="37"/>
      <c r="W159" s="37"/>
      <c r="X159" s="37"/>
      <c r="Y159" s="37"/>
      <c r="Z159" s="37"/>
      <c r="AA159" s="37"/>
      <c r="AB159" s="37"/>
      <c r="AC159" s="37"/>
      <c r="AD159" s="37"/>
      <c r="AE159" s="37"/>
      <c r="AT159" s="16" t="s">
        <v>174</v>
      </c>
      <c r="AU159" s="16" t="s">
        <v>83</v>
      </c>
    </row>
    <row r="160" s="13" customFormat="1">
      <c r="A160" s="13"/>
      <c r="B160" s="256"/>
      <c r="C160" s="257"/>
      <c r="D160" s="252" t="s">
        <v>176</v>
      </c>
      <c r="E160" s="258" t="s">
        <v>1</v>
      </c>
      <c r="F160" s="259" t="s">
        <v>239</v>
      </c>
      <c r="G160" s="257"/>
      <c r="H160" s="260">
        <v>14.5</v>
      </c>
      <c r="I160" s="261"/>
      <c r="J160" s="257"/>
      <c r="K160" s="257"/>
      <c r="L160" s="262"/>
      <c r="M160" s="263"/>
      <c r="N160" s="264"/>
      <c r="O160" s="264"/>
      <c r="P160" s="264"/>
      <c r="Q160" s="264"/>
      <c r="R160" s="264"/>
      <c r="S160" s="264"/>
      <c r="T160" s="265"/>
      <c r="U160" s="13"/>
      <c r="V160" s="13"/>
      <c r="W160" s="13"/>
      <c r="X160" s="13"/>
      <c r="Y160" s="13"/>
      <c r="Z160" s="13"/>
      <c r="AA160" s="13"/>
      <c r="AB160" s="13"/>
      <c r="AC160" s="13"/>
      <c r="AD160" s="13"/>
      <c r="AE160" s="13"/>
      <c r="AT160" s="266" t="s">
        <v>176</v>
      </c>
      <c r="AU160" s="266" t="s">
        <v>83</v>
      </c>
      <c r="AV160" s="13" t="s">
        <v>83</v>
      </c>
      <c r="AW160" s="13" t="s">
        <v>30</v>
      </c>
      <c r="AX160" s="13" t="s">
        <v>73</v>
      </c>
      <c r="AY160" s="266" t="s">
        <v>121</v>
      </c>
    </row>
    <row r="161" s="14" customFormat="1">
      <c r="A161" s="14"/>
      <c r="B161" s="267"/>
      <c r="C161" s="268"/>
      <c r="D161" s="252" t="s">
        <v>176</v>
      </c>
      <c r="E161" s="269" t="s">
        <v>1</v>
      </c>
      <c r="F161" s="270" t="s">
        <v>179</v>
      </c>
      <c r="G161" s="268"/>
      <c r="H161" s="271">
        <v>14.5</v>
      </c>
      <c r="I161" s="272"/>
      <c r="J161" s="268"/>
      <c r="K161" s="268"/>
      <c r="L161" s="273"/>
      <c r="M161" s="274"/>
      <c r="N161" s="275"/>
      <c r="O161" s="275"/>
      <c r="P161" s="275"/>
      <c r="Q161" s="275"/>
      <c r="R161" s="275"/>
      <c r="S161" s="275"/>
      <c r="T161" s="276"/>
      <c r="U161" s="14"/>
      <c r="V161" s="14"/>
      <c r="W161" s="14"/>
      <c r="X161" s="14"/>
      <c r="Y161" s="14"/>
      <c r="Z161" s="14"/>
      <c r="AA161" s="14"/>
      <c r="AB161" s="14"/>
      <c r="AC161" s="14"/>
      <c r="AD161" s="14"/>
      <c r="AE161" s="14"/>
      <c r="AT161" s="277" t="s">
        <v>176</v>
      </c>
      <c r="AU161" s="277" t="s">
        <v>83</v>
      </c>
      <c r="AV161" s="14" t="s">
        <v>140</v>
      </c>
      <c r="AW161" s="14" t="s">
        <v>30</v>
      </c>
      <c r="AX161" s="14" t="s">
        <v>81</v>
      </c>
      <c r="AY161" s="277" t="s">
        <v>121</v>
      </c>
    </row>
    <row r="162" s="2" customFormat="1" ht="33" customHeight="1">
      <c r="A162" s="37"/>
      <c r="B162" s="38"/>
      <c r="C162" s="234" t="s">
        <v>8</v>
      </c>
      <c r="D162" s="234" t="s">
        <v>124</v>
      </c>
      <c r="E162" s="235" t="s">
        <v>240</v>
      </c>
      <c r="F162" s="236" t="s">
        <v>241</v>
      </c>
      <c r="G162" s="237" t="s">
        <v>172</v>
      </c>
      <c r="H162" s="238">
        <v>14.5</v>
      </c>
      <c r="I162" s="239"/>
      <c r="J162" s="240">
        <f>ROUND(I162*H162,2)</f>
        <v>0</v>
      </c>
      <c r="K162" s="236" t="s">
        <v>128</v>
      </c>
      <c r="L162" s="43"/>
      <c r="M162" s="241" t="s">
        <v>1</v>
      </c>
      <c r="N162" s="242" t="s">
        <v>38</v>
      </c>
      <c r="O162" s="90"/>
      <c r="P162" s="243">
        <f>O162*H162</f>
        <v>0</v>
      </c>
      <c r="Q162" s="243">
        <v>1.0000000000000001E-05</v>
      </c>
      <c r="R162" s="243">
        <f>Q162*H162</f>
        <v>0.000145</v>
      </c>
      <c r="S162" s="243">
        <v>0</v>
      </c>
      <c r="T162" s="244">
        <f>S162*H162</f>
        <v>0</v>
      </c>
      <c r="U162" s="37"/>
      <c r="V162" s="37"/>
      <c r="W162" s="37"/>
      <c r="X162" s="37"/>
      <c r="Y162" s="37"/>
      <c r="Z162" s="37"/>
      <c r="AA162" s="37"/>
      <c r="AB162" s="37"/>
      <c r="AC162" s="37"/>
      <c r="AD162" s="37"/>
      <c r="AE162" s="37"/>
      <c r="AR162" s="245" t="s">
        <v>140</v>
      </c>
      <c r="AT162" s="245" t="s">
        <v>124</v>
      </c>
      <c r="AU162" s="245" t="s">
        <v>83</v>
      </c>
      <c r="AY162" s="16" t="s">
        <v>121</v>
      </c>
      <c r="BE162" s="246">
        <f>IF(N162="základní",J162,0)</f>
        <v>0</v>
      </c>
      <c r="BF162" s="246">
        <f>IF(N162="snížená",J162,0)</f>
        <v>0</v>
      </c>
      <c r="BG162" s="246">
        <f>IF(N162="zákl. přenesená",J162,0)</f>
        <v>0</v>
      </c>
      <c r="BH162" s="246">
        <f>IF(N162="sníž. přenesená",J162,0)</f>
        <v>0</v>
      </c>
      <c r="BI162" s="246">
        <f>IF(N162="nulová",J162,0)</f>
        <v>0</v>
      </c>
      <c r="BJ162" s="16" t="s">
        <v>81</v>
      </c>
      <c r="BK162" s="246">
        <f>ROUND(I162*H162,2)</f>
        <v>0</v>
      </c>
      <c r="BL162" s="16" t="s">
        <v>140</v>
      </c>
      <c r="BM162" s="245" t="s">
        <v>242</v>
      </c>
    </row>
    <row r="163" s="2" customFormat="1">
      <c r="A163" s="37"/>
      <c r="B163" s="38"/>
      <c r="C163" s="39"/>
      <c r="D163" s="252" t="s">
        <v>174</v>
      </c>
      <c r="E163" s="39"/>
      <c r="F163" s="253" t="s">
        <v>243</v>
      </c>
      <c r="G163" s="39"/>
      <c r="H163" s="39"/>
      <c r="I163" s="143"/>
      <c r="J163" s="39"/>
      <c r="K163" s="39"/>
      <c r="L163" s="43"/>
      <c r="M163" s="254"/>
      <c r="N163" s="255"/>
      <c r="O163" s="90"/>
      <c r="P163" s="90"/>
      <c r="Q163" s="90"/>
      <c r="R163" s="90"/>
      <c r="S163" s="90"/>
      <c r="T163" s="91"/>
      <c r="U163" s="37"/>
      <c r="V163" s="37"/>
      <c r="W163" s="37"/>
      <c r="X163" s="37"/>
      <c r="Y163" s="37"/>
      <c r="Z163" s="37"/>
      <c r="AA163" s="37"/>
      <c r="AB163" s="37"/>
      <c r="AC163" s="37"/>
      <c r="AD163" s="37"/>
      <c r="AE163" s="37"/>
      <c r="AT163" s="16" t="s">
        <v>174</v>
      </c>
      <c r="AU163" s="16" t="s">
        <v>83</v>
      </c>
    </row>
    <row r="164" s="2" customFormat="1" ht="55.5" customHeight="1">
      <c r="A164" s="37"/>
      <c r="B164" s="38"/>
      <c r="C164" s="234" t="s">
        <v>244</v>
      </c>
      <c r="D164" s="234" t="s">
        <v>124</v>
      </c>
      <c r="E164" s="235" t="s">
        <v>245</v>
      </c>
      <c r="F164" s="236" t="s">
        <v>246</v>
      </c>
      <c r="G164" s="237" t="s">
        <v>247</v>
      </c>
      <c r="H164" s="238">
        <v>54</v>
      </c>
      <c r="I164" s="239"/>
      <c r="J164" s="240">
        <f>ROUND(I164*H164,2)</f>
        <v>0</v>
      </c>
      <c r="K164" s="236" t="s">
        <v>128</v>
      </c>
      <c r="L164" s="43"/>
      <c r="M164" s="241" t="s">
        <v>1</v>
      </c>
      <c r="N164" s="242" t="s">
        <v>38</v>
      </c>
      <c r="O164" s="90"/>
      <c r="P164" s="243">
        <f>O164*H164</f>
        <v>0</v>
      </c>
      <c r="Q164" s="243">
        <v>0.089779999999999999</v>
      </c>
      <c r="R164" s="243">
        <f>Q164*H164</f>
        <v>4.8481199999999998</v>
      </c>
      <c r="S164" s="243">
        <v>0</v>
      </c>
      <c r="T164" s="244">
        <f>S164*H164</f>
        <v>0</v>
      </c>
      <c r="U164" s="37"/>
      <c r="V164" s="37"/>
      <c r="W164" s="37"/>
      <c r="X164" s="37"/>
      <c r="Y164" s="37"/>
      <c r="Z164" s="37"/>
      <c r="AA164" s="37"/>
      <c r="AB164" s="37"/>
      <c r="AC164" s="37"/>
      <c r="AD164" s="37"/>
      <c r="AE164" s="37"/>
      <c r="AR164" s="245" t="s">
        <v>140</v>
      </c>
      <c r="AT164" s="245" t="s">
        <v>124</v>
      </c>
      <c r="AU164" s="245" t="s">
        <v>83</v>
      </c>
      <c r="AY164" s="16" t="s">
        <v>121</v>
      </c>
      <c r="BE164" s="246">
        <f>IF(N164="základní",J164,0)</f>
        <v>0</v>
      </c>
      <c r="BF164" s="246">
        <f>IF(N164="snížená",J164,0)</f>
        <v>0</v>
      </c>
      <c r="BG164" s="246">
        <f>IF(N164="zákl. přenesená",J164,0)</f>
        <v>0</v>
      </c>
      <c r="BH164" s="246">
        <f>IF(N164="sníž. přenesená",J164,0)</f>
        <v>0</v>
      </c>
      <c r="BI164" s="246">
        <f>IF(N164="nulová",J164,0)</f>
        <v>0</v>
      </c>
      <c r="BJ164" s="16" t="s">
        <v>81</v>
      </c>
      <c r="BK164" s="246">
        <f>ROUND(I164*H164,2)</f>
        <v>0</v>
      </c>
      <c r="BL164" s="16" t="s">
        <v>140</v>
      </c>
      <c r="BM164" s="245" t="s">
        <v>248</v>
      </c>
    </row>
    <row r="165" s="2" customFormat="1">
      <c r="A165" s="37"/>
      <c r="B165" s="38"/>
      <c r="C165" s="39"/>
      <c r="D165" s="252" t="s">
        <v>174</v>
      </c>
      <c r="E165" s="39"/>
      <c r="F165" s="253" t="s">
        <v>249</v>
      </c>
      <c r="G165" s="39"/>
      <c r="H165" s="39"/>
      <c r="I165" s="143"/>
      <c r="J165" s="39"/>
      <c r="K165" s="39"/>
      <c r="L165" s="43"/>
      <c r="M165" s="254"/>
      <c r="N165" s="255"/>
      <c r="O165" s="90"/>
      <c r="P165" s="90"/>
      <c r="Q165" s="90"/>
      <c r="R165" s="90"/>
      <c r="S165" s="90"/>
      <c r="T165" s="91"/>
      <c r="U165" s="37"/>
      <c r="V165" s="37"/>
      <c r="W165" s="37"/>
      <c r="X165" s="37"/>
      <c r="Y165" s="37"/>
      <c r="Z165" s="37"/>
      <c r="AA165" s="37"/>
      <c r="AB165" s="37"/>
      <c r="AC165" s="37"/>
      <c r="AD165" s="37"/>
      <c r="AE165" s="37"/>
      <c r="AT165" s="16" t="s">
        <v>174</v>
      </c>
      <c r="AU165" s="16" t="s">
        <v>83</v>
      </c>
    </row>
    <row r="166" s="13" customFormat="1">
      <c r="A166" s="13"/>
      <c r="B166" s="256"/>
      <c r="C166" s="257"/>
      <c r="D166" s="252" t="s">
        <v>176</v>
      </c>
      <c r="E166" s="258" t="s">
        <v>1</v>
      </c>
      <c r="F166" s="259" t="s">
        <v>250</v>
      </c>
      <c r="G166" s="257"/>
      <c r="H166" s="260">
        <v>54</v>
      </c>
      <c r="I166" s="261"/>
      <c r="J166" s="257"/>
      <c r="K166" s="257"/>
      <c r="L166" s="262"/>
      <c r="M166" s="263"/>
      <c r="N166" s="264"/>
      <c r="O166" s="264"/>
      <c r="P166" s="264"/>
      <c r="Q166" s="264"/>
      <c r="R166" s="264"/>
      <c r="S166" s="264"/>
      <c r="T166" s="265"/>
      <c r="U166" s="13"/>
      <c r="V166" s="13"/>
      <c r="W166" s="13"/>
      <c r="X166" s="13"/>
      <c r="Y166" s="13"/>
      <c r="Z166" s="13"/>
      <c r="AA166" s="13"/>
      <c r="AB166" s="13"/>
      <c r="AC166" s="13"/>
      <c r="AD166" s="13"/>
      <c r="AE166" s="13"/>
      <c r="AT166" s="266" t="s">
        <v>176</v>
      </c>
      <c r="AU166" s="266" t="s">
        <v>83</v>
      </c>
      <c r="AV166" s="13" t="s">
        <v>83</v>
      </c>
      <c r="AW166" s="13" t="s">
        <v>30</v>
      </c>
      <c r="AX166" s="13" t="s">
        <v>81</v>
      </c>
      <c r="AY166" s="266" t="s">
        <v>121</v>
      </c>
    </row>
    <row r="167" s="2" customFormat="1" ht="16.5" customHeight="1">
      <c r="A167" s="37"/>
      <c r="B167" s="38"/>
      <c r="C167" s="278" t="s">
        <v>251</v>
      </c>
      <c r="D167" s="278" t="s">
        <v>210</v>
      </c>
      <c r="E167" s="279" t="s">
        <v>252</v>
      </c>
      <c r="F167" s="280" t="s">
        <v>253</v>
      </c>
      <c r="G167" s="281" t="s">
        <v>172</v>
      </c>
      <c r="H167" s="282">
        <v>5.4000000000000004</v>
      </c>
      <c r="I167" s="283"/>
      <c r="J167" s="284">
        <f>ROUND(I167*H167,2)</f>
        <v>0</v>
      </c>
      <c r="K167" s="280" t="s">
        <v>128</v>
      </c>
      <c r="L167" s="285"/>
      <c r="M167" s="286" t="s">
        <v>1</v>
      </c>
      <c r="N167" s="287" t="s">
        <v>38</v>
      </c>
      <c r="O167" s="90"/>
      <c r="P167" s="243">
        <f>O167*H167</f>
        <v>0</v>
      </c>
      <c r="Q167" s="243">
        <v>0.17599999999999999</v>
      </c>
      <c r="R167" s="243">
        <f>Q167*H167</f>
        <v>0.95040000000000002</v>
      </c>
      <c r="S167" s="243">
        <v>0</v>
      </c>
      <c r="T167" s="244">
        <f>S167*H167</f>
        <v>0</v>
      </c>
      <c r="U167" s="37"/>
      <c r="V167" s="37"/>
      <c r="W167" s="37"/>
      <c r="X167" s="37"/>
      <c r="Y167" s="37"/>
      <c r="Z167" s="37"/>
      <c r="AA167" s="37"/>
      <c r="AB167" s="37"/>
      <c r="AC167" s="37"/>
      <c r="AD167" s="37"/>
      <c r="AE167" s="37"/>
      <c r="AR167" s="245" t="s">
        <v>156</v>
      </c>
      <c r="AT167" s="245" t="s">
        <v>210</v>
      </c>
      <c r="AU167" s="245" t="s">
        <v>83</v>
      </c>
      <c r="AY167" s="16" t="s">
        <v>121</v>
      </c>
      <c r="BE167" s="246">
        <f>IF(N167="základní",J167,0)</f>
        <v>0</v>
      </c>
      <c r="BF167" s="246">
        <f>IF(N167="snížená",J167,0)</f>
        <v>0</v>
      </c>
      <c r="BG167" s="246">
        <f>IF(N167="zákl. přenesená",J167,0)</f>
        <v>0</v>
      </c>
      <c r="BH167" s="246">
        <f>IF(N167="sníž. přenesená",J167,0)</f>
        <v>0</v>
      </c>
      <c r="BI167" s="246">
        <f>IF(N167="nulová",J167,0)</f>
        <v>0</v>
      </c>
      <c r="BJ167" s="16" t="s">
        <v>81</v>
      </c>
      <c r="BK167" s="246">
        <f>ROUND(I167*H167,2)</f>
        <v>0</v>
      </c>
      <c r="BL167" s="16" t="s">
        <v>140</v>
      </c>
      <c r="BM167" s="245" t="s">
        <v>254</v>
      </c>
    </row>
    <row r="168" s="13" customFormat="1">
      <c r="A168" s="13"/>
      <c r="B168" s="256"/>
      <c r="C168" s="257"/>
      <c r="D168" s="252" t="s">
        <v>176</v>
      </c>
      <c r="E168" s="258" t="s">
        <v>1</v>
      </c>
      <c r="F168" s="259" t="s">
        <v>255</v>
      </c>
      <c r="G168" s="257"/>
      <c r="H168" s="260">
        <v>5.4000000000000004</v>
      </c>
      <c r="I168" s="261"/>
      <c r="J168" s="257"/>
      <c r="K168" s="257"/>
      <c r="L168" s="262"/>
      <c r="M168" s="263"/>
      <c r="N168" s="264"/>
      <c r="O168" s="264"/>
      <c r="P168" s="264"/>
      <c r="Q168" s="264"/>
      <c r="R168" s="264"/>
      <c r="S168" s="264"/>
      <c r="T168" s="265"/>
      <c r="U168" s="13"/>
      <c r="V168" s="13"/>
      <c r="W168" s="13"/>
      <c r="X168" s="13"/>
      <c r="Y168" s="13"/>
      <c r="Z168" s="13"/>
      <c r="AA168" s="13"/>
      <c r="AB168" s="13"/>
      <c r="AC168" s="13"/>
      <c r="AD168" s="13"/>
      <c r="AE168" s="13"/>
      <c r="AT168" s="266" t="s">
        <v>176</v>
      </c>
      <c r="AU168" s="266" t="s">
        <v>83</v>
      </c>
      <c r="AV168" s="13" t="s">
        <v>83</v>
      </c>
      <c r="AW168" s="13" t="s">
        <v>30</v>
      </c>
      <c r="AX168" s="13" t="s">
        <v>81</v>
      </c>
      <c r="AY168" s="266" t="s">
        <v>121</v>
      </c>
    </row>
    <row r="169" s="2" customFormat="1" ht="44.25" customHeight="1">
      <c r="A169" s="37"/>
      <c r="B169" s="38"/>
      <c r="C169" s="234" t="s">
        <v>256</v>
      </c>
      <c r="D169" s="234" t="s">
        <v>124</v>
      </c>
      <c r="E169" s="235" t="s">
        <v>257</v>
      </c>
      <c r="F169" s="236" t="s">
        <v>258</v>
      </c>
      <c r="G169" s="237" t="s">
        <v>247</v>
      </c>
      <c r="H169" s="238">
        <v>14</v>
      </c>
      <c r="I169" s="239"/>
      <c r="J169" s="240">
        <f>ROUND(I169*H169,2)</f>
        <v>0</v>
      </c>
      <c r="K169" s="236" t="s">
        <v>128</v>
      </c>
      <c r="L169" s="43"/>
      <c r="M169" s="241" t="s">
        <v>1</v>
      </c>
      <c r="N169" s="242" t="s">
        <v>38</v>
      </c>
      <c r="O169" s="90"/>
      <c r="P169" s="243">
        <f>O169*H169</f>
        <v>0</v>
      </c>
      <c r="Q169" s="243">
        <v>9.0000000000000006E-05</v>
      </c>
      <c r="R169" s="243">
        <f>Q169*H169</f>
        <v>0.0012600000000000001</v>
      </c>
      <c r="S169" s="243">
        <v>0</v>
      </c>
      <c r="T169" s="244">
        <f>S169*H169</f>
        <v>0</v>
      </c>
      <c r="U169" s="37"/>
      <c r="V169" s="37"/>
      <c r="W169" s="37"/>
      <c r="X169" s="37"/>
      <c r="Y169" s="37"/>
      <c r="Z169" s="37"/>
      <c r="AA169" s="37"/>
      <c r="AB169" s="37"/>
      <c r="AC169" s="37"/>
      <c r="AD169" s="37"/>
      <c r="AE169" s="37"/>
      <c r="AR169" s="245" t="s">
        <v>140</v>
      </c>
      <c r="AT169" s="245" t="s">
        <v>124</v>
      </c>
      <c r="AU169" s="245" t="s">
        <v>83</v>
      </c>
      <c r="AY169" s="16" t="s">
        <v>121</v>
      </c>
      <c r="BE169" s="246">
        <f>IF(N169="základní",J169,0)</f>
        <v>0</v>
      </c>
      <c r="BF169" s="246">
        <f>IF(N169="snížená",J169,0)</f>
        <v>0</v>
      </c>
      <c r="BG169" s="246">
        <f>IF(N169="zákl. přenesená",J169,0)</f>
        <v>0</v>
      </c>
      <c r="BH169" s="246">
        <f>IF(N169="sníž. přenesená",J169,0)</f>
        <v>0</v>
      </c>
      <c r="BI169" s="246">
        <f>IF(N169="nulová",J169,0)</f>
        <v>0</v>
      </c>
      <c r="BJ169" s="16" t="s">
        <v>81</v>
      </c>
      <c r="BK169" s="246">
        <f>ROUND(I169*H169,2)</f>
        <v>0</v>
      </c>
      <c r="BL169" s="16" t="s">
        <v>140</v>
      </c>
      <c r="BM169" s="245" t="s">
        <v>259</v>
      </c>
    </row>
    <row r="170" s="2" customFormat="1">
      <c r="A170" s="37"/>
      <c r="B170" s="38"/>
      <c r="C170" s="39"/>
      <c r="D170" s="252" t="s">
        <v>174</v>
      </c>
      <c r="E170" s="39"/>
      <c r="F170" s="253" t="s">
        <v>260</v>
      </c>
      <c r="G170" s="39"/>
      <c r="H170" s="39"/>
      <c r="I170" s="143"/>
      <c r="J170" s="39"/>
      <c r="K170" s="39"/>
      <c r="L170" s="43"/>
      <c r="M170" s="254"/>
      <c r="N170" s="255"/>
      <c r="O170" s="90"/>
      <c r="P170" s="90"/>
      <c r="Q170" s="90"/>
      <c r="R170" s="90"/>
      <c r="S170" s="90"/>
      <c r="T170" s="91"/>
      <c r="U170" s="37"/>
      <c r="V170" s="37"/>
      <c r="W170" s="37"/>
      <c r="X170" s="37"/>
      <c r="Y170" s="37"/>
      <c r="Z170" s="37"/>
      <c r="AA170" s="37"/>
      <c r="AB170" s="37"/>
      <c r="AC170" s="37"/>
      <c r="AD170" s="37"/>
      <c r="AE170" s="37"/>
      <c r="AT170" s="16" t="s">
        <v>174</v>
      </c>
      <c r="AU170" s="16" t="s">
        <v>83</v>
      </c>
    </row>
    <row r="171" s="2" customFormat="1" ht="33" customHeight="1">
      <c r="A171" s="37"/>
      <c r="B171" s="38"/>
      <c r="C171" s="234" t="s">
        <v>261</v>
      </c>
      <c r="D171" s="234" t="s">
        <v>124</v>
      </c>
      <c r="E171" s="235" t="s">
        <v>262</v>
      </c>
      <c r="F171" s="236" t="s">
        <v>263</v>
      </c>
      <c r="G171" s="237" t="s">
        <v>247</v>
      </c>
      <c r="H171" s="238">
        <v>14</v>
      </c>
      <c r="I171" s="239"/>
      <c r="J171" s="240">
        <f>ROUND(I171*H171,2)</f>
        <v>0</v>
      </c>
      <c r="K171" s="236" t="s">
        <v>128</v>
      </c>
      <c r="L171" s="43"/>
      <c r="M171" s="241" t="s">
        <v>1</v>
      </c>
      <c r="N171" s="242" t="s">
        <v>38</v>
      </c>
      <c r="O171" s="90"/>
      <c r="P171" s="243">
        <f>O171*H171</f>
        <v>0</v>
      </c>
      <c r="Q171" s="243">
        <v>0</v>
      </c>
      <c r="R171" s="243">
        <f>Q171*H171</f>
        <v>0</v>
      </c>
      <c r="S171" s="243">
        <v>0</v>
      </c>
      <c r="T171" s="244">
        <f>S171*H171</f>
        <v>0</v>
      </c>
      <c r="U171" s="37"/>
      <c r="V171" s="37"/>
      <c r="W171" s="37"/>
      <c r="X171" s="37"/>
      <c r="Y171" s="37"/>
      <c r="Z171" s="37"/>
      <c r="AA171" s="37"/>
      <c r="AB171" s="37"/>
      <c r="AC171" s="37"/>
      <c r="AD171" s="37"/>
      <c r="AE171" s="37"/>
      <c r="AR171" s="245" t="s">
        <v>140</v>
      </c>
      <c r="AT171" s="245" t="s">
        <v>124</v>
      </c>
      <c r="AU171" s="245" t="s">
        <v>83</v>
      </c>
      <c r="AY171" s="16" t="s">
        <v>121</v>
      </c>
      <c r="BE171" s="246">
        <f>IF(N171="základní",J171,0)</f>
        <v>0</v>
      </c>
      <c r="BF171" s="246">
        <f>IF(N171="snížená",J171,0)</f>
        <v>0</v>
      </c>
      <c r="BG171" s="246">
        <f>IF(N171="zákl. přenesená",J171,0)</f>
        <v>0</v>
      </c>
      <c r="BH171" s="246">
        <f>IF(N171="sníž. přenesená",J171,0)</f>
        <v>0</v>
      </c>
      <c r="BI171" s="246">
        <f>IF(N171="nulová",J171,0)</f>
        <v>0</v>
      </c>
      <c r="BJ171" s="16" t="s">
        <v>81</v>
      </c>
      <c r="BK171" s="246">
        <f>ROUND(I171*H171,2)</f>
        <v>0</v>
      </c>
      <c r="BL171" s="16" t="s">
        <v>140</v>
      </c>
      <c r="BM171" s="245" t="s">
        <v>264</v>
      </c>
    </row>
    <row r="172" s="2" customFormat="1">
      <c r="A172" s="37"/>
      <c r="B172" s="38"/>
      <c r="C172" s="39"/>
      <c r="D172" s="252" t="s">
        <v>174</v>
      </c>
      <c r="E172" s="39"/>
      <c r="F172" s="253" t="s">
        <v>265</v>
      </c>
      <c r="G172" s="39"/>
      <c r="H172" s="39"/>
      <c r="I172" s="143"/>
      <c r="J172" s="39"/>
      <c r="K172" s="39"/>
      <c r="L172" s="43"/>
      <c r="M172" s="254"/>
      <c r="N172" s="255"/>
      <c r="O172" s="90"/>
      <c r="P172" s="90"/>
      <c r="Q172" s="90"/>
      <c r="R172" s="90"/>
      <c r="S172" s="90"/>
      <c r="T172" s="91"/>
      <c r="U172" s="37"/>
      <c r="V172" s="37"/>
      <c r="W172" s="37"/>
      <c r="X172" s="37"/>
      <c r="Y172" s="37"/>
      <c r="Z172" s="37"/>
      <c r="AA172" s="37"/>
      <c r="AB172" s="37"/>
      <c r="AC172" s="37"/>
      <c r="AD172" s="37"/>
      <c r="AE172" s="37"/>
      <c r="AT172" s="16" t="s">
        <v>174</v>
      </c>
      <c r="AU172" s="16" t="s">
        <v>83</v>
      </c>
    </row>
    <row r="173" s="2" customFormat="1" ht="21.75" customHeight="1">
      <c r="A173" s="37"/>
      <c r="B173" s="38"/>
      <c r="C173" s="234" t="s">
        <v>266</v>
      </c>
      <c r="D173" s="234" t="s">
        <v>124</v>
      </c>
      <c r="E173" s="235" t="s">
        <v>267</v>
      </c>
      <c r="F173" s="236" t="s">
        <v>268</v>
      </c>
      <c r="G173" s="237" t="s">
        <v>247</v>
      </c>
      <c r="H173" s="238">
        <v>14</v>
      </c>
      <c r="I173" s="239"/>
      <c r="J173" s="240">
        <f>ROUND(I173*H173,2)</f>
        <v>0</v>
      </c>
      <c r="K173" s="236" t="s">
        <v>128</v>
      </c>
      <c r="L173" s="43"/>
      <c r="M173" s="241" t="s">
        <v>1</v>
      </c>
      <c r="N173" s="242" t="s">
        <v>38</v>
      </c>
      <c r="O173" s="90"/>
      <c r="P173" s="243">
        <f>O173*H173</f>
        <v>0</v>
      </c>
      <c r="Q173" s="243">
        <v>0</v>
      </c>
      <c r="R173" s="243">
        <f>Q173*H173</f>
        <v>0</v>
      </c>
      <c r="S173" s="243">
        <v>0</v>
      </c>
      <c r="T173" s="244">
        <f>S173*H173</f>
        <v>0</v>
      </c>
      <c r="U173" s="37"/>
      <c r="V173" s="37"/>
      <c r="W173" s="37"/>
      <c r="X173" s="37"/>
      <c r="Y173" s="37"/>
      <c r="Z173" s="37"/>
      <c r="AA173" s="37"/>
      <c r="AB173" s="37"/>
      <c r="AC173" s="37"/>
      <c r="AD173" s="37"/>
      <c r="AE173" s="37"/>
      <c r="AR173" s="245" t="s">
        <v>140</v>
      </c>
      <c r="AT173" s="245" t="s">
        <v>124</v>
      </c>
      <c r="AU173" s="245" t="s">
        <v>83</v>
      </c>
      <c r="AY173" s="16" t="s">
        <v>121</v>
      </c>
      <c r="BE173" s="246">
        <f>IF(N173="základní",J173,0)</f>
        <v>0</v>
      </c>
      <c r="BF173" s="246">
        <f>IF(N173="snížená",J173,0)</f>
        <v>0</v>
      </c>
      <c r="BG173" s="246">
        <f>IF(N173="zákl. přenesená",J173,0)</f>
        <v>0</v>
      </c>
      <c r="BH173" s="246">
        <f>IF(N173="sníž. přenesená",J173,0)</f>
        <v>0</v>
      </c>
      <c r="BI173" s="246">
        <f>IF(N173="nulová",J173,0)</f>
        <v>0</v>
      </c>
      <c r="BJ173" s="16" t="s">
        <v>81</v>
      </c>
      <c r="BK173" s="246">
        <f>ROUND(I173*H173,2)</f>
        <v>0</v>
      </c>
      <c r="BL173" s="16" t="s">
        <v>140</v>
      </c>
      <c r="BM173" s="245" t="s">
        <v>269</v>
      </c>
    </row>
    <row r="174" s="2" customFormat="1">
      <c r="A174" s="37"/>
      <c r="B174" s="38"/>
      <c r="C174" s="39"/>
      <c r="D174" s="252" t="s">
        <v>174</v>
      </c>
      <c r="E174" s="39"/>
      <c r="F174" s="253" t="s">
        <v>270</v>
      </c>
      <c r="G174" s="39"/>
      <c r="H174" s="39"/>
      <c r="I174" s="143"/>
      <c r="J174" s="39"/>
      <c r="K174" s="39"/>
      <c r="L174" s="43"/>
      <c r="M174" s="254"/>
      <c r="N174" s="255"/>
      <c r="O174" s="90"/>
      <c r="P174" s="90"/>
      <c r="Q174" s="90"/>
      <c r="R174" s="90"/>
      <c r="S174" s="90"/>
      <c r="T174" s="91"/>
      <c r="U174" s="37"/>
      <c r="V174" s="37"/>
      <c r="W174" s="37"/>
      <c r="X174" s="37"/>
      <c r="Y174" s="37"/>
      <c r="Z174" s="37"/>
      <c r="AA174" s="37"/>
      <c r="AB174" s="37"/>
      <c r="AC174" s="37"/>
      <c r="AD174" s="37"/>
      <c r="AE174" s="37"/>
      <c r="AT174" s="16" t="s">
        <v>174</v>
      </c>
      <c r="AU174" s="16" t="s">
        <v>83</v>
      </c>
    </row>
    <row r="175" s="2" customFormat="1" ht="21.75" customHeight="1">
      <c r="A175" s="37"/>
      <c r="B175" s="38"/>
      <c r="C175" s="234" t="s">
        <v>7</v>
      </c>
      <c r="D175" s="234" t="s">
        <v>124</v>
      </c>
      <c r="E175" s="235" t="s">
        <v>271</v>
      </c>
      <c r="F175" s="236" t="s">
        <v>272</v>
      </c>
      <c r="G175" s="237" t="s">
        <v>172</v>
      </c>
      <c r="H175" s="238">
        <v>333</v>
      </c>
      <c r="I175" s="239"/>
      <c r="J175" s="240">
        <f>ROUND(I175*H175,2)</f>
        <v>0</v>
      </c>
      <c r="K175" s="236" t="s">
        <v>128</v>
      </c>
      <c r="L175" s="43"/>
      <c r="M175" s="241" t="s">
        <v>1</v>
      </c>
      <c r="N175" s="242" t="s">
        <v>38</v>
      </c>
      <c r="O175" s="90"/>
      <c r="P175" s="243">
        <f>O175*H175</f>
        <v>0</v>
      </c>
      <c r="Q175" s="243">
        <v>0</v>
      </c>
      <c r="R175" s="243">
        <f>Q175*H175</f>
        <v>0</v>
      </c>
      <c r="S175" s="243">
        <v>0.02</v>
      </c>
      <c r="T175" s="244">
        <f>S175*H175</f>
        <v>6.6600000000000001</v>
      </c>
      <c r="U175" s="37"/>
      <c r="V175" s="37"/>
      <c r="W175" s="37"/>
      <c r="X175" s="37"/>
      <c r="Y175" s="37"/>
      <c r="Z175" s="37"/>
      <c r="AA175" s="37"/>
      <c r="AB175" s="37"/>
      <c r="AC175" s="37"/>
      <c r="AD175" s="37"/>
      <c r="AE175" s="37"/>
      <c r="AR175" s="245" t="s">
        <v>140</v>
      </c>
      <c r="AT175" s="245" t="s">
        <v>124</v>
      </c>
      <c r="AU175" s="245" t="s">
        <v>83</v>
      </c>
      <c r="AY175" s="16" t="s">
        <v>121</v>
      </c>
      <c r="BE175" s="246">
        <f>IF(N175="základní",J175,0)</f>
        <v>0</v>
      </c>
      <c r="BF175" s="246">
        <f>IF(N175="snížená",J175,0)</f>
        <v>0</v>
      </c>
      <c r="BG175" s="246">
        <f>IF(N175="zákl. přenesená",J175,0)</f>
        <v>0</v>
      </c>
      <c r="BH175" s="246">
        <f>IF(N175="sníž. přenesená",J175,0)</f>
        <v>0</v>
      </c>
      <c r="BI175" s="246">
        <f>IF(N175="nulová",J175,0)</f>
        <v>0</v>
      </c>
      <c r="BJ175" s="16" t="s">
        <v>81</v>
      </c>
      <c r="BK175" s="246">
        <f>ROUND(I175*H175,2)</f>
        <v>0</v>
      </c>
      <c r="BL175" s="16" t="s">
        <v>140</v>
      </c>
      <c r="BM175" s="245" t="s">
        <v>273</v>
      </c>
    </row>
    <row r="176" s="2" customFormat="1">
      <c r="A176" s="37"/>
      <c r="B176" s="38"/>
      <c r="C176" s="39"/>
      <c r="D176" s="252" t="s">
        <v>174</v>
      </c>
      <c r="E176" s="39"/>
      <c r="F176" s="253" t="s">
        <v>274</v>
      </c>
      <c r="G176" s="39"/>
      <c r="H176" s="39"/>
      <c r="I176" s="143"/>
      <c r="J176" s="39"/>
      <c r="K176" s="39"/>
      <c r="L176" s="43"/>
      <c r="M176" s="254"/>
      <c r="N176" s="255"/>
      <c r="O176" s="90"/>
      <c r="P176" s="90"/>
      <c r="Q176" s="90"/>
      <c r="R176" s="90"/>
      <c r="S176" s="90"/>
      <c r="T176" s="91"/>
      <c r="U176" s="37"/>
      <c r="V176" s="37"/>
      <c r="W176" s="37"/>
      <c r="X176" s="37"/>
      <c r="Y176" s="37"/>
      <c r="Z176" s="37"/>
      <c r="AA176" s="37"/>
      <c r="AB176" s="37"/>
      <c r="AC176" s="37"/>
      <c r="AD176" s="37"/>
      <c r="AE176" s="37"/>
      <c r="AT176" s="16" t="s">
        <v>174</v>
      </c>
      <c r="AU176" s="16" t="s">
        <v>83</v>
      </c>
    </row>
    <row r="177" s="12" customFormat="1" ht="22.8" customHeight="1">
      <c r="A177" s="12"/>
      <c r="B177" s="218"/>
      <c r="C177" s="219"/>
      <c r="D177" s="220" t="s">
        <v>72</v>
      </c>
      <c r="E177" s="232" t="s">
        <v>275</v>
      </c>
      <c r="F177" s="232" t="s">
        <v>276</v>
      </c>
      <c r="G177" s="219"/>
      <c r="H177" s="219"/>
      <c r="I177" s="222"/>
      <c r="J177" s="233">
        <f>BK177</f>
        <v>0</v>
      </c>
      <c r="K177" s="219"/>
      <c r="L177" s="224"/>
      <c r="M177" s="225"/>
      <c r="N177" s="226"/>
      <c r="O177" s="226"/>
      <c r="P177" s="227">
        <f>SUM(P178:P181)</f>
        <v>0</v>
      </c>
      <c r="Q177" s="226"/>
      <c r="R177" s="227">
        <f>SUM(R178:R181)</f>
        <v>0</v>
      </c>
      <c r="S177" s="226"/>
      <c r="T177" s="228">
        <f>SUM(T178:T181)</f>
        <v>0</v>
      </c>
      <c r="U177" s="12"/>
      <c r="V177" s="12"/>
      <c r="W177" s="12"/>
      <c r="X177" s="12"/>
      <c r="Y177" s="12"/>
      <c r="Z177" s="12"/>
      <c r="AA177" s="12"/>
      <c r="AB177" s="12"/>
      <c r="AC177" s="12"/>
      <c r="AD177" s="12"/>
      <c r="AE177" s="12"/>
      <c r="AR177" s="229" t="s">
        <v>81</v>
      </c>
      <c r="AT177" s="230" t="s">
        <v>72</v>
      </c>
      <c r="AU177" s="230" t="s">
        <v>81</v>
      </c>
      <c r="AY177" s="229" t="s">
        <v>121</v>
      </c>
      <c r="BK177" s="231">
        <f>SUM(BK178:BK181)</f>
        <v>0</v>
      </c>
    </row>
    <row r="178" s="2" customFormat="1" ht="33" customHeight="1">
      <c r="A178" s="37"/>
      <c r="B178" s="38"/>
      <c r="C178" s="234" t="s">
        <v>277</v>
      </c>
      <c r="D178" s="234" t="s">
        <v>124</v>
      </c>
      <c r="E178" s="235" t="s">
        <v>278</v>
      </c>
      <c r="F178" s="236" t="s">
        <v>279</v>
      </c>
      <c r="G178" s="237" t="s">
        <v>280</v>
      </c>
      <c r="H178" s="238">
        <v>128.02500000000001</v>
      </c>
      <c r="I178" s="239"/>
      <c r="J178" s="240">
        <f>ROUND(I178*H178,2)</f>
        <v>0</v>
      </c>
      <c r="K178" s="236" t="s">
        <v>128</v>
      </c>
      <c r="L178" s="43"/>
      <c r="M178" s="241" t="s">
        <v>1</v>
      </c>
      <c r="N178" s="242" t="s">
        <v>38</v>
      </c>
      <c r="O178" s="90"/>
      <c r="P178" s="243">
        <f>O178*H178</f>
        <v>0</v>
      </c>
      <c r="Q178" s="243">
        <v>0</v>
      </c>
      <c r="R178" s="243">
        <f>Q178*H178</f>
        <v>0</v>
      </c>
      <c r="S178" s="243">
        <v>0</v>
      </c>
      <c r="T178" s="244">
        <f>S178*H178</f>
        <v>0</v>
      </c>
      <c r="U178" s="37"/>
      <c r="V178" s="37"/>
      <c r="W178" s="37"/>
      <c r="X178" s="37"/>
      <c r="Y178" s="37"/>
      <c r="Z178" s="37"/>
      <c r="AA178" s="37"/>
      <c r="AB178" s="37"/>
      <c r="AC178" s="37"/>
      <c r="AD178" s="37"/>
      <c r="AE178" s="37"/>
      <c r="AR178" s="245" t="s">
        <v>140</v>
      </c>
      <c r="AT178" s="245" t="s">
        <v>124</v>
      </c>
      <c r="AU178" s="245" t="s">
        <v>83</v>
      </c>
      <c r="AY178" s="16" t="s">
        <v>121</v>
      </c>
      <c r="BE178" s="246">
        <f>IF(N178="základní",J178,0)</f>
        <v>0</v>
      </c>
      <c r="BF178" s="246">
        <f>IF(N178="snížená",J178,0)</f>
        <v>0</v>
      </c>
      <c r="BG178" s="246">
        <f>IF(N178="zákl. přenesená",J178,0)</f>
        <v>0</v>
      </c>
      <c r="BH178" s="246">
        <f>IF(N178="sníž. přenesená",J178,0)</f>
        <v>0</v>
      </c>
      <c r="BI178" s="246">
        <f>IF(N178="nulová",J178,0)</f>
        <v>0</v>
      </c>
      <c r="BJ178" s="16" t="s">
        <v>81</v>
      </c>
      <c r="BK178" s="246">
        <f>ROUND(I178*H178,2)</f>
        <v>0</v>
      </c>
      <c r="BL178" s="16" t="s">
        <v>140</v>
      </c>
      <c r="BM178" s="245" t="s">
        <v>281</v>
      </c>
    </row>
    <row r="179" s="2" customFormat="1">
      <c r="A179" s="37"/>
      <c r="B179" s="38"/>
      <c r="C179" s="39"/>
      <c r="D179" s="252" t="s">
        <v>174</v>
      </c>
      <c r="E179" s="39"/>
      <c r="F179" s="253" t="s">
        <v>282</v>
      </c>
      <c r="G179" s="39"/>
      <c r="H179" s="39"/>
      <c r="I179" s="143"/>
      <c r="J179" s="39"/>
      <c r="K179" s="39"/>
      <c r="L179" s="43"/>
      <c r="M179" s="254"/>
      <c r="N179" s="255"/>
      <c r="O179" s="90"/>
      <c r="P179" s="90"/>
      <c r="Q179" s="90"/>
      <c r="R179" s="90"/>
      <c r="S179" s="90"/>
      <c r="T179" s="91"/>
      <c r="U179" s="37"/>
      <c r="V179" s="37"/>
      <c r="W179" s="37"/>
      <c r="X179" s="37"/>
      <c r="Y179" s="37"/>
      <c r="Z179" s="37"/>
      <c r="AA179" s="37"/>
      <c r="AB179" s="37"/>
      <c r="AC179" s="37"/>
      <c r="AD179" s="37"/>
      <c r="AE179" s="37"/>
      <c r="AT179" s="16" t="s">
        <v>174</v>
      </c>
      <c r="AU179" s="16" t="s">
        <v>83</v>
      </c>
    </row>
    <row r="180" s="13" customFormat="1">
      <c r="A180" s="13"/>
      <c r="B180" s="256"/>
      <c r="C180" s="257"/>
      <c r="D180" s="252" t="s">
        <v>176</v>
      </c>
      <c r="E180" s="258" t="s">
        <v>1</v>
      </c>
      <c r="F180" s="259" t="s">
        <v>283</v>
      </c>
      <c r="G180" s="257"/>
      <c r="H180" s="260">
        <v>128.02500000000001</v>
      </c>
      <c r="I180" s="261"/>
      <c r="J180" s="257"/>
      <c r="K180" s="257"/>
      <c r="L180" s="262"/>
      <c r="M180" s="263"/>
      <c r="N180" s="264"/>
      <c r="O180" s="264"/>
      <c r="P180" s="264"/>
      <c r="Q180" s="264"/>
      <c r="R180" s="264"/>
      <c r="S180" s="264"/>
      <c r="T180" s="265"/>
      <c r="U180" s="13"/>
      <c r="V180" s="13"/>
      <c r="W180" s="13"/>
      <c r="X180" s="13"/>
      <c r="Y180" s="13"/>
      <c r="Z180" s="13"/>
      <c r="AA180" s="13"/>
      <c r="AB180" s="13"/>
      <c r="AC180" s="13"/>
      <c r="AD180" s="13"/>
      <c r="AE180" s="13"/>
      <c r="AT180" s="266" t="s">
        <v>176</v>
      </c>
      <c r="AU180" s="266" t="s">
        <v>83</v>
      </c>
      <c r="AV180" s="13" t="s">
        <v>83</v>
      </c>
      <c r="AW180" s="13" t="s">
        <v>30</v>
      </c>
      <c r="AX180" s="13" t="s">
        <v>73</v>
      </c>
      <c r="AY180" s="266" t="s">
        <v>121</v>
      </c>
    </row>
    <row r="181" s="14" customFormat="1">
      <c r="A181" s="14"/>
      <c r="B181" s="267"/>
      <c r="C181" s="268"/>
      <c r="D181" s="252" t="s">
        <v>176</v>
      </c>
      <c r="E181" s="269" t="s">
        <v>1</v>
      </c>
      <c r="F181" s="270" t="s">
        <v>179</v>
      </c>
      <c r="G181" s="268"/>
      <c r="H181" s="271">
        <v>128.02500000000001</v>
      </c>
      <c r="I181" s="272"/>
      <c r="J181" s="268"/>
      <c r="K181" s="268"/>
      <c r="L181" s="273"/>
      <c r="M181" s="274"/>
      <c r="N181" s="275"/>
      <c r="O181" s="275"/>
      <c r="P181" s="275"/>
      <c r="Q181" s="275"/>
      <c r="R181" s="275"/>
      <c r="S181" s="275"/>
      <c r="T181" s="276"/>
      <c r="U181" s="14"/>
      <c r="V181" s="14"/>
      <c r="W181" s="14"/>
      <c r="X181" s="14"/>
      <c r="Y181" s="14"/>
      <c r="Z181" s="14"/>
      <c r="AA181" s="14"/>
      <c r="AB181" s="14"/>
      <c r="AC181" s="14"/>
      <c r="AD181" s="14"/>
      <c r="AE181" s="14"/>
      <c r="AT181" s="277" t="s">
        <v>176</v>
      </c>
      <c r="AU181" s="277" t="s">
        <v>83</v>
      </c>
      <c r="AV181" s="14" t="s">
        <v>140</v>
      </c>
      <c r="AW181" s="14" t="s">
        <v>30</v>
      </c>
      <c r="AX181" s="14" t="s">
        <v>81</v>
      </c>
      <c r="AY181" s="277" t="s">
        <v>121</v>
      </c>
    </row>
    <row r="182" s="12" customFormat="1" ht="22.8" customHeight="1">
      <c r="A182" s="12"/>
      <c r="B182" s="218"/>
      <c r="C182" s="219"/>
      <c r="D182" s="220" t="s">
        <v>72</v>
      </c>
      <c r="E182" s="232" t="s">
        <v>284</v>
      </c>
      <c r="F182" s="232" t="s">
        <v>285</v>
      </c>
      <c r="G182" s="219"/>
      <c r="H182" s="219"/>
      <c r="I182" s="222"/>
      <c r="J182" s="233">
        <f>BK182</f>
        <v>0</v>
      </c>
      <c r="K182" s="219"/>
      <c r="L182" s="224"/>
      <c r="M182" s="225"/>
      <c r="N182" s="226"/>
      <c r="O182" s="226"/>
      <c r="P182" s="227">
        <f>SUM(P183:P184)</f>
        <v>0</v>
      </c>
      <c r="Q182" s="226"/>
      <c r="R182" s="227">
        <f>SUM(R183:R184)</f>
        <v>0</v>
      </c>
      <c r="S182" s="226"/>
      <c r="T182" s="228">
        <f>SUM(T183:T184)</f>
        <v>0</v>
      </c>
      <c r="U182" s="12"/>
      <c r="V182" s="12"/>
      <c r="W182" s="12"/>
      <c r="X182" s="12"/>
      <c r="Y182" s="12"/>
      <c r="Z182" s="12"/>
      <c r="AA182" s="12"/>
      <c r="AB182" s="12"/>
      <c r="AC182" s="12"/>
      <c r="AD182" s="12"/>
      <c r="AE182" s="12"/>
      <c r="AR182" s="229" t="s">
        <v>81</v>
      </c>
      <c r="AT182" s="230" t="s">
        <v>72</v>
      </c>
      <c r="AU182" s="230" t="s">
        <v>81</v>
      </c>
      <c r="AY182" s="229" t="s">
        <v>121</v>
      </c>
      <c r="BK182" s="231">
        <f>SUM(BK183:BK184)</f>
        <v>0</v>
      </c>
    </row>
    <row r="183" s="2" customFormat="1" ht="33" customHeight="1">
      <c r="A183" s="37"/>
      <c r="B183" s="38"/>
      <c r="C183" s="234" t="s">
        <v>286</v>
      </c>
      <c r="D183" s="234" t="s">
        <v>124</v>
      </c>
      <c r="E183" s="235" t="s">
        <v>287</v>
      </c>
      <c r="F183" s="236" t="s">
        <v>288</v>
      </c>
      <c r="G183" s="237" t="s">
        <v>280</v>
      </c>
      <c r="H183" s="238">
        <v>128.12100000000001</v>
      </c>
      <c r="I183" s="239"/>
      <c r="J183" s="240">
        <f>ROUND(I183*H183,2)</f>
        <v>0</v>
      </c>
      <c r="K183" s="236" t="s">
        <v>128</v>
      </c>
      <c r="L183" s="43"/>
      <c r="M183" s="241" t="s">
        <v>1</v>
      </c>
      <c r="N183" s="242" t="s">
        <v>38</v>
      </c>
      <c r="O183" s="90"/>
      <c r="P183" s="243">
        <f>O183*H183</f>
        <v>0</v>
      </c>
      <c r="Q183" s="243">
        <v>0</v>
      </c>
      <c r="R183" s="243">
        <f>Q183*H183</f>
        <v>0</v>
      </c>
      <c r="S183" s="243">
        <v>0</v>
      </c>
      <c r="T183" s="244">
        <f>S183*H183</f>
        <v>0</v>
      </c>
      <c r="U183" s="37"/>
      <c r="V183" s="37"/>
      <c r="W183" s="37"/>
      <c r="X183" s="37"/>
      <c r="Y183" s="37"/>
      <c r="Z183" s="37"/>
      <c r="AA183" s="37"/>
      <c r="AB183" s="37"/>
      <c r="AC183" s="37"/>
      <c r="AD183" s="37"/>
      <c r="AE183" s="37"/>
      <c r="AR183" s="245" t="s">
        <v>140</v>
      </c>
      <c r="AT183" s="245" t="s">
        <v>124</v>
      </c>
      <c r="AU183" s="245" t="s">
        <v>83</v>
      </c>
      <c r="AY183" s="16" t="s">
        <v>121</v>
      </c>
      <c r="BE183" s="246">
        <f>IF(N183="základní",J183,0)</f>
        <v>0</v>
      </c>
      <c r="BF183" s="246">
        <f>IF(N183="snížená",J183,0)</f>
        <v>0</v>
      </c>
      <c r="BG183" s="246">
        <f>IF(N183="zákl. přenesená",J183,0)</f>
        <v>0</v>
      </c>
      <c r="BH183" s="246">
        <f>IF(N183="sníž. přenesená",J183,0)</f>
        <v>0</v>
      </c>
      <c r="BI183" s="246">
        <f>IF(N183="nulová",J183,0)</f>
        <v>0</v>
      </c>
      <c r="BJ183" s="16" t="s">
        <v>81</v>
      </c>
      <c r="BK183" s="246">
        <f>ROUND(I183*H183,2)</f>
        <v>0</v>
      </c>
      <c r="BL183" s="16" t="s">
        <v>140</v>
      </c>
      <c r="BM183" s="245" t="s">
        <v>289</v>
      </c>
    </row>
    <row r="184" s="2" customFormat="1">
      <c r="A184" s="37"/>
      <c r="B184" s="38"/>
      <c r="C184" s="39"/>
      <c r="D184" s="252" t="s">
        <v>174</v>
      </c>
      <c r="E184" s="39"/>
      <c r="F184" s="253" t="s">
        <v>290</v>
      </c>
      <c r="G184" s="39"/>
      <c r="H184" s="39"/>
      <c r="I184" s="143"/>
      <c r="J184" s="39"/>
      <c r="K184" s="39"/>
      <c r="L184" s="43"/>
      <c r="M184" s="288"/>
      <c r="N184" s="289"/>
      <c r="O184" s="249"/>
      <c r="P184" s="249"/>
      <c r="Q184" s="249"/>
      <c r="R184" s="249"/>
      <c r="S184" s="249"/>
      <c r="T184" s="290"/>
      <c r="U184" s="37"/>
      <c r="V184" s="37"/>
      <c r="W184" s="37"/>
      <c r="X184" s="37"/>
      <c r="Y184" s="37"/>
      <c r="Z184" s="37"/>
      <c r="AA184" s="37"/>
      <c r="AB184" s="37"/>
      <c r="AC184" s="37"/>
      <c r="AD184" s="37"/>
      <c r="AE184" s="37"/>
      <c r="AT184" s="16" t="s">
        <v>174</v>
      </c>
      <c r="AU184" s="16" t="s">
        <v>83</v>
      </c>
    </row>
    <row r="185" s="2" customFormat="1" ht="6.96" customHeight="1">
      <c r="A185" s="37"/>
      <c r="B185" s="65"/>
      <c r="C185" s="66"/>
      <c r="D185" s="66"/>
      <c r="E185" s="66"/>
      <c r="F185" s="66"/>
      <c r="G185" s="66"/>
      <c r="H185" s="66"/>
      <c r="I185" s="182"/>
      <c r="J185" s="66"/>
      <c r="K185" s="66"/>
      <c r="L185" s="43"/>
      <c r="M185" s="37"/>
      <c r="O185" s="37"/>
      <c r="P185" s="37"/>
      <c r="Q185" s="37"/>
      <c r="R185" s="37"/>
      <c r="S185" s="37"/>
      <c r="T185" s="37"/>
      <c r="U185" s="37"/>
      <c r="V185" s="37"/>
      <c r="W185" s="37"/>
      <c r="X185" s="37"/>
      <c r="Y185" s="37"/>
      <c r="Z185" s="37"/>
      <c r="AA185" s="37"/>
      <c r="AB185" s="37"/>
      <c r="AC185" s="37"/>
      <c r="AD185" s="37"/>
      <c r="AE185" s="37"/>
    </row>
  </sheetData>
  <sheetProtection sheet="1" autoFilter="0" formatColumns="0" formatRows="0" objects="1" scenarios="1" spinCount="100000" saltValue="lG2HSCPFQAiOdiO8+imf5QzP7OSUhL8cs+7LMwXDg6r5wu0qaoqIp+Zsi6LOg29sAz5gJqtPBU5Kuydh1jOnHw==" hashValue="0nMFvJOpDBstUYCWI7FBc+I/9BLg7dcRqJCFCJJQdvxd7QzwEJe29ELNBFdbfcJBFnmpJ8AM9uRKcNTGUqRgKA==" algorithmName="SHA-512" password="CC35"/>
  <autoFilter ref="C121:K184"/>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5"/>
      <c r="L2" s="1"/>
      <c r="M2" s="1"/>
      <c r="N2" s="1"/>
      <c r="O2" s="1"/>
      <c r="P2" s="1"/>
      <c r="Q2" s="1"/>
      <c r="R2" s="1"/>
      <c r="S2" s="1"/>
      <c r="T2" s="1"/>
      <c r="U2" s="1"/>
      <c r="V2" s="1"/>
      <c r="AT2" s="16" t="s">
        <v>89</v>
      </c>
    </row>
    <row r="3" s="1" customFormat="1" ht="6.96" customHeight="1">
      <c r="B3" s="136"/>
      <c r="C3" s="137"/>
      <c r="D3" s="137"/>
      <c r="E3" s="137"/>
      <c r="F3" s="137"/>
      <c r="G3" s="137"/>
      <c r="H3" s="137"/>
      <c r="I3" s="138"/>
      <c r="J3" s="137"/>
      <c r="K3" s="137"/>
      <c r="L3" s="19"/>
      <c r="AT3" s="16" t="s">
        <v>83</v>
      </c>
    </row>
    <row r="4" s="1" customFormat="1" ht="24.96" customHeight="1">
      <c r="B4" s="19"/>
      <c r="D4" s="139" t="s">
        <v>93</v>
      </c>
      <c r="I4" s="135"/>
      <c r="L4" s="19"/>
      <c r="M4" s="140" t="s">
        <v>10</v>
      </c>
      <c r="AT4" s="16" t="s">
        <v>4</v>
      </c>
    </row>
    <row r="5" s="1" customFormat="1" ht="6.96" customHeight="1">
      <c r="B5" s="19"/>
      <c r="I5" s="135"/>
      <c r="L5" s="19"/>
    </row>
    <row r="6" s="1" customFormat="1" ht="12" customHeight="1">
      <c r="B6" s="19"/>
      <c r="D6" s="141" t="s">
        <v>16</v>
      </c>
      <c r="I6" s="135"/>
      <c r="L6" s="19"/>
    </row>
    <row r="7" s="1" customFormat="1" ht="16.5" customHeight="1">
      <c r="B7" s="19"/>
      <c r="E7" s="142" t="str">
        <f>'Rekapitulace stavby'!K6</f>
        <v>Stavební úpravy komunikace Bořice</v>
      </c>
      <c r="F7" s="141"/>
      <c r="G7" s="141"/>
      <c r="H7" s="141"/>
      <c r="I7" s="135"/>
      <c r="L7" s="19"/>
    </row>
    <row r="8" s="2" customFormat="1" ht="12" customHeight="1">
      <c r="A8" s="37"/>
      <c r="B8" s="43"/>
      <c r="C8" s="37"/>
      <c r="D8" s="141" t="s">
        <v>94</v>
      </c>
      <c r="E8" s="37"/>
      <c r="F8" s="37"/>
      <c r="G8" s="37"/>
      <c r="H8" s="37"/>
      <c r="I8" s="143"/>
      <c r="J8" s="37"/>
      <c r="K8" s="37"/>
      <c r="L8" s="62"/>
      <c r="S8" s="37"/>
      <c r="T8" s="37"/>
      <c r="U8" s="37"/>
      <c r="V8" s="37"/>
      <c r="W8" s="37"/>
      <c r="X8" s="37"/>
      <c r="Y8" s="37"/>
      <c r="Z8" s="37"/>
      <c r="AA8" s="37"/>
      <c r="AB8" s="37"/>
      <c r="AC8" s="37"/>
      <c r="AD8" s="37"/>
      <c r="AE8" s="37"/>
    </row>
    <row r="9" s="2" customFormat="1" ht="16.5" customHeight="1">
      <c r="A9" s="37"/>
      <c r="B9" s="43"/>
      <c r="C9" s="37"/>
      <c r="D9" s="37"/>
      <c r="E9" s="144" t="s">
        <v>291</v>
      </c>
      <c r="F9" s="37"/>
      <c r="G9" s="37"/>
      <c r="H9" s="37"/>
      <c r="I9" s="143"/>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3"/>
      <c r="J10" s="37"/>
      <c r="K10" s="37"/>
      <c r="L10" s="62"/>
      <c r="S10" s="37"/>
      <c r="T10" s="37"/>
      <c r="U10" s="37"/>
      <c r="V10" s="37"/>
      <c r="W10" s="37"/>
      <c r="X10" s="37"/>
      <c r="Y10" s="37"/>
      <c r="Z10" s="37"/>
      <c r="AA10" s="37"/>
      <c r="AB10" s="37"/>
      <c r="AC10" s="37"/>
      <c r="AD10" s="37"/>
      <c r="AE10" s="37"/>
    </row>
    <row r="11" s="2" customFormat="1" ht="12" customHeight="1">
      <c r="A11" s="37"/>
      <c r="B11" s="43"/>
      <c r="C11" s="37"/>
      <c r="D11" s="141" t="s">
        <v>18</v>
      </c>
      <c r="E11" s="37"/>
      <c r="F11" s="145" t="s">
        <v>1</v>
      </c>
      <c r="G11" s="37"/>
      <c r="H11" s="37"/>
      <c r="I11" s="146" t="s">
        <v>19</v>
      </c>
      <c r="J11" s="145" t="s">
        <v>1</v>
      </c>
      <c r="K11" s="37"/>
      <c r="L11" s="62"/>
      <c r="S11" s="37"/>
      <c r="T11" s="37"/>
      <c r="U11" s="37"/>
      <c r="V11" s="37"/>
      <c r="W11" s="37"/>
      <c r="X11" s="37"/>
      <c r="Y11" s="37"/>
      <c r="Z11" s="37"/>
      <c r="AA11" s="37"/>
      <c r="AB11" s="37"/>
      <c r="AC11" s="37"/>
      <c r="AD11" s="37"/>
      <c r="AE11" s="37"/>
    </row>
    <row r="12" s="2" customFormat="1" ht="12" customHeight="1">
      <c r="A12" s="37"/>
      <c r="B12" s="43"/>
      <c r="C12" s="37"/>
      <c r="D12" s="141" t="s">
        <v>20</v>
      </c>
      <c r="E12" s="37"/>
      <c r="F12" s="145" t="s">
        <v>21</v>
      </c>
      <c r="G12" s="37"/>
      <c r="H12" s="37"/>
      <c r="I12" s="146" t="s">
        <v>22</v>
      </c>
      <c r="J12" s="147" t="str">
        <f>'Rekapitulace stavby'!AN8</f>
        <v>21. 7. 2019</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3"/>
      <c r="J13" s="37"/>
      <c r="K13" s="37"/>
      <c r="L13" s="62"/>
      <c r="S13" s="37"/>
      <c r="T13" s="37"/>
      <c r="U13" s="37"/>
      <c r="V13" s="37"/>
      <c r="W13" s="37"/>
      <c r="X13" s="37"/>
      <c r="Y13" s="37"/>
      <c r="Z13" s="37"/>
      <c r="AA13" s="37"/>
      <c r="AB13" s="37"/>
      <c r="AC13" s="37"/>
      <c r="AD13" s="37"/>
      <c r="AE13" s="37"/>
    </row>
    <row r="14" s="2" customFormat="1" ht="12" customHeight="1">
      <c r="A14" s="37"/>
      <c r="B14" s="43"/>
      <c r="C14" s="37"/>
      <c r="D14" s="141" t="s">
        <v>24</v>
      </c>
      <c r="E14" s="37"/>
      <c r="F14" s="37"/>
      <c r="G14" s="37"/>
      <c r="H14" s="37"/>
      <c r="I14" s="146" t="s">
        <v>25</v>
      </c>
      <c r="J14" s="145"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5" t="str">
        <f>IF('Rekapitulace stavby'!E11="","",'Rekapitulace stavby'!E11)</f>
        <v xml:space="preserve"> </v>
      </c>
      <c r="F15" s="37"/>
      <c r="G15" s="37"/>
      <c r="H15" s="37"/>
      <c r="I15" s="146" t="s">
        <v>26</v>
      </c>
      <c r="J15" s="145"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3"/>
      <c r="J16" s="37"/>
      <c r="K16" s="37"/>
      <c r="L16" s="62"/>
      <c r="S16" s="37"/>
      <c r="T16" s="37"/>
      <c r="U16" s="37"/>
      <c r="V16" s="37"/>
      <c r="W16" s="37"/>
      <c r="X16" s="37"/>
      <c r="Y16" s="37"/>
      <c r="Z16" s="37"/>
      <c r="AA16" s="37"/>
      <c r="AB16" s="37"/>
      <c r="AC16" s="37"/>
      <c r="AD16" s="37"/>
      <c r="AE16" s="37"/>
    </row>
    <row r="17" s="2" customFormat="1" ht="12" customHeight="1">
      <c r="A17" s="37"/>
      <c r="B17" s="43"/>
      <c r="C17" s="37"/>
      <c r="D17" s="141" t="s">
        <v>27</v>
      </c>
      <c r="E17" s="37"/>
      <c r="F17" s="37"/>
      <c r="G17" s="37"/>
      <c r="H17" s="37"/>
      <c r="I17" s="146"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5"/>
      <c r="G18" s="145"/>
      <c r="H18" s="145"/>
      <c r="I18" s="146"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3"/>
      <c r="J19" s="37"/>
      <c r="K19" s="37"/>
      <c r="L19" s="62"/>
      <c r="S19" s="37"/>
      <c r="T19" s="37"/>
      <c r="U19" s="37"/>
      <c r="V19" s="37"/>
      <c r="W19" s="37"/>
      <c r="X19" s="37"/>
      <c r="Y19" s="37"/>
      <c r="Z19" s="37"/>
      <c r="AA19" s="37"/>
      <c r="AB19" s="37"/>
      <c r="AC19" s="37"/>
      <c r="AD19" s="37"/>
      <c r="AE19" s="37"/>
    </row>
    <row r="20" s="2" customFormat="1" ht="12" customHeight="1">
      <c r="A20" s="37"/>
      <c r="B20" s="43"/>
      <c r="C20" s="37"/>
      <c r="D20" s="141" t="s">
        <v>29</v>
      </c>
      <c r="E20" s="37"/>
      <c r="F20" s="37"/>
      <c r="G20" s="37"/>
      <c r="H20" s="37"/>
      <c r="I20" s="146" t="s">
        <v>25</v>
      </c>
      <c r="J20" s="145"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5" t="str">
        <f>IF('Rekapitulace stavby'!E17="","",'Rekapitulace stavby'!E17)</f>
        <v xml:space="preserve"> </v>
      </c>
      <c r="F21" s="37"/>
      <c r="G21" s="37"/>
      <c r="H21" s="37"/>
      <c r="I21" s="146" t="s">
        <v>26</v>
      </c>
      <c r="J21" s="145"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3"/>
      <c r="J22" s="37"/>
      <c r="K22" s="37"/>
      <c r="L22" s="62"/>
      <c r="S22" s="37"/>
      <c r="T22" s="37"/>
      <c r="U22" s="37"/>
      <c r="V22" s="37"/>
      <c r="W22" s="37"/>
      <c r="X22" s="37"/>
      <c r="Y22" s="37"/>
      <c r="Z22" s="37"/>
      <c r="AA22" s="37"/>
      <c r="AB22" s="37"/>
      <c r="AC22" s="37"/>
      <c r="AD22" s="37"/>
      <c r="AE22" s="37"/>
    </row>
    <row r="23" s="2" customFormat="1" ht="12" customHeight="1">
      <c r="A23" s="37"/>
      <c r="B23" s="43"/>
      <c r="C23" s="37"/>
      <c r="D23" s="141" t="s">
        <v>31</v>
      </c>
      <c r="E23" s="37"/>
      <c r="F23" s="37"/>
      <c r="G23" s="37"/>
      <c r="H23" s="37"/>
      <c r="I23" s="146" t="s">
        <v>25</v>
      </c>
      <c r="J23" s="145"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5" t="str">
        <f>IF('Rekapitulace stavby'!E20="","",'Rekapitulace stavby'!E20)</f>
        <v xml:space="preserve"> </v>
      </c>
      <c r="F24" s="37"/>
      <c r="G24" s="37"/>
      <c r="H24" s="37"/>
      <c r="I24" s="146" t="s">
        <v>26</v>
      </c>
      <c r="J24" s="145"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3"/>
      <c r="J25" s="37"/>
      <c r="K25" s="37"/>
      <c r="L25" s="62"/>
      <c r="S25" s="37"/>
      <c r="T25" s="37"/>
      <c r="U25" s="37"/>
      <c r="V25" s="37"/>
      <c r="W25" s="37"/>
      <c r="X25" s="37"/>
      <c r="Y25" s="37"/>
      <c r="Z25" s="37"/>
      <c r="AA25" s="37"/>
      <c r="AB25" s="37"/>
      <c r="AC25" s="37"/>
      <c r="AD25" s="37"/>
      <c r="AE25" s="37"/>
    </row>
    <row r="26" s="2" customFormat="1" ht="12" customHeight="1">
      <c r="A26" s="37"/>
      <c r="B26" s="43"/>
      <c r="C26" s="37"/>
      <c r="D26" s="141" t="s">
        <v>32</v>
      </c>
      <c r="E26" s="37"/>
      <c r="F26" s="37"/>
      <c r="G26" s="37"/>
      <c r="H26" s="37"/>
      <c r="I26" s="143"/>
      <c r="J26" s="37"/>
      <c r="K26" s="37"/>
      <c r="L26" s="62"/>
      <c r="S26" s="37"/>
      <c r="T26" s="37"/>
      <c r="U26" s="37"/>
      <c r="V26" s="37"/>
      <c r="W26" s="37"/>
      <c r="X26" s="37"/>
      <c r="Y26" s="37"/>
      <c r="Z26" s="37"/>
      <c r="AA26" s="37"/>
      <c r="AB26" s="37"/>
      <c r="AC26" s="37"/>
      <c r="AD26" s="37"/>
      <c r="AE26" s="37"/>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7"/>
      <c r="B28" s="43"/>
      <c r="C28" s="37"/>
      <c r="D28" s="37"/>
      <c r="E28" s="37"/>
      <c r="F28" s="37"/>
      <c r="G28" s="37"/>
      <c r="H28" s="37"/>
      <c r="I28" s="143"/>
      <c r="J28" s="37"/>
      <c r="K28" s="37"/>
      <c r="L28" s="62"/>
      <c r="S28" s="37"/>
      <c r="T28" s="37"/>
      <c r="U28" s="37"/>
      <c r="V28" s="37"/>
      <c r="W28" s="37"/>
      <c r="X28" s="37"/>
      <c r="Y28" s="37"/>
      <c r="Z28" s="37"/>
      <c r="AA28" s="37"/>
      <c r="AB28" s="37"/>
      <c r="AC28" s="37"/>
      <c r="AD28" s="37"/>
      <c r="AE28" s="37"/>
    </row>
    <row r="29" s="2" customFormat="1" ht="6.96" customHeight="1">
      <c r="A29" s="37"/>
      <c r="B29" s="43"/>
      <c r="C29" s="37"/>
      <c r="D29" s="153"/>
      <c r="E29" s="153"/>
      <c r="F29" s="153"/>
      <c r="G29" s="153"/>
      <c r="H29" s="153"/>
      <c r="I29" s="154"/>
      <c r="J29" s="153"/>
      <c r="K29" s="153"/>
      <c r="L29" s="62"/>
      <c r="S29" s="37"/>
      <c r="T29" s="37"/>
      <c r="U29" s="37"/>
      <c r="V29" s="37"/>
      <c r="W29" s="37"/>
      <c r="X29" s="37"/>
      <c r="Y29" s="37"/>
      <c r="Z29" s="37"/>
      <c r="AA29" s="37"/>
      <c r="AB29" s="37"/>
      <c r="AC29" s="37"/>
      <c r="AD29" s="37"/>
      <c r="AE29" s="37"/>
    </row>
    <row r="30" s="2" customFormat="1" ht="25.44" customHeight="1">
      <c r="A30" s="37"/>
      <c r="B30" s="43"/>
      <c r="C30" s="37"/>
      <c r="D30" s="155" t="s">
        <v>33</v>
      </c>
      <c r="E30" s="37"/>
      <c r="F30" s="37"/>
      <c r="G30" s="37"/>
      <c r="H30" s="37"/>
      <c r="I30" s="143"/>
      <c r="J30" s="156">
        <f>ROUND(J122, 2)</f>
        <v>0</v>
      </c>
      <c r="K30" s="37"/>
      <c r="L30" s="62"/>
      <c r="S30" s="37"/>
      <c r="T30" s="37"/>
      <c r="U30" s="37"/>
      <c r="V30" s="37"/>
      <c r="W30" s="37"/>
      <c r="X30" s="37"/>
      <c r="Y30" s="37"/>
      <c r="Z30" s="37"/>
      <c r="AA30" s="37"/>
      <c r="AB30" s="37"/>
      <c r="AC30" s="37"/>
      <c r="AD30" s="37"/>
      <c r="AE30" s="37"/>
    </row>
    <row r="31" s="2" customFormat="1" ht="6.96" customHeight="1">
      <c r="A31" s="37"/>
      <c r="B31" s="43"/>
      <c r="C31" s="37"/>
      <c r="D31" s="153"/>
      <c r="E31" s="153"/>
      <c r="F31" s="153"/>
      <c r="G31" s="153"/>
      <c r="H31" s="153"/>
      <c r="I31" s="154"/>
      <c r="J31" s="153"/>
      <c r="K31" s="153"/>
      <c r="L31" s="62"/>
      <c r="S31" s="37"/>
      <c r="T31" s="37"/>
      <c r="U31" s="37"/>
      <c r="V31" s="37"/>
      <c r="W31" s="37"/>
      <c r="X31" s="37"/>
      <c r="Y31" s="37"/>
      <c r="Z31" s="37"/>
      <c r="AA31" s="37"/>
      <c r="AB31" s="37"/>
      <c r="AC31" s="37"/>
      <c r="AD31" s="37"/>
      <c r="AE31" s="37"/>
    </row>
    <row r="32" s="2" customFormat="1" ht="14.4" customHeight="1">
      <c r="A32" s="37"/>
      <c r="B32" s="43"/>
      <c r="C32" s="37"/>
      <c r="D32" s="37"/>
      <c r="E32" s="37"/>
      <c r="F32" s="157" t="s">
        <v>35</v>
      </c>
      <c r="G32" s="37"/>
      <c r="H32" s="37"/>
      <c r="I32" s="158" t="s">
        <v>34</v>
      </c>
      <c r="J32" s="157" t="s">
        <v>36</v>
      </c>
      <c r="K32" s="37"/>
      <c r="L32" s="62"/>
      <c r="S32" s="37"/>
      <c r="T32" s="37"/>
      <c r="U32" s="37"/>
      <c r="V32" s="37"/>
      <c r="W32" s="37"/>
      <c r="X32" s="37"/>
      <c r="Y32" s="37"/>
      <c r="Z32" s="37"/>
      <c r="AA32" s="37"/>
      <c r="AB32" s="37"/>
      <c r="AC32" s="37"/>
      <c r="AD32" s="37"/>
      <c r="AE32" s="37"/>
    </row>
    <row r="33" s="2" customFormat="1" ht="14.4" customHeight="1">
      <c r="A33" s="37"/>
      <c r="B33" s="43"/>
      <c r="C33" s="37"/>
      <c r="D33" s="159" t="s">
        <v>37</v>
      </c>
      <c r="E33" s="141" t="s">
        <v>38</v>
      </c>
      <c r="F33" s="160">
        <f>ROUND((SUM(BE122:BE200)),  2)</f>
        <v>0</v>
      </c>
      <c r="G33" s="37"/>
      <c r="H33" s="37"/>
      <c r="I33" s="161">
        <v>0.20999999999999999</v>
      </c>
      <c r="J33" s="160">
        <f>ROUND(((SUM(BE122:BE200))*I33),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41" t="s">
        <v>39</v>
      </c>
      <c r="F34" s="160">
        <f>ROUND((SUM(BF122:BF200)),  2)</f>
        <v>0</v>
      </c>
      <c r="G34" s="37"/>
      <c r="H34" s="37"/>
      <c r="I34" s="161">
        <v>0.14999999999999999</v>
      </c>
      <c r="J34" s="160">
        <f>ROUND(((SUM(BF122:BF200))*I34),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41" t="s">
        <v>40</v>
      </c>
      <c r="F35" s="160">
        <f>ROUND((SUM(BG122:BG200)),  2)</f>
        <v>0</v>
      </c>
      <c r="G35" s="37"/>
      <c r="H35" s="37"/>
      <c r="I35" s="161">
        <v>0.20999999999999999</v>
      </c>
      <c r="J35" s="160">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41" t="s">
        <v>41</v>
      </c>
      <c r="F36" s="160">
        <f>ROUND((SUM(BH122:BH200)),  2)</f>
        <v>0</v>
      </c>
      <c r="G36" s="37"/>
      <c r="H36" s="37"/>
      <c r="I36" s="161">
        <v>0.14999999999999999</v>
      </c>
      <c r="J36" s="160">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60">
        <f>ROUND((SUM(BI122:BI200)),  2)</f>
        <v>0</v>
      </c>
      <c r="G37" s="37"/>
      <c r="H37" s="37"/>
      <c r="I37" s="161">
        <v>0</v>
      </c>
      <c r="J37" s="160">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3"/>
      <c r="J38" s="37"/>
      <c r="K38" s="37"/>
      <c r="L38" s="62"/>
      <c r="S38" s="37"/>
      <c r="T38" s="37"/>
      <c r="U38" s="37"/>
      <c r="V38" s="37"/>
      <c r="W38" s="37"/>
      <c r="X38" s="37"/>
      <c r="Y38" s="37"/>
      <c r="Z38" s="37"/>
      <c r="AA38" s="37"/>
      <c r="AB38" s="37"/>
      <c r="AC38" s="37"/>
      <c r="AD38" s="37"/>
      <c r="AE38" s="37"/>
    </row>
    <row r="39" s="2" customFormat="1" ht="25.44" customHeight="1">
      <c r="A39" s="37"/>
      <c r="B39" s="43"/>
      <c r="C39" s="162"/>
      <c r="D39" s="163" t="s">
        <v>43</v>
      </c>
      <c r="E39" s="164"/>
      <c r="F39" s="164"/>
      <c r="G39" s="165" t="s">
        <v>44</v>
      </c>
      <c r="H39" s="166" t="s">
        <v>45</v>
      </c>
      <c r="I39" s="167"/>
      <c r="J39" s="168">
        <f>SUM(J30:J37)</f>
        <v>0</v>
      </c>
      <c r="K39" s="169"/>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3"/>
      <c r="J40" s="37"/>
      <c r="K40" s="37"/>
      <c r="L40" s="62"/>
      <c r="S40" s="37"/>
      <c r="T40" s="37"/>
      <c r="U40" s="37"/>
      <c r="V40" s="37"/>
      <c r="W40" s="37"/>
      <c r="X40" s="37"/>
      <c r="Y40" s="37"/>
      <c r="Z40" s="37"/>
      <c r="AA40" s="37"/>
      <c r="AB40" s="37"/>
      <c r="AC40" s="37"/>
      <c r="AD40" s="37"/>
      <c r="AE40" s="37"/>
    </row>
    <row r="41" s="1" customFormat="1" ht="14.4" customHeight="1">
      <c r="B41" s="19"/>
      <c r="I41" s="135"/>
      <c r="L41" s="19"/>
    </row>
    <row r="42" s="1" customFormat="1" ht="14.4" customHeight="1">
      <c r="B42" s="19"/>
      <c r="I42" s="135"/>
      <c r="L42" s="19"/>
    </row>
    <row r="43" s="1" customFormat="1" ht="14.4" customHeight="1">
      <c r="B43" s="19"/>
      <c r="I43" s="135"/>
      <c r="L43" s="19"/>
    </row>
    <row r="44" s="1" customFormat="1" ht="14.4" customHeight="1">
      <c r="B44" s="19"/>
      <c r="I44" s="135"/>
      <c r="L44" s="19"/>
    </row>
    <row r="45" s="1" customFormat="1" ht="14.4" customHeight="1">
      <c r="B45" s="19"/>
      <c r="I45" s="135"/>
      <c r="L45" s="19"/>
    </row>
    <row r="46" s="1" customFormat="1" ht="14.4" customHeight="1">
      <c r="B46" s="19"/>
      <c r="I46" s="135"/>
      <c r="L46" s="19"/>
    </row>
    <row r="47" s="1" customFormat="1" ht="14.4" customHeight="1">
      <c r="B47" s="19"/>
      <c r="I47" s="135"/>
      <c r="L47" s="19"/>
    </row>
    <row r="48" s="1" customFormat="1" ht="14.4" customHeight="1">
      <c r="B48" s="19"/>
      <c r="I48" s="135"/>
      <c r="L48" s="19"/>
    </row>
    <row r="49" s="1" customFormat="1" ht="14.4" customHeight="1">
      <c r="B49" s="19"/>
      <c r="I49" s="135"/>
      <c r="L49" s="19"/>
    </row>
    <row r="50" s="2" customFormat="1" ht="14.4" customHeight="1">
      <c r="B50" s="62"/>
      <c r="D50" s="170" t="s">
        <v>46</v>
      </c>
      <c r="E50" s="171"/>
      <c r="F50" s="171"/>
      <c r="G50" s="170" t="s">
        <v>47</v>
      </c>
      <c r="H50" s="171"/>
      <c r="I50" s="172"/>
      <c r="J50" s="171"/>
      <c r="K50" s="171"/>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3" t="s">
        <v>48</v>
      </c>
      <c r="E61" s="174"/>
      <c r="F61" s="175" t="s">
        <v>49</v>
      </c>
      <c r="G61" s="173" t="s">
        <v>48</v>
      </c>
      <c r="H61" s="174"/>
      <c r="I61" s="176"/>
      <c r="J61" s="177" t="s">
        <v>49</v>
      </c>
      <c r="K61" s="174"/>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0" t="s">
        <v>50</v>
      </c>
      <c r="E65" s="178"/>
      <c r="F65" s="178"/>
      <c r="G65" s="170" t="s">
        <v>51</v>
      </c>
      <c r="H65" s="178"/>
      <c r="I65" s="179"/>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3" t="s">
        <v>48</v>
      </c>
      <c r="E76" s="174"/>
      <c r="F76" s="175" t="s">
        <v>49</v>
      </c>
      <c r="G76" s="173" t="s">
        <v>48</v>
      </c>
      <c r="H76" s="174"/>
      <c r="I76" s="176"/>
      <c r="J76" s="177" t="s">
        <v>49</v>
      </c>
      <c r="K76" s="174"/>
      <c r="L76" s="62"/>
      <c r="S76" s="37"/>
      <c r="T76" s="37"/>
      <c r="U76" s="37"/>
      <c r="V76" s="37"/>
      <c r="W76" s="37"/>
      <c r="X76" s="37"/>
      <c r="Y76" s="37"/>
      <c r="Z76" s="37"/>
      <c r="AA76" s="37"/>
      <c r="AB76" s="37"/>
      <c r="AC76" s="37"/>
      <c r="AD76" s="37"/>
      <c r="AE76" s="37"/>
    </row>
    <row r="77" s="2" customFormat="1" ht="14.4" customHeight="1">
      <c r="A77" s="37"/>
      <c r="B77" s="180"/>
      <c r="C77" s="181"/>
      <c r="D77" s="181"/>
      <c r="E77" s="181"/>
      <c r="F77" s="181"/>
      <c r="G77" s="181"/>
      <c r="H77" s="181"/>
      <c r="I77" s="182"/>
      <c r="J77" s="181"/>
      <c r="K77" s="181"/>
      <c r="L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5"/>
      <c r="J81" s="184"/>
      <c r="K81" s="184"/>
      <c r="L81" s="62"/>
      <c r="S81" s="37"/>
      <c r="T81" s="37"/>
      <c r="U81" s="37"/>
      <c r="V81" s="37"/>
      <c r="W81" s="37"/>
      <c r="X81" s="37"/>
      <c r="Y81" s="37"/>
      <c r="Z81" s="37"/>
      <c r="AA81" s="37"/>
      <c r="AB81" s="37"/>
      <c r="AC81" s="37"/>
      <c r="AD81" s="37"/>
      <c r="AE81" s="37"/>
    </row>
    <row r="82" s="2" customFormat="1" ht="24.96" customHeight="1">
      <c r="A82" s="37"/>
      <c r="B82" s="38"/>
      <c r="C82" s="22" t="s">
        <v>96</v>
      </c>
      <c r="D82" s="39"/>
      <c r="E82" s="39"/>
      <c r="F82" s="39"/>
      <c r="G82" s="39"/>
      <c r="H82" s="39"/>
      <c r="I82" s="143"/>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3"/>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3"/>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6" t="str">
        <f>E7</f>
        <v>Stavební úpravy komunikace Bořice</v>
      </c>
      <c r="F85" s="31"/>
      <c r="G85" s="31"/>
      <c r="H85" s="31"/>
      <c r="I85" s="143"/>
      <c r="J85" s="39"/>
      <c r="K85" s="39"/>
      <c r="L85" s="62"/>
      <c r="S85" s="37"/>
      <c r="T85" s="37"/>
      <c r="U85" s="37"/>
      <c r="V85" s="37"/>
      <c r="W85" s="37"/>
      <c r="X85" s="37"/>
      <c r="Y85" s="37"/>
      <c r="Z85" s="37"/>
      <c r="AA85" s="37"/>
      <c r="AB85" s="37"/>
      <c r="AC85" s="37"/>
      <c r="AD85" s="37"/>
      <c r="AE85" s="37"/>
    </row>
    <row r="86" s="2" customFormat="1" ht="12" customHeight="1">
      <c r="A86" s="37"/>
      <c r="B86" s="38"/>
      <c r="C86" s="31" t="s">
        <v>94</v>
      </c>
      <c r="D86" s="39"/>
      <c r="E86" s="39"/>
      <c r="F86" s="39"/>
      <c r="G86" s="39"/>
      <c r="H86" s="39"/>
      <c r="I86" s="143"/>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 120 - Chodníky</v>
      </c>
      <c r="F87" s="39"/>
      <c r="G87" s="39"/>
      <c r="H87" s="39"/>
      <c r="I87" s="143"/>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3"/>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6" t="s">
        <v>22</v>
      </c>
      <c r="J89" s="78" t="str">
        <f>IF(J12="","",J12)</f>
        <v>21. 7. 2019</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3"/>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6"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6"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3"/>
      <c r="J93" s="39"/>
      <c r="K93" s="39"/>
      <c r="L93" s="62"/>
      <c r="S93" s="37"/>
      <c r="T93" s="37"/>
      <c r="U93" s="37"/>
      <c r="V93" s="37"/>
      <c r="W93" s="37"/>
      <c r="X93" s="37"/>
      <c r="Y93" s="37"/>
      <c r="Z93" s="37"/>
      <c r="AA93" s="37"/>
      <c r="AB93" s="37"/>
      <c r="AC93" s="37"/>
      <c r="AD93" s="37"/>
      <c r="AE93" s="37"/>
    </row>
    <row r="94" s="2" customFormat="1" ht="29.28" customHeight="1">
      <c r="A94" s="37"/>
      <c r="B94" s="38"/>
      <c r="C94" s="187" t="s">
        <v>97</v>
      </c>
      <c r="D94" s="188"/>
      <c r="E94" s="188"/>
      <c r="F94" s="188"/>
      <c r="G94" s="188"/>
      <c r="H94" s="188"/>
      <c r="I94" s="189"/>
      <c r="J94" s="190" t="s">
        <v>98</v>
      </c>
      <c r="K94" s="188"/>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3"/>
      <c r="J95" s="39"/>
      <c r="K95" s="39"/>
      <c r="L95" s="62"/>
      <c r="S95" s="37"/>
      <c r="T95" s="37"/>
      <c r="U95" s="37"/>
      <c r="V95" s="37"/>
      <c r="W95" s="37"/>
      <c r="X95" s="37"/>
      <c r="Y95" s="37"/>
      <c r="Z95" s="37"/>
      <c r="AA95" s="37"/>
      <c r="AB95" s="37"/>
      <c r="AC95" s="37"/>
      <c r="AD95" s="37"/>
      <c r="AE95" s="37"/>
    </row>
    <row r="96" s="2" customFormat="1" ht="22.8" customHeight="1">
      <c r="A96" s="37"/>
      <c r="B96" s="38"/>
      <c r="C96" s="191" t="s">
        <v>99</v>
      </c>
      <c r="D96" s="39"/>
      <c r="E96" s="39"/>
      <c r="F96" s="39"/>
      <c r="G96" s="39"/>
      <c r="H96" s="39"/>
      <c r="I96" s="143"/>
      <c r="J96" s="109">
        <f>J122</f>
        <v>0</v>
      </c>
      <c r="K96" s="39"/>
      <c r="L96" s="62"/>
      <c r="S96" s="37"/>
      <c r="T96" s="37"/>
      <c r="U96" s="37"/>
      <c r="V96" s="37"/>
      <c r="W96" s="37"/>
      <c r="X96" s="37"/>
      <c r="Y96" s="37"/>
      <c r="Z96" s="37"/>
      <c r="AA96" s="37"/>
      <c r="AB96" s="37"/>
      <c r="AC96" s="37"/>
      <c r="AD96" s="37"/>
      <c r="AE96" s="37"/>
      <c r="AU96" s="16" t="s">
        <v>100</v>
      </c>
    </row>
    <row r="97" s="9" customFormat="1" ht="24.96" customHeight="1">
      <c r="A97" s="9"/>
      <c r="B97" s="192"/>
      <c r="C97" s="193"/>
      <c r="D97" s="194" t="s">
        <v>161</v>
      </c>
      <c r="E97" s="195"/>
      <c r="F97" s="195"/>
      <c r="G97" s="195"/>
      <c r="H97" s="195"/>
      <c r="I97" s="196"/>
      <c r="J97" s="197">
        <f>J123</f>
        <v>0</v>
      </c>
      <c r="K97" s="193"/>
      <c r="L97" s="198"/>
      <c r="S97" s="9"/>
      <c r="T97" s="9"/>
      <c r="U97" s="9"/>
      <c r="V97" s="9"/>
      <c r="W97" s="9"/>
      <c r="X97" s="9"/>
      <c r="Y97" s="9"/>
      <c r="Z97" s="9"/>
      <c r="AA97" s="9"/>
      <c r="AB97" s="9"/>
      <c r="AC97" s="9"/>
      <c r="AD97" s="9"/>
      <c r="AE97" s="9"/>
    </row>
    <row r="98" s="10" customFormat="1" ht="19.92" customHeight="1">
      <c r="A98" s="10"/>
      <c r="B98" s="199"/>
      <c r="C98" s="200"/>
      <c r="D98" s="201" t="s">
        <v>162</v>
      </c>
      <c r="E98" s="202"/>
      <c r="F98" s="202"/>
      <c r="G98" s="202"/>
      <c r="H98" s="202"/>
      <c r="I98" s="203"/>
      <c r="J98" s="204">
        <f>J124</f>
        <v>0</v>
      </c>
      <c r="K98" s="200"/>
      <c r="L98" s="205"/>
      <c r="S98" s="10"/>
      <c r="T98" s="10"/>
      <c r="U98" s="10"/>
      <c r="V98" s="10"/>
      <c r="W98" s="10"/>
      <c r="X98" s="10"/>
      <c r="Y98" s="10"/>
      <c r="Z98" s="10"/>
      <c r="AA98" s="10"/>
      <c r="AB98" s="10"/>
      <c r="AC98" s="10"/>
      <c r="AD98" s="10"/>
      <c r="AE98" s="10"/>
    </row>
    <row r="99" s="10" customFormat="1" ht="19.92" customHeight="1">
      <c r="A99" s="10"/>
      <c r="B99" s="199"/>
      <c r="C99" s="200"/>
      <c r="D99" s="201" t="s">
        <v>163</v>
      </c>
      <c r="E99" s="202"/>
      <c r="F99" s="202"/>
      <c r="G99" s="202"/>
      <c r="H99" s="202"/>
      <c r="I99" s="203"/>
      <c r="J99" s="204">
        <f>J150</f>
        <v>0</v>
      </c>
      <c r="K99" s="200"/>
      <c r="L99" s="205"/>
      <c r="S99" s="10"/>
      <c r="T99" s="10"/>
      <c r="U99" s="10"/>
      <c r="V99" s="10"/>
      <c r="W99" s="10"/>
      <c r="X99" s="10"/>
      <c r="Y99" s="10"/>
      <c r="Z99" s="10"/>
      <c r="AA99" s="10"/>
      <c r="AB99" s="10"/>
      <c r="AC99" s="10"/>
      <c r="AD99" s="10"/>
      <c r="AE99" s="10"/>
    </row>
    <row r="100" s="10" customFormat="1" ht="19.92" customHeight="1">
      <c r="A100" s="10"/>
      <c r="B100" s="199"/>
      <c r="C100" s="200"/>
      <c r="D100" s="201" t="s">
        <v>164</v>
      </c>
      <c r="E100" s="202"/>
      <c r="F100" s="202"/>
      <c r="G100" s="202"/>
      <c r="H100" s="202"/>
      <c r="I100" s="203"/>
      <c r="J100" s="204">
        <f>J168</f>
        <v>0</v>
      </c>
      <c r="K100" s="200"/>
      <c r="L100" s="205"/>
      <c r="S100" s="10"/>
      <c r="T100" s="10"/>
      <c r="U100" s="10"/>
      <c r="V100" s="10"/>
      <c r="W100" s="10"/>
      <c r="X100" s="10"/>
      <c r="Y100" s="10"/>
      <c r="Z100" s="10"/>
      <c r="AA100" s="10"/>
      <c r="AB100" s="10"/>
      <c r="AC100" s="10"/>
      <c r="AD100" s="10"/>
      <c r="AE100" s="10"/>
    </row>
    <row r="101" s="10" customFormat="1" ht="19.92" customHeight="1">
      <c r="A101" s="10"/>
      <c r="B101" s="199"/>
      <c r="C101" s="200"/>
      <c r="D101" s="201" t="s">
        <v>165</v>
      </c>
      <c r="E101" s="202"/>
      <c r="F101" s="202"/>
      <c r="G101" s="202"/>
      <c r="H101" s="202"/>
      <c r="I101" s="203"/>
      <c r="J101" s="204">
        <f>J178</f>
        <v>0</v>
      </c>
      <c r="K101" s="200"/>
      <c r="L101" s="205"/>
      <c r="S101" s="10"/>
      <c r="T101" s="10"/>
      <c r="U101" s="10"/>
      <c r="V101" s="10"/>
      <c r="W101" s="10"/>
      <c r="X101" s="10"/>
      <c r="Y101" s="10"/>
      <c r="Z101" s="10"/>
      <c r="AA101" s="10"/>
      <c r="AB101" s="10"/>
      <c r="AC101" s="10"/>
      <c r="AD101" s="10"/>
      <c r="AE101" s="10"/>
    </row>
    <row r="102" s="10" customFormat="1" ht="19.92" customHeight="1">
      <c r="A102" s="10"/>
      <c r="B102" s="199"/>
      <c r="C102" s="200"/>
      <c r="D102" s="201" t="s">
        <v>166</v>
      </c>
      <c r="E102" s="202"/>
      <c r="F102" s="202"/>
      <c r="G102" s="202"/>
      <c r="H102" s="202"/>
      <c r="I102" s="203"/>
      <c r="J102" s="204">
        <f>J198</f>
        <v>0</v>
      </c>
      <c r="K102" s="200"/>
      <c r="L102" s="205"/>
      <c r="S102" s="10"/>
      <c r="T102" s="10"/>
      <c r="U102" s="10"/>
      <c r="V102" s="10"/>
      <c r="W102" s="10"/>
      <c r="X102" s="10"/>
      <c r="Y102" s="10"/>
      <c r="Z102" s="10"/>
      <c r="AA102" s="10"/>
      <c r="AB102" s="10"/>
      <c r="AC102" s="10"/>
      <c r="AD102" s="10"/>
      <c r="AE102" s="10"/>
    </row>
    <row r="103" s="2" customFormat="1" ht="21.84" customHeight="1">
      <c r="A103" s="37"/>
      <c r="B103" s="38"/>
      <c r="C103" s="39"/>
      <c r="D103" s="39"/>
      <c r="E103" s="39"/>
      <c r="F103" s="39"/>
      <c r="G103" s="39"/>
      <c r="H103" s="39"/>
      <c r="I103" s="143"/>
      <c r="J103" s="39"/>
      <c r="K103" s="39"/>
      <c r="L103" s="62"/>
      <c r="S103" s="37"/>
      <c r="T103" s="37"/>
      <c r="U103" s="37"/>
      <c r="V103" s="37"/>
      <c r="W103" s="37"/>
      <c r="X103" s="37"/>
      <c r="Y103" s="37"/>
      <c r="Z103" s="37"/>
      <c r="AA103" s="37"/>
      <c r="AB103" s="37"/>
      <c r="AC103" s="37"/>
      <c r="AD103" s="37"/>
      <c r="AE103" s="37"/>
    </row>
    <row r="104" s="2" customFormat="1" ht="6.96" customHeight="1">
      <c r="A104" s="37"/>
      <c r="B104" s="65"/>
      <c r="C104" s="66"/>
      <c r="D104" s="66"/>
      <c r="E104" s="66"/>
      <c r="F104" s="66"/>
      <c r="G104" s="66"/>
      <c r="H104" s="66"/>
      <c r="I104" s="182"/>
      <c r="J104" s="66"/>
      <c r="K104" s="66"/>
      <c r="L104" s="62"/>
      <c r="S104" s="37"/>
      <c r="T104" s="37"/>
      <c r="U104" s="37"/>
      <c r="V104" s="37"/>
      <c r="W104" s="37"/>
      <c r="X104" s="37"/>
      <c r="Y104" s="37"/>
      <c r="Z104" s="37"/>
      <c r="AA104" s="37"/>
      <c r="AB104" s="37"/>
      <c r="AC104" s="37"/>
      <c r="AD104" s="37"/>
      <c r="AE104" s="37"/>
    </row>
    <row r="108" s="2" customFormat="1" ht="6.96" customHeight="1">
      <c r="A108" s="37"/>
      <c r="B108" s="67"/>
      <c r="C108" s="68"/>
      <c r="D108" s="68"/>
      <c r="E108" s="68"/>
      <c r="F108" s="68"/>
      <c r="G108" s="68"/>
      <c r="H108" s="68"/>
      <c r="I108" s="185"/>
      <c r="J108" s="68"/>
      <c r="K108" s="68"/>
      <c r="L108" s="62"/>
      <c r="S108" s="37"/>
      <c r="T108" s="37"/>
      <c r="U108" s="37"/>
      <c r="V108" s="37"/>
      <c r="W108" s="37"/>
      <c r="X108" s="37"/>
      <c r="Y108" s="37"/>
      <c r="Z108" s="37"/>
      <c r="AA108" s="37"/>
      <c r="AB108" s="37"/>
      <c r="AC108" s="37"/>
      <c r="AD108" s="37"/>
      <c r="AE108" s="37"/>
    </row>
    <row r="109" s="2" customFormat="1" ht="24.96" customHeight="1">
      <c r="A109" s="37"/>
      <c r="B109" s="38"/>
      <c r="C109" s="22" t="s">
        <v>105</v>
      </c>
      <c r="D109" s="39"/>
      <c r="E109" s="39"/>
      <c r="F109" s="39"/>
      <c r="G109" s="39"/>
      <c r="H109" s="39"/>
      <c r="I109" s="143"/>
      <c r="J109" s="39"/>
      <c r="K109" s="39"/>
      <c r="L109" s="62"/>
      <c r="S109" s="37"/>
      <c r="T109" s="37"/>
      <c r="U109" s="37"/>
      <c r="V109" s="37"/>
      <c r="W109" s="37"/>
      <c r="X109" s="37"/>
      <c r="Y109" s="37"/>
      <c r="Z109" s="37"/>
      <c r="AA109" s="37"/>
      <c r="AB109" s="37"/>
      <c r="AC109" s="37"/>
      <c r="AD109" s="37"/>
      <c r="AE109" s="37"/>
    </row>
    <row r="110" s="2" customFormat="1" ht="6.96" customHeight="1">
      <c r="A110" s="37"/>
      <c r="B110" s="38"/>
      <c r="C110" s="39"/>
      <c r="D110" s="39"/>
      <c r="E110" s="39"/>
      <c r="F110" s="39"/>
      <c r="G110" s="39"/>
      <c r="H110" s="39"/>
      <c r="I110" s="143"/>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16</v>
      </c>
      <c r="D111" s="39"/>
      <c r="E111" s="39"/>
      <c r="F111" s="39"/>
      <c r="G111" s="39"/>
      <c r="H111" s="39"/>
      <c r="I111" s="143"/>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186" t="str">
        <f>E7</f>
        <v>Stavební úpravy komunikace Bořice</v>
      </c>
      <c r="F112" s="31"/>
      <c r="G112" s="31"/>
      <c r="H112" s="31"/>
      <c r="I112" s="143"/>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94</v>
      </c>
      <c r="D113" s="39"/>
      <c r="E113" s="39"/>
      <c r="F113" s="39"/>
      <c r="G113" s="39"/>
      <c r="H113" s="39"/>
      <c r="I113" s="143"/>
      <c r="J113" s="39"/>
      <c r="K113" s="39"/>
      <c r="L113" s="62"/>
      <c r="S113" s="37"/>
      <c r="T113" s="37"/>
      <c r="U113" s="37"/>
      <c r="V113" s="37"/>
      <c r="W113" s="37"/>
      <c r="X113" s="37"/>
      <c r="Y113" s="37"/>
      <c r="Z113" s="37"/>
      <c r="AA113" s="37"/>
      <c r="AB113" s="37"/>
      <c r="AC113" s="37"/>
      <c r="AD113" s="37"/>
      <c r="AE113" s="37"/>
    </row>
    <row r="114" s="2" customFormat="1" ht="16.5" customHeight="1">
      <c r="A114" s="37"/>
      <c r="B114" s="38"/>
      <c r="C114" s="39"/>
      <c r="D114" s="39"/>
      <c r="E114" s="75" t="str">
        <f>E9</f>
        <v>SO 120 - Chodníky</v>
      </c>
      <c r="F114" s="39"/>
      <c r="G114" s="39"/>
      <c r="H114" s="39"/>
      <c r="I114" s="143"/>
      <c r="J114" s="39"/>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143"/>
      <c r="J115" s="39"/>
      <c r="K115" s="39"/>
      <c r="L115" s="62"/>
      <c r="S115" s="37"/>
      <c r="T115" s="37"/>
      <c r="U115" s="37"/>
      <c r="V115" s="37"/>
      <c r="W115" s="37"/>
      <c r="X115" s="37"/>
      <c r="Y115" s="37"/>
      <c r="Z115" s="37"/>
      <c r="AA115" s="37"/>
      <c r="AB115" s="37"/>
      <c r="AC115" s="37"/>
      <c r="AD115" s="37"/>
      <c r="AE115" s="37"/>
    </row>
    <row r="116" s="2" customFormat="1" ht="12" customHeight="1">
      <c r="A116" s="37"/>
      <c r="B116" s="38"/>
      <c r="C116" s="31" t="s">
        <v>20</v>
      </c>
      <c r="D116" s="39"/>
      <c r="E116" s="39"/>
      <c r="F116" s="26" t="str">
        <f>F12</f>
        <v xml:space="preserve"> </v>
      </c>
      <c r="G116" s="39"/>
      <c r="H116" s="39"/>
      <c r="I116" s="146" t="s">
        <v>22</v>
      </c>
      <c r="J116" s="78" t="str">
        <f>IF(J12="","",J12)</f>
        <v>21. 7. 2019</v>
      </c>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143"/>
      <c r="J117" s="39"/>
      <c r="K117" s="39"/>
      <c r="L117" s="62"/>
      <c r="S117" s="37"/>
      <c r="T117" s="37"/>
      <c r="U117" s="37"/>
      <c r="V117" s="37"/>
      <c r="W117" s="37"/>
      <c r="X117" s="37"/>
      <c r="Y117" s="37"/>
      <c r="Z117" s="37"/>
      <c r="AA117" s="37"/>
      <c r="AB117" s="37"/>
      <c r="AC117" s="37"/>
      <c r="AD117" s="37"/>
      <c r="AE117" s="37"/>
    </row>
    <row r="118" s="2" customFormat="1" ht="15.15" customHeight="1">
      <c r="A118" s="37"/>
      <c r="B118" s="38"/>
      <c r="C118" s="31" t="s">
        <v>24</v>
      </c>
      <c r="D118" s="39"/>
      <c r="E118" s="39"/>
      <c r="F118" s="26" t="str">
        <f>E15</f>
        <v xml:space="preserve"> </v>
      </c>
      <c r="G118" s="39"/>
      <c r="H118" s="39"/>
      <c r="I118" s="146" t="s">
        <v>29</v>
      </c>
      <c r="J118" s="35" t="str">
        <f>E21</f>
        <v xml:space="preserve"> </v>
      </c>
      <c r="K118" s="39"/>
      <c r="L118" s="62"/>
      <c r="S118" s="37"/>
      <c r="T118" s="37"/>
      <c r="U118" s="37"/>
      <c r="V118" s="37"/>
      <c r="W118" s="37"/>
      <c r="X118" s="37"/>
      <c r="Y118" s="37"/>
      <c r="Z118" s="37"/>
      <c r="AA118" s="37"/>
      <c r="AB118" s="37"/>
      <c r="AC118" s="37"/>
      <c r="AD118" s="37"/>
      <c r="AE118" s="37"/>
    </row>
    <row r="119" s="2" customFormat="1" ht="15.15" customHeight="1">
      <c r="A119" s="37"/>
      <c r="B119" s="38"/>
      <c r="C119" s="31" t="s">
        <v>27</v>
      </c>
      <c r="D119" s="39"/>
      <c r="E119" s="39"/>
      <c r="F119" s="26" t="str">
        <f>IF(E18="","",E18)</f>
        <v>Vyplň údaj</v>
      </c>
      <c r="G119" s="39"/>
      <c r="H119" s="39"/>
      <c r="I119" s="146" t="s">
        <v>31</v>
      </c>
      <c r="J119" s="35" t="str">
        <f>E24</f>
        <v xml:space="preserve"> </v>
      </c>
      <c r="K119" s="39"/>
      <c r="L119" s="62"/>
      <c r="S119" s="37"/>
      <c r="T119" s="37"/>
      <c r="U119" s="37"/>
      <c r="V119" s="37"/>
      <c r="W119" s="37"/>
      <c r="X119" s="37"/>
      <c r="Y119" s="37"/>
      <c r="Z119" s="37"/>
      <c r="AA119" s="37"/>
      <c r="AB119" s="37"/>
      <c r="AC119" s="37"/>
      <c r="AD119" s="37"/>
      <c r="AE119" s="37"/>
    </row>
    <row r="120" s="2" customFormat="1" ht="10.32" customHeight="1">
      <c r="A120" s="37"/>
      <c r="B120" s="38"/>
      <c r="C120" s="39"/>
      <c r="D120" s="39"/>
      <c r="E120" s="39"/>
      <c r="F120" s="39"/>
      <c r="G120" s="39"/>
      <c r="H120" s="39"/>
      <c r="I120" s="143"/>
      <c r="J120" s="39"/>
      <c r="K120" s="39"/>
      <c r="L120" s="62"/>
      <c r="S120" s="37"/>
      <c r="T120" s="37"/>
      <c r="U120" s="37"/>
      <c r="V120" s="37"/>
      <c r="W120" s="37"/>
      <c r="X120" s="37"/>
      <c r="Y120" s="37"/>
      <c r="Z120" s="37"/>
      <c r="AA120" s="37"/>
      <c r="AB120" s="37"/>
      <c r="AC120" s="37"/>
      <c r="AD120" s="37"/>
      <c r="AE120" s="37"/>
    </row>
    <row r="121" s="11" customFormat="1" ht="29.28" customHeight="1">
      <c r="A121" s="206"/>
      <c r="B121" s="207"/>
      <c r="C121" s="208" t="s">
        <v>106</v>
      </c>
      <c r="D121" s="209" t="s">
        <v>58</v>
      </c>
      <c r="E121" s="209" t="s">
        <v>54</v>
      </c>
      <c r="F121" s="209" t="s">
        <v>55</v>
      </c>
      <c r="G121" s="209" t="s">
        <v>107</v>
      </c>
      <c r="H121" s="209" t="s">
        <v>108</v>
      </c>
      <c r="I121" s="210" t="s">
        <v>109</v>
      </c>
      <c r="J121" s="209" t="s">
        <v>98</v>
      </c>
      <c r="K121" s="211" t="s">
        <v>110</v>
      </c>
      <c r="L121" s="212"/>
      <c r="M121" s="99" t="s">
        <v>1</v>
      </c>
      <c r="N121" s="100" t="s">
        <v>37</v>
      </c>
      <c r="O121" s="100" t="s">
        <v>111</v>
      </c>
      <c r="P121" s="100" t="s">
        <v>112</v>
      </c>
      <c r="Q121" s="100" t="s">
        <v>113</v>
      </c>
      <c r="R121" s="100" t="s">
        <v>114</v>
      </c>
      <c r="S121" s="100" t="s">
        <v>115</v>
      </c>
      <c r="T121" s="101" t="s">
        <v>116</v>
      </c>
      <c r="U121" s="206"/>
      <c r="V121" s="206"/>
      <c r="W121" s="206"/>
      <c r="X121" s="206"/>
      <c r="Y121" s="206"/>
      <c r="Z121" s="206"/>
      <c r="AA121" s="206"/>
      <c r="AB121" s="206"/>
      <c r="AC121" s="206"/>
      <c r="AD121" s="206"/>
      <c r="AE121" s="206"/>
    </row>
    <row r="122" s="2" customFormat="1" ht="22.8" customHeight="1">
      <c r="A122" s="37"/>
      <c r="B122" s="38"/>
      <c r="C122" s="106" t="s">
        <v>117</v>
      </c>
      <c r="D122" s="39"/>
      <c r="E122" s="39"/>
      <c r="F122" s="39"/>
      <c r="G122" s="39"/>
      <c r="H122" s="39"/>
      <c r="I122" s="143"/>
      <c r="J122" s="213">
        <f>BK122</f>
        <v>0</v>
      </c>
      <c r="K122" s="39"/>
      <c r="L122" s="43"/>
      <c r="M122" s="102"/>
      <c r="N122" s="214"/>
      <c r="O122" s="103"/>
      <c r="P122" s="215">
        <f>P123</f>
        <v>0</v>
      </c>
      <c r="Q122" s="103"/>
      <c r="R122" s="215">
        <f>R123</f>
        <v>124.88723</v>
      </c>
      <c r="S122" s="103"/>
      <c r="T122" s="216">
        <f>T123</f>
        <v>17.555</v>
      </c>
      <c r="U122" s="37"/>
      <c r="V122" s="37"/>
      <c r="W122" s="37"/>
      <c r="X122" s="37"/>
      <c r="Y122" s="37"/>
      <c r="Z122" s="37"/>
      <c r="AA122" s="37"/>
      <c r="AB122" s="37"/>
      <c r="AC122" s="37"/>
      <c r="AD122" s="37"/>
      <c r="AE122" s="37"/>
      <c r="AT122" s="16" t="s">
        <v>72</v>
      </c>
      <c r="AU122" s="16" t="s">
        <v>100</v>
      </c>
      <c r="BK122" s="217">
        <f>BK123</f>
        <v>0</v>
      </c>
    </row>
    <row r="123" s="12" customFormat="1" ht="25.92" customHeight="1">
      <c r="A123" s="12"/>
      <c r="B123" s="218"/>
      <c r="C123" s="219"/>
      <c r="D123" s="220" t="s">
        <v>72</v>
      </c>
      <c r="E123" s="221" t="s">
        <v>167</v>
      </c>
      <c r="F123" s="221" t="s">
        <v>168</v>
      </c>
      <c r="G123" s="219"/>
      <c r="H123" s="219"/>
      <c r="I123" s="222"/>
      <c r="J123" s="223">
        <f>BK123</f>
        <v>0</v>
      </c>
      <c r="K123" s="219"/>
      <c r="L123" s="224"/>
      <c r="M123" s="225"/>
      <c r="N123" s="226"/>
      <c r="O123" s="226"/>
      <c r="P123" s="227">
        <f>P124+P150+P168+P178+P198</f>
        <v>0</v>
      </c>
      <c r="Q123" s="226"/>
      <c r="R123" s="227">
        <f>R124+R150+R168+R178+R198</f>
        <v>124.88723</v>
      </c>
      <c r="S123" s="226"/>
      <c r="T123" s="228">
        <f>T124+T150+T168+T178+T198</f>
        <v>17.555</v>
      </c>
      <c r="U123" s="12"/>
      <c r="V123" s="12"/>
      <c r="W123" s="12"/>
      <c r="X123" s="12"/>
      <c r="Y123" s="12"/>
      <c r="Z123" s="12"/>
      <c r="AA123" s="12"/>
      <c r="AB123" s="12"/>
      <c r="AC123" s="12"/>
      <c r="AD123" s="12"/>
      <c r="AE123" s="12"/>
      <c r="AR123" s="229" t="s">
        <v>81</v>
      </c>
      <c r="AT123" s="230" t="s">
        <v>72</v>
      </c>
      <c r="AU123" s="230" t="s">
        <v>73</v>
      </c>
      <c r="AY123" s="229" t="s">
        <v>121</v>
      </c>
      <c r="BK123" s="231">
        <f>BK124+BK150+BK168+BK178+BK198</f>
        <v>0</v>
      </c>
    </row>
    <row r="124" s="12" customFormat="1" ht="22.8" customHeight="1">
      <c r="A124" s="12"/>
      <c r="B124" s="218"/>
      <c r="C124" s="219"/>
      <c r="D124" s="220" t="s">
        <v>72</v>
      </c>
      <c r="E124" s="232" t="s">
        <v>81</v>
      </c>
      <c r="F124" s="232" t="s">
        <v>169</v>
      </c>
      <c r="G124" s="219"/>
      <c r="H124" s="219"/>
      <c r="I124" s="222"/>
      <c r="J124" s="233">
        <f>BK124</f>
        <v>0</v>
      </c>
      <c r="K124" s="219"/>
      <c r="L124" s="224"/>
      <c r="M124" s="225"/>
      <c r="N124" s="226"/>
      <c r="O124" s="226"/>
      <c r="P124" s="227">
        <f>SUM(P125:P149)</f>
        <v>0</v>
      </c>
      <c r="Q124" s="226"/>
      <c r="R124" s="227">
        <f>SUM(R125:R149)</f>
        <v>0</v>
      </c>
      <c r="S124" s="226"/>
      <c r="T124" s="228">
        <f>SUM(T125:T149)</f>
        <v>17.555</v>
      </c>
      <c r="U124" s="12"/>
      <c r="V124" s="12"/>
      <c r="W124" s="12"/>
      <c r="X124" s="12"/>
      <c r="Y124" s="12"/>
      <c r="Z124" s="12"/>
      <c r="AA124" s="12"/>
      <c r="AB124" s="12"/>
      <c r="AC124" s="12"/>
      <c r="AD124" s="12"/>
      <c r="AE124" s="12"/>
      <c r="AR124" s="229" t="s">
        <v>81</v>
      </c>
      <c r="AT124" s="230" t="s">
        <v>72</v>
      </c>
      <c r="AU124" s="230" t="s">
        <v>81</v>
      </c>
      <c r="AY124" s="229" t="s">
        <v>121</v>
      </c>
      <c r="BK124" s="231">
        <f>SUM(BK125:BK149)</f>
        <v>0</v>
      </c>
    </row>
    <row r="125" s="2" customFormat="1" ht="55.5" customHeight="1">
      <c r="A125" s="37"/>
      <c r="B125" s="38"/>
      <c r="C125" s="234" t="s">
        <v>81</v>
      </c>
      <c r="D125" s="234" t="s">
        <v>124</v>
      </c>
      <c r="E125" s="235" t="s">
        <v>292</v>
      </c>
      <c r="F125" s="236" t="s">
        <v>293</v>
      </c>
      <c r="G125" s="237" t="s">
        <v>172</v>
      </c>
      <c r="H125" s="238">
        <v>90</v>
      </c>
      <c r="I125" s="239"/>
      <c r="J125" s="240">
        <f>ROUND(I125*H125,2)</f>
        <v>0</v>
      </c>
      <c r="K125" s="236" t="s">
        <v>128</v>
      </c>
      <c r="L125" s="43"/>
      <c r="M125" s="241" t="s">
        <v>1</v>
      </c>
      <c r="N125" s="242" t="s">
        <v>38</v>
      </c>
      <c r="O125" s="90"/>
      <c r="P125" s="243">
        <f>O125*H125</f>
        <v>0</v>
      </c>
      <c r="Q125" s="243">
        <v>0</v>
      </c>
      <c r="R125" s="243">
        <f>Q125*H125</f>
        <v>0</v>
      </c>
      <c r="S125" s="243">
        <v>0.17000000000000001</v>
      </c>
      <c r="T125" s="244">
        <f>S125*H125</f>
        <v>15.300000000000001</v>
      </c>
      <c r="U125" s="37"/>
      <c r="V125" s="37"/>
      <c r="W125" s="37"/>
      <c r="X125" s="37"/>
      <c r="Y125" s="37"/>
      <c r="Z125" s="37"/>
      <c r="AA125" s="37"/>
      <c r="AB125" s="37"/>
      <c r="AC125" s="37"/>
      <c r="AD125" s="37"/>
      <c r="AE125" s="37"/>
      <c r="AR125" s="245" t="s">
        <v>140</v>
      </c>
      <c r="AT125" s="245" t="s">
        <v>124</v>
      </c>
      <c r="AU125" s="245" t="s">
        <v>83</v>
      </c>
      <c r="AY125" s="16" t="s">
        <v>121</v>
      </c>
      <c r="BE125" s="246">
        <f>IF(N125="základní",J125,0)</f>
        <v>0</v>
      </c>
      <c r="BF125" s="246">
        <f>IF(N125="snížená",J125,0)</f>
        <v>0</v>
      </c>
      <c r="BG125" s="246">
        <f>IF(N125="zákl. přenesená",J125,0)</f>
        <v>0</v>
      </c>
      <c r="BH125" s="246">
        <f>IF(N125="sníž. přenesená",J125,0)</f>
        <v>0</v>
      </c>
      <c r="BI125" s="246">
        <f>IF(N125="nulová",J125,0)</f>
        <v>0</v>
      </c>
      <c r="BJ125" s="16" t="s">
        <v>81</v>
      </c>
      <c r="BK125" s="246">
        <f>ROUND(I125*H125,2)</f>
        <v>0</v>
      </c>
      <c r="BL125" s="16" t="s">
        <v>140</v>
      </c>
      <c r="BM125" s="245" t="s">
        <v>294</v>
      </c>
    </row>
    <row r="126" s="2" customFormat="1">
      <c r="A126" s="37"/>
      <c r="B126" s="38"/>
      <c r="C126" s="39"/>
      <c r="D126" s="252" t="s">
        <v>174</v>
      </c>
      <c r="E126" s="39"/>
      <c r="F126" s="253" t="s">
        <v>295</v>
      </c>
      <c r="G126" s="39"/>
      <c r="H126" s="39"/>
      <c r="I126" s="143"/>
      <c r="J126" s="39"/>
      <c r="K126" s="39"/>
      <c r="L126" s="43"/>
      <c r="M126" s="254"/>
      <c r="N126" s="255"/>
      <c r="O126" s="90"/>
      <c r="P126" s="90"/>
      <c r="Q126" s="90"/>
      <c r="R126" s="90"/>
      <c r="S126" s="90"/>
      <c r="T126" s="91"/>
      <c r="U126" s="37"/>
      <c r="V126" s="37"/>
      <c r="W126" s="37"/>
      <c r="X126" s="37"/>
      <c r="Y126" s="37"/>
      <c r="Z126" s="37"/>
      <c r="AA126" s="37"/>
      <c r="AB126" s="37"/>
      <c r="AC126" s="37"/>
      <c r="AD126" s="37"/>
      <c r="AE126" s="37"/>
      <c r="AT126" s="16" t="s">
        <v>174</v>
      </c>
      <c r="AU126" s="16" t="s">
        <v>83</v>
      </c>
    </row>
    <row r="127" s="13" customFormat="1">
      <c r="A127" s="13"/>
      <c r="B127" s="256"/>
      <c r="C127" s="257"/>
      <c r="D127" s="252" t="s">
        <v>176</v>
      </c>
      <c r="E127" s="258" t="s">
        <v>1</v>
      </c>
      <c r="F127" s="259" t="s">
        <v>296</v>
      </c>
      <c r="G127" s="257"/>
      <c r="H127" s="260">
        <v>90</v>
      </c>
      <c r="I127" s="261"/>
      <c r="J127" s="257"/>
      <c r="K127" s="257"/>
      <c r="L127" s="262"/>
      <c r="M127" s="263"/>
      <c r="N127" s="264"/>
      <c r="O127" s="264"/>
      <c r="P127" s="264"/>
      <c r="Q127" s="264"/>
      <c r="R127" s="264"/>
      <c r="S127" s="264"/>
      <c r="T127" s="265"/>
      <c r="U127" s="13"/>
      <c r="V127" s="13"/>
      <c r="W127" s="13"/>
      <c r="X127" s="13"/>
      <c r="Y127" s="13"/>
      <c r="Z127" s="13"/>
      <c r="AA127" s="13"/>
      <c r="AB127" s="13"/>
      <c r="AC127" s="13"/>
      <c r="AD127" s="13"/>
      <c r="AE127" s="13"/>
      <c r="AT127" s="266" t="s">
        <v>176</v>
      </c>
      <c r="AU127" s="266" t="s">
        <v>83</v>
      </c>
      <c r="AV127" s="13" t="s">
        <v>83</v>
      </c>
      <c r="AW127" s="13" t="s">
        <v>30</v>
      </c>
      <c r="AX127" s="13" t="s">
        <v>81</v>
      </c>
      <c r="AY127" s="266" t="s">
        <v>121</v>
      </c>
    </row>
    <row r="128" s="2" customFormat="1" ht="44.25" customHeight="1">
      <c r="A128" s="37"/>
      <c r="B128" s="38"/>
      <c r="C128" s="234" t="s">
        <v>83</v>
      </c>
      <c r="D128" s="234" t="s">
        <v>124</v>
      </c>
      <c r="E128" s="235" t="s">
        <v>297</v>
      </c>
      <c r="F128" s="236" t="s">
        <v>298</v>
      </c>
      <c r="G128" s="237" t="s">
        <v>247</v>
      </c>
      <c r="H128" s="238">
        <v>11</v>
      </c>
      <c r="I128" s="239"/>
      <c r="J128" s="240">
        <f>ROUND(I128*H128,2)</f>
        <v>0</v>
      </c>
      <c r="K128" s="236" t="s">
        <v>128</v>
      </c>
      <c r="L128" s="43"/>
      <c r="M128" s="241" t="s">
        <v>1</v>
      </c>
      <c r="N128" s="242" t="s">
        <v>38</v>
      </c>
      <c r="O128" s="90"/>
      <c r="P128" s="243">
        <f>O128*H128</f>
        <v>0</v>
      </c>
      <c r="Q128" s="243">
        <v>0</v>
      </c>
      <c r="R128" s="243">
        <f>Q128*H128</f>
        <v>0</v>
      </c>
      <c r="S128" s="243">
        <v>0.20499999999999999</v>
      </c>
      <c r="T128" s="244">
        <f>S128*H128</f>
        <v>2.2549999999999999</v>
      </c>
      <c r="U128" s="37"/>
      <c r="V128" s="37"/>
      <c r="W128" s="37"/>
      <c r="X128" s="37"/>
      <c r="Y128" s="37"/>
      <c r="Z128" s="37"/>
      <c r="AA128" s="37"/>
      <c r="AB128" s="37"/>
      <c r="AC128" s="37"/>
      <c r="AD128" s="37"/>
      <c r="AE128" s="37"/>
      <c r="AR128" s="245" t="s">
        <v>140</v>
      </c>
      <c r="AT128" s="245" t="s">
        <v>124</v>
      </c>
      <c r="AU128" s="245" t="s">
        <v>83</v>
      </c>
      <c r="AY128" s="16" t="s">
        <v>121</v>
      </c>
      <c r="BE128" s="246">
        <f>IF(N128="základní",J128,0)</f>
        <v>0</v>
      </c>
      <c r="BF128" s="246">
        <f>IF(N128="snížená",J128,0)</f>
        <v>0</v>
      </c>
      <c r="BG128" s="246">
        <f>IF(N128="zákl. přenesená",J128,0)</f>
        <v>0</v>
      </c>
      <c r="BH128" s="246">
        <f>IF(N128="sníž. přenesená",J128,0)</f>
        <v>0</v>
      </c>
      <c r="BI128" s="246">
        <f>IF(N128="nulová",J128,0)</f>
        <v>0</v>
      </c>
      <c r="BJ128" s="16" t="s">
        <v>81</v>
      </c>
      <c r="BK128" s="246">
        <f>ROUND(I128*H128,2)</f>
        <v>0</v>
      </c>
      <c r="BL128" s="16" t="s">
        <v>140</v>
      </c>
      <c r="BM128" s="245" t="s">
        <v>299</v>
      </c>
    </row>
    <row r="129" s="2" customFormat="1">
      <c r="A129" s="37"/>
      <c r="B129" s="38"/>
      <c r="C129" s="39"/>
      <c r="D129" s="252" t="s">
        <v>174</v>
      </c>
      <c r="E129" s="39"/>
      <c r="F129" s="253" t="s">
        <v>300</v>
      </c>
      <c r="G129" s="39"/>
      <c r="H129" s="39"/>
      <c r="I129" s="143"/>
      <c r="J129" s="39"/>
      <c r="K129" s="39"/>
      <c r="L129" s="43"/>
      <c r="M129" s="254"/>
      <c r="N129" s="255"/>
      <c r="O129" s="90"/>
      <c r="P129" s="90"/>
      <c r="Q129" s="90"/>
      <c r="R129" s="90"/>
      <c r="S129" s="90"/>
      <c r="T129" s="91"/>
      <c r="U129" s="37"/>
      <c r="V129" s="37"/>
      <c r="W129" s="37"/>
      <c r="X129" s="37"/>
      <c r="Y129" s="37"/>
      <c r="Z129" s="37"/>
      <c r="AA129" s="37"/>
      <c r="AB129" s="37"/>
      <c r="AC129" s="37"/>
      <c r="AD129" s="37"/>
      <c r="AE129" s="37"/>
      <c r="AT129" s="16" t="s">
        <v>174</v>
      </c>
      <c r="AU129" s="16" t="s">
        <v>83</v>
      </c>
    </row>
    <row r="130" s="13" customFormat="1">
      <c r="A130" s="13"/>
      <c r="B130" s="256"/>
      <c r="C130" s="257"/>
      <c r="D130" s="252" t="s">
        <v>176</v>
      </c>
      <c r="E130" s="258" t="s">
        <v>1</v>
      </c>
      <c r="F130" s="259" t="s">
        <v>301</v>
      </c>
      <c r="G130" s="257"/>
      <c r="H130" s="260">
        <v>11</v>
      </c>
      <c r="I130" s="261"/>
      <c r="J130" s="257"/>
      <c r="K130" s="257"/>
      <c r="L130" s="262"/>
      <c r="M130" s="263"/>
      <c r="N130" s="264"/>
      <c r="O130" s="264"/>
      <c r="P130" s="264"/>
      <c r="Q130" s="264"/>
      <c r="R130" s="264"/>
      <c r="S130" s="264"/>
      <c r="T130" s="265"/>
      <c r="U130" s="13"/>
      <c r="V130" s="13"/>
      <c r="W130" s="13"/>
      <c r="X130" s="13"/>
      <c r="Y130" s="13"/>
      <c r="Z130" s="13"/>
      <c r="AA130" s="13"/>
      <c r="AB130" s="13"/>
      <c r="AC130" s="13"/>
      <c r="AD130" s="13"/>
      <c r="AE130" s="13"/>
      <c r="AT130" s="266" t="s">
        <v>176</v>
      </c>
      <c r="AU130" s="266" t="s">
        <v>83</v>
      </c>
      <c r="AV130" s="13" t="s">
        <v>83</v>
      </c>
      <c r="AW130" s="13" t="s">
        <v>30</v>
      </c>
      <c r="AX130" s="13" t="s">
        <v>81</v>
      </c>
      <c r="AY130" s="266" t="s">
        <v>121</v>
      </c>
    </row>
    <row r="131" s="2" customFormat="1" ht="33" customHeight="1">
      <c r="A131" s="37"/>
      <c r="B131" s="38"/>
      <c r="C131" s="234" t="s">
        <v>134</v>
      </c>
      <c r="D131" s="234" t="s">
        <v>124</v>
      </c>
      <c r="E131" s="235" t="s">
        <v>302</v>
      </c>
      <c r="F131" s="236" t="s">
        <v>303</v>
      </c>
      <c r="G131" s="237" t="s">
        <v>304</v>
      </c>
      <c r="H131" s="238">
        <v>25.920000000000002</v>
      </c>
      <c r="I131" s="239"/>
      <c r="J131" s="240">
        <f>ROUND(I131*H131,2)</f>
        <v>0</v>
      </c>
      <c r="K131" s="236" t="s">
        <v>128</v>
      </c>
      <c r="L131" s="43"/>
      <c r="M131" s="241" t="s">
        <v>1</v>
      </c>
      <c r="N131" s="242" t="s">
        <v>38</v>
      </c>
      <c r="O131" s="90"/>
      <c r="P131" s="243">
        <f>O131*H131</f>
        <v>0</v>
      </c>
      <c r="Q131" s="243">
        <v>0</v>
      </c>
      <c r="R131" s="243">
        <f>Q131*H131</f>
        <v>0</v>
      </c>
      <c r="S131" s="243">
        <v>0</v>
      </c>
      <c r="T131" s="244">
        <f>S131*H131</f>
        <v>0</v>
      </c>
      <c r="U131" s="37"/>
      <c r="V131" s="37"/>
      <c r="W131" s="37"/>
      <c r="X131" s="37"/>
      <c r="Y131" s="37"/>
      <c r="Z131" s="37"/>
      <c r="AA131" s="37"/>
      <c r="AB131" s="37"/>
      <c r="AC131" s="37"/>
      <c r="AD131" s="37"/>
      <c r="AE131" s="37"/>
      <c r="AR131" s="245" t="s">
        <v>140</v>
      </c>
      <c r="AT131" s="245" t="s">
        <v>124</v>
      </c>
      <c r="AU131" s="245" t="s">
        <v>83</v>
      </c>
      <c r="AY131" s="16" t="s">
        <v>121</v>
      </c>
      <c r="BE131" s="246">
        <f>IF(N131="základní",J131,0)</f>
        <v>0</v>
      </c>
      <c r="BF131" s="246">
        <f>IF(N131="snížená",J131,0)</f>
        <v>0</v>
      </c>
      <c r="BG131" s="246">
        <f>IF(N131="zákl. přenesená",J131,0)</f>
        <v>0</v>
      </c>
      <c r="BH131" s="246">
        <f>IF(N131="sníž. přenesená",J131,0)</f>
        <v>0</v>
      </c>
      <c r="BI131" s="246">
        <f>IF(N131="nulová",J131,0)</f>
        <v>0</v>
      </c>
      <c r="BJ131" s="16" t="s">
        <v>81</v>
      </c>
      <c r="BK131" s="246">
        <f>ROUND(I131*H131,2)</f>
        <v>0</v>
      </c>
      <c r="BL131" s="16" t="s">
        <v>140</v>
      </c>
      <c r="BM131" s="245" t="s">
        <v>305</v>
      </c>
    </row>
    <row r="132" s="2" customFormat="1">
      <c r="A132" s="37"/>
      <c r="B132" s="38"/>
      <c r="C132" s="39"/>
      <c r="D132" s="252" t="s">
        <v>174</v>
      </c>
      <c r="E132" s="39"/>
      <c r="F132" s="253" t="s">
        <v>306</v>
      </c>
      <c r="G132" s="39"/>
      <c r="H132" s="39"/>
      <c r="I132" s="143"/>
      <c r="J132" s="39"/>
      <c r="K132" s="39"/>
      <c r="L132" s="43"/>
      <c r="M132" s="254"/>
      <c r="N132" s="255"/>
      <c r="O132" s="90"/>
      <c r="P132" s="90"/>
      <c r="Q132" s="90"/>
      <c r="R132" s="90"/>
      <c r="S132" s="90"/>
      <c r="T132" s="91"/>
      <c r="U132" s="37"/>
      <c r="V132" s="37"/>
      <c r="W132" s="37"/>
      <c r="X132" s="37"/>
      <c r="Y132" s="37"/>
      <c r="Z132" s="37"/>
      <c r="AA132" s="37"/>
      <c r="AB132" s="37"/>
      <c r="AC132" s="37"/>
      <c r="AD132" s="37"/>
      <c r="AE132" s="37"/>
      <c r="AT132" s="16" t="s">
        <v>174</v>
      </c>
      <c r="AU132" s="16" t="s">
        <v>83</v>
      </c>
    </row>
    <row r="133" s="13" customFormat="1">
      <c r="A133" s="13"/>
      <c r="B133" s="256"/>
      <c r="C133" s="257"/>
      <c r="D133" s="252" t="s">
        <v>176</v>
      </c>
      <c r="E133" s="258" t="s">
        <v>1</v>
      </c>
      <c r="F133" s="259" t="s">
        <v>307</v>
      </c>
      <c r="G133" s="257"/>
      <c r="H133" s="260">
        <v>42.119999999999997</v>
      </c>
      <c r="I133" s="261"/>
      <c r="J133" s="257"/>
      <c r="K133" s="257"/>
      <c r="L133" s="262"/>
      <c r="M133" s="263"/>
      <c r="N133" s="264"/>
      <c r="O133" s="264"/>
      <c r="P133" s="264"/>
      <c r="Q133" s="264"/>
      <c r="R133" s="264"/>
      <c r="S133" s="264"/>
      <c r="T133" s="265"/>
      <c r="U133" s="13"/>
      <c r="V133" s="13"/>
      <c r="W133" s="13"/>
      <c r="X133" s="13"/>
      <c r="Y133" s="13"/>
      <c r="Z133" s="13"/>
      <c r="AA133" s="13"/>
      <c r="AB133" s="13"/>
      <c r="AC133" s="13"/>
      <c r="AD133" s="13"/>
      <c r="AE133" s="13"/>
      <c r="AT133" s="266" t="s">
        <v>176</v>
      </c>
      <c r="AU133" s="266" t="s">
        <v>83</v>
      </c>
      <c r="AV133" s="13" t="s">
        <v>83</v>
      </c>
      <c r="AW133" s="13" t="s">
        <v>30</v>
      </c>
      <c r="AX133" s="13" t="s">
        <v>73</v>
      </c>
      <c r="AY133" s="266" t="s">
        <v>121</v>
      </c>
    </row>
    <row r="134" s="13" customFormat="1">
      <c r="A134" s="13"/>
      <c r="B134" s="256"/>
      <c r="C134" s="257"/>
      <c r="D134" s="252" t="s">
        <v>176</v>
      </c>
      <c r="E134" s="258" t="s">
        <v>1</v>
      </c>
      <c r="F134" s="259" t="s">
        <v>308</v>
      </c>
      <c r="G134" s="257"/>
      <c r="H134" s="260">
        <v>-16.199999999999999</v>
      </c>
      <c r="I134" s="261"/>
      <c r="J134" s="257"/>
      <c r="K134" s="257"/>
      <c r="L134" s="262"/>
      <c r="M134" s="263"/>
      <c r="N134" s="264"/>
      <c r="O134" s="264"/>
      <c r="P134" s="264"/>
      <c r="Q134" s="264"/>
      <c r="R134" s="264"/>
      <c r="S134" s="264"/>
      <c r="T134" s="265"/>
      <c r="U134" s="13"/>
      <c r="V134" s="13"/>
      <c r="W134" s="13"/>
      <c r="X134" s="13"/>
      <c r="Y134" s="13"/>
      <c r="Z134" s="13"/>
      <c r="AA134" s="13"/>
      <c r="AB134" s="13"/>
      <c r="AC134" s="13"/>
      <c r="AD134" s="13"/>
      <c r="AE134" s="13"/>
      <c r="AT134" s="266" t="s">
        <v>176</v>
      </c>
      <c r="AU134" s="266" t="s">
        <v>83</v>
      </c>
      <c r="AV134" s="13" t="s">
        <v>83</v>
      </c>
      <c r="AW134" s="13" t="s">
        <v>30</v>
      </c>
      <c r="AX134" s="13" t="s">
        <v>73</v>
      </c>
      <c r="AY134" s="266" t="s">
        <v>121</v>
      </c>
    </row>
    <row r="135" s="14" customFormat="1">
      <c r="A135" s="14"/>
      <c r="B135" s="267"/>
      <c r="C135" s="268"/>
      <c r="D135" s="252" t="s">
        <v>176</v>
      </c>
      <c r="E135" s="269" t="s">
        <v>1</v>
      </c>
      <c r="F135" s="270" t="s">
        <v>179</v>
      </c>
      <c r="G135" s="268"/>
      <c r="H135" s="271">
        <v>25.919999999999998</v>
      </c>
      <c r="I135" s="272"/>
      <c r="J135" s="268"/>
      <c r="K135" s="268"/>
      <c r="L135" s="273"/>
      <c r="M135" s="274"/>
      <c r="N135" s="275"/>
      <c r="O135" s="275"/>
      <c r="P135" s="275"/>
      <c r="Q135" s="275"/>
      <c r="R135" s="275"/>
      <c r="S135" s="275"/>
      <c r="T135" s="276"/>
      <c r="U135" s="14"/>
      <c r="V135" s="14"/>
      <c r="W135" s="14"/>
      <c r="X135" s="14"/>
      <c r="Y135" s="14"/>
      <c r="Z135" s="14"/>
      <c r="AA135" s="14"/>
      <c r="AB135" s="14"/>
      <c r="AC135" s="14"/>
      <c r="AD135" s="14"/>
      <c r="AE135" s="14"/>
      <c r="AT135" s="277" t="s">
        <v>176</v>
      </c>
      <c r="AU135" s="277" t="s">
        <v>83</v>
      </c>
      <c r="AV135" s="14" t="s">
        <v>140</v>
      </c>
      <c r="AW135" s="14" t="s">
        <v>30</v>
      </c>
      <c r="AX135" s="14" t="s">
        <v>81</v>
      </c>
      <c r="AY135" s="277" t="s">
        <v>121</v>
      </c>
    </row>
    <row r="136" s="2" customFormat="1" ht="55.5" customHeight="1">
      <c r="A136" s="37"/>
      <c r="B136" s="38"/>
      <c r="C136" s="234" t="s">
        <v>140</v>
      </c>
      <c r="D136" s="234" t="s">
        <v>124</v>
      </c>
      <c r="E136" s="235" t="s">
        <v>309</v>
      </c>
      <c r="F136" s="236" t="s">
        <v>310</v>
      </c>
      <c r="G136" s="237" t="s">
        <v>304</v>
      </c>
      <c r="H136" s="238">
        <v>25.920000000000002</v>
      </c>
      <c r="I136" s="239"/>
      <c r="J136" s="240">
        <f>ROUND(I136*H136,2)</f>
        <v>0</v>
      </c>
      <c r="K136" s="236" t="s">
        <v>128</v>
      </c>
      <c r="L136" s="43"/>
      <c r="M136" s="241" t="s">
        <v>1</v>
      </c>
      <c r="N136" s="242" t="s">
        <v>38</v>
      </c>
      <c r="O136" s="90"/>
      <c r="P136" s="243">
        <f>O136*H136</f>
        <v>0</v>
      </c>
      <c r="Q136" s="243">
        <v>0</v>
      </c>
      <c r="R136" s="243">
        <f>Q136*H136</f>
        <v>0</v>
      </c>
      <c r="S136" s="243">
        <v>0</v>
      </c>
      <c r="T136" s="244">
        <f>S136*H136</f>
        <v>0</v>
      </c>
      <c r="U136" s="37"/>
      <c r="V136" s="37"/>
      <c r="W136" s="37"/>
      <c r="X136" s="37"/>
      <c r="Y136" s="37"/>
      <c r="Z136" s="37"/>
      <c r="AA136" s="37"/>
      <c r="AB136" s="37"/>
      <c r="AC136" s="37"/>
      <c r="AD136" s="37"/>
      <c r="AE136" s="37"/>
      <c r="AR136" s="245" t="s">
        <v>140</v>
      </c>
      <c r="AT136" s="245" t="s">
        <v>124</v>
      </c>
      <c r="AU136" s="245" t="s">
        <v>83</v>
      </c>
      <c r="AY136" s="16" t="s">
        <v>121</v>
      </c>
      <c r="BE136" s="246">
        <f>IF(N136="základní",J136,0)</f>
        <v>0</v>
      </c>
      <c r="BF136" s="246">
        <f>IF(N136="snížená",J136,0)</f>
        <v>0</v>
      </c>
      <c r="BG136" s="246">
        <f>IF(N136="zákl. přenesená",J136,0)</f>
        <v>0</v>
      </c>
      <c r="BH136" s="246">
        <f>IF(N136="sníž. přenesená",J136,0)</f>
        <v>0</v>
      </c>
      <c r="BI136" s="246">
        <f>IF(N136="nulová",J136,0)</f>
        <v>0</v>
      </c>
      <c r="BJ136" s="16" t="s">
        <v>81</v>
      </c>
      <c r="BK136" s="246">
        <f>ROUND(I136*H136,2)</f>
        <v>0</v>
      </c>
      <c r="BL136" s="16" t="s">
        <v>140</v>
      </c>
      <c r="BM136" s="245" t="s">
        <v>311</v>
      </c>
    </row>
    <row r="137" s="2" customFormat="1">
      <c r="A137" s="37"/>
      <c r="B137" s="38"/>
      <c r="C137" s="39"/>
      <c r="D137" s="252" t="s">
        <v>174</v>
      </c>
      <c r="E137" s="39"/>
      <c r="F137" s="253" t="s">
        <v>312</v>
      </c>
      <c r="G137" s="39"/>
      <c r="H137" s="39"/>
      <c r="I137" s="143"/>
      <c r="J137" s="39"/>
      <c r="K137" s="39"/>
      <c r="L137" s="43"/>
      <c r="M137" s="254"/>
      <c r="N137" s="255"/>
      <c r="O137" s="90"/>
      <c r="P137" s="90"/>
      <c r="Q137" s="90"/>
      <c r="R137" s="90"/>
      <c r="S137" s="90"/>
      <c r="T137" s="91"/>
      <c r="U137" s="37"/>
      <c r="V137" s="37"/>
      <c r="W137" s="37"/>
      <c r="X137" s="37"/>
      <c r="Y137" s="37"/>
      <c r="Z137" s="37"/>
      <c r="AA137" s="37"/>
      <c r="AB137" s="37"/>
      <c r="AC137" s="37"/>
      <c r="AD137" s="37"/>
      <c r="AE137" s="37"/>
      <c r="AT137" s="16" t="s">
        <v>174</v>
      </c>
      <c r="AU137" s="16" t="s">
        <v>83</v>
      </c>
    </row>
    <row r="138" s="13" customFormat="1">
      <c r="A138" s="13"/>
      <c r="B138" s="256"/>
      <c r="C138" s="257"/>
      <c r="D138" s="252" t="s">
        <v>176</v>
      </c>
      <c r="E138" s="258" t="s">
        <v>1</v>
      </c>
      <c r="F138" s="259" t="s">
        <v>313</v>
      </c>
      <c r="G138" s="257"/>
      <c r="H138" s="260">
        <v>25.920000000000002</v>
      </c>
      <c r="I138" s="261"/>
      <c r="J138" s="257"/>
      <c r="K138" s="257"/>
      <c r="L138" s="262"/>
      <c r="M138" s="263"/>
      <c r="N138" s="264"/>
      <c r="O138" s="264"/>
      <c r="P138" s="264"/>
      <c r="Q138" s="264"/>
      <c r="R138" s="264"/>
      <c r="S138" s="264"/>
      <c r="T138" s="265"/>
      <c r="U138" s="13"/>
      <c r="V138" s="13"/>
      <c r="W138" s="13"/>
      <c r="X138" s="13"/>
      <c r="Y138" s="13"/>
      <c r="Z138" s="13"/>
      <c r="AA138" s="13"/>
      <c r="AB138" s="13"/>
      <c r="AC138" s="13"/>
      <c r="AD138" s="13"/>
      <c r="AE138" s="13"/>
      <c r="AT138" s="266" t="s">
        <v>176</v>
      </c>
      <c r="AU138" s="266" t="s">
        <v>83</v>
      </c>
      <c r="AV138" s="13" t="s">
        <v>83</v>
      </c>
      <c r="AW138" s="13" t="s">
        <v>30</v>
      </c>
      <c r="AX138" s="13" t="s">
        <v>81</v>
      </c>
      <c r="AY138" s="266" t="s">
        <v>121</v>
      </c>
    </row>
    <row r="139" s="2" customFormat="1" ht="66.75" customHeight="1">
      <c r="A139" s="37"/>
      <c r="B139" s="38"/>
      <c r="C139" s="234" t="s">
        <v>120</v>
      </c>
      <c r="D139" s="234" t="s">
        <v>124</v>
      </c>
      <c r="E139" s="235" t="s">
        <v>314</v>
      </c>
      <c r="F139" s="236" t="s">
        <v>315</v>
      </c>
      <c r="G139" s="237" t="s">
        <v>304</v>
      </c>
      <c r="H139" s="238">
        <v>259.19999999999999</v>
      </c>
      <c r="I139" s="239"/>
      <c r="J139" s="240">
        <f>ROUND(I139*H139,2)</f>
        <v>0</v>
      </c>
      <c r="K139" s="236" t="s">
        <v>128</v>
      </c>
      <c r="L139" s="43"/>
      <c r="M139" s="241" t="s">
        <v>1</v>
      </c>
      <c r="N139" s="242" t="s">
        <v>38</v>
      </c>
      <c r="O139" s="90"/>
      <c r="P139" s="243">
        <f>O139*H139</f>
        <v>0</v>
      </c>
      <c r="Q139" s="243">
        <v>0</v>
      </c>
      <c r="R139" s="243">
        <f>Q139*H139</f>
        <v>0</v>
      </c>
      <c r="S139" s="243">
        <v>0</v>
      </c>
      <c r="T139" s="244">
        <f>S139*H139</f>
        <v>0</v>
      </c>
      <c r="U139" s="37"/>
      <c r="V139" s="37"/>
      <c r="W139" s="37"/>
      <c r="X139" s="37"/>
      <c r="Y139" s="37"/>
      <c r="Z139" s="37"/>
      <c r="AA139" s="37"/>
      <c r="AB139" s="37"/>
      <c r="AC139" s="37"/>
      <c r="AD139" s="37"/>
      <c r="AE139" s="37"/>
      <c r="AR139" s="245" t="s">
        <v>140</v>
      </c>
      <c r="AT139" s="245" t="s">
        <v>124</v>
      </c>
      <c r="AU139" s="245" t="s">
        <v>83</v>
      </c>
      <c r="AY139" s="16" t="s">
        <v>121</v>
      </c>
      <c r="BE139" s="246">
        <f>IF(N139="základní",J139,0)</f>
        <v>0</v>
      </c>
      <c r="BF139" s="246">
        <f>IF(N139="snížená",J139,0)</f>
        <v>0</v>
      </c>
      <c r="BG139" s="246">
        <f>IF(N139="zákl. přenesená",J139,0)</f>
        <v>0</v>
      </c>
      <c r="BH139" s="246">
        <f>IF(N139="sníž. přenesená",J139,0)</f>
        <v>0</v>
      </c>
      <c r="BI139" s="246">
        <f>IF(N139="nulová",J139,0)</f>
        <v>0</v>
      </c>
      <c r="BJ139" s="16" t="s">
        <v>81</v>
      </c>
      <c r="BK139" s="246">
        <f>ROUND(I139*H139,2)</f>
        <v>0</v>
      </c>
      <c r="BL139" s="16" t="s">
        <v>140</v>
      </c>
      <c r="BM139" s="245" t="s">
        <v>316</v>
      </c>
    </row>
    <row r="140" s="2" customFormat="1">
      <c r="A140" s="37"/>
      <c r="B140" s="38"/>
      <c r="C140" s="39"/>
      <c r="D140" s="252" t="s">
        <v>174</v>
      </c>
      <c r="E140" s="39"/>
      <c r="F140" s="253" t="s">
        <v>312</v>
      </c>
      <c r="G140" s="39"/>
      <c r="H140" s="39"/>
      <c r="I140" s="143"/>
      <c r="J140" s="39"/>
      <c r="K140" s="39"/>
      <c r="L140" s="43"/>
      <c r="M140" s="254"/>
      <c r="N140" s="255"/>
      <c r="O140" s="90"/>
      <c r="P140" s="90"/>
      <c r="Q140" s="90"/>
      <c r="R140" s="90"/>
      <c r="S140" s="90"/>
      <c r="T140" s="91"/>
      <c r="U140" s="37"/>
      <c r="V140" s="37"/>
      <c r="W140" s="37"/>
      <c r="X140" s="37"/>
      <c r="Y140" s="37"/>
      <c r="Z140" s="37"/>
      <c r="AA140" s="37"/>
      <c r="AB140" s="37"/>
      <c r="AC140" s="37"/>
      <c r="AD140" s="37"/>
      <c r="AE140" s="37"/>
      <c r="AT140" s="16" t="s">
        <v>174</v>
      </c>
      <c r="AU140" s="16" t="s">
        <v>83</v>
      </c>
    </row>
    <row r="141" s="13" customFormat="1">
      <c r="A141" s="13"/>
      <c r="B141" s="256"/>
      <c r="C141" s="257"/>
      <c r="D141" s="252" t="s">
        <v>176</v>
      </c>
      <c r="E141" s="258" t="s">
        <v>1</v>
      </c>
      <c r="F141" s="259" t="s">
        <v>317</v>
      </c>
      <c r="G141" s="257"/>
      <c r="H141" s="260">
        <v>259.19999999999999</v>
      </c>
      <c r="I141" s="261"/>
      <c r="J141" s="257"/>
      <c r="K141" s="257"/>
      <c r="L141" s="262"/>
      <c r="M141" s="263"/>
      <c r="N141" s="264"/>
      <c r="O141" s="264"/>
      <c r="P141" s="264"/>
      <c r="Q141" s="264"/>
      <c r="R141" s="264"/>
      <c r="S141" s="264"/>
      <c r="T141" s="265"/>
      <c r="U141" s="13"/>
      <c r="V141" s="13"/>
      <c r="W141" s="13"/>
      <c r="X141" s="13"/>
      <c r="Y141" s="13"/>
      <c r="Z141" s="13"/>
      <c r="AA141" s="13"/>
      <c r="AB141" s="13"/>
      <c r="AC141" s="13"/>
      <c r="AD141" s="13"/>
      <c r="AE141" s="13"/>
      <c r="AT141" s="266" t="s">
        <v>176</v>
      </c>
      <c r="AU141" s="266" t="s">
        <v>83</v>
      </c>
      <c r="AV141" s="13" t="s">
        <v>83</v>
      </c>
      <c r="AW141" s="13" t="s">
        <v>30</v>
      </c>
      <c r="AX141" s="13" t="s">
        <v>81</v>
      </c>
      <c r="AY141" s="266" t="s">
        <v>121</v>
      </c>
    </row>
    <row r="142" s="2" customFormat="1" ht="33" customHeight="1">
      <c r="A142" s="37"/>
      <c r="B142" s="38"/>
      <c r="C142" s="234" t="s">
        <v>146</v>
      </c>
      <c r="D142" s="234" t="s">
        <v>124</v>
      </c>
      <c r="E142" s="235" t="s">
        <v>318</v>
      </c>
      <c r="F142" s="236" t="s">
        <v>319</v>
      </c>
      <c r="G142" s="237" t="s">
        <v>280</v>
      </c>
      <c r="H142" s="238">
        <v>49.247999999999998</v>
      </c>
      <c r="I142" s="239"/>
      <c r="J142" s="240">
        <f>ROUND(I142*H142,2)</f>
        <v>0</v>
      </c>
      <c r="K142" s="236" t="s">
        <v>128</v>
      </c>
      <c r="L142" s="43"/>
      <c r="M142" s="241" t="s">
        <v>1</v>
      </c>
      <c r="N142" s="242" t="s">
        <v>38</v>
      </c>
      <c r="O142" s="90"/>
      <c r="P142" s="243">
        <f>O142*H142</f>
        <v>0</v>
      </c>
      <c r="Q142" s="243">
        <v>0</v>
      </c>
      <c r="R142" s="243">
        <f>Q142*H142</f>
        <v>0</v>
      </c>
      <c r="S142" s="243">
        <v>0</v>
      </c>
      <c r="T142" s="244">
        <f>S142*H142</f>
        <v>0</v>
      </c>
      <c r="U142" s="37"/>
      <c r="V142" s="37"/>
      <c r="W142" s="37"/>
      <c r="X142" s="37"/>
      <c r="Y142" s="37"/>
      <c r="Z142" s="37"/>
      <c r="AA142" s="37"/>
      <c r="AB142" s="37"/>
      <c r="AC142" s="37"/>
      <c r="AD142" s="37"/>
      <c r="AE142" s="37"/>
      <c r="AR142" s="245" t="s">
        <v>140</v>
      </c>
      <c r="AT142" s="245" t="s">
        <v>124</v>
      </c>
      <c r="AU142" s="245" t="s">
        <v>83</v>
      </c>
      <c r="AY142" s="16" t="s">
        <v>121</v>
      </c>
      <c r="BE142" s="246">
        <f>IF(N142="základní",J142,0)</f>
        <v>0</v>
      </c>
      <c r="BF142" s="246">
        <f>IF(N142="snížená",J142,0)</f>
        <v>0</v>
      </c>
      <c r="BG142" s="246">
        <f>IF(N142="zákl. přenesená",J142,0)</f>
        <v>0</v>
      </c>
      <c r="BH142" s="246">
        <f>IF(N142="sníž. přenesená",J142,0)</f>
        <v>0</v>
      </c>
      <c r="BI142" s="246">
        <f>IF(N142="nulová",J142,0)</f>
        <v>0</v>
      </c>
      <c r="BJ142" s="16" t="s">
        <v>81</v>
      </c>
      <c r="BK142" s="246">
        <f>ROUND(I142*H142,2)</f>
        <v>0</v>
      </c>
      <c r="BL142" s="16" t="s">
        <v>140</v>
      </c>
      <c r="BM142" s="245" t="s">
        <v>320</v>
      </c>
    </row>
    <row r="143" s="2" customFormat="1">
      <c r="A143" s="37"/>
      <c r="B143" s="38"/>
      <c r="C143" s="39"/>
      <c r="D143" s="252" t="s">
        <v>174</v>
      </c>
      <c r="E143" s="39"/>
      <c r="F143" s="253" t="s">
        <v>321</v>
      </c>
      <c r="G143" s="39"/>
      <c r="H143" s="39"/>
      <c r="I143" s="143"/>
      <c r="J143" s="39"/>
      <c r="K143" s="39"/>
      <c r="L143" s="43"/>
      <c r="M143" s="254"/>
      <c r="N143" s="255"/>
      <c r="O143" s="90"/>
      <c r="P143" s="90"/>
      <c r="Q143" s="90"/>
      <c r="R143" s="90"/>
      <c r="S143" s="90"/>
      <c r="T143" s="91"/>
      <c r="U143" s="37"/>
      <c r="V143" s="37"/>
      <c r="W143" s="37"/>
      <c r="X143" s="37"/>
      <c r="Y143" s="37"/>
      <c r="Z143" s="37"/>
      <c r="AA143" s="37"/>
      <c r="AB143" s="37"/>
      <c r="AC143" s="37"/>
      <c r="AD143" s="37"/>
      <c r="AE143" s="37"/>
      <c r="AT143" s="16" t="s">
        <v>174</v>
      </c>
      <c r="AU143" s="16" t="s">
        <v>83</v>
      </c>
    </row>
    <row r="144" s="13" customFormat="1">
      <c r="A144" s="13"/>
      <c r="B144" s="256"/>
      <c r="C144" s="257"/>
      <c r="D144" s="252" t="s">
        <v>176</v>
      </c>
      <c r="E144" s="258" t="s">
        <v>1</v>
      </c>
      <c r="F144" s="259" t="s">
        <v>322</v>
      </c>
      <c r="G144" s="257"/>
      <c r="H144" s="260">
        <v>49.247999999999998</v>
      </c>
      <c r="I144" s="261"/>
      <c r="J144" s="257"/>
      <c r="K144" s="257"/>
      <c r="L144" s="262"/>
      <c r="M144" s="263"/>
      <c r="N144" s="264"/>
      <c r="O144" s="264"/>
      <c r="P144" s="264"/>
      <c r="Q144" s="264"/>
      <c r="R144" s="264"/>
      <c r="S144" s="264"/>
      <c r="T144" s="265"/>
      <c r="U144" s="13"/>
      <c r="V144" s="13"/>
      <c r="W144" s="13"/>
      <c r="X144" s="13"/>
      <c r="Y144" s="13"/>
      <c r="Z144" s="13"/>
      <c r="AA144" s="13"/>
      <c r="AB144" s="13"/>
      <c r="AC144" s="13"/>
      <c r="AD144" s="13"/>
      <c r="AE144" s="13"/>
      <c r="AT144" s="266" t="s">
        <v>176</v>
      </c>
      <c r="AU144" s="266" t="s">
        <v>83</v>
      </c>
      <c r="AV144" s="13" t="s">
        <v>83</v>
      </c>
      <c r="AW144" s="13" t="s">
        <v>30</v>
      </c>
      <c r="AX144" s="13" t="s">
        <v>81</v>
      </c>
      <c r="AY144" s="266" t="s">
        <v>121</v>
      </c>
    </row>
    <row r="145" s="2" customFormat="1" ht="21.75" customHeight="1">
      <c r="A145" s="37"/>
      <c r="B145" s="38"/>
      <c r="C145" s="234" t="s">
        <v>152</v>
      </c>
      <c r="D145" s="234" t="s">
        <v>124</v>
      </c>
      <c r="E145" s="235" t="s">
        <v>323</v>
      </c>
      <c r="F145" s="236" t="s">
        <v>324</v>
      </c>
      <c r="G145" s="237" t="s">
        <v>172</v>
      </c>
      <c r="H145" s="238">
        <v>131.09999999999999</v>
      </c>
      <c r="I145" s="239"/>
      <c r="J145" s="240">
        <f>ROUND(I145*H145,2)</f>
        <v>0</v>
      </c>
      <c r="K145" s="236" t="s">
        <v>128</v>
      </c>
      <c r="L145" s="43"/>
      <c r="M145" s="241" t="s">
        <v>1</v>
      </c>
      <c r="N145" s="242" t="s">
        <v>38</v>
      </c>
      <c r="O145" s="90"/>
      <c r="P145" s="243">
        <f>O145*H145</f>
        <v>0</v>
      </c>
      <c r="Q145" s="243">
        <v>0</v>
      </c>
      <c r="R145" s="243">
        <f>Q145*H145</f>
        <v>0</v>
      </c>
      <c r="S145" s="243">
        <v>0</v>
      </c>
      <c r="T145" s="244">
        <f>S145*H145</f>
        <v>0</v>
      </c>
      <c r="U145" s="37"/>
      <c r="V145" s="37"/>
      <c r="W145" s="37"/>
      <c r="X145" s="37"/>
      <c r="Y145" s="37"/>
      <c r="Z145" s="37"/>
      <c r="AA145" s="37"/>
      <c r="AB145" s="37"/>
      <c r="AC145" s="37"/>
      <c r="AD145" s="37"/>
      <c r="AE145" s="37"/>
      <c r="AR145" s="245" t="s">
        <v>140</v>
      </c>
      <c r="AT145" s="245" t="s">
        <v>124</v>
      </c>
      <c r="AU145" s="245" t="s">
        <v>83</v>
      </c>
      <c r="AY145" s="16" t="s">
        <v>121</v>
      </c>
      <c r="BE145" s="246">
        <f>IF(N145="základní",J145,0)</f>
        <v>0</v>
      </c>
      <c r="BF145" s="246">
        <f>IF(N145="snížená",J145,0)</f>
        <v>0</v>
      </c>
      <c r="BG145" s="246">
        <f>IF(N145="zákl. přenesená",J145,0)</f>
        <v>0</v>
      </c>
      <c r="BH145" s="246">
        <f>IF(N145="sníž. přenesená",J145,0)</f>
        <v>0</v>
      </c>
      <c r="BI145" s="246">
        <f>IF(N145="nulová",J145,0)</f>
        <v>0</v>
      </c>
      <c r="BJ145" s="16" t="s">
        <v>81</v>
      </c>
      <c r="BK145" s="246">
        <f>ROUND(I145*H145,2)</f>
        <v>0</v>
      </c>
      <c r="BL145" s="16" t="s">
        <v>140</v>
      </c>
      <c r="BM145" s="245" t="s">
        <v>325</v>
      </c>
    </row>
    <row r="146" s="2" customFormat="1">
      <c r="A146" s="37"/>
      <c r="B146" s="38"/>
      <c r="C146" s="39"/>
      <c r="D146" s="252" t="s">
        <v>174</v>
      </c>
      <c r="E146" s="39"/>
      <c r="F146" s="253" t="s">
        <v>326</v>
      </c>
      <c r="G146" s="39"/>
      <c r="H146" s="39"/>
      <c r="I146" s="143"/>
      <c r="J146" s="39"/>
      <c r="K146" s="39"/>
      <c r="L146" s="43"/>
      <c r="M146" s="254"/>
      <c r="N146" s="255"/>
      <c r="O146" s="90"/>
      <c r="P146" s="90"/>
      <c r="Q146" s="90"/>
      <c r="R146" s="90"/>
      <c r="S146" s="90"/>
      <c r="T146" s="91"/>
      <c r="U146" s="37"/>
      <c r="V146" s="37"/>
      <c r="W146" s="37"/>
      <c r="X146" s="37"/>
      <c r="Y146" s="37"/>
      <c r="Z146" s="37"/>
      <c r="AA146" s="37"/>
      <c r="AB146" s="37"/>
      <c r="AC146" s="37"/>
      <c r="AD146" s="37"/>
      <c r="AE146" s="37"/>
      <c r="AT146" s="16" t="s">
        <v>174</v>
      </c>
      <c r="AU146" s="16" t="s">
        <v>83</v>
      </c>
    </row>
    <row r="147" s="13" customFormat="1">
      <c r="A147" s="13"/>
      <c r="B147" s="256"/>
      <c r="C147" s="257"/>
      <c r="D147" s="252" t="s">
        <v>176</v>
      </c>
      <c r="E147" s="258" t="s">
        <v>1</v>
      </c>
      <c r="F147" s="259" t="s">
        <v>327</v>
      </c>
      <c r="G147" s="257"/>
      <c r="H147" s="260">
        <v>108</v>
      </c>
      <c r="I147" s="261"/>
      <c r="J147" s="257"/>
      <c r="K147" s="257"/>
      <c r="L147" s="262"/>
      <c r="M147" s="263"/>
      <c r="N147" s="264"/>
      <c r="O147" s="264"/>
      <c r="P147" s="264"/>
      <c r="Q147" s="264"/>
      <c r="R147" s="264"/>
      <c r="S147" s="264"/>
      <c r="T147" s="265"/>
      <c r="U147" s="13"/>
      <c r="V147" s="13"/>
      <c r="W147" s="13"/>
      <c r="X147" s="13"/>
      <c r="Y147" s="13"/>
      <c r="Z147" s="13"/>
      <c r="AA147" s="13"/>
      <c r="AB147" s="13"/>
      <c r="AC147" s="13"/>
      <c r="AD147" s="13"/>
      <c r="AE147" s="13"/>
      <c r="AT147" s="266" t="s">
        <v>176</v>
      </c>
      <c r="AU147" s="266" t="s">
        <v>83</v>
      </c>
      <c r="AV147" s="13" t="s">
        <v>83</v>
      </c>
      <c r="AW147" s="13" t="s">
        <v>30</v>
      </c>
      <c r="AX147" s="13" t="s">
        <v>73</v>
      </c>
      <c r="AY147" s="266" t="s">
        <v>121</v>
      </c>
    </row>
    <row r="148" s="13" customFormat="1">
      <c r="A148" s="13"/>
      <c r="B148" s="256"/>
      <c r="C148" s="257"/>
      <c r="D148" s="252" t="s">
        <v>176</v>
      </c>
      <c r="E148" s="258" t="s">
        <v>1</v>
      </c>
      <c r="F148" s="259" t="s">
        <v>328</v>
      </c>
      <c r="G148" s="257"/>
      <c r="H148" s="260">
        <v>23.100000000000001</v>
      </c>
      <c r="I148" s="261"/>
      <c r="J148" s="257"/>
      <c r="K148" s="257"/>
      <c r="L148" s="262"/>
      <c r="M148" s="263"/>
      <c r="N148" s="264"/>
      <c r="O148" s="264"/>
      <c r="P148" s="264"/>
      <c r="Q148" s="264"/>
      <c r="R148" s="264"/>
      <c r="S148" s="264"/>
      <c r="T148" s="265"/>
      <c r="U148" s="13"/>
      <c r="V148" s="13"/>
      <c r="W148" s="13"/>
      <c r="X148" s="13"/>
      <c r="Y148" s="13"/>
      <c r="Z148" s="13"/>
      <c r="AA148" s="13"/>
      <c r="AB148" s="13"/>
      <c r="AC148" s="13"/>
      <c r="AD148" s="13"/>
      <c r="AE148" s="13"/>
      <c r="AT148" s="266" t="s">
        <v>176</v>
      </c>
      <c r="AU148" s="266" t="s">
        <v>83</v>
      </c>
      <c r="AV148" s="13" t="s">
        <v>83</v>
      </c>
      <c r="AW148" s="13" t="s">
        <v>30</v>
      </c>
      <c r="AX148" s="13" t="s">
        <v>73</v>
      </c>
      <c r="AY148" s="266" t="s">
        <v>121</v>
      </c>
    </row>
    <row r="149" s="14" customFormat="1">
      <c r="A149" s="14"/>
      <c r="B149" s="267"/>
      <c r="C149" s="268"/>
      <c r="D149" s="252" t="s">
        <v>176</v>
      </c>
      <c r="E149" s="269" t="s">
        <v>1</v>
      </c>
      <c r="F149" s="270" t="s">
        <v>179</v>
      </c>
      <c r="G149" s="268"/>
      <c r="H149" s="271">
        <v>131.09999999999999</v>
      </c>
      <c r="I149" s="272"/>
      <c r="J149" s="268"/>
      <c r="K149" s="268"/>
      <c r="L149" s="273"/>
      <c r="M149" s="274"/>
      <c r="N149" s="275"/>
      <c r="O149" s="275"/>
      <c r="P149" s="275"/>
      <c r="Q149" s="275"/>
      <c r="R149" s="275"/>
      <c r="S149" s="275"/>
      <c r="T149" s="276"/>
      <c r="U149" s="14"/>
      <c r="V149" s="14"/>
      <c r="W149" s="14"/>
      <c r="X149" s="14"/>
      <c r="Y149" s="14"/>
      <c r="Z149" s="14"/>
      <c r="AA149" s="14"/>
      <c r="AB149" s="14"/>
      <c r="AC149" s="14"/>
      <c r="AD149" s="14"/>
      <c r="AE149" s="14"/>
      <c r="AT149" s="277" t="s">
        <v>176</v>
      </c>
      <c r="AU149" s="277" t="s">
        <v>83</v>
      </c>
      <c r="AV149" s="14" t="s">
        <v>140</v>
      </c>
      <c r="AW149" s="14" t="s">
        <v>30</v>
      </c>
      <c r="AX149" s="14" t="s">
        <v>81</v>
      </c>
      <c r="AY149" s="277" t="s">
        <v>121</v>
      </c>
    </row>
    <row r="150" s="12" customFormat="1" ht="22.8" customHeight="1">
      <c r="A150" s="12"/>
      <c r="B150" s="218"/>
      <c r="C150" s="219"/>
      <c r="D150" s="220" t="s">
        <v>72</v>
      </c>
      <c r="E150" s="232" t="s">
        <v>120</v>
      </c>
      <c r="F150" s="232" t="s">
        <v>180</v>
      </c>
      <c r="G150" s="219"/>
      <c r="H150" s="219"/>
      <c r="I150" s="222"/>
      <c r="J150" s="233">
        <f>BK150</f>
        <v>0</v>
      </c>
      <c r="K150" s="219"/>
      <c r="L150" s="224"/>
      <c r="M150" s="225"/>
      <c r="N150" s="226"/>
      <c r="O150" s="226"/>
      <c r="P150" s="227">
        <f>SUM(P151:P167)</f>
        <v>0</v>
      </c>
      <c r="Q150" s="226"/>
      <c r="R150" s="227">
        <f>SUM(R151:R167)</f>
        <v>103.37178</v>
      </c>
      <c r="S150" s="226"/>
      <c r="T150" s="228">
        <f>SUM(T151:T167)</f>
        <v>0</v>
      </c>
      <c r="U150" s="12"/>
      <c r="V150" s="12"/>
      <c r="W150" s="12"/>
      <c r="X150" s="12"/>
      <c r="Y150" s="12"/>
      <c r="Z150" s="12"/>
      <c r="AA150" s="12"/>
      <c r="AB150" s="12"/>
      <c r="AC150" s="12"/>
      <c r="AD150" s="12"/>
      <c r="AE150" s="12"/>
      <c r="AR150" s="229" t="s">
        <v>81</v>
      </c>
      <c r="AT150" s="230" t="s">
        <v>72</v>
      </c>
      <c r="AU150" s="230" t="s">
        <v>81</v>
      </c>
      <c r="AY150" s="229" t="s">
        <v>121</v>
      </c>
      <c r="BK150" s="231">
        <f>SUM(BK151:BK167)</f>
        <v>0</v>
      </c>
    </row>
    <row r="151" s="2" customFormat="1" ht="21.75" customHeight="1">
      <c r="A151" s="37"/>
      <c r="B151" s="38"/>
      <c r="C151" s="234" t="s">
        <v>156</v>
      </c>
      <c r="D151" s="234" t="s">
        <v>124</v>
      </c>
      <c r="E151" s="235" t="s">
        <v>329</v>
      </c>
      <c r="F151" s="236" t="s">
        <v>330</v>
      </c>
      <c r="G151" s="237" t="s">
        <v>172</v>
      </c>
      <c r="H151" s="238">
        <v>216</v>
      </c>
      <c r="I151" s="239"/>
      <c r="J151" s="240">
        <f>ROUND(I151*H151,2)</f>
        <v>0</v>
      </c>
      <c r="K151" s="236" t="s">
        <v>128</v>
      </c>
      <c r="L151" s="43"/>
      <c r="M151" s="241" t="s">
        <v>1</v>
      </c>
      <c r="N151" s="242" t="s">
        <v>38</v>
      </c>
      <c r="O151" s="90"/>
      <c r="P151" s="243">
        <f>O151*H151</f>
        <v>0</v>
      </c>
      <c r="Q151" s="243">
        <v>0.34499999999999997</v>
      </c>
      <c r="R151" s="243">
        <f>Q151*H151</f>
        <v>74.519999999999996</v>
      </c>
      <c r="S151" s="243">
        <v>0</v>
      </c>
      <c r="T151" s="244">
        <f>S151*H151</f>
        <v>0</v>
      </c>
      <c r="U151" s="37"/>
      <c r="V151" s="37"/>
      <c r="W151" s="37"/>
      <c r="X151" s="37"/>
      <c r="Y151" s="37"/>
      <c r="Z151" s="37"/>
      <c r="AA151" s="37"/>
      <c r="AB151" s="37"/>
      <c r="AC151" s="37"/>
      <c r="AD151" s="37"/>
      <c r="AE151" s="37"/>
      <c r="AR151" s="245" t="s">
        <v>140</v>
      </c>
      <c r="AT151" s="245" t="s">
        <v>124</v>
      </c>
      <c r="AU151" s="245" t="s">
        <v>83</v>
      </c>
      <c r="AY151" s="16" t="s">
        <v>121</v>
      </c>
      <c r="BE151" s="246">
        <f>IF(N151="základní",J151,0)</f>
        <v>0</v>
      </c>
      <c r="BF151" s="246">
        <f>IF(N151="snížená",J151,0)</f>
        <v>0</v>
      </c>
      <c r="BG151" s="246">
        <f>IF(N151="zákl. přenesená",J151,0)</f>
        <v>0</v>
      </c>
      <c r="BH151" s="246">
        <f>IF(N151="sníž. přenesená",J151,0)</f>
        <v>0</v>
      </c>
      <c r="BI151" s="246">
        <f>IF(N151="nulová",J151,0)</f>
        <v>0</v>
      </c>
      <c r="BJ151" s="16" t="s">
        <v>81</v>
      </c>
      <c r="BK151" s="246">
        <f>ROUND(I151*H151,2)</f>
        <v>0</v>
      </c>
      <c r="BL151" s="16" t="s">
        <v>140</v>
      </c>
      <c r="BM151" s="245" t="s">
        <v>331</v>
      </c>
    </row>
    <row r="152" s="13" customFormat="1">
      <c r="A152" s="13"/>
      <c r="B152" s="256"/>
      <c r="C152" s="257"/>
      <c r="D152" s="252" t="s">
        <v>176</v>
      </c>
      <c r="E152" s="258" t="s">
        <v>1</v>
      </c>
      <c r="F152" s="259" t="s">
        <v>332</v>
      </c>
      <c r="G152" s="257"/>
      <c r="H152" s="260">
        <v>216</v>
      </c>
      <c r="I152" s="261"/>
      <c r="J152" s="257"/>
      <c r="K152" s="257"/>
      <c r="L152" s="262"/>
      <c r="M152" s="263"/>
      <c r="N152" s="264"/>
      <c r="O152" s="264"/>
      <c r="P152" s="264"/>
      <c r="Q152" s="264"/>
      <c r="R152" s="264"/>
      <c r="S152" s="264"/>
      <c r="T152" s="265"/>
      <c r="U152" s="13"/>
      <c r="V152" s="13"/>
      <c r="W152" s="13"/>
      <c r="X152" s="13"/>
      <c r="Y152" s="13"/>
      <c r="Z152" s="13"/>
      <c r="AA152" s="13"/>
      <c r="AB152" s="13"/>
      <c r="AC152" s="13"/>
      <c r="AD152" s="13"/>
      <c r="AE152" s="13"/>
      <c r="AT152" s="266" t="s">
        <v>176</v>
      </c>
      <c r="AU152" s="266" t="s">
        <v>83</v>
      </c>
      <c r="AV152" s="13" t="s">
        <v>83</v>
      </c>
      <c r="AW152" s="13" t="s">
        <v>30</v>
      </c>
      <c r="AX152" s="13" t="s">
        <v>81</v>
      </c>
      <c r="AY152" s="266" t="s">
        <v>121</v>
      </c>
    </row>
    <row r="153" s="2" customFormat="1" ht="21.75" customHeight="1">
      <c r="A153" s="37"/>
      <c r="B153" s="38"/>
      <c r="C153" s="234" t="s">
        <v>202</v>
      </c>
      <c r="D153" s="234" t="s">
        <v>124</v>
      </c>
      <c r="E153" s="235" t="s">
        <v>189</v>
      </c>
      <c r="F153" s="236" t="s">
        <v>190</v>
      </c>
      <c r="G153" s="237" t="s">
        <v>172</v>
      </c>
      <c r="H153" s="238">
        <v>216</v>
      </c>
      <c r="I153" s="239"/>
      <c r="J153" s="240">
        <f>ROUND(I153*H153,2)</f>
        <v>0</v>
      </c>
      <c r="K153" s="236" t="s">
        <v>128</v>
      </c>
      <c r="L153" s="43"/>
      <c r="M153" s="241" t="s">
        <v>1</v>
      </c>
      <c r="N153" s="242" t="s">
        <v>38</v>
      </c>
      <c r="O153" s="90"/>
      <c r="P153" s="243">
        <f>O153*H153</f>
        <v>0</v>
      </c>
      <c r="Q153" s="243">
        <v>0.00040999999999999999</v>
      </c>
      <c r="R153" s="243">
        <f>Q153*H153</f>
        <v>0.08856</v>
      </c>
      <c r="S153" s="243">
        <v>0</v>
      </c>
      <c r="T153" s="244">
        <f>S153*H153</f>
        <v>0</v>
      </c>
      <c r="U153" s="37"/>
      <c r="V153" s="37"/>
      <c r="W153" s="37"/>
      <c r="X153" s="37"/>
      <c r="Y153" s="37"/>
      <c r="Z153" s="37"/>
      <c r="AA153" s="37"/>
      <c r="AB153" s="37"/>
      <c r="AC153" s="37"/>
      <c r="AD153" s="37"/>
      <c r="AE153" s="37"/>
      <c r="AR153" s="245" t="s">
        <v>140</v>
      </c>
      <c r="AT153" s="245" t="s">
        <v>124</v>
      </c>
      <c r="AU153" s="245" t="s">
        <v>83</v>
      </c>
      <c r="AY153" s="16" t="s">
        <v>121</v>
      </c>
      <c r="BE153" s="246">
        <f>IF(N153="základní",J153,0)</f>
        <v>0</v>
      </c>
      <c r="BF153" s="246">
        <f>IF(N153="snížená",J153,0)</f>
        <v>0</v>
      </c>
      <c r="BG153" s="246">
        <f>IF(N153="zákl. přenesená",J153,0)</f>
        <v>0</v>
      </c>
      <c r="BH153" s="246">
        <f>IF(N153="sníž. přenesená",J153,0)</f>
        <v>0</v>
      </c>
      <c r="BI153" s="246">
        <f>IF(N153="nulová",J153,0)</f>
        <v>0</v>
      </c>
      <c r="BJ153" s="16" t="s">
        <v>81</v>
      </c>
      <c r="BK153" s="246">
        <f>ROUND(I153*H153,2)</f>
        <v>0</v>
      </c>
      <c r="BL153" s="16" t="s">
        <v>140</v>
      </c>
      <c r="BM153" s="245" t="s">
        <v>191</v>
      </c>
    </row>
    <row r="154" s="13" customFormat="1">
      <c r="A154" s="13"/>
      <c r="B154" s="256"/>
      <c r="C154" s="257"/>
      <c r="D154" s="252" t="s">
        <v>176</v>
      </c>
      <c r="E154" s="258" t="s">
        <v>1</v>
      </c>
      <c r="F154" s="259" t="s">
        <v>332</v>
      </c>
      <c r="G154" s="257"/>
      <c r="H154" s="260">
        <v>216</v>
      </c>
      <c r="I154" s="261"/>
      <c r="J154" s="257"/>
      <c r="K154" s="257"/>
      <c r="L154" s="262"/>
      <c r="M154" s="263"/>
      <c r="N154" s="264"/>
      <c r="O154" s="264"/>
      <c r="P154" s="264"/>
      <c r="Q154" s="264"/>
      <c r="R154" s="264"/>
      <c r="S154" s="264"/>
      <c r="T154" s="265"/>
      <c r="U154" s="13"/>
      <c r="V154" s="13"/>
      <c r="W154" s="13"/>
      <c r="X154" s="13"/>
      <c r="Y154" s="13"/>
      <c r="Z154" s="13"/>
      <c r="AA154" s="13"/>
      <c r="AB154" s="13"/>
      <c r="AC154" s="13"/>
      <c r="AD154" s="13"/>
      <c r="AE154" s="13"/>
      <c r="AT154" s="266" t="s">
        <v>176</v>
      </c>
      <c r="AU154" s="266" t="s">
        <v>83</v>
      </c>
      <c r="AV154" s="13" t="s">
        <v>83</v>
      </c>
      <c r="AW154" s="13" t="s">
        <v>30</v>
      </c>
      <c r="AX154" s="13" t="s">
        <v>81</v>
      </c>
      <c r="AY154" s="266" t="s">
        <v>121</v>
      </c>
    </row>
    <row r="155" s="2" customFormat="1" ht="33" customHeight="1">
      <c r="A155" s="37"/>
      <c r="B155" s="38"/>
      <c r="C155" s="234" t="s">
        <v>218</v>
      </c>
      <c r="D155" s="234" t="s">
        <v>124</v>
      </c>
      <c r="E155" s="235" t="s">
        <v>333</v>
      </c>
      <c r="F155" s="236" t="s">
        <v>334</v>
      </c>
      <c r="G155" s="237" t="s">
        <v>172</v>
      </c>
      <c r="H155" s="238">
        <v>108</v>
      </c>
      <c r="I155" s="239"/>
      <c r="J155" s="240">
        <f>ROUND(I155*H155,2)</f>
        <v>0</v>
      </c>
      <c r="K155" s="236" t="s">
        <v>128</v>
      </c>
      <c r="L155" s="43"/>
      <c r="M155" s="241" t="s">
        <v>1</v>
      </c>
      <c r="N155" s="242" t="s">
        <v>38</v>
      </c>
      <c r="O155" s="90"/>
      <c r="P155" s="243">
        <f>O155*H155</f>
        <v>0</v>
      </c>
      <c r="Q155" s="243">
        <v>0.10373</v>
      </c>
      <c r="R155" s="243">
        <f>Q155*H155</f>
        <v>11.20284</v>
      </c>
      <c r="S155" s="243">
        <v>0</v>
      </c>
      <c r="T155" s="244">
        <f>S155*H155</f>
        <v>0</v>
      </c>
      <c r="U155" s="37"/>
      <c r="V155" s="37"/>
      <c r="W155" s="37"/>
      <c r="X155" s="37"/>
      <c r="Y155" s="37"/>
      <c r="Z155" s="37"/>
      <c r="AA155" s="37"/>
      <c r="AB155" s="37"/>
      <c r="AC155" s="37"/>
      <c r="AD155" s="37"/>
      <c r="AE155" s="37"/>
      <c r="AR155" s="245" t="s">
        <v>140</v>
      </c>
      <c r="AT155" s="245" t="s">
        <v>124</v>
      </c>
      <c r="AU155" s="245" t="s">
        <v>83</v>
      </c>
      <c r="AY155" s="16" t="s">
        <v>121</v>
      </c>
      <c r="BE155" s="246">
        <f>IF(N155="základní",J155,0)</f>
        <v>0</v>
      </c>
      <c r="BF155" s="246">
        <f>IF(N155="snížená",J155,0)</f>
        <v>0</v>
      </c>
      <c r="BG155" s="246">
        <f>IF(N155="zákl. přenesená",J155,0)</f>
        <v>0</v>
      </c>
      <c r="BH155" s="246">
        <f>IF(N155="sníž. přenesená",J155,0)</f>
        <v>0</v>
      </c>
      <c r="BI155" s="246">
        <f>IF(N155="nulová",J155,0)</f>
        <v>0</v>
      </c>
      <c r="BJ155" s="16" t="s">
        <v>81</v>
      </c>
      <c r="BK155" s="246">
        <f>ROUND(I155*H155,2)</f>
        <v>0</v>
      </c>
      <c r="BL155" s="16" t="s">
        <v>140</v>
      </c>
      <c r="BM155" s="245" t="s">
        <v>335</v>
      </c>
    </row>
    <row r="156" s="2" customFormat="1">
      <c r="A156" s="37"/>
      <c r="B156" s="38"/>
      <c r="C156" s="39"/>
      <c r="D156" s="252" t="s">
        <v>174</v>
      </c>
      <c r="E156" s="39"/>
      <c r="F156" s="253" t="s">
        <v>201</v>
      </c>
      <c r="G156" s="39"/>
      <c r="H156" s="39"/>
      <c r="I156" s="143"/>
      <c r="J156" s="39"/>
      <c r="K156" s="39"/>
      <c r="L156" s="43"/>
      <c r="M156" s="254"/>
      <c r="N156" s="255"/>
      <c r="O156" s="90"/>
      <c r="P156" s="90"/>
      <c r="Q156" s="90"/>
      <c r="R156" s="90"/>
      <c r="S156" s="90"/>
      <c r="T156" s="91"/>
      <c r="U156" s="37"/>
      <c r="V156" s="37"/>
      <c r="W156" s="37"/>
      <c r="X156" s="37"/>
      <c r="Y156" s="37"/>
      <c r="Z156" s="37"/>
      <c r="AA156" s="37"/>
      <c r="AB156" s="37"/>
      <c r="AC156" s="37"/>
      <c r="AD156" s="37"/>
      <c r="AE156" s="37"/>
      <c r="AT156" s="16" t="s">
        <v>174</v>
      </c>
      <c r="AU156" s="16" t="s">
        <v>83</v>
      </c>
    </row>
    <row r="157" s="13" customFormat="1">
      <c r="A157" s="13"/>
      <c r="B157" s="256"/>
      <c r="C157" s="257"/>
      <c r="D157" s="252" t="s">
        <v>176</v>
      </c>
      <c r="E157" s="258" t="s">
        <v>1</v>
      </c>
      <c r="F157" s="259" t="s">
        <v>327</v>
      </c>
      <c r="G157" s="257"/>
      <c r="H157" s="260">
        <v>108</v>
      </c>
      <c r="I157" s="261"/>
      <c r="J157" s="257"/>
      <c r="K157" s="257"/>
      <c r="L157" s="262"/>
      <c r="M157" s="263"/>
      <c r="N157" s="264"/>
      <c r="O157" s="264"/>
      <c r="P157" s="264"/>
      <c r="Q157" s="264"/>
      <c r="R157" s="264"/>
      <c r="S157" s="264"/>
      <c r="T157" s="265"/>
      <c r="U157" s="13"/>
      <c r="V157" s="13"/>
      <c r="W157" s="13"/>
      <c r="X157" s="13"/>
      <c r="Y157" s="13"/>
      <c r="Z157" s="13"/>
      <c r="AA157" s="13"/>
      <c r="AB157" s="13"/>
      <c r="AC157" s="13"/>
      <c r="AD157" s="13"/>
      <c r="AE157" s="13"/>
      <c r="AT157" s="266" t="s">
        <v>176</v>
      </c>
      <c r="AU157" s="266" t="s">
        <v>83</v>
      </c>
      <c r="AV157" s="13" t="s">
        <v>83</v>
      </c>
      <c r="AW157" s="13" t="s">
        <v>30</v>
      </c>
      <c r="AX157" s="13" t="s">
        <v>81</v>
      </c>
      <c r="AY157" s="266" t="s">
        <v>121</v>
      </c>
    </row>
    <row r="158" s="2" customFormat="1" ht="33" customHeight="1">
      <c r="A158" s="37"/>
      <c r="B158" s="38"/>
      <c r="C158" s="234" t="s">
        <v>222</v>
      </c>
      <c r="D158" s="234" t="s">
        <v>124</v>
      </c>
      <c r="E158" s="235" t="s">
        <v>336</v>
      </c>
      <c r="F158" s="236" t="s">
        <v>337</v>
      </c>
      <c r="G158" s="237" t="s">
        <v>172</v>
      </c>
      <c r="H158" s="238">
        <v>108</v>
      </c>
      <c r="I158" s="239"/>
      <c r="J158" s="240">
        <f>ROUND(I158*H158,2)</f>
        <v>0</v>
      </c>
      <c r="K158" s="236" t="s">
        <v>128</v>
      </c>
      <c r="L158" s="43"/>
      <c r="M158" s="241" t="s">
        <v>1</v>
      </c>
      <c r="N158" s="242" t="s">
        <v>38</v>
      </c>
      <c r="O158" s="90"/>
      <c r="P158" s="243">
        <f>O158*H158</f>
        <v>0</v>
      </c>
      <c r="Q158" s="243">
        <v>0.12966</v>
      </c>
      <c r="R158" s="243">
        <f>Q158*H158</f>
        <v>14.00328</v>
      </c>
      <c r="S158" s="243">
        <v>0</v>
      </c>
      <c r="T158" s="244">
        <f>S158*H158</f>
        <v>0</v>
      </c>
      <c r="U158" s="37"/>
      <c r="V158" s="37"/>
      <c r="W158" s="37"/>
      <c r="X158" s="37"/>
      <c r="Y158" s="37"/>
      <c r="Z158" s="37"/>
      <c r="AA158" s="37"/>
      <c r="AB158" s="37"/>
      <c r="AC158" s="37"/>
      <c r="AD158" s="37"/>
      <c r="AE158" s="37"/>
      <c r="AR158" s="245" t="s">
        <v>140</v>
      </c>
      <c r="AT158" s="245" t="s">
        <v>124</v>
      </c>
      <c r="AU158" s="245" t="s">
        <v>83</v>
      </c>
      <c r="AY158" s="16" t="s">
        <v>121</v>
      </c>
      <c r="BE158" s="246">
        <f>IF(N158="základní",J158,0)</f>
        <v>0</v>
      </c>
      <c r="BF158" s="246">
        <f>IF(N158="snížená",J158,0)</f>
        <v>0</v>
      </c>
      <c r="BG158" s="246">
        <f>IF(N158="zákl. přenesená",J158,0)</f>
        <v>0</v>
      </c>
      <c r="BH158" s="246">
        <f>IF(N158="sníž. přenesená",J158,0)</f>
        <v>0</v>
      </c>
      <c r="BI158" s="246">
        <f>IF(N158="nulová",J158,0)</f>
        <v>0</v>
      </c>
      <c r="BJ158" s="16" t="s">
        <v>81</v>
      </c>
      <c r="BK158" s="246">
        <f>ROUND(I158*H158,2)</f>
        <v>0</v>
      </c>
      <c r="BL158" s="16" t="s">
        <v>140</v>
      </c>
      <c r="BM158" s="245" t="s">
        <v>338</v>
      </c>
    </row>
    <row r="159" s="2" customFormat="1">
      <c r="A159" s="37"/>
      <c r="B159" s="38"/>
      <c r="C159" s="39"/>
      <c r="D159" s="252" t="s">
        <v>174</v>
      </c>
      <c r="E159" s="39"/>
      <c r="F159" s="253" t="s">
        <v>339</v>
      </c>
      <c r="G159" s="39"/>
      <c r="H159" s="39"/>
      <c r="I159" s="143"/>
      <c r="J159" s="39"/>
      <c r="K159" s="39"/>
      <c r="L159" s="43"/>
      <c r="M159" s="254"/>
      <c r="N159" s="255"/>
      <c r="O159" s="90"/>
      <c r="P159" s="90"/>
      <c r="Q159" s="90"/>
      <c r="R159" s="90"/>
      <c r="S159" s="90"/>
      <c r="T159" s="91"/>
      <c r="U159" s="37"/>
      <c r="V159" s="37"/>
      <c r="W159" s="37"/>
      <c r="X159" s="37"/>
      <c r="Y159" s="37"/>
      <c r="Z159" s="37"/>
      <c r="AA159" s="37"/>
      <c r="AB159" s="37"/>
      <c r="AC159" s="37"/>
      <c r="AD159" s="37"/>
      <c r="AE159" s="37"/>
      <c r="AT159" s="16" t="s">
        <v>174</v>
      </c>
      <c r="AU159" s="16" t="s">
        <v>83</v>
      </c>
    </row>
    <row r="160" s="13" customFormat="1">
      <c r="A160" s="13"/>
      <c r="B160" s="256"/>
      <c r="C160" s="257"/>
      <c r="D160" s="252" t="s">
        <v>176</v>
      </c>
      <c r="E160" s="258" t="s">
        <v>1</v>
      </c>
      <c r="F160" s="259" t="s">
        <v>327</v>
      </c>
      <c r="G160" s="257"/>
      <c r="H160" s="260">
        <v>108</v>
      </c>
      <c r="I160" s="261"/>
      <c r="J160" s="257"/>
      <c r="K160" s="257"/>
      <c r="L160" s="262"/>
      <c r="M160" s="263"/>
      <c r="N160" s="264"/>
      <c r="O160" s="264"/>
      <c r="P160" s="264"/>
      <c r="Q160" s="264"/>
      <c r="R160" s="264"/>
      <c r="S160" s="264"/>
      <c r="T160" s="265"/>
      <c r="U160" s="13"/>
      <c r="V160" s="13"/>
      <c r="W160" s="13"/>
      <c r="X160" s="13"/>
      <c r="Y160" s="13"/>
      <c r="Z160" s="13"/>
      <c r="AA160" s="13"/>
      <c r="AB160" s="13"/>
      <c r="AC160" s="13"/>
      <c r="AD160" s="13"/>
      <c r="AE160" s="13"/>
      <c r="AT160" s="266" t="s">
        <v>176</v>
      </c>
      <c r="AU160" s="266" t="s">
        <v>83</v>
      </c>
      <c r="AV160" s="13" t="s">
        <v>83</v>
      </c>
      <c r="AW160" s="13" t="s">
        <v>30</v>
      </c>
      <c r="AX160" s="13" t="s">
        <v>81</v>
      </c>
      <c r="AY160" s="266" t="s">
        <v>121</v>
      </c>
    </row>
    <row r="161" s="2" customFormat="1" ht="66.75" customHeight="1">
      <c r="A161" s="37"/>
      <c r="B161" s="38"/>
      <c r="C161" s="234" t="s">
        <v>226</v>
      </c>
      <c r="D161" s="234" t="s">
        <v>124</v>
      </c>
      <c r="E161" s="235" t="s">
        <v>340</v>
      </c>
      <c r="F161" s="236" t="s">
        <v>341</v>
      </c>
      <c r="G161" s="237" t="s">
        <v>172</v>
      </c>
      <c r="H161" s="238">
        <v>14</v>
      </c>
      <c r="I161" s="239"/>
      <c r="J161" s="240">
        <f>ROUND(I161*H161,2)</f>
        <v>0</v>
      </c>
      <c r="K161" s="236" t="s">
        <v>128</v>
      </c>
      <c r="L161" s="43"/>
      <c r="M161" s="241" t="s">
        <v>1</v>
      </c>
      <c r="N161" s="242" t="s">
        <v>38</v>
      </c>
      <c r="O161" s="90"/>
      <c r="P161" s="243">
        <f>O161*H161</f>
        <v>0</v>
      </c>
      <c r="Q161" s="243">
        <v>0.085650000000000004</v>
      </c>
      <c r="R161" s="243">
        <f>Q161*H161</f>
        <v>1.1991000000000001</v>
      </c>
      <c r="S161" s="243">
        <v>0</v>
      </c>
      <c r="T161" s="244">
        <f>S161*H161</f>
        <v>0</v>
      </c>
      <c r="U161" s="37"/>
      <c r="V161" s="37"/>
      <c r="W161" s="37"/>
      <c r="X161" s="37"/>
      <c r="Y161" s="37"/>
      <c r="Z161" s="37"/>
      <c r="AA161" s="37"/>
      <c r="AB161" s="37"/>
      <c r="AC161" s="37"/>
      <c r="AD161" s="37"/>
      <c r="AE161" s="37"/>
      <c r="AR161" s="245" t="s">
        <v>140</v>
      </c>
      <c r="AT161" s="245" t="s">
        <v>124</v>
      </c>
      <c r="AU161" s="245" t="s">
        <v>83</v>
      </c>
      <c r="AY161" s="16" t="s">
        <v>121</v>
      </c>
      <c r="BE161" s="246">
        <f>IF(N161="základní",J161,0)</f>
        <v>0</v>
      </c>
      <c r="BF161" s="246">
        <f>IF(N161="snížená",J161,0)</f>
        <v>0</v>
      </c>
      <c r="BG161" s="246">
        <f>IF(N161="zákl. přenesená",J161,0)</f>
        <v>0</v>
      </c>
      <c r="BH161" s="246">
        <f>IF(N161="sníž. přenesená",J161,0)</f>
        <v>0</v>
      </c>
      <c r="BI161" s="246">
        <f>IF(N161="nulová",J161,0)</f>
        <v>0</v>
      </c>
      <c r="BJ161" s="16" t="s">
        <v>81</v>
      </c>
      <c r="BK161" s="246">
        <f>ROUND(I161*H161,2)</f>
        <v>0</v>
      </c>
      <c r="BL161" s="16" t="s">
        <v>140</v>
      </c>
      <c r="BM161" s="245" t="s">
        <v>342</v>
      </c>
    </row>
    <row r="162" s="2" customFormat="1">
      <c r="A162" s="37"/>
      <c r="B162" s="38"/>
      <c r="C162" s="39"/>
      <c r="D162" s="252" t="s">
        <v>174</v>
      </c>
      <c r="E162" s="39"/>
      <c r="F162" s="253" t="s">
        <v>343</v>
      </c>
      <c r="G162" s="39"/>
      <c r="H162" s="39"/>
      <c r="I162" s="143"/>
      <c r="J162" s="39"/>
      <c r="K162" s="39"/>
      <c r="L162" s="43"/>
      <c r="M162" s="254"/>
      <c r="N162" s="255"/>
      <c r="O162" s="90"/>
      <c r="P162" s="90"/>
      <c r="Q162" s="90"/>
      <c r="R162" s="90"/>
      <c r="S162" s="90"/>
      <c r="T162" s="91"/>
      <c r="U162" s="37"/>
      <c r="V162" s="37"/>
      <c r="W162" s="37"/>
      <c r="X162" s="37"/>
      <c r="Y162" s="37"/>
      <c r="Z162" s="37"/>
      <c r="AA162" s="37"/>
      <c r="AB162" s="37"/>
      <c r="AC162" s="37"/>
      <c r="AD162" s="37"/>
      <c r="AE162" s="37"/>
      <c r="AT162" s="16" t="s">
        <v>174</v>
      </c>
      <c r="AU162" s="16" t="s">
        <v>83</v>
      </c>
    </row>
    <row r="163" s="13" customFormat="1">
      <c r="A163" s="13"/>
      <c r="B163" s="256"/>
      <c r="C163" s="257"/>
      <c r="D163" s="252" t="s">
        <v>176</v>
      </c>
      <c r="E163" s="258" t="s">
        <v>1</v>
      </c>
      <c r="F163" s="259" t="s">
        <v>344</v>
      </c>
      <c r="G163" s="257"/>
      <c r="H163" s="260">
        <v>10</v>
      </c>
      <c r="I163" s="261"/>
      <c r="J163" s="257"/>
      <c r="K163" s="257"/>
      <c r="L163" s="262"/>
      <c r="M163" s="263"/>
      <c r="N163" s="264"/>
      <c r="O163" s="264"/>
      <c r="P163" s="264"/>
      <c r="Q163" s="264"/>
      <c r="R163" s="264"/>
      <c r="S163" s="264"/>
      <c r="T163" s="265"/>
      <c r="U163" s="13"/>
      <c r="V163" s="13"/>
      <c r="W163" s="13"/>
      <c r="X163" s="13"/>
      <c r="Y163" s="13"/>
      <c r="Z163" s="13"/>
      <c r="AA163" s="13"/>
      <c r="AB163" s="13"/>
      <c r="AC163" s="13"/>
      <c r="AD163" s="13"/>
      <c r="AE163" s="13"/>
      <c r="AT163" s="266" t="s">
        <v>176</v>
      </c>
      <c r="AU163" s="266" t="s">
        <v>83</v>
      </c>
      <c r="AV163" s="13" t="s">
        <v>83</v>
      </c>
      <c r="AW163" s="13" t="s">
        <v>30</v>
      </c>
      <c r="AX163" s="13" t="s">
        <v>73</v>
      </c>
      <c r="AY163" s="266" t="s">
        <v>121</v>
      </c>
    </row>
    <row r="164" s="13" customFormat="1">
      <c r="A164" s="13"/>
      <c r="B164" s="256"/>
      <c r="C164" s="257"/>
      <c r="D164" s="252" t="s">
        <v>176</v>
      </c>
      <c r="E164" s="258" t="s">
        <v>1</v>
      </c>
      <c r="F164" s="259" t="s">
        <v>345</v>
      </c>
      <c r="G164" s="257"/>
      <c r="H164" s="260">
        <v>4</v>
      </c>
      <c r="I164" s="261"/>
      <c r="J164" s="257"/>
      <c r="K164" s="257"/>
      <c r="L164" s="262"/>
      <c r="M164" s="263"/>
      <c r="N164" s="264"/>
      <c r="O164" s="264"/>
      <c r="P164" s="264"/>
      <c r="Q164" s="264"/>
      <c r="R164" s="264"/>
      <c r="S164" s="264"/>
      <c r="T164" s="265"/>
      <c r="U164" s="13"/>
      <c r="V164" s="13"/>
      <c r="W164" s="13"/>
      <c r="X164" s="13"/>
      <c r="Y164" s="13"/>
      <c r="Z164" s="13"/>
      <c r="AA164" s="13"/>
      <c r="AB164" s="13"/>
      <c r="AC164" s="13"/>
      <c r="AD164" s="13"/>
      <c r="AE164" s="13"/>
      <c r="AT164" s="266" t="s">
        <v>176</v>
      </c>
      <c r="AU164" s="266" t="s">
        <v>83</v>
      </c>
      <c r="AV164" s="13" t="s">
        <v>83</v>
      </c>
      <c r="AW164" s="13" t="s">
        <v>30</v>
      </c>
      <c r="AX164" s="13" t="s">
        <v>73</v>
      </c>
      <c r="AY164" s="266" t="s">
        <v>121</v>
      </c>
    </row>
    <row r="165" s="14" customFormat="1">
      <c r="A165" s="14"/>
      <c r="B165" s="267"/>
      <c r="C165" s="268"/>
      <c r="D165" s="252" t="s">
        <v>176</v>
      </c>
      <c r="E165" s="269" t="s">
        <v>1</v>
      </c>
      <c r="F165" s="270" t="s">
        <v>179</v>
      </c>
      <c r="G165" s="268"/>
      <c r="H165" s="271">
        <v>14</v>
      </c>
      <c r="I165" s="272"/>
      <c r="J165" s="268"/>
      <c r="K165" s="268"/>
      <c r="L165" s="273"/>
      <c r="M165" s="274"/>
      <c r="N165" s="275"/>
      <c r="O165" s="275"/>
      <c r="P165" s="275"/>
      <c r="Q165" s="275"/>
      <c r="R165" s="275"/>
      <c r="S165" s="275"/>
      <c r="T165" s="276"/>
      <c r="U165" s="14"/>
      <c r="V165" s="14"/>
      <c r="W165" s="14"/>
      <c r="X165" s="14"/>
      <c r="Y165" s="14"/>
      <c r="Z165" s="14"/>
      <c r="AA165" s="14"/>
      <c r="AB165" s="14"/>
      <c r="AC165" s="14"/>
      <c r="AD165" s="14"/>
      <c r="AE165" s="14"/>
      <c r="AT165" s="277" t="s">
        <v>176</v>
      </c>
      <c r="AU165" s="277" t="s">
        <v>83</v>
      </c>
      <c r="AV165" s="14" t="s">
        <v>140</v>
      </c>
      <c r="AW165" s="14" t="s">
        <v>30</v>
      </c>
      <c r="AX165" s="14" t="s">
        <v>81</v>
      </c>
      <c r="AY165" s="277" t="s">
        <v>121</v>
      </c>
    </row>
    <row r="166" s="2" customFormat="1" ht="16.5" customHeight="1">
      <c r="A166" s="37"/>
      <c r="B166" s="38"/>
      <c r="C166" s="278" t="s">
        <v>230</v>
      </c>
      <c r="D166" s="278" t="s">
        <v>210</v>
      </c>
      <c r="E166" s="279" t="s">
        <v>346</v>
      </c>
      <c r="F166" s="280" t="s">
        <v>347</v>
      </c>
      <c r="G166" s="281" t="s">
        <v>172</v>
      </c>
      <c r="H166" s="282">
        <v>4</v>
      </c>
      <c r="I166" s="283"/>
      <c r="J166" s="284">
        <f>ROUND(I166*H166,2)</f>
        <v>0</v>
      </c>
      <c r="K166" s="280" t="s">
        <v>128</v>
      </c>
      <c r="L166" s="285"/>
      <c r="M166" s="286" t="s">
        <v>1</v>
      </c>
      <c r="N166" s="287" t="s">
        <v>38</v>
      </c>
      <c r="O166" s="90"/>
      <c r="P166" s="243">
        <f>O166*H166</f>
        <v>0</v>
      </c>
      <c r="Q166" s="243">
        <v>0.152</v>
      </c>
      <c r="R166" s="243">
        <f>Q166*H166</f>
        <v>0.60799999999999998</v>
      </c>
      <c r="S166" s="243">
        <v>0</v>
      </c>
      <c r="T166" s="244">
        <f>S166*H166</f>
        <v>0</v>
      </c>
      <c r="U166" s="37"/>
      <c r="V166" s="37"/>
      <c r="W166" s="37"/>
      <c r="X166" s="37"/>
      <c r="Y166" s="37"/>
      <c r="Z166" s="37"/>
      <c r="AA166" s="37"/>
      <c r="AB166" s="37"/>
      <c r="AC166" s="37"/>
      <c r="AD166" s="37"/>
      <c r="AE166" s="37"/>
      <c r="AR166" s="245" t="s">
        <v>156</v>
      </c>
      <c r="AT166" s="245" t="s">
        <v>210</v>
      </c>
      <c r="AU166" s="245" t="s">
        <v>83</v>
      </c>
      <c r="AY166" s="16" t="s">
        <v>121</v>
      </c>
      <c r="BE166" s="246">
        <f>IF(N166="základní",J166,0)</f>
        <v>0</v>
      </c>
      <c r="BF166" s="246">
        <f>IF(N166="snížená",J166,0)</f>
        <v>0</v>
      </c>
      <c r="BG166" s="246">
        <f>IF(N166="zákl. přenesená",J166,0)</f>
        <v>0</v>
      </c>
      <c r="BH166" s="246">
        <f>IF(N166="sníž. přenesená",J166,0)</f>
        <v>0</v>
      </c>
      <c r="BI166" s="246">
        <f>IF(N166="nulová",J166,0)</f>
        <v>0</v>
      </c>
      <c r="BJ166" s="16" t="s">
        <v>81</v>
      </c>
      <c r="BK166" s="246">
        <f>ROUND(I166*H166,2)</f>
        <v>0</v>
      </c>
      <c r="BL166" s="16" t="s">
        <v>140</v>
      </c>
      <c r="BM166" s="245" t="s">
        <v>348</v>
      </c>
    </row>
    <row r="167" s="2" customFormat="1" ht="21.75" customHeight="1">
      <c r="A167" s="37"/>
      <c r="B167" s="38"/>
      <c r="C167" s="278" t="s">
        <v>234</v>
      </c>
      <c r="D167" s="278" t="s">
        <v>210</v>
      </c>
      <c r="E167" s="279" t="s">
        <v>349</v>
      </c>
      <c r="F167" s="280" t="s">
        <v>350</v>
      </c>
      <c r="G167" s="281" t="s">
        <v>172</v>
      </c>
      <c r="H167" s="282">
        <v>10</v>
      </c>
      <c r="I167" s="283"/>
      <c r="J167" s="284">
        <f>ROUND(I167*H167,2)</f>
        <v>0</v>
      </c>
      <c r="K167" s="280" t="s">
        <v>128</v>
      </c>
      <c r="L167" s="285"/>
      <c r="M167" s="286" t="s">
        <v>1</v>
      </c>
      <c r="N167" s="287" t="s">
        <v>38</v>
      </c>
      <c r="O167" s="90"/>
      <c r="P167" s="243">
        <f>O167*H167</f>
        <v>0</v>
      </c>
      <c r="Q167" s="243">
        <v>0.17499999999999999</v>
      </c>
      <c r="R167" s="243">
        <f>Q167*H167</f>
        <v>1.75</v>
      </c>
      <c r="S167" s="243">
        <v>0</v>
      </c>
      <c r="T167" s="244">
        <f>S167*H167</f>
        <v>0</v>
      </c>
      <c r="U167" s="37"/>
      <c r="V167" s="37"/>
      <c r="W167" s="37"/>
      <c r="X167" s="37"/>
      <c r="Y167" s="37"/>
      <c r="Z167" s="37"/>
      <c r="AA167" s="37"/>
      <c r="AB167" s="37"/>
      <c r="AC167" s="37"/>
      <c r="AD167" s="37"/>
      <c r="AE167" s="37"/>
      <c r="AR167" s="245" t="s">
        <v>156</v>
      </c>
      <c r="AT167" s="245" t="s">
        <v>210</v>
      </c>
      <c r="AU167" s="245" t="s">
        <v>83</v>
      </c>
      <c r="AY167" s="16" t="s">
        <v>121</v>
      </c>
      <c r="BE167" s="246">
        <f>IF(N167="základní",J167,0)</f>
        <v>0</v>
      </c>
      <c r="BF167" s="246">
        <f>IF(N167="snížená",J167,0)</f>
        <v>0</v>
      </c>
      <c r="BG167" s="246">
        <f>IF(N167="zákl. přenesená",J167,0)</f>
        <v>0</v>
      </c>
      <c r="BH167" s="246">
        <f>IF(N167="sníž. přenesená",J167,0)</f>
        <v>0</v>
      </c>
      <c r="BI167" s="246">
        <f>IF(N167="nulová",J167,0)</f>
        <v>0</v>
      </c>
      <c r="BJ167" s="16" t="s">
        <v>81</v>
      </c>
      <c r="BK167" s="246">
        <f>ROUND(I167*H167,2)</f>
        <v>0</v>
      </c>
      <c r="BL167" s="16" t="s">
        <v>140</v>
      </c>
      <c r="BM167" s="245" t="s">
        <v>351</v>
      </c>
    </row>
    <row r="168" s="12" customFormat="1" ht="22.8" customHeight="1">
      <c r="A168" s="12"/>
      <c r="B168" s="218"/>
      <c r="C168" s="219"/>
      <c r="D168" s="220" t="s">
        <v>72</v>
      </c>
      <c r="E168" s="232" t="s">
        <v>202</v>
      </c>
      <c r="F168" s="232" t="s">
        <v>203</v>
      </c>
      <c r="G168" s="219"/>
      <c r="H168" s="219"/>
      <c r="I168" s="222"/>
      <c r="J168" s="233">
        <f>BK168</f>
        <v>0</v>
      </c>
      <c r="K168" s="219"/>
      <c r="L168" s="224"/>
      <c r="M168" s="225"/>
      <c r="N168" s="226"/>
      <c r="O168" s="226"/>
      <c r="P168" s="227">
        <f>SUM(P169:P177)</f>
        <v>0</v>
      </c>
      <c r="Q168" s="226"/>
      <c r="R168" s="227">
        <f>SUM(R169:R177)</f>
        <v>21.515450000000001</v>
      </c>
      <c r="S168" s="226"/>
      <c r="T168" s="228">
        <f>SUM(T169:T177)</f>
        <v>0</v>
      </c>
      <c r="U168" s="12"/>
      <c r="V168" s="12"/>
      <c r="W168" s="12"/>
      <c r="X168" s="12"/>
      <c r="Y168" s="12"/>
      <c r="Z168" s="12"/>
      <c r="AA168" s="12"/>
      <c r="AB168" s="12"/>
      <c r="AC168" s="12"/>
      <c r="AD168" s="12"/>
      <c r="AE168" s="12"/>
      <c r="AR168" s="229" t="s">
        <v>81</v>
      </c>
      <c r="AT168" s="230" t="s">
        <v>72</v>
      </c>
      <c r="AU168" s="230" t="s">
        <v>81</v>
      </c>
      <c r="AY168" s="229" t="s">
        <v>121</v>
      </c>
      <c r="BK168" s="231">
        <f>SUM(BK169:BK177)</f>
        <v>0</v>
      </c>
    </row>
    <row r="169" s="2" customFormat="1" ht="44.25" customHeight="1">
      <c r="A169" s="37"/>
      <c r="B169" s="38"/>
      <c r="C169" s="234" t="s">
        <v>8</v>
      </c>
      <c r="D169" s="234" t="s">
        <v>124</v>
      </c>
      <c r="E169" s="235" t="s">
        <v>352</v>
      </c>
      <c r="F169" s="236" t="s">
        <v>353</v>
      </c>
      <c r="G169" s="237" t="s">
        <v>247</v>
      </c>
      <c r="H169" s="238">
        <v>15</v>
      </c>
      <c r="I169" s="239"/>
      <c r="J169" s="240">
        <f>ROUND(I169*H169,2)</f>
        <v>0</v>
      </c>
      <c r="K169" s="236" t="s">
        <v>128</v>
      </c>
      <c r="L169" s="43"/>
      <c r="M169" s="241" t="s">
        <v>1</v>
      </c>
      <c r="N169" s="242" t="s">
        <v>38</v>
      </c>
      <c r="O169" s="90"/>
      <c r="P169" s="243">
        <f>O169*H169</f>
        <v>0</v>
      </c>
      <c r="Q169" s="243">
        <v>0.20219000000000001</v>
      </c>
      <c r="R169" s="243">
        <f>Q169*H169</f>
        <v>3.0328500000000003</v>
      </c>
      <c r="S169" s="243">
        <v>0</v>
      </c>
      <c r="T169" s="244">
        <f>S169*H169</f>
        <v>0</v>
      </c>
      <c r="U169" s="37"/>
      <c r="V169" s="37"/>
      <c r="W169" s="37"/>
      <c r="X169" s="37"/>
      <c r="Y169" s="37"/>
      <c r="Z169" s="37"/>
      <c r="AA169" s="37"/>
      <c r="AB169" s="37"/>
      <c r="AC169" s="37"/>
      <c r="AD169" s="37"/>
      <c r="AE169" s="37"/>
      <c r="AR169" s="245" t="s">
        <v>140</v>
      </c>
      <c r="AT169" s="245" t="s">
        <v>124</v>
      </c>
      <c r="AU169" s="245" t="s">
        <v>83</v>
      </c>
      <c r="AY169" s="16" t="s">
        <v>121</v>
      </c>
      <c r="BE169" s="246">
        <f>IF(N169="základní",J169,0)</f>
        <v>0</v>
      </c>
      <c r="BF169" s="246">
        <f>IF(N169="snížená",J169,0)</f>
        <v>0</v>
      </c>
      <c r="BG169" s="246">
        <f>IF(N169="zákl. přenesená",J169,0)</f>
        <v>0</v>
      </c>
      <c r="BH169" s="246">
        <f>IF(N169="sníž. přenesená",J169,0)</f>
        <v>0</v>
      </c>
      <c r="BI169" s="246">
        <f>IF(N169="nulová",J169,0)</f>
        <v>0</v>
      </c>
      <c r="BJ169" s="16" t="s">
        <v>81</v>
      </c>
      <c r="BK169" s="246">
        <f>ROUND(I169*H169,2)</f>
        <v>0</v>
      </c>
      <c r="BL169" s="16" t="s">
        <v>140</v>
      </c>
      <c r="BM169" s="245" t="s">
        <v>354</v>
      </c>
    </row>
    <row r="170" s="2" customFormat="1">
      <c r="A170" s="37"/>
      <c r="B170" s="38"/>
      <c r="C170" s="39"/>
      <c r="D170" s="252" t="s">
        <v>174</v>
      </c>
      <c r="E170" s="39"/>
      <c r="F170" s="253" t="s">
        <v>355</v>
      </c>
      <c r="G170" s="39"/>
      <c r="H170" s="39"/>
      <c r="I170" s="143"/>
      <c r="J170" s="39"/>
      <c r="K170" s="39"/>
      <c r="L170" s="43"/>
      <c r="M170" s="254"/>
      <c r="N170" s="255"/>
      <c r="O170" s="90"/>
      <c r="P170" s="90"/>
      <c r="Q170" s="90"/>
      <c r="R170" s="90"/>
      <c r="S170" s="90"/>
      <c r="T170" s="91"/>
      <c r="U170" s="37"/>
      <c r="V170" s="37"/>
      <c r="W170" s="37"/>
      <c r="X170" s="37"/>
      <c r="Y170" s="37"/>
      <c r="Z170" s="37"/>
      <c r="AA170" s="37"/>
      <c r="AB170" s="37"/>
      <c r="AC170" s="37"/>
      <c r="AD170" s="37"/>
      <c r="AE170" s="37"/>
      <c r="AT170" s="16" t="s">
        <v>174</v>
      </c>
      <c r="AU170" s="16" t="s">
        <v>83</v>
      </c>
    </row>
    <row r="171" s="2" customFormat="1" ht="21.75" customHeight="1">
      <c r="A171" s="37"/>
      <c r="B171" s="38"/>
      <c r="C171" s="278" t="s">
        <v>244</v>
      </c>
      <c r="D171" s="278" t="s">
        <v>210</v>
      </c>
      <c r="E171" s="279" t="s">
        <v>356</v>
      </c>
      <c r="F171" s="280" t="s">
        <v>357</v>
      </c>
      <c r="G171" s="281" t="s">
        <v>206</v>
      </c>
      <c r="H171" s="282">
        <v>15</v>
      </c>
      <c r="I171" s="283"/>
      <c r="J171" s="284">
        <f>ROUND(I171*H171,2)</f>
        <v>0</v>
      </c>
      <c r="K171" s="280" t="s">
        <v>1</v>
      </c>
      <c r="L171" s="285"/>
      <c r="M171" s="286" t="s">
        <v>1</v>
      </c>
      <c r="N171" s="287" t="s">
        <v>38</v>
      </c>
      <c r="O171" s="90"/>
      <c r="P171" s="243">
        <f>O171*H171</f>
        <v>0</v>
      </c>
      <c r="Q171" s="243">
        <v>0.085000000000000006</v>
      </c>
      <c r="R171" s="243">
        <f>Q171*H171</f>
        <v>1.2750000000000001</v>
      </c>
      <c r="S171" s="243">
        <v>0</v>
      </c>
      <c r="T171" s="244">
        <f>S171*H171</f>
        <v>0</v>
      </c>
      <c r="U171" s="37"/>
      <c r="V171" s="37"/>
      <c r="W171" s="37"/>
      <c r="X171" s="37"/>
      <c r="Y171" s="37"/>
      <c r="Z171" s="37"/>
      <c r="AA171" s="37"/>
      <c r="AB171" s="37"/>
      <c r="AC171" s="37"/>
      <c r="AD171" s="37"/>
      <c r="AE171" s="37"/>
      <c r="AR171" s="245" t="s">
        <v>156</v>
      </c>
      <c r="AT171" s="245" t="s">
        <v>210</v>
      </c>
      <c r="AU171" s="245" t="s">
        <v>83</v>
      </c>
      <c r="AY171" s="16" t="s">
        <v>121</v>
      </c>
      <c r="BE171" s="246">
        <f>IF(N171="základní",J171,0)</f>
        <v>0</v>
      </c>
      <c r="BF171" s="246">
        <f>IF(N171="snížená",J171,0)</f>
        <v>0</v>
      </c>
      <c r="BG171" s="246">
        <f>IF(N171="zákl. přenesená",J171,0)</f>
        <v>0</v>
      </c>
      <c r="BH171" s="246">
        <f>IF(N171="sníž. přenesená",J171,0)</f>
        <v>0</v>
      </c>
      <c r="BI171" s="246">
        <f>IF(N171="nulová",J171,0)</f>
        <v>0</v>
      </c>
      <c r="BJ171" s="16" t="s">
        <v>81</v>
      </c>
      <c r="BK171" s="246">
        <f>ROUND(I171*H171,2)</f>
        <v>0</v>
      </c>
      <c r="BL171" s="16" t="s">
        <v>140</v>
      </c>
      <c r="BM171" s="245" t="s">
        <v>358</v>
      </c>
    </row>
    <row r="172" s="2" customFormat="1" ht="44.25" customHeight="1">
      <c r="A172" s="37"/>
      <c r="B172" s="38"/>
      <c r="C172" s="234" t="s">
        <v>251</v>
      </c>
      <c r="D172" s="234" t="s">
        <v>124</v>
      </c>
      <c r="E172" s="235" t="s">
        <v>359</v>
      </c>
      <c r="F172" s="236" t="s">
        <v>360</v>
      </c>
      <c r="G172" s="237" t="s">
        <v>247</v>
      </c>
      <c r="H172" s="238">
        <v>39</v>
      </c>
      <c r="I172" s="239"/>
      <c r="J172" s="240">
        <f>ROUND(I172*H172,2)</f>
        <v>0</v>
      </c>
      <c r="K172" s="236" t="s">
        <v>128</v>
      </c>
      <c r="L172" s="43"/>
      <c r="M172" s="241" t="s">
        <v>1</v>
      </c>
      <c r="N172" s="242" t="s">
        <v>38</v>
      </c>
      <c r="O172" s="90"/>
      <c r="P172" s="243">
        <f>O172*H172</f>
        <v>0</v>
      </c>
      <c r="Q172" s="243">
        <v>0.15540000000000001</v>
      </c>
      <c r="R172" s="243">
        <f>Q172*H172</f>
        <v>6.0606</v>
      </c>
      <c r="S172" s="243">
        <v>0</v>
      </c>
      <c r="T172" s="244">
        <f>S172*H172</f>
        <v>0</v>
      </c>
      <c r="U172" s="37"/>
      <c r="V172" s="37"/>
      <c r="W172" s="37"/>
      <c r="X172" s="37"/>
      <c r="Y172" s="37"/>
      <c r="Z172" s="37"/>
      <c r="AA172" s="37"/>
      <c r="AB172" s="37"/>
      <c r="AC172" s="37"/>
      <c r="AD172" s="37"/>
      <c r="AE172" s="37"/>
      <c r="AR172" s="245" t="s">
        <v>140</v>
      </c>
      <c r="AT172" s="245" t="s">
        <v>124</v>
      </c>
      <c r="AU172" s="245" t="s">
        <v>83</v>
      </c>
      <c r="AY172" s="16" t="s">
        <v>121</v>
      </c>
      <c r="BE172" s="246">
        <f>IF(N172="základní",J172,0)</f>
        <v>0</v>
      </c>
      <c r="BF172" s="246">
        <f>IF(N172="snížená",J172,0)</f>
        <v>0</v>
      </c>
      <c r="BG172" s="246">
        <f>IF(N172="zákl. přenesená",J172,0)</f>
        <v>0</v>
      </c>
      <c r="BH172" s="246">
        <f>IF(N172="sníž. přenesená",J172,0)</f>
        <v>0</v>
      </c>
      <c r="BI172" s="246">
        <f>IF(N172="nulová",J172,0)</f>
        <v>0</v>
      </c>
      <c r="BJ172" s="16" t="s">
        <v>81</v>
      </c>
      <c r="BK172" s="246">
        <f>ROUND(I172*H172,2)</f>
        <v>0</v>
      </c>
      <c r="BL172" s="16" t="s">
        <v>140</v>
      </c>
      <c r="BM172" s="245" t="s">
        <v>361</v>
      </c>
    </row>
    <row r="173" s="2" customFormat="1">
      <c r="A173" s="37"/>
      <c r="B173" s="38"/>
      <c r="C173" s="39"/>
      <c r="D173" s="252" t="s">
        <v>174</v>
      </c>
      <c r="E173" s="39"/>
      <c r="F173" s="253" t="s">
        <v>355</v>
      </c>
      <c r="G173" s="39"/>
      <c r="H173" s="39"/>
      <c r="I173" s="143"/>
      <c r="J173" s="39"/>
      <c r="K173" s="39"/>
      <c r="L173" s="43"/>
      <c r="M173" s="254"/>
      <c r="N173" s="255"/>
      <c r="O173" s="90"/>
      <c r="P173" s="90"/>
      <c r="Q173" s="90"/>
      <c r="R173" s="90"/>
      <c r="S173" s="90"/>
      <c r="T173" s="91"/>
      <c r="U173" s="37"/>
      <c r="V173" s="37"/>
      <c r="W173" s="37"/>
      <c r="X173" s="37"/>
      <c r="Y173" s="37"/>
      <c r="Z173" s="37"/>
      <c r="AA173" s="37"/>
      <c r="AB173" s="37"/>
      <c r="AC173" s="37"/>
      <c r="AD173" s="37"/>
      <c r="AE173" s="37"/>
      <c r="AT173" s="16" t="s">
        <v>174</v>
      </c>
      <c r="AU173" s="16" t="s">
        <v>83</v>
      </c>
    </row>
    <row r="174" s="2" customFormat="1" ht="16.5" customHeight="1">
      <c r="A174" s="37"/>
      <c r="B174" s="38"/>
      <c r="C174" s="278" t="s">
        <v>256</v>
      </c>
      <c r="D174" s="278" t="s">
        <v>210</v>
      </c>
      <c r="E174" s="279" t="s">
        <v>362</v>
      </c>
      <c r="F174" s="280" t="s">
        <v>363</v>
      </c>
      <c r="G174" s="281" t="s">
        <v>247</v>
      </c>
      <c r="H174" s="282">
        <v>39</v>
      </c>
      <c r="I174" s="283"/>
      <c r="J174" s="284">
        <f>ROUND(I174*H174,2)</f>
        <v>0</v>
      </c>
      <c r="K174" s="280" t="s">
        <v>128</v>
      </c>
      <c r="L174" s="285"/>
      <c r="M174" s="286" t="s">
        <v>1</v>
      </c>
      <c r="N174" s="287" t="s">
        <v>38</v>
      </c>
      <c r="O174" s="90"/>
      <c r="P174" s="243">
        <f>O174*H174</f>
        <v>0</v>
      </c>
      <c r="Q174" s="243">
        <v>0.080000000000000002</v>
      </c>
      <c r="R174" s="243">
        <f>Q174*H174</f>
        <v>3.1200000000000001</v>
      </c>
      <c r="S174" s="243">
        <v>0</v>
      </c>
      <c r="T174" s="244">
        <f>S174*H174</f>
        <v>0</v>
      </c>
      <c r="U174" s="37"/>
      <c r="V174" s="37"/>
      <c r="W174" s="37"/>
      <c r="X174" s="37"/>
      <c r="Y174" s="37"/>
      <c r="Z174" s="37"/>
      <c r="AA174" s="37"/>
      <c r="AB174" s="37"/>
      <c r="AC174" s="37"/>
      <c r="AD174" s="37"/>
      <c r="AE174" s="37"/>
      <c r="AR174" s="245" t="s">
        <v>156</v>
      </c>
      <c r="AT174" s="245" t="s">
        <v>210</v>
      </c>
      <c r="AU174" s="245" t="s">
        <v>83</v>
      </c>
      <c r="AY174" s="16" t="s">
        <v>121</v>
      </c>
      <c r="BE174" s="246">
        <f>IF(N174="základní",J174,0)</f>
        <v>0</v>
      </c>
      <c r="BF174" s="246">
        <f>IF(N174="snížená",J174,0)</f>
        <v>0</v>
      </c>
      <c r="BG174" s="246">
        <f>IF(N174="zákl. přenesená",J174,0)</f>
        <v>0</v>
      </c>
      <c r="BH174" s="246">
        <f>IF(N174="sníž. přenesená",J174,0)</f>
        <v>0</v>
      </c>
      <c r="BI174" s="246">
        <f>IF(N174="nulová",J174,0)</f>
        <v>0</v>
      </c>
      <c r="BJ174" s="16" t="s">
        <v>81</v>
      </c>
      <c r="BK174" s="246">
        <f>ROUND(I174*H174,2)</f>
        <v>0</v>
      </c>
      <c r="BL174" s="16" t="s">
        <v>140</v>
      </c>
      <c r="BM174" s="245" t="s">
        <v>364</v>
      </c>
    </row>
    <row r="175" s="2" customFormat="1" ht="44.25" customHeight="1">
      <c r="A175" s="37"/>
      <c r="B175" s="38"/>
      <c r="C175" s="234" t="s">
        <v>261</v>
      </c>
      <c r="D175" s="234" t="s">
        <v>124</v>
      </c>
      <c r="E175" s="235" t="s">
        <v>365</v>
      </c>
      <c r="F175" s="236" t="s">
        <v>366</v>
      </c>
      <c r="G175" s="237" t="s">
        <v>247</v>
      </c>
      <c r="H175" s="238">
        <v>46</v>
      </c>
      <c r="I175" s="239"/>
      <c r="J175" s="240">
        <f>ROUND(I175*H175,2)</f>
        <v>0</v>
      </c>
      <c r="K175" s="236" t="s">
        <v>128</v>
      </c>
      <c r="L175" s="43"/>
      <c r="M175" s="241" t="s">
        <v>1</v>
      </c>
      <c r="N175" s="242" t="s">
        <v>38</v>
      </c>
      <c r="O175" s="90"/>
      <c r="P175" s="243">
        <f>O175*H175</f>
        <v>0</v>
      </c>
      <c r="Q175" s="243">
        <v>0.1295</v>
      </c>
      <c r="R175" s="243">
        <f>Q175*H175</f>
        <v>5.9569999999999999</v>
      </c>
      <c r="S175" s="243">
        <v>0</v>
      </c>
      <c r="T175" s="244">
        <f>S175*H175</f>
        <v>0</v>
      </c>
      <c r="U175" s="37"/>
      <c r="V175" s="37"/>
      <c r="W175" s="37"/>
      <c r="X175" s="37"/>
      <c r="Y175" s="37"/>
      <c r="Z175" s="37"/>
      <c r="AA175" s="37"/>
      <c r="AB175" s="37"/>
      <c r="AC175" s="37"/>
      <c r="AD175" s="37"/>
      <c r="AE175" s="37"/>
      <c r="AR175" s="245" t="s">
        <v>140</v>
      </c>
      <c r="AT175" s="245" t="s">
        <v>124</v>
      </c>
      <c r="AU175" s="245" t="s">
        <v>83</v>
      </c>
      <c r="AY175" s="16" t="s">
        <v>121</v>
      </c>
      <c r="BE175" s="246">
        <f>IF(N175="základní",J175,0)</f>
        <v>0</v>
      </c>
      <c r="BF175" s="246">
        <f>IF(N175="snížená",J175,0)</f>
        <v>0</v>
      </c>
      <c r="BG175" s="246">
        <f>IF(N175="zákl. přenesená",J175,0)</f>
        <v>0</v>
      </c>
      <c r="BH175" s="246">
        <f>IF(N175="sníž. přenesená",J175,0)</f>
        <v>0</v>
      </c>
      <c r="BI175" s="246">
        <f>IF(N175="nulová",J175,0)</f>
        <v>0</v>
      </c>
      <c r="BJ175" s="16" t="s">
        <v>81</v>
      </c>
      <c r="BK175" s="246">
        <f>ROUND(I175*H175,2)</f>
        <v>0</v>
      </c>
      <c r="BL175" s="16" t="s">
        <v>140</v>
      </c>
      <c r="BM175" s="245" t="s">
        <v>367</v>
      </c>
    </row>
    <row r="176" s="2" customFormat="1">
      <c r="A176" s="37"/>
      <c r="B176" s="38"/>
      <c r="C176" s="39"/>
      <c r="D176" s="252" t="s">
        <v>174</v>
      </c>
      <c r="E176" s="39"/>
      <c r="F176" s="253" t="s">
        <v>368</v>
      </c>
      <c r="G176" s="39"/>
      <c r="H176" s="39"/>
      <c r="I176" s="143"/>
      <c r="J176" s="39"/>
      <c r="K176" s="39"/>
      <c r="L176" s="43"/>
      <c r="M176" s="254"/>
      <c r="N176" s="255"/>
      <c r="O176" s="90"/>
      <c r="P176" s="90"/>
      <c r="Q176" s="90"/>
      <c r="R176" s="90"/>
      <c r="S176" s="90"/>
      <c r="T176" s="91"/>
      <c r="U176" s="37"/>
      <c r="V176" s="37"/>
      <c r="W176" s="37"/>
      <c r="X176" s="37"/>
      <c r="Y176" s="37"/>
      <c r="Z176" s="37"/>
      <c r="AA176" s="37"/>
      <c r="AB176" s="37"/>
      <c r="AC176" s="37"/>
      <c r="AD176" s="37"/>
      <c r="AE176" s="37"/>
      <c r="AT176" s="16" t="s">
        <v>174</v>
      </c>
      <c r="AU176" s="16" t="s">
        <v>83</v>
      </c>
    </row>
    <row r="177" s="2" customFormat="1" ht="16.5" customHeight="1">
      <c r="A177" s="37"/>
      <c r="B177" s="38"/>
      <c r="C177" s="278" t="s">
        <v>266</v>
      </c>
      <c r="D177" s="278" t="s">
        <v>210</v>
      </c>
      <c r="E177" s="279" t="s">
        <v>369</v>
      </c>
      <c r="F177" s="280" t="s">
        <v>370</v>
      </c>
      <c r="G177" s="281" t="s">
        <v>247</v>
      </c>
      <c r="H177" s="282">
        <v>46</v>
      </c>
      <c r="I177" s="283"/>
      <c r="J177" s="284">
        <f>ROUND(I177*H177,2)</f>
        <v>0</v>
      </c>
      <c r="K177" s="280" t="s">
        <v>128</v>
      </c>
      <c r="L177" s="285"/>
      <c r="M177" s="286" t="s">
        <v>1</v>
      </c>
      <c r="N177" s="287" t="s">
        <v>38</v>
      </c>
      <c r="O177" s="90"/>
      <c r="P177" s="243">
        <f>O177*H177</f>
        <v>0</v>
      </c>
      <c r="Q177" s="243">
        <v>0.044999999999999998</v>
      </c>
      <c r="R177" s="243">
        <f>Q177*H177</f>
        <v>2.0699999999999998</v>
      </c>
      <c r="S177" s="243">
        <v>0</v>
      </c>
      <c r="T177" s="244">
        <f>S177*H177</f>
        <v>0</v>
      </c>
      <c r="U177" s="37"/>
      <c r="V177" s="37"/>
      <c r="W177" s="37"/>
      <c r="X177" s="37"/>
      <c r="Y177" s="37"/>
      <c r="Z177" s="37"/>
      <c r="AA177" s="37"/>
      <c r="AB177" s="37"/>
      <c r="AC177" s="37"/>
      <c r="AD177" s="37"/>
      <c r="AE177" s="37"/>
      <c r="AR177" s="245" t="s">
        <v>156</v>
      </c>
      <c r="AT177" s="245" t="s">
        <v>210</v>
      </c>
      <c r="AU177" s="245" t="s">
        <v>83</v>
      </c>
      <c r="AY177" s="16" t="s">
        <v>121</v>
      </c>
      <c r="BE177" s="246">
        <f>IF(N177="základní",J177,0)</f>
        <v>0</v>
      </c>
      <c r="BF177" s="246">
        <f>IF(N177="snížená",J177,0)</f>
        <v>0</v>
      </c>
      <c r="BG177" s="246">
        <f>IF(N177="zákl. přenesená",J177,0)</f>
        <v>0</v>
      </c>
      <c r="BH177" s="246">
        <f>IF(N177="sníž. přenesená",J177,0)</f>
        <v>0</v>
      </c>
      <c r="BI177" s="246">
        <f>IF(N177="nulová",J177,0)</f>
        <v>0</v>
      </c>
      <c r="BJ177" s="16" t="s">
        <v>81</v>
      </c>
      <c r="BK177" s="246">
        <f>ROUND(I177*H177,2)</f>
        <v>0</v>
      </c>
      <c r="BL177" s="16" t="s">
        <v>140</v>
      </c>
      <c r="BM177" s="245" t="s">
        <v>371</v>
      </c>
    </row>
    <row r="178" s="12" customFormat="1" ht="22.8" customHeight="1">
      <c r="A178" s="12"/>
      <c r="B178" s="218"/>
      <c r="C178" s="219"/>
      <c r="D178" s="220" t="s">
        <v>72</v>
      </c>
      <c r="E178" s="232" t="s">
        <v>275</v>
      </c>
      <c r="F178" s="232" t="s">
        <v>276</v>
      </c>
      <c r="G178" s="219"/>
      <c r="H178" s="219"/>
      <c r="I178" s="222"/>
      <c r="J178" s="233">
        <f>BK178</f>
        <v>0</v>
      </c>
      <c r="K178" s="219"/>
      <c r="L178" s="224"/>
      <c r="M178" s="225"/>
      <c r="N178" s="226"/>
      <c r="O178" s="226"/>
      <c r="P178" s="227">
        <f>SUM(P179:P197)</f>
        <v>0</v>
      </c>
      <c r="Q178" s="226"/>
      <c r="R178" s="227">
        <f>SUM(R179:R197)</f>
        <v>0</v>
      </c>
      <c r="S178" s="226"/>
      <c r="T178" s="228">
        <f>SUM(T179:T197)</f>
        <v>0</v>
      </c>
      <c r="U178" s="12"/>
      <c r="V178" s="12"/>
      <c r="W178" s="12"/>
      <c r="X178" s="12"/>
      <c r="Y178" s="12"/>
      <c r="Z178" s="12"/>
      <c r="AA178" s="12"/>
      <c r="AB178" s="12"/>
      <c r="AC178" s="12"/>
      <c r="AD178" s="12"/>
      <c r="AE178" s="12"/>
      <c r="AR178" s="229" t="s">
        <v>81</v>
      </c>
      <c r="AT178" s="230" t="s">
        <v>72</v>
      </c>
      <c r="AU178" s="230" t="s">
        <v>81</v>
      </c>
      <c r="AY178" s="229" t="s">
        <v>121</v>
      </c>
      <c r="BK178" s="231">
        <f>SUM(BK179:BK197)</f>
        <v>0</v>
      </c>
    </row>
    <row r="179" s="2" customFormat="1" ht="33" customHeight="1">
      <c r="A179" s="37"/>
      <c r="B179" s="38"/>
      <c r="C179" s="234" t="s">
        <v>7</v>
      </c>
      <c r="D179" s="234" t="s">
        <v>124</v>
      </c>
      <c r="E179" s="235" t="s">
        <v>278</v>
      </c>
      <c r="F179" s="236" t="s">
        <v>279</v>
      </c>
      <c r="G179" s="237" t="s">
        <v>280</v>
      </c>
      <c r="H179" s="238">
        <v>17.100000000000001</v>
      </c>
      <c r="I179" s="239"/>
      <c r="J179" s="240">
        <f>ROUND(I179*H179,2)</f>
        <v>0</v>
      </c>
      <c r="K179" s="236" t="s">
        <v>128</v>
      </c>
      <c r="L179" s="43"/>
      <c r="M179" s="241" t="s">
        <v>1</v>
      </c>
      <c r="N179" s="242" t="s">
        <v>38</v>
      </c>
      <c r="O179" s="90"/>
      <c r="P179" s="243">
        <f>O179*H179</f>
        <v>0</v>
      </c>
      <c r="Q179" s="243">
        <v>0</v>
      </c>
      <c r="R179" s="243">
        <f>Q179*H179</f>
        <v>0</v>
      </c>
      <c r="S179" s="243">
        <v>0</v>
      </c>
      <c r="T179" s="244">
        <f>S179*H179</f>
        <v>0</v>
      </c>
      <c r="U179" s="37"/>
      <c r="V179" s="37"/>
      <c r="W179" s="37"/>
      <c r="X179" s="37"/>
      <c r="Y179" s="37"/>
      <c r="Z179" s="37"/>
      <c r="AA179" s="37"/>
      <c r="AB179" s="37"/>
      <c r="AC179" s="37"/>
      <c r="AD179" s="37"/>
      <c r="AE179" s="37"/>
      <c r="AR179" s="245" t="s">
        <v>140</v>
      </c>
      <c r="AT179" s="245" t="s">
        <v>124</v>
      </c>
      <c r="AU179" s="245" t="s">
        <v>83</v>
      </c>
      <c r="AY179" s="16" t="s">
        <v>121</v>
      </c>
      <c r="BE179" s="246">
        <f>IF(N179="základní",J179,0)</f>
        <v>0</v>
      </c>
      <c r="BF179" s="246">
        <f>IF(N179="snížená",J179,0)</f>
        <v>0</v>
      </c>
      <c r="BG179" s="246">
        <f>IF(N179="zákl. přenesená",J179,0)</f>
        <v>0</v>
      </c>
      <c r="BH179" s="246">
        <f>IF(N179="sníž. přenesená",J179,0)</f>
        <v>0</v>
      </c>
      <c r="BI179" s="246">
        <f>IF(N179="nulová",J179,0)</f>
        <v>0</v>
      </c>
      <c r="BJ179" s="16" t="s">
        <v>81</v>
      </c>
      <c r="BK179" s="246">
        <f>ROUND(I179*H179,2)</f>
        <v>0</v>
      </c>
      <c r="BL179" s="16" t="s">
        <v>140</v>
      </c>
      <c r="BM179" s="245" t="s">
        <v>281</v>
      </c>
    </row>
    <row r="180" s="2" customFormat="1">
      <c r="A180" s="37"/>
      <c r="B180" s="38"/>
      <c r="C180" s="39"/>
      <c r="D180" s="252" t="s">
        <v>174</v>
      </c>
      <c r="E180" s="39"/>
      <c r="F180" s="253" t="s">
        <v>282</v>
      </c>
      <c r="G180" s="39"/>
      <c r="H180" s="39"/>
      <c r="I180" s="143"/>
      <c r="J180" s="39"/>
      <c r="K180" s="39"/>
      <c r="L180" s="43"/>
      <c r="M180" s="254"/>
      <c r="N180" s="255"/>
      <c r="O180" s="90"/>
      <c r="P180" s="90"/>
      <c r="Q180" s="90"/>
      <c r="R180" s="90"/>
      <c r="S180" s="90"/>
      <c r="T180" s="91"/>
      <c r="U180" s="37"/>
      <c r="V180" s="37"/>
      <c r="W180" s="37"/>
      <c r="X180" s="37"/>
      <c r="Y180" s="37"/>
      <c r="Z180" s="37"/>
      <c r="AA180" s="37"/>
      <c r="AB180" s="37"/>
      <c r="AC180" s="37"/>
      <c r="AD180" s="37"/>
      <c r="AE180" s="37"/>
      <c r="AT180" s="16" t="s">
        <v>174</v>
      </c>
      <c r="AU180" s="16" t="s">
        <v>83</v>
      </c>
    </row>
    <row r="181" s="13" customFormat="1">
      <c r="A181" s="13"/>
      <c r="B181" s="256"/>
      <c r="C181" s="257"/>
      <c r="D181" s="252" t="s">
        <v>176</v>
      </c>
      <c r="E181" s="258" t="s">
        <v>1</v>
      </c>
      <c r="F181" s="259" t="s">
        <v>372</v>
      </c>
      <c r="G181" s="257"/>
      <c r="H181" s="260">
        <v>17.100000000000001</v>
      </c>
      <c r="I181" s="261"/>
      <c r="J181" s="257"/>
      <c r="K181" s="257"/>
      <c r="L181" s="262"/>
      <c r="M181" s="263"/>
      <c r="N181" s="264"/>
      <c r="O181" s="264"/>
      <c r="P181" s="264"/>
      <c r="Q181" s="264"/>
      <c r="R181" s="264"/>
      <c r="S181" s="264"/>
      <c r="T181" s="265"/>
      <c r="U181" s="13"/>
      <c r="V181" s="13"/>
      <c r="W181" s="13"/>
      <c r="X181" s="13"/>
      <c r="Y181" s="13"/>
      <c r="Z181" s="13"/>
      <c r="AA181" s="13"/>
      <c r="AB181" s="13"/>
      <c r="AC181" s="13"/>
      <c r="AD181" s="13"/>
      <c r="AE181" s="13"/>
      <c r="AT181" s="266" t="s">
        <v>176</v>
      </c>
      <c r="AU181" s="266" t="s">
        <v>83</v>
      </c>
      <c r="AV181" s="13" t="s">
        <v>83</v>
      </c>
      <c r="AW181" s="13" t="s">
        <v>30</v>
      </c>
      <c r="AX181" s="13" t="s">
        <v>73</v>
      </c>
      <c r="AY181" s="266" t="s">
        <v>121</v>
      </c>
    </row>
    <row r="182" s="14" customFormat="1">
      <c r="A182" s="14"/>
      <c r="B182" s="267"/>
      <c r="C182" s="268"/>
      <c r="D182" s="252" t="s">
        <v>176</v>
      </c>
      <c r="E182" s="269" t="s">
        <v>1</v>
      </c>
      <c r="F182" s="270" t="s">
        <v>179</v>
      </c>
      <c r="G182" s="268"/>
      <c r="H182" s="271">
        <v>17.100000000000001</v>
      </c>
      <c r="I182" s="272"/>
      <c r="J182" s="268"/>
      <c r="K182" s="268"/>
      <c r="L182" s="273"/>
      <c r="M182" s="274"/>
      <c r="N182" s="275"/>
      <c r="O182" s="275"/>
      <c r="P182" s="275"/>
      <c r="Q182" s="275"/>
      <c r="R182" s="275"/>
      <c r="S182" s="275"/>
      <c r="T182" s="276"/>
      <c r="U182" s="14"/>
      <c r="V182" s="14"/>
      <c r="W182" s="14"/>
      <c r="X182" s="14"/>
      <c r="Y182" s="14"/>
      <c r="Z182" s="14"/>
      <c r="AA182" s="14"/>
      <c r="AB182" s="14"/>
      <c r="AC182" s="14"/>
      <c r="AD182" s="14"/>
      <c r="AE182" s="14"/>
      <c r="AT182" s="277" t="s">
        <v>176</v>
      </c>
      <c r="AU182" s="277" t="s">
        <v>83</v>
      </c>
      <c r="AV182" s="14" t="s">
        <v>140</v>
      </c>
      <c r="AW182" s="14" t="s">
        <v>30</v>
      </c>
      <c r="AX182" s="14" t="s">
        <v>81</v>
      </c>
      <c r="AY182" s="277" t="s">
        <v>121</v>
      </c>
    </row>
    <row r="183" s="2" customFormat="1" ht="33" customHeight="1">
      <c r="A183" s="37"/>
      <c r="B183" s="38"/>
      <c r="C183" s="234" t="s">
        <v>277</v>
      </c>
      <c r="D183" s="234" t="s">
        <v>124</v>
      </c>
      <c r="E183" s="235" t="s">
        <v>373</v>
      </c>
      <c r="F183" s="236" t="s">
        <v>374</v>
      </c>
      <c r="G183" s="237" t="s">
        <v>280</v>
      </c>
      <c r="H183" s="238">
        <v>324.89999999999998</v>
      </c>
      <c r="I183" s="239"/>
      <c r="J183" s="240">
        <f>ROUND(I183*H183,2)</f>
        <v>0</v>
      </c>
      <c r="K183" s="236" t="s">
        <v>128</v>
      </c>
      <c r="L183" s="43"/>
      <c r="M183" s="241" t="s">
        <v>1</v>
      </c>
      <c r="N183" s="242" t="s">
        <v>38</v>
      </c>
      <c r="O183" s="90"/>
      <c r="P183" s="243">
        <f>O183*H183</f>
        <v>0</v>
      </c>
      <c r="Q183" s="243">
        <v>0</v>
      </c>
      <c r="R183" s="243">
        <f>Q183*H183</f>
        <v>0</v>
      </c>
      <c r="S183" s="243">
        <v>0</v>
      </c>
      <c r="T183" s="244">
        <f>S183*H183</f>
        <v>0</v>
      </c>
      <c r="U183" s="37"/>
      <c r="V183" s="37"/>
      <c r="W183" s="37"/>
      <c r="X183" s="37"/>
      <c r="Y183" s="37"/>
      <c r="Z183" s="37"/>
      <c r="AA183" s="37"/>
      <c r="AB183" s="37"/>
      <c r="AC183" s="37"/>
      <c r="AD183" s="37"/>
      <c r="AE183" s="37"/>
      <c r="AR183" s="245" t="s">
        <v>140</v>
      </c>
      <c r="AT183" s="245" t="s">
        <v>124</v>
      </c>
      <c r="AU183" s="245" t="s">
        <v>83</v>
      </c>
      <c r="AY183" s="16" t="s">
        <v>121</v>
      </c>
      <c r="BE183" s="246">
        <f>IF(N183="základní",J183,0)</f>
        <v>0</v>
      </c>
      <c r="BF183" s="246">
        <f>IF(N183="snížená",J183,0)</f>
        <v>0</v>
      </c>
      <c r="BG183" s="246">
        <f>IF(N183="zákl. přenesená",J183,0)</f>
        <v>0</v>
      </c>
      <c r="BH183" s="246">
        <f>IF(N183="sníž. přenesená",J183,0)</f>
        <v>0</v>
      </c>
      <c r="BI183" s="246">
        <f>IF(N183="nulová",J183,0)</f>
        <v>0</v>
      </c>
      <c r="BJ183" s="16" t="s">
        <v>81</v>
      </c>
      <c r="BK183" s="246">
        <f>ROUND(I183*H183,2)</f>
        <v>0</v>
      </c>
      <c r="BL183" s="16" t="s">
        <v>140</v>
      </c>
      <c r="BM183" s="245" t="s">
        <v>375</v>
      </c>
    </row>
    <row r="184" s="2" customFormat="1">
      <c r="A184" s="37"/>
      <c r="B184" s="38"/>
      <c r="C184" s="39"/>
      <c r="D184" s="252" t="s">
        <v>174</v>
      </c>
      <c r="E184" s="39"/>
      <c r="F184" s="253" t="s">
        <v>282</v>
      </c>
      <c r="G184" s="39"/>
      <c r="H184" s="39"/>
      <c r="I184" s="143"/>
      <c r="J184" s="39"/>
      <c r="K184" s="39"/>
      <c r="L184" s="43"/>
      <c r="M184" s="254"/>
      <c r="N184" s="255"/>
      <c r="O184" s="90"/>
      <c r="P184" s="90"/>
      <c r="Q184" s="90"/>
      <c r="R184" s="90"/>
      <c r="S184" s="90"/>
      <c r="T184" s="91"/>
      <c r="U184" s="37"/>
      <c r="V184" s="37"/>
      <c r="W184" s="37"/>
      <c r="X184" s="37"/>
      <c r="Y184" s="37"/>
      <c r="Z184" s="37"/>
      <c r="AA184" s="37"/>
      <c r="AB184" s="37"/>
      <c r="AC184" s="37"/>
      <c r="AD184" s="37"/>
      <c r="AE184" s="37"/>
      <c r="AT184" s="16" t="s">
        <v>174</v>
      </c>
      <c r="AU184" s="16" t="s">
        <v>83</v>
      </c>
    </row>
    <row r="185" s="13" customFormat="1">
      <c r="A185" s="13"/>
      <c r="B185" s="256"/>
      <c r="C185" s="257"/>
      <c r="D185" s="252" t="s">
        <v>176</v>
      </c>
      <c r="E185" s="258" t="s">
        <v>1</v>
      </c>
      <c r="F185" s="259" t="s">
        <v>376</v>
      </c>
      <c r="G185" s="257"/>
      <c r="H185" s="260">
        <v>324.89999999999998</v>
      </c>
      <c r="I185" s="261"/>
      <c r="J185" s="257"/>
      <c r="K185" s="257"/>
      <c r="L185" s="262"/>
      <c r="M185" s="263"/>
      <c r="N185" s="264"/>
      <c r="O185" s="264"/>
      <c r="P185" s="264"/>
      <c r="Q185" s="264"/>
      <c r="R185" s="264"/>
      <c r="S185" s="264"/>
      <c r="T185" s="265"/>
      <c r="U185" s="13"/>
      <c r="V185" s="13"/>
      <c r="W185" s="13"/>
      <c r="X185" s="13"/>
      <c r="Y185" s="13"/>
      <c r="Z185" s="13"/>
      <c r="AA185" s="13"/>
      <c r="AB185" s="13"/>
      <c r="AC185" s="13"/>
      <c r="AD185" s="13"/>
      <c r="AE185" s="13"/>
      <c r="AT185" s="266" t="s">
        <v>176</v>
      </c>
      <c r="AU185" s="266" t="s">
        <v>83</v>
      </c>
      <c r="AV185" s="13" t="s">
        <v>83</v>
      </c>
      <c r="AW185" s="13" t="s">
        <v>30</v>
      </c>
      <c r="AX185" s="13" t="s">
        <v>81</v>
      </c>
      <c r="AY185" s="266" t="s">
        <v>121</v>
      </c>
    </row>
    <row r="186" s="2" customFormat="1" ht="33" customHeight="1">
      <c r="A186" s="37"/>
      <c r="B186" s="38"/>
      <c r="C186" s="234" t="s">
        <v>286</v>
      </c>
      <c r="D186" s="234" t="s">
        <v>124</v>
      </c>
      <c r="E186" s="235" t="s">
        <v>377</v>
      </c>
      <c r="F186" s="236" t="s">
        <v>378</v>
      </c>
      <c r="G186" s="237" t="s">
        <v>280</v>
      </c>
      <c r="H186" s="238">
        <v>2.2549999999999999</v>
      </c>
      <c r="I186" s="239"/>
      <c r="J186" s="240">
        <f>ROUND(I186*H186,2)</f>
        <v>0</v>
      </c>
      <c r="K186" s="236" t="s">
        <v>128</v>
      </c>
      <c r="L186" s="43"/>
      <c r="M186" s="241" t="s">
        <v>1</v>
      </c>
      <c r="N186" s="242" t="s">
        <v>38</v>
      </c>
      <c r="O186" s="90"/>
      <c r="P186" s="243">
        <f>O186*H186</f>
        <v>0</v>
      </c>
      <c r="Q186" s="243">
        <v>0</v>
      </c>
      <c r="R186" s="243">
        <f>Q186*H186</f>
        <v>0</v>
      </c>
      <c r="S186" s="243">
        <v>0</v>
      </c>
      <c r="T186" s="244">
        <f>S186*H186</f>
        <v>0</v>
      </c>
      <c r="U186" s="37"/>
      <c r="V186" s="37"/>
      <c r="W186" s="37"/>
      <c r="X186" s="37"/>
      <c r="Y186" s="37"/>
      <c r="Z186" s="37"/>
      <c r="AA186" s="37"/>
      <c r="AB186" s="37"/>
      <c r="AC186" s="37"/>
      <c r="AD186" s="37"/>
      <c r="AE186" s="37"/>
      <c r="AR186" s="245" t="s">
        <v>140</v>
      </c>
      <c r="AT186" s="245" t="s">
        <v>124</v>
      </c>
      <c r="AU186" s="245" t="s">
        <v>83</v>
      </c>
      <c r="AY186" s="16" t="s">
        <v>121</v>
      </c>
      <c r="BE186" s="246">
        <f>IF(N186="základní",J186,0)</f>
        <v>0</v>
      </c>
      <c r="BF186" s="246">
        <f>IF(N186="snížená",J186,0)</f>
        <v>0</v>
      </c>
      <c r="BG186" s="246">
        <f>IF(N186="zákl. přenesená",J186,0)</f>
        <v>0</v>
      </c>
      <c r="BH186" s="246">
        <f>IF(N186="sníž. přenesená",J186,0)</f>
        <v>0</v>
      </c>
      <c r="BI186" s="246">
        <f>IF(N186="nulová",J186,0)</f>
        <v>0</v>
      </c>
      <c r="BJ186" s="16" t="s">
        <v>81</v>
      </c>
      <c r="BK186" s="246">
        <f>ROUND(I186*H186,2)</f>
        <v>0</v>
      </c>
      <c r="BL186" s="16" t="s">
        <v>140</v>
      </c>
      <c r="BM186" s="245" t="s">
        <v>379</v>
      </c>
    </row>
    <row r="187" s="2" customFormat="1">
      <c r="A187" s="37"/>
      <c r="B187" s="38"/>
      <c r="C187" s="39"/>
      <c r="D187" s="252" t="s">
        <v>174</v>
      </c>
      <c r="E187" s="39"/>
      <c r="F187" s="253" t="s">
        <v>282</v>
      </c>
      <c r="G187" s="39"/>
      <c r="H187" s="39"/>
      <c r="I187" s="143"/>
      <c r="J187" s="39"/>
      <c r="K187" s="39"/>
      <c r="L187" s="43"/>
      <c r="M187" s="254"/>
      <c r="N187" s="255"/>
      <c r="O187" s="90"/>
      <c r="P187" s="90"/>
      <c r="Q187" s="90"/>
      <c r="R187" s="90"/>
      <c r="S187" s="90"/>
      <c r="T187" s="91"/>
      <c r="U187" s="37"/>
      <c r="V187" s="37"/>
      <c r="W187" s="37"/>
      <c r="X187" s="37"/>
      <c r="Y187" s="37"/>
      <c r="Z187" s="37"/>
      <c r="AA187" s="37"/>
      <c r="AB187" s="37"/>
      <c r="AC187" s="37"/>
      <c r="AD187" s="37"/>
      <c r="AE187" s="37"/>
      <c r="AT187" s="16" t="s">
        <v>174</v>
      </c>
      <c r="AU187" s="16" t="s">
        <v>83</v>
      </c>
    </row>
    <row r="188" s="13" customFormat="1">
      <c r="A188" s="13"/>
      <c r="B188" s="256"/>
      <c r="C188" s="257"/>
      <c r="D188" s="252" t="s">
        <v>176</v>
      </c>
      <c r="E188" s="258" t="s">
        <v>1</v>
      </c>
      <c r="F188" s="259" t="s">
        <v>380</v>
      </c>
      <c r="G188" s="257"/>
      <c r="H188" s="260">
        <v>2.2549999999999999</v>
      </c>
      <c r="I188" s="261"/>
      <c r="J188" s="257"/>
      <c r="K188" s="257"/>
      <c r="L188" s="262"/>
      <c r="M188" s="263"/>
      <c r="N188" s="264"/>
      <c r="O188" s="264"/>
      <c r="P188" s="264"/>
      <c r="Q188" s="264"/>
      <c r="R188" s="264"/>
      <c r="S188" s="264"/>
      <c r="T188" s="265"/>
      <c r="U188" s="13"/>
      <c r="V188" s="13"/>
      <c r="W188" s="13"/>
      <c r="X188" s="13"/>
      <c r="Y188" s="13"/>
      <c r="Z188" s="13"/>
      <c r="AA188" s="13"/>
      <c r="AB188" s="13"/>
      <c r="AC188" s="13"/>
      <c r="AD188" s="13"/>
      <c r="AE188" s="13"/>
      <c r="AT188" s="266" t="s">
        <v>176</v>
      </c>
      <c r="AU188" s="266" t="s">
        <v>83</v>
      </c>
      <c r="AV188" s="13" t="s">
        <v>83</v>
      </c>
      <c r="AW188" s="13" t="s">
        <v>30</v>
      </c>
      <c r="AX188" s="13" t="s">
        <v>73</v>
      </c>
      <c r="AY188" s="266" t="s">
        <v>121</v>
      </c>
    </row>
    <row r="189" s="14" customFormat="1">
      <c r="A189" s="14"/>
      <c r="B189" s="267"/>
      <c r="C189" s="268"/>
      <c r="D189" s="252" t="s">
        <v>176</v>
      </c>
      <c r="E189" s="269" t="s">
        <v>1</v>
      </c>
      <c r="F189" s="270" t="s">
        <v>179</v>
      </c>
      <c r="G189" s="268"/>
      <c r="H189" s="271">
        <v>2.2549999999999999</v>
      </c>
      <c r="I189" s="272"/>
      <c r="J189" s="268"/>
      <c r="K189" s="268"/>
      <c r="L189" s="273"/>
      <c r="M189" s="274"/>
      <c r="N189" s="275"/>
      <c r="O189" s="275"/>
      <c r="P189" s="275"/>
      <c r="Q189" s="275"/>
      <c r="R189" s="275"/>
      <c r="S189" s="275"/>
      <c r="T189" s="276"/>
      <c r="U189" s="14"/>
      <c r="V189" s="14"/>
      <c r="W189" s="14"/>
      <c r="X189" s="14"/>
      <c r="Y189" s="14"/>
      <c r="Z189" s="14"/>
      <c r="AA189" s="14"/>
      <c r="AB189" s="14"/>
      <c r="AC189" s="14"/>
      <c r="AD189" s="14"/>
      <c r="AE189" s="14"/>
      <c r="AT189" s="277" t="s">
        <v>176</v>
      </c>
      <c r="AU189" s="277" t="s">
        <v>83</v>
      </c>
      <c r="AV189" s="14" t="s">
        <v>140</v>
      </c>
      <c r="AW189" s="14" t="s">
        <v>30</v>
      </c>
      <c r="AX189" s="14" t="s">
        <v>81</v>
      </c>
      <c r="AY189" s="277" t="s">
        <v>121</v>
      </c>
    </row>
    <row r="190" s="2" customFormat="1" ht="33" customHeight="1">
      <c r="A190" s="37"/>
      <c r="B190" s="38"/>
      <c r="C190" s="234" t="s">
        <v>381</v>
      </c>
      <c r="D190" s="234" t="s">
        <v>124</v>
      </c>
      <c r="E190" s="235" t="s">
        <v>382</v>
      </c>
      <c r="F190" s="236" t="s">
        <v>374</v>
      </c>
      <c r="G190" s="237" t="s">
        <v>280</v>
      </c>
      <c r="H190" s="238">
        <v>42.844999999999999</v>
      </c>
      <c r="I190" s="239"/>
      <c r="J190" s="240">
        <f>ROUND(I190*H190,2)</f>
        <v>0</v>
      </c>
      <c r="K190" s="236" t="s">
        <v>128</v>
      </c>
      <c r="L190" s="43"/>
      <c r="M190" s="241" t="s">
        <v>1</v>
      </c>
      <c r="N190" s="242" t="s">
        <v>38</v>
      </c>
      <c r="O190" s="90"/>
      <c r="P190" s="243">
        <f>O190*H190</f>
        <v>0</v>
      </c>
      <c r="Q190" s="243">
        <v>0</v>
      </c>
      <c r="R190" s="243">
        <f>Q190*H190</f>
        <v>0</v>
      </c>
      <c r="S190" s="243">
        <v>0</v>
      </c>
      <c r="T190" s="244">
        <f>S190*H190</f>
        <v>0</v>
      </c>
      <c r="U190" s="37"/>
      <c r="V190" s="37"/>
      <c r="W190" s="37"/>
      <c r="X190" s="37"/>
      <c r="Y190" s="37"/>
      <c r="Z190" s="37"/>
      <c r="AA190" s="37"/>
      <c r="AB190" s="37"/>
      <c r="AC190" s="37"/>
      <c r="AD190" s="37"/>
      <c r="AE190" s="37"/>
      <c r="AR190" s="245" t="s">
        <v>140</v>
      </c>
      <c r="AT190" s="245" t="s">
        <v>124</v>
      </c>
      <c r="AU190" s="245" t="s">
        <v>83</v>
      </c>
      <c r="AY190" s="16" t="s">
        <v>121</v>
      </c>
      <c r="BE190" s="246">
        <f>IF(N190="základní",J190,0)</f>
        <v>0</v>
      </c>
      <c r="BF190" s="246">
        <f>IF(N190="snížená",J190,0)</f>
        <v>0</v>
      </c>
      <c r="BG190" s="246">
        <f>IF(N190="zákl. přenesená",J190,0)</f>
        <v>0</v>
      </c>
      <c r="BH190" s="246">
        <f>IF(N190="sníž. přenesená",J190,0)</f>
        <v>0</v>
      </c>
      <c r="BI190" s="246">
        <f>IF(N190="nulová",J190,0)</f>
        <v>0</v>
      </c>
      <c r="BJ190" s="16" t="s">
        <v>81</v>
      </c>
      <c r="BK190" s="246">
        <f>ROUND(I190*H190,2)</f>
        <v>0</v>
      </c>
      <c r="BL190" s="16" t="s">
        <v>140</v>
      </c>
      <c r="BM190" s="245" t="s">
        <v>383</v>
      </c>
    </row>
    <row r="191" s="2" customFormat="1">
      <c r="A191" s="37"/>
      <c r="B191" s="38"/>
      <c r="C191" s="39"/>
      <c r="D191" s="252" t="s">
        <v>174</v>
      </c>
      <c r="E191" s="39"/>
      <c r="F191" s="253" t="s">
        <v>282</v>
      </c>
      <c r="G191" s="39"/>
      <c r="H191" s="39"/>
      <c r="I191" s="143"/>
      <c r="J191" s="39"/>
      <c r="K191" s="39"/>
      <c r="L191" s="43"/>
      <c r="M191" s="254"/>
      <c r="N191" s="255"/>
      <c r="O191" s="90"/>
      <c r="P191" s="90"/>
      <c r="Q191" s="90"/>
      <c r="R191" s="90"/>
      <c r="S191" s="90"/>
      <c r="T191" s="91"/>
      <c r="U191" s="37"/>
      <c r="V191" s="37"/>
      <c r="W191" s="37"/>
      <c r="X191" s="37"/>
      <c r="Y191" s="37"/>
      <c r="Z191" s="37"/>
      <c r="AA191" s="37"/>
      <c r="AB191" s="37"/>
      <c r="AC191" s="37"/>
      <c r="AD191" s="37"/>
      <c r="AE191" s="37"/>
      <c r="AT191" s="16" t="s">
        <v>174</v>
      </c>
      <c r="AU191" s="16" t="s">
        <v>83</v>
      </c>
    </row>
    <row r="192" s="13" customFormat="1">
      <c r="A192" s="13"/>
      <c r="B192" s="256"/>
      <c r="C192" s="257"/>
      <c r="D192" s="252" t="s">
        <v>176</v>
      </c>
      <c r="E192" s="258" t="s">
        <v>1</v>
      </c>
      <c r="F192" s="259" t="s">
        <v>384</v>
      </c>
      <c r="G192" s="257"/>
      <c r="H192" s="260">
        <v>42.844999999999999</v>
      </c>
      <c r="I192" s="261"/>
      <c r="J192" s="257"/>
      <c r="K192" s="257"/>
      <c r="L192" s="262"/>
      <c r="M192" s="263"/>
      <c r="N192" s="264"/>
      <c r="O192" s="264"/>
      <c r="P192" s="264"/>
      <c r="Q192" s="264"/>
      <c r="R192" s="264"/>
      <c r="S192" s="264"/>
      <c r="T192" s="265"/>
      <c r="U192" s="13"/>
      <c r="V192" s="13"/>
      <c r="W192" s="13"/>
      <c r="X192" s="13"/>
      <c r="Y192" s="13"/>
      <c r="Z192" s="13"/>
      <c r="AA192" s="13"/>
      <c r="AB192" s="13"/>
      <c r="AC192" s="13"/>
      <c r="AD192" s="13"/>
      <c r="AE192" s="13"/>
      <c r="AT192" s="266" t="s">
        <v>176</v>
      </c>
      <c r="AU192" s="266" t="s">
        <v>83</v>
      </c>
      <c r="AV192" s="13" t="s">
        <v>83</v>
      </c>
      <c r="AW192" s="13" t="s">
        <v>30</v>
      </c>
      <c r="AX192" s="13" t="s">
        <v>81</v>
      </c>
      <c r="AY192" s="266" t="s">
        <v>121</v>
      </c>
    </row>
    <row r="193" s="2" customFormat="1" ht="33" customHeight="1">
      <c r="A193" s="37"/>
      <c r="B193" s="38"/>
      <c r="C193" s="234" t="s">
        <v>385</v>
      </c>
      <c r="D193" s="234" t="s">
        <v>124</v>
      </c>
      <c r="E193" s="235" t="s">
        <v>386</v>
      </c>
      <c r="F193" s="236" t="s">
        <v>387</v>
      </c>
      <c r="G193" s="237" t="s">
        <v>280</v>
      </c>
      <c r="H193" s="238">
        <v>2.2549999999999999</v>
      </c>
      <c r="I193" s="239"/>
      <c r="J193" s="240">
        <f>ROUND(I193*H193,2)</f>
        <v>0</v>
      </c>
      <c r="K193" s="236" t="s">
        <v>128</v>
      </c>
      <c r="L193" s="43"/>
      <c r="M193" s="241" t="s">
        <v>1</v>
      </c>
      <c r="N193" s="242" t="s">
        <v>38</v>
      </c>
      <c r="O193" s="90"/>
      <c r="P193" s="243">
        <f>O193*H193</f>
        <v>0</v>
      </c>
      <c r="Q193" s="243">
        <v>0</v>
      </c>
      <c r="R193" s="243">
        <f>Q193*H193</f>
        <v>0</v>
      </c>
      <c r="S193" s="243">
        <v>0</v>
      </c>
      <c r="T193" s="244">
        <f>S193*H193</f>
        <v>0</v>
      </c>
      <c r="U193" s="37"/>
      <c r="V193" s="37"/>
      <c r="W193" s="37"/>
      <c r="X193" s="37"/>
      <c r="Y193" s="37"/>
      <c r="Z193" s="37"/>
      <c r="AA193" s="37"/>
      <c r="AB193" s="37"/>
      <c r="AC193" s="37"/>
      <c r="AD193" s="37"/>
      <c r="AE193" s="37"/>
      <c r="AR193" s="245" t="s">
        <v>140</v>
      </c>
      <c r="AT193" s="245" t="s">
        <v>124</v>
      </c>
      <c r="AU193" s="245" t="s">
        <v>83</v>
      </c>
      <c r="AY193" s="16" t="s">
        <v>121</v>
      </c>
      <c r="BE193" s="246">
        <f>IF(N193="základní",J193,0)</f>
        <v>0</v>
      </c>
      <c r="BF193" s="246">
        <f>IF(N193="snížená",J193,0)</f>
        <v>0</v>
      </c>
      <c r="BG193" s="246">
        <f>IF(N193="zákl. přenesená",J193,0)</f>
        <v>0</v>
      </c>
      <c r="BH193" s="246">
        <f>IF(N193="sníž. přenesená",J193,0)</f>
        <v>0</v>
      </c>
      <c r="BI193" s="246">
        <f>IF(N193="nulová",J193,0)</f>
        <v>0</v>
      </c>
      <c r="BJ193" s="16" t="s">
        <v>81</v>
      </c>
      <c r="BK193" s="246">
        <f>ROUND(I193*H193,2)</f>
        <v>0</v>
      </c>
      <c r="BL193" s="16" t="s">
        <v>140</v>
      </c>
      <c r="BM193" s="245" t="s">
        <v>388</v>
      </c>
    </row>
    <row r="194" s="2" customFormat="1">
      <c r="A194" s="37"/>
      <c r="B194" s="38"/>
      <c r="C194" s="39"/>
      <c r="D194" s="252" t="s">
        <v>174</v>
      </c>
      <c r="E194" s="39"/>
      <c r="F194" s="253" t="s">
        <v>389</v>
      </c>
      <c r="G194" s="39"/>
      <c r="H194" s="39"/>
      <c r="I194" s="143"/>
      <c r="J194" s="39"/>
      <c r="K194" s="39"/>
      <c r="L194" s="43"/>
      <c r="M194" s="254"/>
      <c r="N194" s="255"/>
      <c r="O194" s="90"/>
      <c r="P194" s="90"/>
      <c r="Q194" s="90"/>
      <c r="R194" s="90"/>
      <c r="S194" s="90"/>
      <c r="T194" s="91"/>
      <c r="U194" s="37"/>
      <c r="V194" s="37"/>
      <c r="W194" s="37"/>
      <c r="X194" s="37"/>
      <c r="Y194" s="37"/>
      <c r="Z194" s="37"/>
      <c r="AA194" s="37"/>
      <c r="AB194" s="37"/>
      <c r="AC194" s="37"/>
      <c r="AD194" s="37"/>
      <c r="AE194" s="37"/>
      <c r="AT194" s="16" t="s">
        <v>174</v>
      </c>
      <c r="AU194" s="16" t="s">
        <v>83</v>
      </c>
    </row>
    <row r="195" s="2" customFormat="1" ht="33" customHeight="1">
      <c r="A195" s="37"/>
      <c r="B195" s="38"/>
      <c r="C195" s="234" t="s">
        <v>390</v>
      </c>
      <c r="D195" s="234" t="s">
        <v>124</v>
      </c>
      <c r="E195" s="235" t="s">
        <v>391</v>
      </c>
      <c r="F195" s="236" t="s">
        <v>319</v>
      </c>
      <c r="G195" s="237" t="s">
        <v>280</v>
      </c>
      <c r="H195" s="238">
        <v>17.100000000000001</v>
      </c>
      <c r="I195" s="239"/>
      <c r="J195" s="240">
        <f>ROUND(I195*H195,2)</f>
        <v>0</v>
      </c>
      <c r="K195" s="236" t="s">
        <v>128</v>
      </c>
      <c r="L195" s="43"/>
      <c r="M195" s="241" t="s">
        <v>1</v>
      </c>
      <c r="N195" s="242" t="s">
        <v>38</v>
      </c>
      <c r="O195" s="90"/>
      <c r="P195" s="243">
        <f>O195*H195</f>
        <v>0</v>
      </c>
      <c r="Q195" s="243">
        <v>0</v>
      </c>
      <c r="R195" s="243">
        <f>Q195*H195</f>
        <v>0</v>
      </c>
      <c r="S195" s="243">
        <v>0</v>
      </c>
      <c r="T195" s="244">
        <f>S195*H195</f>
        <v>0</v>
      </c>
      <c r="U195" s="37"/>
      <c r="V195" s="37"/>
      <c r="W195" s="37"/>
      <c r="X195" s="37"/>
      <c r="Y195" s="37"/>
      <c r="Z195" s="37"/>
      <c r="AA195" s="37"/>
      <c r="AB195" s="37"/>
      <c r="AC195" s="37"/>
      <c r="AD195" s="37"/>
      <c r="AE195" s="37"/>
      <c r="AR195" s="245" t="s">
        <v>140</v>
      </c>
      <c r="AT195" s="245" t="s">
        <v>124</v>
      </c>
      <c r="AU195" s="245" t="s">
        <v>83</v>
      </c>
      <c r="AY195" s="16" t="s">
        <v>121</v>
      </c>
      <c r="BE195" s="246">
        <f>IF(N195="základní",J195,0)</f>
        <v>0</v>
      </c>
      <c r="BF195" s="246">
        <f>IF(N195="snížená",J195,0)</f>
        <v>0</v>
      </c>
      <c r="BG195" s="246">
        <f>IF(N195="zákl. přenesená",J195,0)</f>
        <v>0</v>
      </c>
      <c r="BH195" s="246">
        <f>IF(N195="sníž. přenesená",J195,0)</f>
        <v>0</v>
      </c>
      <c r="BI195" s="246">
        <f>IF(N195="nulová",J195,0)</f>
        <v>0</v>
      </c>
      <c r="BJ195" s="16" t="s">
        <v>81</v>
      </c>
      <c r="BK195" s="246">
        <f>ROUND(I195*H195,2)</f>
        <v>0</v>
      </c>
      <c r="BL195" s="16" t="s">
        <v>140</v>
      </c>
      <c r="BM195" s="245" t="s">
        <v>392</v>
      </c>
    </row>
    <row r="196" s="2" customFormat="1">
      <c r="A196" s="37"/>
      <c r="B196" s="38"/>
      <c r="C196" s="39"/>
      <c r="D196" s="252" t="s">
        <v>174</v>
      </c>
      <c r="E196" s="39"/>
      <c r="F196" s="253" t="s">
        <v>389</v>
      </c>
      <c r="G196" s="39"/>
      <c r="H196" s="39"/>
      <c r="I196" s="143"/>
      <c r="J196" s="39"/>
      <c r="K196" s="39"/>
      <c r="L196" s="43"/>
      <c r="M196" s="254"/>
      <c r="N196" s="255"/>
      <c r="O196" s="90"/>
      <c r="P196" s="90"/>
      <c r="Q196" s="90"/>
      <c r="R196" s="90"/>
      <c r="S196" s="90"/>
      <c r="T196" s="91"/>
      <c r="U196" s="37"/>
      <c r="V196" s="37"/>
      <c r="W196" s="37"/>
      <c r="X196" s="37"/>
      <c r="Y196" s="37"/>
      <c r="Z196" s="37"/>
      <c r="AA196" s="37"/>
      <c r="AB196" s="37"/>
      <c r="AC196" s="37"/>
      <c r="AD196" s="37"/>
      <c r="AE196" s="37"/>
      <c r="AT196" s="16" t="s">
        <v>174</v>
      </c>
      <c r="AU196" s="16" t="s">
        <v>83</v>
      </c>
    </row>
    <row r="197" s="13" customFormat="1">
      <c r="A197" s="13"/>
      <c r="B197" s="256"/>
      <c r="C197" s="257"/>
      <c r="D197" s="252" t="s">
        <v>176</v>
      </c>
      <c r="E197" s="258" t="s">
        <v>1</v>
      </c>
      <c r="F197" s="259" t="s">
        <v>393</v>
      </c>
      <c r="G197" s="257"/>
      <c r="H197" s="260">
        <v>17.100000000000001</v>
      </c>
      <c r="I197" s="261"/>
      <c r="J197" s="257"/>
      <c r="K197" s="257"/>
      <c r="L197" s="262"/>
      <c r="M197" s="263"/>
      <c r="N197" s="264"/>
      <c r="O197" s="264"/>
      <c r="P197" s="264"/>
      <c r="Q197" s="264"/>
      <c r="R197" s="264"/>
      <c r="S197" s="264"/>
      <c r="T197" s="265"/>
      <c r="U197" s="13"/>
      <c r="V197" s="13"/>
      <c r="W197" s="13"/>
      <c r="X197" s="13"/>
      <c r="Y197" s="13"/>
      <c r="Z197" s="13"/>
      <c r="AA197" s="13"/>
      <c r="AB197" s="13"/>
      <c r="AC197" s="13"/>
      <c r="AD197" s="13"/>
      <c r="AE197" s="13"/>
      <c r="AT197" s="266" t="s">
        <v>176</v>
      </c>
      <c r="AU197" s="266" t="s">
        <v>83</v>
      </c>
      <c r="AV197" s="13" t="s">
        <v>83</v>
      </c>
      <c r="AW197" s="13" t="s">
        <v>30</v>
      </c>
      <c r="AX197" s="13" t="s">
        <v>81</v>
      </c>
      <c r="AY197" s="266" t="s">
        <v>121</v>
      </c>
    </row>
    <row r="198" s="12" customFormat="1" ht="22.8" customHeight="1">
      <c r="A198" s="12"/>
      <c r="B198" s="218"/>
      <c r="C198" s="219"/>
      <c r="D198" s="220" t="s">
        <v>72</v>
      </c>
      <c r="E198" s="232" t="s">
        <v>284</v>
      </c>
      <c r="F198" s="232" t="s">
        <v>285</v>
      </c>
      <c r="G198" s="219"/>
      <c r="H198" s="219"/>
      <c r="I198" s="222"/>
      <c r="J198" s="233">
        <f>BK198</f>
        <v>0</v>
      </c>
      <c r="K198" s="219"/>
      <c r="L198" s="224"/>
      <c r="M198" s="225"/>
      <c r="N198" s="226"/>
      <c r="O198" s="226"/>
      <c r="P198" s="227">
        <f>SUM(P199:P200)</f>
        <v>0</v>
      </c>
      <c r="Q198" s="226"/>
      <c r="R198" s="227">
        <f>SUM(R199:R200)</f>
        <v>0</v>
      </c>
      <c r="S198" s="226"/>
      <c r="T198" s="228">
        <f>SUM(T199:T200)</f>
        <v>0</v>
      </c>
      <c r="U198" s="12"/>
      <c r="V198" s="12"/>
      <c r="W198" s="12"/>
      <c r="X198" s="12"/>
      <c r="Y198" s="12"/>
      <c r="Z198" s="12"/>
      <c r="AA198" s="12"/>
      <c r="AB198" s="12"/>
      <c r="AC198" s="12"/>
      <c r="AD198" s="12"/>
      <c r="AE198" s="12"/>
      <c r="AR198" s="229" t="s">
        <v>81</v>
      </c>
      <c r="AT198" s="230" t="s">
        <v>72</v>
      </c>
      <c r="AU198" s="230" t="s">
        <v>81</v>
      </c>
      <c r="AY198" s="229" t="s">
        <v>121</v>
      </c>
      <c r="BK198" s="231">
        <f>SUM(BK199:BK200)</f>
        <v>0</v>
      </c>
    </row>
    <row r="199" s="2" customFormat="1" ht="33" customHeight="1">
      <c r="A199" s="37"/>
      <c r="B199" s="38"/>
      <c r="C199" s="234" t="s">
        <v>394</v>
      </c>
      <c r="D199" s="234" t="s">
        <v>124</v>
      </c>
      <c r="E199" s="235" t="s">
        <v>287</v>
      </c>
      <c r="F199" s="236" t="s">
        <v>288</v>
      </c>
      <c r="G199" s="237" t="s">
        <v>280</v>
      </c>
      <c r="H199" s="238">
        <v>124.887</v>
      </c>
      <c r="I199" s="239"/>
      <c r="J199" s="240">
        <f>ROUND(I199*H199,2)</f>
        <v>0</v>
      </c>
      <c r="K199" s="236" t="s">
        <v>128</v>
      </c>
      <c r="L199" s="43"/>
      <c r="M199" s="241" t="s">
        <v>1</v>
      </c>
      <c r="N199" s="242" t="s">
        <v>38</v>
      </c>
      <c r="O199" s="90"/>
      <c r="P199" s="243">
        <f>O199*H199</f>
        <v>0</v>
      </c>
      <c r="Q199" s="243">
        <v>0</v>
      </c>
      <c r="R199" s="243">
        <f>Q199*H199</f>
        <v>0</v>
      </c>
      <c r="S199" s="243">
        <v>0</v>
      </c>
      <c r="T199" s="244">
        <f>S199*H199</f>
        <v>0</v>
      </c>
      <c r="U199" s="37"/>
      <c r="V199" s="37"/>
      <c r="W199" s="37"/>
      <c r="X199" s="37"/>
      <c r="Y199" s="37"/>
      <c r="Z199" s="37"/>
      <c r="AA199" s="37"/>
      <c r="AB199" s="37"/>
      <c r="AC199" s="37"/>
      <c r="AD199" s="37"/>
      <c r="AE199" s="37"/>
      <c r="AR199" s="245" t="s">
        <v>140</v>
      </c>
      <c r="AT199" s="245" t="s">
        <v>124</v>
      </c>
      <c r="AU199" s="245" t="s">
        <v>83</v>
      </c>
      <c r="AY199" s="16" t="s">
        <v>121</v>
      </c>
      <c r="BE199" s="246">
        <f>IF(N199="základní",J199,0)</f>
        <v>0</v>
      </c>
      <c r="BF199" s="246">
        <f>IF(N199="snížená",J199,0)</f>
        <v>0</v>
      </c>
      <c r="BG199" s="246">
        <f>IF(N199="zákl. přenesená",J199,0)</f>
        <v>0</v>
      </c>
      <c r="BH199" s="246">
        <f>IF(N199="sníž. přenesená",J199,0)</f>
        <v>0</v>
      </c>
      <c r="BI199" s="246">
        <f>IF(N199="nulová",J199,0)</f>
        <v>0</v>
      </c>
      <c r="BJ199" s="16" t="s">
        <v>81</v>
      </c>
      <c r="BK199" s="246">
        <f>ROUND(I199*H199,2)</f>
        <v>0</v>
      </c>
      <c r="BL199" s="16" t="s">
        <v>140</v>
      </c>
      <c r="BM199" s="245" t="s">
        <v>289</v>
      </c>
    </row>
    <row r="200" s="2" customFormat="1">
      <c r="A200" s="37"/>
      <c r="B200" s="38"/>
      <c r="C200" s="39"/>
      <c r="D200" s="252" t="s">
        <v>174</v>
      </c>
      <c r="E200" s="39"/>
      <c r="F200" s="253" t="s">
        <v>290</v>
      </c>
      <c r="G200" s="39"/>
      <c r="H200" s="39"/>
      <c r="I200" s="143"/>
      <c r="J200" s="39"/>
      <c r="K200" s="39"/>
      <c r="L200" s="43"/>
      <c r="M200" s="288"/>
      <c r="N200" s="289"/>
      <c r="O200" s="249"/>
      <c r="P200" s="249"/>
      <c r="Q200" s="249"/>
      <c r="R200" s="249"/>
      <c r="S200" s="249"/>
      <c r="T200" s="290"/>
      <c r="U200" s="37"/>
      <c r="V200" s="37"/>
      <c r="W200" s="37"/>
      <c r="X200" s="37"/>
      <c r="Y200" s="37"/>
      <c r="Z200" s="37"/>
      <c r="AA200" s="37"/>
      <c r="AB200" s="37"/>
      <c r="AC200" s="37"/>
      <c r="AD200" s="37"/>
      <c r="AE200" s="37"/>
      <c r="AT200" s="16" t="s">
        <v>174</v>
      </c>
      <c r="AU200" s="16" t="s">
        <v>83</v>
      </c>
    </row>
    <row r="201" s="2" customFormat="1" ht="6.96" customHeight="1">
      <c r="A201" s="37"/>
      <c r="B201" s="65"/>
      <c r="C201" s="66"/>
      <c r="D201" s="66"/>
      <c r="E201" s="66"/>
      <c r="F201" s="66"/>
      <c r="G201" s="66"/>
      <c r="H201" s="66"/>
      <c r="I201" s="182"/>
      <c r="J201" s="66"/>
      <c r="K201" s="66"/>
      <c r="L201" s="43"/>
      <c r="M201" s="37"/>
      <c r="O201" s="37"/>
      <c r="P201" s="37"/>
      <c r="Q201" s="37"/>
      <c r="R201" s="37"/>
      <c r="S201" s="37"/>
      <c r="T201" s="37"/>
      <c r="U201" s="37"/>
      <c r="V201" s="37"/>
      <c r="W201" s="37"/>
      <c r="X201" s="37"/>
      <c r="Y201" s="37"/>
      <c r="Z201" s="37"/>
      <c r="AA201" s="37"/>
      <c r="AB201" s="37"/>
      <c r="AC201" s="37"/>
      <c r="AD201" s="37"/>
      <c r="AE201" s="37"/>
    </row>
  </sheetData>
  <sheetProtection sheet="1" autoFilter="0" formatColumns="0" formatRows="0" objects="1" scenarios="1" spinCount="100000" saltValue="LivCWRISYKFOB0XNGG/jVE3srgsXbECkkbDTlSaWFnMzvkSn5wHbJw5pzEuLwVFNQzhWw6DTC8L9dNwsz1hM/Q==" hashValue="cLQIK6aHeVxiuswVjKNfm36AAnuoXcZNhK1K97wjE9VvhHKNYQ0S3cwYgYMsgT7ZvWb4FsPasDw/Hys1MPka1A==" algorithmName="SHA-512" password="CC35"/>
  <autoFilter ref="C121:K200"/>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5"/>
      <c r="L2" s="1"/>
      <c r="M2" s="1"/>
      <c r="N2" s="1"/>
      <c r="O2" s="1"/>
      <c r="P2" s="1"/>
      <c r="Q2" s="1"/>
      <c r="R2" s="1"/>
      <c r="S2" s="1"/>
      <c r="T2" s="1"/>
      <c r="U2" s="1"/>
      <c r="V2" s="1"/>
      <c r="AT2" s="16" t="s">
        <v>92</v>
      </c>
    </row>
    <row r="3" s="1" customFormat="1" ht="6.96" customHeight="1">
      <c r="B3" s="136"/>
      <c r="C3" s="137"/>
      <c r="D3" s="137"/>
      <c r="E3" s="137"/>
      <c r="F3" s="137"/>
      <c r="G3" s="137"/>
      <c r="H3" s="137"/>
      <c r="I3" s="138"/>
      <c r="J3" s="137"/>
      <c r="K3" s="137"/>
      <c r="L3" s="19"/>
      <c r="AT3" s="16" t="s">
        <v>83</v>
      </c>
    </row>
    <row r="4" s="1" customFormat="1" ht="24.96" customHeight="1">
      <c r="B4" s="19"/>
      <c r="D4" s="139" t="s">
        <v>93</v>
      </c>
      <c r="I4" s="135"/>
      <c r="L4" s="19"/>
      <c r="M4" s="140" t="s">
        <v>10</v>
      </c>
      <c r="AT4" s="16" t="s">
        <v>4</v>
      </c>
    </row>
    <row r="5" s="1" customFormat="1" ht="6.96" customHeight="1">
      <c r="B5" s="19"/>
      <c r="I5" s="135"/>
      <c r="L5" s="19"/>
    </row>
    <row r="6" s="1" customFormat="1" ht="12" customHeight="1">
      <c r="B6" s="19"/>
      <c r="D6" s="141" t="s">
        <v>16</v>
      </c>
      <c r="I6" s="135"/>
      <c r="L6" s="19"/>
    </row>
    <row r="7" s="1" customFormat="1" ht="16.5" customHeight="1">
      <c r="B7" s="19"/>
      <c r="E7" s="142" t="str">
        <f>'Rekapitulace stavby'!K6</f>
        <v>Stavební úpravy komunikace Bořice</v>
      </c>
      <c r="F7" s="141"/>
      <c r="G7" s="141"/>
      <c r="H7" s="141"/>
      <c r="I7" s="135"/>
      <c r="L7" s="19"/>
    </row>
    <row r="8" s="2" customFormat="1" ht="12" customHeight="1">
      <c r="A8" s="37"/>
      <c r="B8" s="43"/>
      <c r="C8" s="37"/>
      <c r="D8" s="141" t="s">
        <v>94</v>
      </c>
      <c r="E8" s="37"/>
      <c r="F8" s="37"/>
      <c r="G8" s="37"/>
      <c r="H8" s="37"/>
      <c r="I8" s="143"/>
      <c r="J8" s="37"/>
      <c r="K8" s="37"/>
      <c r="L8" s="62"/>
      <c r="S8" s="37"/>
      <c r="T8" s="37"/>
      <c r="U8" s="37"/>
      <c r="V8" s="37"/>
      <c r="W8" s="37"/>
      <c r="X8" s="37"/>
      <c r="Y8" s="37"/>
      <c r="Z8" s="37"/>
      <c r="AA8" s="37"/>
      <c r="AB8" s="37"/>
      <c r="AC8" s="37"/>
      <c r="AD8" s="37"/>
      <c r="AE8" s="37"/>
    </row>
    <row r="9" s="2" customFormat="1" ht="16.5" customHeight="1">
      <c r="A9" s="37"/>
      <c r="B9" s="43"/>
      <c r="C9" s="37"/>
      <c r="D9" s="37"/>
      <c r="E9" s="144" t="s">
        <v>395</v>
      </c>
      <c r="F9" s="37"/>
      <c r="G9" s="37"/>
      <c r="H9" s="37"/>
      <c r="I9" s="143"/>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3"/>
      <c r="J10" s="37"/>
      <c r="K10" s="37"/>
      <c r="L10" s="62"/>
      <c r="S10" s="37"/>
      <c r="T10" s="37"/>
      <c r="U10" s="37"/>
      <c r="V10" s="37"/>
      <c r="W10" s="37"/>
      <c r="X10" s="37"/>
      <c r="Y10" s="37"/>
      <c r="Z10" s="37"/>
      <c r="AA10" s="37"/>
      <c r="AB10" s="37"/>
      <c r="AC10" s="37"/>
      <c r="AD10" s="37"/>
      <c r="AE10" s="37"/>
    </row>
    <row r="11" s="2" customFormat="1" ht="12" customHeight="1">
      <c r="A11" s="37"/>
      <c r="B11" s="43"/>
      <c r="C11" s="37"/>
      <c r="D11" s="141" t="s">
        <v>18</v>
      </c>
      <c r="E11" s="37"/>
      <c r="F11" s="145" t="s">
        <v>1</v>
      </c>
      <c r="G11" s="37"/>
      <c r="H11" s="37"/>
      <c r="I11" s="146" t="s">
        <v>19</v>
      </c>
      <c r="J11" s="145" t="s">
        <v>1</v>
      </c>
      <c r="K11" s="37"/>
      <c r="L11" s="62"/>
      <c r="S11" s="37"/>
      <c r="T11" s="37"/>
      <c r="U11" s="37"/>
      <c r="V11" s="37"/>
      <c r="W11" s="37"/>
      <c r="X11" s="37"/>
      <c r="Y11" s="37"/>
      <c r="Z11" s="37"/>
      <c r="AA11" s="37"/>
      <c r="AB11" s="37"/>
      <c r="AC11" s="37"/>
      <c r="AD11" s="37"/>
      <c r="AE11" s="37"/>
    </row>
    <row r="12" s="2" customFormat="1" ht="12" customHeight="1">
      <c r="A12" s="37"/>
      <c r="B12" s="43"/>
      <c r="C12" s="37"/>
      <c r="D12" s="141" t="s">
        <v>20</v>
      </c>
      <c r="E12" s="37"/>
      <c r="F12" s="145" t="s">
        <v>21</v>
      </c>
      <c r="G12" s="37"/>
      <c r="H12" s="37"/>
      <c r="I12" s="146" t="s">
        <v>22</v>
      </c>
      <c r="J12" s="147" t="str">
        <f>'Rekapitulace stavby'!AN8</f>
        <v>21. 7. 2019</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3"/>
      <c r="J13" s="37"/>
      <c r="K13" s="37"/>
      <c r="L13" s="62"/>
      <c r="S13" s="37"/>
      <c r="T13" s="37"/>
      <c r="U13" s="37"/>
      <c r="V13" s="37"/>
      <c r="W13" s="37"/>
      <c r="X13" s="37"/>
      <c r="Y13" s="37"/>
      <c r="Z13" s="37"/>
      <c r="AA13" s="37"/>
      <c r="AB13" s="37"/>
      <c r="AC13" s="37"/>
      <c r="AD13" s="37"/>
      <c r="AE13" s="37"/>
    </row>
    <row r="14" s="2" customFormat="1" ht="12" customHeight="1">
      <c r="A14" s="37"/>
      <c r="B14" s="43"/>
      <c r="C14" s="37"/>
      <c r="D14" s="141" t="s">
        <v>24</v>
      </c>
      <c r="E14" s="37"/>
      <c r="F14" s="37"/>
      <c r="G14" s="37"/>
      <c r="H14" s="37"/>
      <c r="I14" s="146" t="s">
        <v>25</v>
      </c>
      <c r="J14" s="145"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5" t="str">
        <f>IF('Rekapitulace stavby'!E11="","",'Rekapitulace stavby'!E11)</f>
        <v xml:space="preserve"> </v>
      </c>
      <c r="F15" s="37"/>
      <c r="G15" s="37"/>
      <c r="H15" s="37"/>
      <c r="I15" s="146" t="s">
        <v>26</v>
      </c>
      <c r="J15" s="145"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3"/>
      <c r="J16" s="37"/>
      <c r="K16" s="37"/>
      <c r="L16" s="62"/>
      <c r="S16" s="37"/>
      <c r="T16" s="37"/>
      <c r="U16" s="37"/>
      <c r="V16" s="37"/>
      <c r="W16" s="37"/>
      <c r="X16" s="37"/>
      <c r="Y16" s="37"/>
      <c r="Z16" s="37"/>
      <c r="AA16" s="37"/>
      <c r="AB16" s="37"/>
      <c r="AC16" s="37"/>
      <c r="AD16" s="37"/>
      <c r="AE16" s="37"/>
    </row>
    <row r="17" s="2" customFormat="1" ht="12" customHeight="1">
      <c r="A17" s="37"/>
      <c r="B17" s="43"/>
      <c r="C17" s="37"/>
      <c r="D17" s="141" t="s">
        <v>27</v>
      </c>
      <c r="E17" s="37"/>
      <c r="F17" s="37"/>
      <c r="G17" s="37"/>
      <c r="H17" s="37"/>
      <c r="I17" s="146"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5"/>
      <c r="G18" s="145"/>
      <c r="H18" s="145"/>
      <c r="I18" s="146"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3"/>
      <c r="J19" s="37"/>
      <c r="K19" s="37"/>
      <c r="L19" s="62"/>
      <c r="S19" s="37"/>
      <c r="T19" s="37"/>
      <c r="U19" s="37"/>
      <c r="V19" s="37"/>
      <c r="W19" s="37"/>
      <c r="X19" s="37"/>
      <c r="Y19" s="37"/>
      <c r="Z19" s="37"/>
      <c r="AA19" s="37"/>
      <c r="AB19" s="37"/>
      <c r="AC19" s="37"/>
      <c r="AD19" s="37"/>
      <c r="AE19" s="37"/>
    </row>
    <row r="20" s="2" customFormat="1" ht="12" customHeight="1">
      <c r="A20" s="37"/>
      <c r="B20" s="43"/>
      <c r="C20" s="37"/>
      <c r="D20" s="141" t="s">
        <v>29</v>
      </c>
      <c r="E20" s="37"/>
      <c r="F20" s="37"/>
      <c r="G20" s="37"/>
      <c r="H20" s="37"/>
      <c r="I20" s="146" t="s">
        <v>25</v>
      </c>
      <c r="J20" s="145"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5" t="str">
        <f>IF('Rekapitulace stavby'!E17="","",'Rekapitulace stavby'!E17)</f>
        <v xml:space="preserve"> </v>
      </c>
      <c r="F21" s="37"/>
      <c r="G21" s="37"/>
      <c r="H21" s="37"/>
      <c r="I21" s="146" t="s">
        <v>26</v>
      </c>
      <c r="J21" s="145"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3"/>
      <c r="J22" s="37"/>
      <c r="K22" s="37"/>
      <c r="L22" s="62"/>
      <c r="S22" s="37"/>
      <c r="T22" s="37"/>
      <c r="U22" s="37"/>
      <c r="V22" s="37"/>
      <c r="W22" s="37"/>
      <c r="X22" s="37"/>
      <c r="Y22" s="37"/>
      <c r="Z22" s="37"/>
      <c r="AA22" s="37"/>
      <c r="AB22" s="37"/>
      <c r="AC22" s="37"/>
      <c r="AD22" s="37"/>
      <c r="AE22" s="37"/>
    </row>
    <row r="23" s="2" customFormat="1" ht="12" customHeight="1">
      <c r="A23" s="37"/>
      <c r="B23" s="43"/>
      <c r="C23" s="37"/>
      <c r="D23" s="141" t="s">
        <v>31</v>
      </c>
      <c r="E23" s="37"/>
      <c r="F23" s="37"/>
      <c r="G23" s="37"/>
      <c r="H23" s="37"/>
      <c r="I23" s="146" t="s">
        <v>25</v>
      </c>
      <c r="J23" s="145"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5" t="str">
        <f>IF('Rekapitulace stavby'!E20="","",'Rekapitulace stavby'!E20)</f>
        <v xml:space="preserve"> </v>
      </c>
      <c r="F24" s="37"/>
      <c r="G24" s="37"/>
      <c r="H24" s="37"/>
      <c r="I24" s="146" t="s">
        <v>26</v>
      </c>
      <c r="J24" s="145"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3"/>
      <c r="J25" s="37"/>
      <c r="K25" s="37"/>
      <c r="L25" s="62"/>
      <c r="S25" s="37"/>
      <c r="T25" s="37"/>
      <c r="U25" s="37"/>
      <c r="V25" s="37"/>
      <c r="W25" s="37"/>
      <c r="X25" s="37"/>
      <c r="Y25" s="37"/>
      <c r="Z25" s="37"/>
      <c r="AA25" s="37"/>
      <c r="AB25" s="37"/>
      <c r="AC25" s="37"/>
      <c r="AD25" s="37"/>
      <c r="AE25" s="37"/>
    </row>
    <row r="26" s="2" customFormat="1" ht="12" customHeight="1">
      <c r="A26" s="37"/>
      <c r="B26" s="43"/>
      <c r="C26" s="37"/>
      <c r="D26" s="141" t="s">
        <v>32</v>
      </c>
      <c r="E26" s="37"/>
      <c r="F26" s="37"/>
      <c r="G26" s="37"/>
      <c r="H26" s="37"/>
      <c r="I26" s="143"/>
      <c r="J26" s="37"/>
      <c r="K26" s="37"/>
      <c r="L26" s="62"/>
      <c r="S26" s="37"/>
      <c r="T26" s="37"/>
      <c r="U26" s="37"/>
      <c r="V26" s="37"/>
      <c r="W26" s="37"/>
      <c r="X26" s="37"/>
      <c r="Y26" s="37"/>
      <c r="Z26" s="37"/>
      <c r="AA26" s="37"/>
      <c r="AB26" s="37"/>
      <c r="AC26" s="37"/>
      <c r="AD26" s="37"/>
      <c r="AE26" s="37"/>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7"/>
      <c r="B28" s="43"/>
      <c r="C28" s="37"/>
      <c r="D28" s="37"/>
      <c r="E28" s="37"/>
      <c r="F28" s="37"/>
      <c r="G28" s="37"/>
      <c r="H28" s="37"/>
      <c r="I28" s="143"/>
      <c r="J28" s="37"/>
      <c r="K28" s="37"/>
      <c r="L28" s="62"/>
      <c r="S28" s="37"/>
      <c r="T28" s="37"/>
      <c r="U28" s="37"/>
      <c r="V28" s="37"/>
      <c r="W28" s="37"/>
      <c r="X28" s="37"/>
      <c r="Y28" s="37"/>
      <c r="Z28" s="37"/>
      <c r="AA28" s="37"/>
      <c r="AB28" s="37"/>
      <c r="AC28" s="37"/>
      <c r="AD28" s="37"/>
      <c r="AE28" s="37"/>
    </row>
    <row r="29" s="2" customFormat="1" ht="6.96" customHeight="1">
      <c r="A29" s="37"/>
      <c r="B29" s="43"/>
      <c r="C29" s="37"/>
      <c r="D29" s="153"/>
      <c r="E29" s="153"/>
      <c r="F29" s="153"/>
      <c r="G29" s="153"/>
      <c r="H29" s="153"/>
      <c r="I29" s="154"/>
      <c r="J29" s="153"/>
      <c r="K29" s="153"/>
      <c r="L29" s="62"/>
      <c r="S29" s="37"/>
      <c r="T29" s="37"/>
      <c r="U29" s="37"/>
      <c r="V29" s="37"/>
      <c r="W29" s="37"/>
      <c r="X29" s="37"/>
      <c r="Y29" s="37"/>
      <c r="Z29" s="37"/>
      <c r="AA29" s="37"/>
      <c r="AB29" s="37"/>
      <c r="AC29" s="37"/>
      <c r="AD29" s="37"/>
      <c r="AE29" s="37"/>
    </row>
    <row r="30" s="2" customFormat="1" ht="25.44" customHeight="1">
      <c r="A30" s="37"/>
      <c r="B30" s="43"/>
      <c r="C30" s="37"/>
      <c r="D30" s="155" t="s">
        <v>33</v>
      </c>
      <c r="E30" s="37"/>
      <c r="F30" s="37"/>
      <c r="G30" s="37"/>
      <c r="H30" s="37"/>
      <c r="I30" s="143"/>
      <c r="J30" s="156">
        <f>ROUND(J124, 2)</f>
        <v>0</v>
      </c>
      <c r="K30" s="37"/>
      <c r="L30" s="62"/>
      <c r="S30" s="37"/>
      <c r="T30" s="37"/>
      <c r="U30" s="37"/>
      <c r="V30" s="37"/>
      <c r="W30" s="37"/>
      <c r="X30" s="37"/>
      <c r="Y30" s="37"/>
      <c r="Z30" s="37"/>
      <c r="AA30" s="37"/>
      <c r="AB30" s="37"/>
      <c r="AC30" s="37"/>
      <c r="AD30" s="37"/>
      <c r="AE30" s="37"/>
    </row>
    <row r="31" s="2" customFormat="1" ht="6.96" customHeight="1">
      <c r="A31" s="37"/>
      <c r="B31" s="43"/>
      <c r="C31" s="37"/>
      <c r="D31" s="153"/>
      <c r="E31" s="153"/>
      <c r="F31" s="153"/>
      <c r="G31" s="153"/>
      <c r="H31" s="153"/>
      <c r="I31" s="154"/>
      <c r="J31" s="153"/>
      <c r="K31" s="153"/>
      <c r="L31" s="62"/>
      <c r="S31" s="37"/>
      <c r="T31" s="37"/>
      <c r="U31" s="37"/>
      <c r="V31" s="37"/>
      <c r="W31" s="37"/>
      <c r="X31" s="37"/>
      <c r="Y31" s="37"/>
      <c r="Z31" s="37"/>
      <c r="AA31" s="37"/>
      <c r="AB31" s="37"/>
      <c r="AC31" s="37"/>
      <c r="AD31" s="37"/>
      <c r="AE31" s="37"/>
    </row>
    <row r="32" s="2" customFormat="1" ht="14.4" customHeight="1">
      <c r="A32" s="37"/>
      <c r="B32" s="43"/>
      <c r="C32" s="37"/>
      <c r="D32" s="37"/>
      <c r="E32" s="37"/>
      <c r="F32" s="157" t="s">
        <v>35</v>
      </c>
      <c r="G32" s="37"/>
      <c r="H32" s="37"/>
      <c r="I32" s="158" t="s">
        <v>34</v>
      </c>
      <c r="J32" s="157" t="s">
        <v>36</v>
      </c>
      <c r="K32" s="37"/>
      <c r="L32" s="62"/>
      <c r="S32" s="37"/>
      <c r="T32" s="37"/>
      <c r="U32" s="37"/>
      <c r="V32" s="37"/>
      <c r="W32" s="37"/>
      <c r="X32" s="37"/>
      <c r="Y32" s="37"/>
      <c r="Z32" s="37"/>
      <c r="AA32" s="37"/>
      <c r="AB32" s="37"/>
      <c r="AC32" s="37"/>
      <c r="AD32" s="37"/>
      <c r="AE32" s="37"/>
    </row>
    <row r="33" s="2" customFormat="1" ht="14.4" customHeight="1">
      <c r="A33" s="37"/>
      <c r="B33" s="43"/>
      <c r="C33" s="37"/>
      <c r="D33" s="159" t="s">
        <v>37</v>
      </c>
      <c r="E33" s="141" t="s">
        <v>38</v>
      </c>
      <c r="F33" s="160">
        <f>ROUND((SUM(BE124:BE230)),  2)</f>
        <v>0</v>
      </c>
      <c r="G33" s="37"/>
      <c r="H33" s="37"/>
      <c r="I33" s="161">
        <v>0.20999999999999999</v>
      </c>
      <c r="J33" s="160">
        <f>ROUND(((SUM(BE124:BE230))*I33),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41" t="s">
        <v>39</v>
      </c>
      <c r="F34" s="160">
        <f>ROUND((SUM(BF124:BF230)),  2)</f>
        <v>0</v>
      </c>
      <c r="G34" s="37"/>
      <c r="H34" s="37"/>
      <c r="I34" s="161">
        <v>0.14999999999999999</v>
      </c>
      <c r="J34" s="160">
        <f>ROUND(((SUM(BF124:BF230))*I34),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41" t="s">
        <v>40</v>
      </c>
      <c r="F35" s="160">
        <f>ROUND((SUM(BG124:BG230)),  2)</f>
        <v>0</v>
      </c>
      <c r="G35" s="37"/>
      <c r="H35" s="37"/>
      <c r="I35" s="161">
        <v>0.20999999999999999</v>
      </c>
      <c r="J35" s="160">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41" t="s">
        <v>41</v>
      </c>
      <c r="F36" s="160">
        <f>ROUND((SUM(BH124:BH230)),  2)</f>
        <v>0</v>
      </c>
      <c r="G36" s="37"/>
      <c r="H36" s="37"/>
      <c r="I36" s="161">
        <v>0.14999999999999999</v>
      </c>
      <c r="J36" s="160">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60">
        <f>ROUND((SUM(BI124:BI230)),  2)</f>
        <v>0</v>
      </c>
      <c r="G37" s="37"/>
      <c r="H37" s="37"/>
      <c r="I37" s="161">
        <v>0</v>
      </c>
      <c r="J37" s="160">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3"/>
      <c r="J38" s="37"/>
      <c r="K38" s="37"/>
      <c r="L38" s="62"/>
      <c r="S38" s="37"/>
      <c r="T38" s="37"/>
      <c r="U38" s="37"/>
      <c r="V38" s="37"/>
      <c r="W38" s="37"/>
      <c r="X38" s="37"/>
      <c r="Y38" s="37"/>
      <c r="Z38" s="37"/>
      <c r="AA38" s="37"/>
      <c r="AB38" s="37"/>
      <c r="AC38" s="37"/>
      <c r="AD38" s="37"/>
      <c r="AE38" s="37"/>
    </row>
    <row r="39" s="2" customFormat="1" ht="25.44" customHeight="1">
      <c r="A39" s="37"/>
      <c r="B39" s="43"/>
      <c r="C39" s="162"/>
      <c r="D39" s="163" t="s">
        <v>43</v>
      </c>
      <c r="E39" s="164"/>
      <c r="F39" s="164"/>
      <c r="G39" s="165" t="s">
        <v>44</v>
      </c>
      <c r="H39" s="166" t="s">
        <v>45</v>
      </c>
      <c r="I39" s="167"/>
      <c r="J39" s="168">
        <f>SUM(J30:J37)</f>
        <v>0</v>
      </c>
      <c r="K39" s="169"/>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3"/>
      <c r="J40" s="37"/>
      <c r="K40" s="37"/>
      <c r="L40" s="62"/>
      <c r="S40" s="37"/>
      <c r="T40" s="37"/>
      <c r="U40" s="37"/>
      <c r="V40" s="37"/>
      <c r="W40" s="37"/>
      <c r="X40" s="37"/>
      <c r="Y40" s="37"/>
      <c r="Z40" s="37"/>
      <c r="AA40" s="37"/>
      <c r="AB40" s="37"/>
      <c r="AC40" s="37"/>
      <c r="AD40" s="37"/>
      <c r="AE40" s="37"/>
    </row>
    <row r="41" s="1" customFormat="1" ht="14.4" customHeight="1">
      <c r="B41" s="19"/>
      <c r="I41" s="135"/>
      <c r="L41" s="19"/>
    </row>
    <row r="42" s="1" customFormat="1" ht="14.4" customHeight="1">
      <c r="B42" s="19"/>
      <c r="I42" s="135"/>
      <c r="L42" s="19"/>
    </row>
    <row r="43" s="1" customFormat="1" ht="14.4" customHeight="1">
      <c r="B43" s="19"/>
      <c r="I43" s="135"/>
      <c r="L43" s="19"/>
    </row>
    <row r="44" s="1" customFormat="1" ht="14.4" customHeight="1">
      <c r="B44" s="19"/>
      <c r="I44" s="135"/>
      <c r="L44" s="19"/>
    </row>
    <row r="45" s="1" customFormat="1" ht="14.4" customHeight="1">
      <c r="B45" s="19"/>
      <c r="I45" s="135"/>
      <c r="L45" s="19"/>
    </row>
    <row r="46" s="1" customFormat="1" ht="14.4" customHeight="1">
      <c r="B46" s="19"/>
      <c r="I46" s="135"/>
      <c r="L46" s="19"/>
    </row>
    <row r="47" s="1" customFormat="1" ht="14.4" customHeight="1">
      <c r="B47" s="19"/>
      <c r="I47" s="135"/>
      <c r="L47" s="19"/>
    </row>
    <row r="48" s="1" customFormat="1" ht="14.4" customHeight="1">
      <c r="B48" s="19"/>
      <c r="I48" s="135"/>
      <c r="L48" s="19"/>
    </row>
    <row r="49" s="1" customFormat="1" ht="14.4" customHeight="1">
      <c r="B49" s="19"/>
      <c r="I49" s="135"/>
      <c r="L49" s="19"/>
    </row>
    <row r="50" s="2" customFormat="1" ht="14.4" customHeight="1">
      <c r="B50" s="62"/>
      <c r="D50" s="170" t="s">
        <v>46</v>
      </c>
      <c r="E50" s="171"/>
      <c r="F50" s="171"/>
      <c r="G50" s="170" t="s">
        <v>47</v>
      </c>
      <c r="H50" s="171"/>
      <c r="I50" s="172"/>
      <c r="J50" s="171"/>
      <c r="K50" s="171"/>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3" t="s">
        <v>48</v>
      </c>
      <c r="E61" s="174"/>
      <c r="F61" s="175" t="s">
        <v>49</v>
      </c>
      <c r="G61" s="173" t="s">
        <v>48</v>
      </c>
      <c r="H61" s="174"/>
      <c r="I61" s="176"/>
      <c r="J61" s="177" t="s">
        <v>49</v>
      </c>
      <c r="K61" s="174"/>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0" t="s">
        <v>50</v>
      </c>
      <c r="E65" s="178"/>
      <c r="F65" s="178"/>
      <c r="G65" s="170" t="s">
        <v>51</v>
      </c>
      <c r="H65" s="178"/>
      <c r="I65" s="179"/>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3" t="s">
        <v>48</v>
      </c>
      <c r="E76" s="174"/>
      <c r="F76" s="175" t="s">
        <v>49</v>
      </c>
      <c r="G76" s="173" t="s">
        <v>48</v>
      </c>
      <c r="H76" s="174"/>
      <c r="I76" s="176"/>
      <c r="J76" s="177" t="s">
        <v>49</v>
      </c>
      <c r="K76" s="174"/>
      <c r="L76" s="62"/>
      <c r="S76" s="37"/>
      <c r="T76" s="37"/>
      <c r="U76" s="37"/>
      <c r="V76" s="37"/>
      <c r="W76" s="37"/>
      <c r="X76" s="37"/>
      <c r="Y76" s="37"/>
      <c r="Z76" s="37"/>
      <c r="AA76" s="37"/>
      <c r="AB76" s="37"/>
      <c r="AC76" s="37"/>
      <c r="AD76" s="37"/>
      <c r="AE76" s="37"/>
    </row>
    <row r="77" s="2" customFormat="1" ht="14.4" customHeight="1">
      <c r="A77" s="37"/>
      <c r="B77" s="180"/>
      <c r="C77" s="181"/>
      <c r="D77" s="181"/>
      <c r="E77" s="181"/>
      <c r="F77" s="181"/>
      <c r="G77" s="181"/>
      <c r="H77" s="181"/>
      <c r="I77" s="182"/>
      <c r="J77" s="181"/>
      <c r="K77" s="181"/>
      <c r="L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5"/>
      <c r="J81" s="184"/>
      <c r="K81" s="184"/>
      <c r="L81" s="62"/>
      <c r="S81" s="37"/>
      <c r="T81" s="37"/>
      <c r="U81" s="37"/>
      <c r="V81" s="37"/>
      <c r="W81" s="37"/>
      <c r="X81" s="37"/>
      <c r="Y81" s="37"/>
      <c r="Z81" s="37"/>
      <c r="AA81" s="37"/>
      <c r="AB81" s="37"/>
      <c r="AC81" s="37"/>
      <c r="AD81" s="37"/>
      <c r="AE81" s="37"/>
    </row>
    <row r="82" s="2" customFormat="1" ht="24.96" customHeight="1">
      <c r="A82" s="37"/>
      <c r="B82" s="38"/>
      <c r="C82" s="22" t="s">
        <v>96</v>
      </c>
      <c r="D82" s="39"/>
      <c r="E82" s="39"/>
      <c r="F82" s="39"/>
      <c r="G82" s="39"/>
      <c r="H82" s="39"/>
      <c r="I82" s="143"/>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3"/>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3"/>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6" t="str">
        <f>E7</f>
        <v>Stavební úpravy komunikace Bořice</v>
      </c>
      <c r="F85" s="31"/>
      <c r="G85" s="31"/>
      <c r="H85" s="31"/>
      <c r="I85" s="143"/>
      <c r="J85" s="39"/>
      <c r="K85" s="39"/>
      <c r="L85" s="62"/>
      <c r="S85" s="37"/>
      <c r="T85" s="37"/>
      <c r="U85" s="37"/>
      <c r="V85" s="37"/>
      <c r="W85" s="37"/>
      <c r="X85" s="37"/>
      <c r="Y85" s="37"/>
      <c r="Z85" s="37"/>
      <c r="AA85" s="37"/>
      <c r="AB85" s="37"/>
      <c r="AC85" s="37"/>
      <c r="AD85" s="37"/>
      <c r="AE85" s="37"/>
    </row>
    <row r="86" s="2" customFormat="1" ht="12" customHeight="1">
      <c r="A86" s="37"/>
      <c r="B86" s="38"/>
      <c r="C86" s="31" t="s">
        <v>94</v>
      </c>
      <c r="D86" s="39"/>
      <c r="E86" s="39"/>
      <c r="F86" s="39"/>
      <c r="G86" s="39"/>
      <c r="H86" s="39"/>
      <c r="I86" s="143"/>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 310 - Kanalizace, odvodnění</v>
      </c>
      <c r="F87" s="39"/>
      <c r="G87" s="39"/>
      <c r="H87" s="39"/>
      <c r="I87" s="143"/>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3"/>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6" t="s">
        <v>22</v>
      </c>
      <c r="J89" s="78" t="str">
        <f>IF(J12="","",J12)</f>
        <v>21. 7. 2019</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3"/>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6"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6"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3"/>
      <c r="J93" s="39"/>
      <c r="K93" s="39"/>
      <c r="L93" s="62"/>
      <c r="S93" s="37"/>
      <c r="T93" s="37"/>
      <c r="U93" s="37"/>
      <c r="V93" s="37"/>
      <c r="W93" s="37"/>
      <c r="X93" s="37"/>
      <c r="Y93" s="37"/>
      <c r="Z93" s="37"/>
      <c r="AA93" s="37"/>
      <c r="AB93" s="37"/>
      <c r="AC93" s="37"/>
      <c r="AD93" s="37"/>
      <c r="AE93" s="37"/>
    </row>
    <row r="94" s="2" customFormat="1" ht="29.28" customHeight="1">
      <c r="A94" s="37"/>
      <c r="B94" s="38"/>
      <c r="C94" s="187" t="s">
        <v>97</v>
      </c>
      <c r="D94" s="188"/>
      <c r="E94" s="188"/>
      <c r="F94" s="188"/>
      <c r="G94" s="188"/>
      <c r="H94" s="188"/>
      <c r="I94" s="189"/>
      <c r="J94" s="190" t="s">
        <v>98</v>
      </c>
      <c r="K94" s="188"/>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3"/>
      <c r="J95" s="39"/>
      <c r="K95" s="39"/>
      <c r="L95" s="62"/>
      <c r="S95" s="37"/>
      <c r="T95" s="37"/>
      <c r="U95" s="37"/>
      <c r="V95" s="37"/>
      <c r="W95" s="37"/>
      <c r="X95" s="37"/>
      <c r="Y95" s="37"/>
      <c r="Z95" s="37"/>
      <c r="AA95" s="37"/>
      <c r="AB95" s="37"/>
      <c r="AC95" s="37"/>
      <c r="AD95" s="37"/>
      <c r="AE95" s="37"/>
    </row>
    <row r="96" s="2" customFormat="1" ht="22.8" customHeight="1">
      <c r="A96" s="37"/>
      <c r="B96" s="38"/>
      <c r="C96" s="191" t="s">
        <v>99</v>
      </c>
      <c r="D96" s="39"/>
      <c r="E96" s="39"/>
      <c r="F96" s="39"/>
      <c r="G96" s="39"/>
      <c r="H96" s="39"/>
      <c r="I96" s="143"/>
      <c r="J96" s="109">
        <f>J124</f>
        <v>0</v>
      </c>
      <c r="K96" s="39"/>
      <c r="L96" s="62"/>
      <c r="S96" s="37"/>
      <c r="T96" s="37"/>
      <c r="U96" s="37"/>
      <c r="V96" s="37"/>
      <c r="W96" s="37"/>
      <c r="X96" s="37"/>
      <c r="Y96" s="37"/>
      <c r="Z96" s="37"/>
      <c r="AA96" s="37"/>
      <c r="AB96" s="37"/>
      <c r="AC96" s="37"/>
      <c r="AD96" s="37"/>
      <c r="AE96" s="37"/>
      <c r="AU96" s="16" t="s">
        <v>100</v>
      </c>
    </row>
    <row r="97" s="9" customFormat="1" ht="24.96" customHeight="1">
      <c r="A97" s="9"/>
      <c r="B97" s="192"/>
      <c r="C97" s="193"/>
      <c r="D97" s="194" t="s">
        <v>161</v>
      </c>
      <c r="E97" s="195"/>
      <c r="F97" s="195"/>
      <c r="G97" s="195"/>
      <c r="H97" s="195"/>
      <c r="I97" s="196"/>
      <c r="J97" s="197">
        <f>J125</f>
        <v>0</v>
      </c>
      <c r="K97" s="193"/>
      <c r="L97" s="198"/>
      <c r="S97" s="9"/>
      <c r="T97" s="9"/>
      <c r="U97" s="9"/>
      <c r="V97" s="9"/>
      <c r="W97" s="9"/>
      <c r="X97" s="9"/>
      <c r="Y97" s="9"/>
      <c r="Z97" s="9"/>
      <c r="AA97" s="9"/>
      <c r="AB97" s="9"/>
      <c r="AC97" s="9"/>
      <c r="AD97" s="9"/>
      <c r="AE97" s="9"/>
    </row>
    <row r="98" s="10" customFormat="1" ht="19.92" customHeight="1">
      <c r="A98" s="10"/>
      <c r="B98" s="199"/>
      <c r="C98" s="200"/>
      <c r="D98" s="201" t="s">
        <v>162</v>
      </c>
      <c r="E98" s="202"/>
      <c r="F98" s="202"/>
      <c r="G98" s="202"/>
      <c r="H98" s="202"/>
      <c r="I98" s="203"/>
      <c r="J98" s="204">
        <f>J126</f>
        <v>0</v>
      </c>
      <c r="K98" s="200"/>
      <c r="L98" s="205"/>
      <c r="S98" s="10"/>
      <c r="T98" s="10"/>
      <c r="U98" s="10"/>
      <c r="V98" s="10"/>
      <c r="W98" s="10"/>
      <c r="X98" s="10"/>
      <c r="Y98" s="10"/>
      <c r="Z98" s="10"/>
      <c r="AA98" s="10"/>
      <c r="AB98" s="10"/>
      <c r="AC98" s="10"/>
      <c r="AD98" s="10"/>
      <c r="AE98" s="10"/>
    </row>
    <row r="99" s="10" customFormat="1" ht="19.92" customHeight="1">
      <c r="A99" s="10"/>
      <c r="B99" s="199"/>
      <c r="C99" s="200"/>
      <c r="D99" s="201" t="s">
        <v>396</v>
      </c>
      <c r="E99" s="202"/>
      <c r="F99" s="202"/>
      <c r="G99" s="202"/>
      <c r="H99" s="202"/>
      <c r="I99" s="203"/>
      <c r="J99" s="204">
        <f>J170</f>
        <v>0</v>
      </c>
      <c r="K99" s="200"/>
      <c r="L99" s="205"/>
      <c r="S99" s="10"/>
      <c r="T99" s="10"/>
      <c r="U99" s="10"/>
      <c r="V99" s="10"/>
      <c r="W99" s="10"/>
      <c r="X99" s="10"/>
      <c r="Y99" s="10"/>
      <c r="Z99" s="10"/>
      <c r="AA99" s="10"/>
      <c r="AB99" s="10"/>
      <c r="AC99" s="10"/>
      <c r="AD99" s="10"/>
      <c r="AE99" s="10"/>
    </row>
    <row r="100" s="10" customFormat="1" ht="19.92" customHeight="1">
      <c r="A100" s="10"/>
      <c r="B100" s="199"/>
      <c r="C100" s="200"/>
      <c r="D100" s="201" t="s">
        <v>163</v>
      </c>
      <c r="E100" s="202"/>
      <c r="F100" s="202"/>
      <c r="G100" s="202"/>
      <c r="H100" s="202"/>
      <c r="I100" s="203"/>
      <c r="J100" s="204">
        <f>J177</f>
        <v>0</v>
      </c>
      <c r="K100" s="200"/>
      <c r="L100" s="205"/>
      <c r="S100" s="10"/>
      <c r="T100" s="10"/>
      <c r="U100" s="10"/>
      <c r="V100" s="10"/>
      <c r="W100" s="10"/>
      <c r="X100" s="10"/>
      <c r="Y100" s="10"/>
      <c r="Z100" s="10"/>
      <c r="AA100" s="10"/>
      <c r="AB100" s="10"/>
      <c r="AC100" s="10"/>
      <c r="AD100" s="10"/>
      <c r="AE100" s="10"/>
    </row>
    <row r="101" s="10" customFormat="1" ht="19.92" customHeight="1">
      <c r="A101" s="10"/>
      <c r="B101" s="199"/>
      <c r="C101" s="200"/>
      <c r="D101" s="201" t="s">
        <v>397</v>
      </c>
      <c r="E101" s="202"/>
      <c r="F101" s="202"/>
      <c r="G101" s="202"/>
      <c r="H101" s="202"/>
      <c r="I101" s="203"/>
      <c r="J101" s="204">
        <f>J180</f>
        <v>0</v>
      </c>
      <c r="K101" s="200"/>
      <c r="L101" s="205"/>
      <c r="S101" s="10"/>
      <c r="T101" s="10"/>
      <c r="U101" s="10"/>
      <c r="V101" s="10"/>
      <c r="W101" s="10"/>
      <c r="X101" s="10"/>
      <c r="Y101" s="10"/>
      <c r="Z101" s="10"/>
      <c r="AA101" s="10"/>
      <c r="AB101" s="10"/>
      <c r="AC101" s="10"/>
      <c r="AD101" s="10"/>
      <c r="AE101" s="10"/>
    </row>
    <row r="102" s="10" customFormat="1" ht="19.92" customHeight="1">
      <c r="A102" s="10"/>
      <c r="B102" s="199"/>
      <c r="C102" s="200"/>
      <c r="D102" s="201" t="s">
        <v>164</v>
      </c>
      <c r="E102" s="202"/>
      <c r="F102" s="202"/>
      <c r="G102" s="202"/>
      <c r="H102" s="202"/>
      <c r="I102" s="203"/>
      <c r="J102" s="204">
        <f>J212</f>
        <v>0</v>
      </c>
      <c r="K102" s="200"/>
      <c r="L102" s="205"/>
      <c r="S102" s="10"/>
      <c r="T102" s="10"/>
      <c r="U102" s="10"/>
      <c r="V102" s="10"/>
      <c r="W102" s="10"/>
      <c r="X102" s="10"/>
      <c r="Y102" s="10"/>
      <c r="Z102" s="10"/>
      <c r="AA102" s="10"/>
      <c r="AB102" s="10"/>
      <c r="AC102" s="10"/>
      <c r="AD102" s="10"/>
      <c r="AE102" s="10"/>
    </row>
    <row r="103" s="10" customFormat="1" ht="19.92" customHeight="1">
      <c r="A103" s="10"/>
      <c r="B103" s="199"/>
      <c r="C103" s="200"/>
      <c r="D103" s="201" t="s">
        <v>165</v>
      </c>
      <c r="E103" s="202"/>
      <c r="F103" s="202"/>
      <c r="G103" s="202"/>
      <c r="H103" s="202"/>
      <c r="I103" s="203"/>
      <c r="J103" s="204">
        <f>J218</f>
        <v>0</v>
      </c>
      <c r="K103" s="200"/>
      <c r="L103" s="205"/>
      <c r="S103" s="10"/>
      <c r="T103" s="10"/>
      <c r="U103" s="10"/>
      <c r="V103" s="10"/>
      <c r="W103" s="10"/>
      <c r="X103" s="10"/>
      <c r="Y103" s="10"/>
      <c r="Z103" s="10"/>
      <c r="AA103" s="10"/>
      <c r="AB103" s="10"/>
      <c r="AC103" s="10"/>
      <c r="AD103" s="10"/>
      <c r="AE103" s="10"/>
    </row>
    <row r="104" s="10" customFormat="1" ht="19.92" customHeight="1">
      <c r="A104" s="10"/>
      <c r="B104" s="199"/>
      <c r="C104" s="200"/>
      <c r="D104" s="201" t="s">
        <v>166</v>
      </c>
      <c r="E104" s="202"/>
      <c r="F104" s="202"/>
      <c r="G104" s="202"/>
      <c r="H104" s="202"/>
      <c r="I104" s="203"/>
      <c r="J104" s="204">
        <f>J228</f>
        <v>0</v>
      </c>
      <c r="K104" s="200"/>
      <c r="L104" s="205"/>
      <c r="S104" s="10"/>
      <c r="T104" s="10"/>
      <c r="U104" s="10"/>
      <c r="V104" s="10"/>
      <c r="W104" s="10"/>
      <c r="X104" s="10"/>
      <c r="Y104" s="10"/>
      <c r="Z104" s="10"/>
      <c r="AA104" s="10"/>
      <c r="AB104" s="10"/>
      <c r="AC104" s="10"/>
      <c r="AD104" s="10"/>
      <c r="AE104" s="10"/>
    </row>
    <row r="105" s="2" customFormat="1" ht="21.84" customHeight="1">
      <c r="A105" s="37"/>
      <c r="B105" s="38"/>
      <c r="C105" s="39"/>
      <c r="D105" s="39"/>
      <c r="E105" s="39"/>
      <c r="F105" s="39"/>
      <c r="G105" s="39"/>
      <c r="H105" s="39"/>
      <c r="I105" s="143"/>
      <c r="J105" s="39"/>
      <c r="K105" s="39"/>
      <c r="L105" s="62"/>
      <c r="S105" s="37"/>
      <c r="T105" s="37"/>
      <c r="U105" s="37"/>
      <c r="V105" s="37"/>
      <c r="W105" s="37"/>
      <c r="X105" s="37"/>
      <c r="Y105" s="37"/>
      <c r="Z105" s="37"/>
      <c r="AA105" s="37"/>
      <c r="AB105" s="37"/>
      <c r="AC105" s="37"/>
      <c r="AD105" s="37"/>
      <c r="AE105" s="37"/>
    </row>
    <row r="106" s="2" customFormat="1" ht="6.96" customHeight="1">
      <c r="A106" s="37"/>
      <c r="B106" s="65"/>
      <c r="C106" s="66"/>
      <c r="D106" s="66"/>
      <c r="E106" s="66"/>
      <c r="F106" s="66"/>
      <c r="G106" s="66"/>
      <c r="H106" s="66"/>
      <c r="I106" s="182"/>
      <c r="J106" s="66"/>
      <c r="K106" s="66"/>
      <c r="L106" s="62"/>
      <c r="S106" s="37"/>
      <c r="T106" s="37"/>
      <c r="U106" s="37"/>
      <c r="V106" s="37"/>
      <c r="W106" s="37"/>
      <c r="X106" s="37"/>
      <c r="Y106" s="37"/>
      <c r="Z106" s="37"/>
      <c r="AA106" s="37"/>
      <c r="AB106" s="37"/>
      <c r="AC106" s="37"/>
      <c r="AD106" s="37"/>
      <c r="AE106" s="37"/>
    </row>
    <row r="110" s="2" customFormat="1" ht="6.96" customHeight="1">
      <c r="A110" s="37"/>
      <c r="B110" s="67"/>
      <c r="C110" s="68"/>
      <c r="D110" s="68"/>
      <c r="E110" s="68"/>
      <c r="F110" s="68"/>
      <c r="G110" s="68"/>
      <c r="H110" s="68"/>
      <c r="I110" s="185"/>
      <c r="J110" s="68"/>
      <c r="K110" s="68"/>
      <c r="L110" s="62"/>
      <c r="S110" s="37"/>
      <c r="T110" s="37"/>
      <c r="U110" s="37"/>
      <c r="V110" s="37"/>
      <c r="W110" s="37"/>
      <c r="X110" s="37"/>
      <c r="Y110" s="37"/>
      <c r="Z110" s="37"/>
      <c r="AA110" s="37"/>
      <c r="AB110" s="37"/>
      <c r="AC110" s="37"/>
      <c r="AD110" s="37"/>
      <c r="AE110" s="37"/>
    </row>
    <row r="111" s="2" customFormat="1" ht="24.96" customHeight="1">
      <c r="A111" s="37"/>
      <c r="B111" s="38"/>
      <c r="C111" s="22" t="s">
        <v>105</v>
      </c>
      <c r="D111" s="39"/>
      <c r="E111" s="39"/>
      <c r="F111" s="39"/>
      <c r="G111" s="39"/>
      <c r="H111" s="39"/>
      <c r="I111" s="143"/>
      <c r="J111" s="39"/>
      <c r="K111" s="39"/>
      <c r="L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143"/>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16</v>
      </c>
      <c r="D113" s="39"/>
      <c r="E113" s="39"/>
      <c r="F113" s="39"/>
      <c r="G113" s="39"/>
      <c r="H113" s="39"/>
      <c r="I113" s="143"/>
      <c r="J113" s="39"/>
      <c r="K113" s="39"/>
      <c r="L113" s="62"/>
      <c r="S113" s="37"/>
      <c r="T113" s="37"/>
      <c r="U113" s="37"/>
      <c r="V113" s="37"/>
      <c r="W113" s="37"/>
      <c r="X113" s="37"/>
      <c r="Y113" s="37"/>
      <c r="Z113" s="37"/>
      <c r="AA113" s="37"/>
      <c r="AB113" s="37"/>
      <c r="AC113" s="37"/>
      <c r="AD113" s="37"/>
      <c r="AE113" s="37"/>
    </row>
    <row r="114" s="2" customFormat="1" ht="16.5" customHeight="1">
      <c r="A114" s="37"/>
      <c r="B114" s="38"/>
      <c r="C114" s="39"/>
      <c r="D114" s="39"/>
      <c r="E114" s="186" t="str">
        <f>E7</f>
        <v>Stavební úpravy komunikace Bořice</v>
      </c>
      <c r="F114" s="31"/>
      <c r="G114" s="31"/>
      <c r="H114" s="31"/>
      <c r="I114" s="143"/>
      <c r="J114" s="39"/>
      <c r="K114" s="39"/>
      <c r="L114" s="62"/>
      <c r="S114" s="37"/>
      <c r="T114" s="37"/>
      <c r="U114" s="37"/>
      <c r="V114" s="37"/>
      <c r="W114" s="37"/>
      <c r="X114" s="37"/>
      <c r="Y114" s="37"/>
      <c r="Z114" s="37"/>
      <c r="AA114" s="37"/>
      <c r="AB114" s="37"/>
      <c r="AC114" s="37"/>
      <c r="AD114" s="37"/>
      <c r="AE114" s="37"/>
    </row>
    <row r="115" s="2" customFormat="1" ht="12" customHeight="1">
      <c r="A115" s="37"/>
      <c r="B115" s="38"/>
      <c r="C115" s="31" t="s">
        <v>94</v>
      </c>
      <c r="D115" s="39"/>
      <c r="E115" s="39"/>
      <c r="F115" s="39"/>
      <c r="G115" s="39"/>
      <c r="H115" s="39"/>
      <c r="I115" s="143"/>
      <c r="J115" s="39"/>
      <c r="K115" s="39"/>
      <c r="L115" s="62"/>
      <c r="S115" s="37"/>
      <c r="T115" s="37"/>
      <c r="U115" s="37"/>
      <c r="V115" s="37"/>
      <c r="W115" s="37"/>
      <c r="X115" s="37"/>
      <c r="Y115" s="37"/>
      <c r="Z115" s="37"/>
      <c r="AA115" s="37"/>
      <c r="AB115" s="37"/>
      <c r="AC115" s="37"/>
      <c r="AD115" s="37"/>
      <c r="AE115" s="37"/>
    </row>
    <row r="116" s="2" customFormat="1" ht="16.5" customHeight="1">
      <c r="A116" s="37"/>
      <c r="B116" s="38"/>
      <c r="C116" s="39"/>
      <c r="D116" s="39"/>
      <c r="E116" s="75" t="str">
        <f>E9</f>
        <v>SO 310 - Kanalizace, odvodnění</v>
      </c>
      <c r="F116" s="39"/>
      <c r="G116" s="39"/>
      <c r="H116" s="39"/>
      <c r="I116" s="143"/>
      <c r="J116" s="39"/>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143"/>
      <c r="J117" s="39"/>
      <c r="K117" s="39"/>
      <c r="L117" s="62"/>
      <c r="S117" s="37"/>
      <c r="T117" s="37"/>
      <c r="U117" s="37"/>
      <c r="V117" s="37"/>
      <c r="W117" s="37"/>
      <c r="X117" s="37"/>
      <c r="Y117" s="37"/>
      <c r="Z117" s="37"/>
      <c r="AA117" s="37"/>
      <c r="AB117" s="37"/>
      <c r="AC117" s="37"/>
      <c r="AD117" s="37"/>
      <c r="AE117" s="37"/>
    </row>
    <row r="118" s="2" customFormat="1" ht="12" customHeight="1">
      <c r="A118" s="37"/>
      <c r="B118" s="38"/>
      <c r="C118" s="31" t="s">
        <v>20</v>
      </c>
      <c r="D118" s="39"/>
      <c r="E118" s="39"/>
      <c r="F118" s="26" t="str">
        <f>F12</f>
        <v xml:space="preserve"> </v>
      </c>
      <c r="G118" s="39"/>
      <c r="H118" s="39"/>
      <c r="I118" s="146" t="s">
        <v>22</v>
      </c>
      <c r="J118" s="78" t="str">
        <f>IF(J12="","",J12)</f>
        <v>21. 7. 2019</v>
      </c>
      <c r="K118" s="39"/>
      <c r="L118" s="62"/>
      <c r="S118" s="37"/>
      <c r="T118" s="37"/>
      <c r="U118" s="37"/>
      <c r="V118" s="37"/>
      <c r="W118" s="37"/>
      <c r="X118" s="37"/>
      <c r="Y118" s="37"/>
      <c r="Z118" s="37"/>
      <c r="AA118" s="37"/>
      <c r="AB118" s="37"/>
      <c r="AC118" s="37"/>
      <c r="AD118" s="37"/>
      <c r="AE118" s="37"/>
    </row>
    <row r="119" s="2" customFormat="1" ht="6.96" customHeight="1">
      <c r="A119" s="37"/>
      <c r="B119" s="38"/>
      <c r="C119" s="39"/>
      <c r="D119" s="39"/>
      <c r="E119" s="39"/>
      <c r="F119" s="39"/>
      <c r="G119" s="39"/>
      <c r="H119" s="39"/>
      <c r="I119" s="143"/>
      <c r="J119" s="39"/>
      <c r="K119" s="39"/>
      <c r="L119" s="62"/>
      <c r="S119" s="37"/>
      <c r="T119" s="37"/>
      <c r="U119" s="37"/>
      <c r="V119" s="37"/>
      <c r="W119" s="37"/>
      <c r="X119" s="37"/>
      <c r="Y119" s="37"/>
      <c r="Z119" s="37"/>
      <c r="AA119" s="37"/>
      <c r="AB119" s="37"/>
      <c r="AC119" s="37"/>
      <c r="AD119" s="37"/>
      <c r="AE119" s="37"/>
    </row>
    <row r="120" s="2" customFormat="1" ht="15.15" customHeight="1">
      <c r="A120" s="37"/>
      <c r="B120" s="38"/>
      <c r="C120" s="31" t="s">
        <v>24</v>
      </c>
      <c r="D120" s="39"/>
      <c r="E120" s="39"/>
      <c r="F120" s="26" t="str">
        <f>E15</f>
        <v xml:space="preserve"> </v>
      </c>
      <c r="G120" s="39"/>
      <c r="H120" s="39"/>
      <c r="I120" s="146" t="s">
        <v>29</v>
      </c>
      <c r="J120" s="35" t="str">
        <f>E21</f>
        <v xml:space="preserve"> </v>
      </c>
      <c r="K120" s="39"/>
      <c r="L120" s="62"/>
      <c r="S120" s="37"/>
      <c r="T120" s="37"/>
      <c r="U120" s="37"/>
      <c r="V120" s="37"/>
      <c r="W120" s="37"/>
      <c r="X120" s="37"/>
      <c r="Y120" s="37"/>
      <c r="Z120" s="37"/>
      <c r="AA120" s="37"/>
      <c r="AB120" s="37"/>
      <c r="AC120" s="37"/>
      <c r="AD120" s="37"/>
      <c r="AE120" s="37"/>
    </row>
    <row r="121" s="2" customFormat="1" ht="15.15" customHeight="1">
      <c r="A121" s="37"/>
      <c r="B121" s="38"/>
      <c r="C121" s="31" t="s">
        <v>27</v>
      </c>
      <c r="D121" s="39"/>
      <c r="E121" s="39"/>
      <c r="F121" s="26" t="str">
        <f>IF(E18="","",E18)</f>
        <v>Vyplň údaj</v>
      </c>
      <c r="G121" s="39"/>
      <c r="H121" s="39"/>
      <c r="I121" s="146" t="s">
        <v>31</v>
      </c>
      <c r="J121" s="35" t="str">
        <f>E24</f>
        <v xml:space="preserve"> </v>
      </c>
      <c r="K121" s="39"/>
      <c r="L121" s="62"/>
      <c r="S121" s="37"/>
      <c r="T121" s="37"/>
      <c r="U121" s="37"/>
      <c r="V121" s="37"/>
      <c r="W121" s="37"/>
      <c r="X121" s="37"/>
      <c r="Y121" s="37"/>
      <c r="Z121" s="37"/>
      <c r="AA121" s="37"/>
      <c r="AB121" s="37"/>
      <c r="AC121" s="37"/>
      <c r="AD121" s="37"/>
      <c r="AE121" s="37"/>
    </row>
    <row r="122" s="2" customFormat="1" ht="10.32" customHeight="1">
      <c r="A122" s="37"/>
      <c r="B122" s="38"/>
      <c r="C122" s="39"/>
      <c r="D122" s="39"/>
      <c r="E122" s="39"/>
      <c r="F122" s="39"/>
      <c r="G122" s="39"/>
      <c r="H122" s="39"/>
      <c r="I122" s="143"/>
      <c r="J122" s="39"/>
      <c r="K122" s="39"/>
      <c r="L122" s="62"/>
      <c r="S122" s="37"/>
      <c r="T122" s="37"/>
      <c r="U122" s="37"/>
      <c r="V122" s="37"/>
      <c r="W122" s="37"/>
      <c r="X122" s="37"/>
      <c r="Y122" s="37"/>
      <c r="Z122" s="37"/>
      <c r="AA122" s="37"/>
      <c r="AB122" s="37"/>
      <c r="AC122" s="37"/>
      <c r="AD122" s="37"/>
      <c r="AE122" s="37"/>
    </row>
    <row r="123" s="11" customFormat="1" ht="29.28" customHeight="1">
      <c r="A123" s="206"/>
      <c r="B123" s="207"/>
      <c r="C123" s="208" t="s">
        <v>106</v>
      </c>
      <c r="D123" s="209" t="s">
        <v>58</v>
      </c>
      <c r="E123" s="209" t="s">
        <v>54</v>
      </c>
      <c r="F123" s="209" t="s">
        <v>55</v>
      </c>
      <c r="G123" s="209" t="s">
        <v>107</v>
      </c>
      <c r="H123" s="209" t="s">
        <v>108</v>
      </c>
      <c r="I123" s="210" t="s">
        <v>109</v>
      </c>
      <c r="J123" s="209" t="s">
        <v>98</v>
      </c>
      <c r="K123" s="211" t="s">
        <v>110</v>
      </c>
      <c r="L123" s="212"/>
      <c r="M123" s="99" t="s">
        <v>1</v>
      </c>
      <c r="N123" s="100" t="s">
        <v>37</v>
      </c>
      <c r="O123" s="100" t="s">
        <v>111</v>
      </c>
      <c r="P123" s="100" t="s">
        <v>112</v>
      </c>
      <c r="Q123" s="100" t="s">
        <v>113</v>
      </c>
      <c r="R123" s="100" t="s">
        <v>114</v>
      </c>
      <c r="S123" s="100" t="s">
        <v>115</v>
      </c>
      <c r="T123" s="101" t="s">
        <v>116</v>
      </c>
      <c r="U123" s="206"/>
      <c r="V123" s="206"/>
      <c r="W123" s="206"/>
      <c r="X123" s="206"/>
      <c r="Y123" s="206"/>
      <c r="Z123" s="206"/>
      <c r="AA123" s="206"/>
      <c r="AB123" s="206"/>
      <c r="AC123" s="206"/>
      <c r="AD123" s="206"/>
      <c r="AE123" s="206"/>
    </row>
    <row r="124" s="2" customFormat="1" ht="22.8" customHeight="1">
      <c r="A124" s="37"/>
      <c r="B124" s="38"/>
      <c r="C124" s="106" t="s">
        <v>117</v>
      </c>
      <c r="D124" s="39"/>
      <c r="E124" s="39"/>
      <c r="F124" s="39"/>
      <c r="G124" s="39"/>
      <c r="H124" s="39"/>
      <c r="I124" s="143"/>
      <c r="J124" s="213">
        <f>BK124</f>
        <v>0</v>
      </c>
      <c r="K124" s="39"/>
      <c r="L124" s="43"/>
      <c r="M124" s="102"/>
      <c r="N124" s="214"/>
      <c r="O124" s="103"/>
      <c r="P124" s="215">
        <f>P125</f>
        <v>0</v>
      </c>
      <c r="Q124" s="103"/>
      <c r="R124" s="215">
        <f>R125</f>
        <v>200.21870079999999</v>
      </c>
      <c r="S124" s="103"/>
      <c r="T124" s="216">
        <f>T125</f>
        <v>11.310000000000001</v>
      </c>
      <c r="U124" s="37"/>
      <c r="V124" s="37"/>
      <c r="W124" s="37"/>
      <c r="X124" s="37"/>
      <c r="Y124" s="37"/>
      <c r="Z124" s="37"/>
      <c r="AA124" s="37"/>
      <c r="AB124" s="37"/>
      <c r="AC124" s="37"/>
      <c r="AD124" s="37"/>
      <c r="AE124" s="37"/>
      <c r="AT124" s="16" t="s">
        <v>72</v>
      </c>
      <c r="AU124" s="16" t="s">
        <v>100</v>
      </c>
      <c r="BK124" s="217">
        <f>BK125</f>
        <v>0</v>
      </c>
    </row>
    <row r="125" s="12" customFormat="1" ht="25.92" customHeight="1">
      <c r="A125" s="12"/>
      <c r="B125" s="218"/>
      <c r="C125" s="219"/>
      <c r="D125" s="220" t="s">
        <v>72</v>
      </c>
      <c r="E125" s="221" t="s">
        <v>167</v>
      </c>
      <c r="F125" s="221" t="s">
        <v>168</v>
      </c>
      <c r="G125" s="219"/>
      <c r="H125" s="219"/>
      <c r="I125" s="222"/>
      <c r="J125" s="223">
        <f>BK125</f>
        <v>0</v>
      </c>
      <c r="K125" s="219"/>
      <c r="L125" s="224"/>
      <c r="M125" s="225"/>
      <c r="N125" s="226"/>
      <c r="O125" s="226"/>
      <c r="P125" s="227">
        <f>P126+P170+P177+P180+P212+P218+P228</f>
        <v>0</v>
      </c>
      <c r="Q125" s="226"/>
      <c r="R125" s="227">
        <f>R126+R170+R177+R180+R212+R218+R228</f>
        <v>200.21870079999999</v>
      </c>
      <c r="S125" s="226"/>
      <c r="T125" s="228">
        <f>T126+T170+T177+T180+T212+T218+T228</f>
        <v>11.310000000000001</v>
      </c>
      <c r="U125" s="12"/>
      <c r="V125" s="12"/>
      <c r="W125" s="12"/>
      <c r="X125" s="12"/>
      <c r="Y125" s="12"/>
      <c r="Z125" s="12"/>
      <c r="AA125" s="12"/>
      <c r="AB125" s="12"/>
      <c r="AC125" s="12"/>
      <c r="AD125" s="12"/>
      <c r="AE125" s="12"/>
      <c r="AR125" s="229" t="s">
        <v>81</v>
      </c>
      <c r="AT125" s="230" t="s">
        <v>72</v>
      </c>
      <c r="AU125" s="230" t="s">
        <v>73</v>
      </c>
      <c r="AY125" s="229" t="s">
        <v>121</v>
      </c>
      <c r="BK125" s="231">
        <f>BK126+BK170+BK177+BK180+BK212+BK218+BK228</f>
        <v>0</v>
      </c>
    </row>
    <row r="126" s="12" customFormat="1" ht="22.8" customHeight="1">
      <c r="A126" s="12"/>
      <c r="B126" s="218"/>
      <c r="C126" s="219"/>
      <c r="D126" s="220" t="s">
        <v>72</v>
      </c>
      <c r="E126" s="232" t="s">
        <v>81</v>
      </c>
      <c r="F126" s="232" t="s">
        <v>169</v>
      </c>
      <c r="G126" s="219"/>
      <c r="H126" s="219"/>
      <c r="I126" s="222"/>
      <c r="J126" s="233">
        <f>BK126</f>
        <v>0</v>
      </c>
      <c r="K126" s="219"/>
      <c r="L126" s="224"/>
      <c r="M126" s="225"/>
      <c r="N126" s="226"/>
      <c r="O126" s="226"/>
      <c r="P126" s="227">
        <f>SUM(P127:P169)</f>
        <v>0</v>
      </c>
      <c r="Q126" s="226"/>
      <c r="R126" s="227">
        <f>SUM(R127:R169)</f>
        <v>172.78368</v>
      </c>
      <c r="S126" s="226"/>
      <c r="T126" s="228">
        <f>SUM(T127:T169)</f>
        <v>0</v>
      </c>
      <c r="U126" s="12"/>
      <c r="V126" s="12"/>
      <c r="W126" s="12"/>
      <c r="X126" s="12"/>
      <c r="Y126" s="12"/>
      <c r="Z126" s="12"/>
      <c r="AA126" s="12"/>
      <c r="AB126" s="12"/>
      <c r="AC126" s="12"/>
      <c r="AD126" s="12"/>
      <c r="AE126" s="12"/>
      <c r="AR126" s="229" t="s">
        <v>81</v>
      </c>
      <c r="AT126" s="230" t="s">
        <v>72</v>
      </c>
      <c r="AU126" s="230" t="s">
        <v>81</v>
      </c>
      <c r="AY126" s="229" t="s">
        <v>121</v>
      </c>
      <c r="BK126" s="231">
        <f>SUM(BK127:BK169)</f>
        <v>0</v>
      </c>
    </row>
    <row r="127" s="2" customFormat="1" ht="44.25" customHeight="1">
      <c r="A127" s="37"/>
      <c r="B127" s="38"/>
      <c r="C127" s="234" t="s">
        <v>81</v>
      </c>
      <c r="D127" s="234" t="s">
        <v>124</v>
      </c>
      <c r="E127" s="235" t="s">
        <v>398</v>
      </c>
      <c r="F127" s="236" t="s">
        <v>399</v>
      </c>
      <c r="G127" s="237" t="s">
        <v>304</v>
      </c>
      <c r="H127" s="238">
        <v>108.50100000000001</v>
      </c>
      <c r="I127" s="239"/>
      <c r="J127" s="240">
        <f>ROUND(I127*H127,2)</f>
        <v>0</v>
      </c>
      <c r="K127" s="236" t="s">
        <v>128</v>
      </c>
      <c r="L127" s="43"/>
      <c r="M127" s="241" t="s">
        <v>1</v>
      </c>
      <c r="N127" s="242" t="s">
        <v>38</v>
      </c>
      <c r="O127" s="90"/>
      <c r="P127" s="243">
        <f>O127*H127</f>
        <v>0</v>
      </c>
      <c r="Q127" s="243">
        <v>0</v>
      </c>
      <c r="R127" s="243">
        <f>Q127*H127</f>
        <v>0</v>
      </c>
      <c r="S127" s="243">
        <v>0</v>
      </c>
      <c r="T127" s="244">
        <f>S127*H127</f>
        <v>0</v>
      </c>
      <c r="U127" s="37"/>
      <c r="V127" s="37"/>
      <c r="W127" s="37"/>
      <c r="X127" s="37"/>
      <c r="Y127" s="37"/>
      <c r="Z127" s="37"/>
      <c r="AA127" s="37"/>
      <c r="AB127" s="37"/>
      <c r="AC127" s="37"/>
      <c r="AD127" s="37"/>
      <c r="AE127" s="37"/>
      <c r="AR127" s="245" t="s">
        <v>140</v>
      </c>
      <c r="AT127" s="245" t="s">
        <v>124</v>
      </c>
      <c r="AU127" s="245" t="s">
        <v>83</v>
      </c>
      <c r="AY127" s="16" t="s">
        <v>121</v>
      </c>
      <c r="BE127" s="246">
        <f>IF(N127="základní",J127,0)</f>
        <v>0</v>
      </c>
      <c r="BF127" s="246">
        <f>IF(N127="snížená",J127,0)</f>
        <v>0</v>
      </c>
      <c r="BG127" s="246">
        <f>IF(N127="zákl. přenesená",J127,0)</f>
        <v>0</v>
      </c>
      <c r="BH127" s="246">
        <f>IF(N127="sníž. přenesená",J127,0)</f>
        <v>0</v>
      </c>
      <c r="BI127" s="246">
        <f>IF(N127="nulová",J127,0)</f>
        <v>0</v>
      </c>
      <c r="BJ127" s="16" t="s">
        <v>81</v>
      </c>
      <c r="BK127" s="246">
        <f>ROUND(I127*H127,2)</f>
        <v>0</v>
      </c>
      <c r="BL127" s="16" t="s">
        <v>140</v>
      </c>
      <c r="BM127" s="245" t="s">
        <v>400</v>
      </c>
    </row>
    <row r="128" s="2" customFormat="1">
      <c r="A128" s="37"/>
      <c r="B128" s="38"/>
      <c r="C128" s="39"/>
      <c r="D128" s="252" t="s">
        <v>174</v>
      </c>
      <c r="E128" s="39"/>
      <c r="F128" s="253" t="s">
        <v>401</v>
      </c>
      <c r="G128" s="39"/>
      <c r="H128" s="39"/>
      <c r="I128" s="143"/>
      <c r="J128" s="39"/>
      <c r="K128" s="39"/>
      <c r="L128" s="43"/>
      <c r="M128" s="254"/>
      <c r="N128" s="255"/>
      <c r="O128" s="90"/>
      <c r="P128" s="90"/>
      <c r="Q128" s="90"/>
      <c r="R128" s="90"/>
      <c r="S128" s="90"/>
      <c r="T128" s="91"/>
      <c r="U128" s="37"/>
      <c r="V128" s="37"/>
      <c r="W128" s="37"/>
      <c r="X128" s="37"/>
      <c r="Y128" s="37"/>
      <c r="Z128" s="37"/>
      <c r="AA128" s="37"/>
      <c r="AB128" s="37"/>
      <c r="AC128" s="37"/>
      <c r="AD128" s="37"/>
      <c r="AE128" s="37"/>
      <c r="AT128" s="16" t="s">
        <v>174</v>
      </c>
      <c r="AU128" s="16" t="s">
        <v>83</v>
      </c>
    </row>
    <row r="129" s="13" customFormat="1">
      <c r="A129" s="13"/>
      <c r="B129" s="256"/>
      <c r="C129" s="257"/>
      <c r="D129" s="252" t="s">
        <v>176</v>
      </c>
      <c r="E129" s="258" t="s">
        <v>1</v>
      </c>
      <c r="F129" s="259" t="s">
        <v>402</v>
      </c>
      <c r="G129" s="257"/>
      <c r="H129" s="260">
        <v>82.5</v>
      </c>
      <c r="I129" s="261"/>
      <c r="J129" s="257"/>
      <c r="K129" s="257"/>
      <c r="L129" s="262"/>
      <c r="M129" s="263"/>
      <c r="N129" s="264"/>
      <c r="O129" s="264"/>
      <c r="P129" s="264"/>
      <c r="Q129" s="264"/>
      <c r="R129" s="264"/>
      <c r="S129" s="264"/>
      <c r="T129" s="265"/>
      <c r="U129" s="13"/>
      <c r="V129" s="13"/>
      <c r="W129" s="13"/>
      <c r="X129" s="13"/>
      <c r="Y129" s="13"/>
      <c r="Z129" s="13"/>
      <c r="AA129" s="13"/>
      <c r="AB129" s="13"/>
      <c r="AC129" s="13"/>
      <c r="AD129" s="13"/>
      <c r="AE129" s="13"/>
      <c r="AT129" s="266" t="s">
        <v>176</v>
      </c>
      <c r="AU129" s="266" t="s">
        <v>83</v>
      </c>
      <c r="AV129" s="13" t="s">
        <v>83</v>
      </c>
      <c r="AW129" s="13" t="s">
        <v>30</v>
      </c>
      <c r="AX129" s="13" t="s">
        <v>73</v>
      </c>
      <c r="AY129" s="266" t="s">
        <v>121</v>
      </c>
    </row>
    <row r="130" s="13" customFormat="1">
      <c r="A130" s="13"/>
      <c r="B130" s="256"/>
      <c r="C130" s="257"/>
      <c r="D130" s="252" t="s">
        <v>176</v>
      </c>
      <c r="E130" s="258" t="s">
        <v>1</v>
      </c>
      <c r="F130" s="259" t="s">
        <v>403</v>
      </c>
      <c r="G130" s="257"/>
      <c r="H130" s="260">
        <v>14.85</v>
      </c>
      <c r="I130" s="261"/>
      <c r="J130" s="257"/>
      <c r="K130" s="257"/>
      <c r="L130" s="262"/>
      <c r="M130" s="263"/>
      <c r="N130" s="264"/>
      <c r="O130" s="264"/>
      <c r="P130" s="264"/>
      <c r="Q130" s="264"/>
      <c r="R130" s="264"/>
      <c r="S130" s="264"/>
      <c r="T130" s="265"/>
      <c r="U130" s="13"/>
      <c r="V130" s="13"/>
      <c r="W130" s="13"/>
      <c r="X130" s="13"/>
      <c r="Y130" s="13"/>
      <c r="Z130" s="13"/>
      <c r="AA130" s="13"/>
      <c r="AB130" s="13"/>
      <c r="AC130" s="13"/>
      <c r="AD130" s="13"/>
      <c r="AE130" s="13"/>
      <c r="AT130" s="266" t="s">
        <v>176</v>
      </c>
      <c r="AU130" s="266" t="s">
        <v>83</v>
      </c>
      <c r="AV130" s="13" t="s">
        <v>83</v>
      </c>
      <c r="AW130" s="13" t="s">
        <v>30</v>
      </c>
      <c r="AX130" s="13" t="s">
        <v>73</v>
      </c>
      <c r="AY130" s="266" t="s">
        <v>121</v>
      </c>
    </row>
    <row r="131" s="13" customFormat="1">
      <c r="A131" s="13"/>
      <c r="B131" s="256"/>
      <c r="C131" s="257"/>
      <c r="D131" s="252" t="s">
        <v>176</v>
      </c>
      <c r="E131" s="258" t="s">
        <v>1</v>
      </c>
      <c r="F131" s="259" t="s">
        <v>404</v>
      </c>
      <c r="G131" s="257"/>
      <c r="H131" s="260">
        <v>3.6000000000000001</v>
      </c>
      <c r="I131" s="261"/>
      <c r="J131" s="257"/>
      <c r="K131" s="257"/>
      <c r="L131" s="262"/>
      <c r="M131" s="263"/>
      <c r="N131" s="264"/>
      <c r="O131" s="264"/>
      <c r="P131" s="264"/>
      <c r="Q131" s="264"/>
      <c r="R131" s="264"/>
      <c r="S131" s="264"/>
      <c r="T131" s="265"/>
      <c r="U131" s="13"/>
      <c r="V131" s="13"/>
      <c r="W131" s="13"/>
      <c r="X131" s="13"/>
      <c r="Y131" s="13"/>
      <c r="Z131" s="13"/>
      <c r="AA131" s="13"/>
      <c r="AB131" s="13"/>
      <c r="AC131" s="13"/>
      <c r="AD131" s="13"/>
      <c r="AE131" s="13"/>
      <c r="AT131" s="266" t="s">
        <v>176</v>
      </c>
      <c r="AU131" s="266" t="s">
        <v>83</v>
      </c>
      <c r="AV131" s="13" t="s">
        <v>83</v>
      </c>
      <c r="AW131" s="13" t="s">
        <v>30</v>
      </c>
      <c r="AX131" s="13" t="s">
        <v>73</v>
      </c>
      <c r="AY131" s="266" t="s">
        <v>121</v>
      </c>
    </row>
    <row r="132" s="13" customFormat="1">
      <c r="A132" s="13"/>
      <c r="B132" s="256"/>
      <c r="C132" s="257"/>
      <c r="D132" s="252" t="s">
        <v>176</v>
      </c>
      <c r="E132" s="258" t="s">
        <v>1</v>
      </c>
      <c r="F132" s="259" t="s">
        <v>405</v>
      </c>
      <c r="G132" s="257"/>
      <c r="H132" s="260">
        <v>7.5510000000000002</v>
      </c>
      <c r="I132" s="261"/>
      <c r="J132" s="257"/>
      <c r="K132" s="257"/>
      <c r="L132" s="262"/>
      <c r="M132" s="263"/>
      <c r="N132" s="264"/>
      <c r="O132" s="264"/>
      <c r="P132" s="264"/>
      <c r="Q132" s="264"/>
      <c r="R132" s="264"/>
      <c r="S132" s="264"/>
      <c r="T132" s="265"/>
      <c r="U132" s="13"/>
      <c r="V132" s="13"/>
      <c r="W132" s="13"/>
      <c r="X132" s="13"/>
      <c r="Y132" s="13"/>
      <c r="Z132" s="13"/>
      <c r="AA132" s="13"/>
      <c r="AB132" s="13"/>
      <c r="AC132" s="13"/>
      <c r="AD132" s="13"/>
      <c r="AE132" s="13"/>
      <c r="AT132" s="266" t="s">
        <v>176</v>
      </c>
      <c r="AU132" s="266" t="s">
        <v>83</v>
      </c>
      <c r="AV132" s="13" t="s">
        <v>83</v>
      </c>
      <c r="AW132" s="13" t="s">
        <v>30</v>
      </c>
      <c r="AX132" s="13" t="s">
        <v>73</v>
      </c>
      <c r="AY132" s="266" t="s">
        <v>121</v>
      </c>
    </row>
    <row r="133" s="14" customFormat="1">
      <c r="A133" s="14"/>
      <c r="B133" s="267"/>
      <c r="C133" s="268"/>
      <c r="D133" s="252" t="s">
        <v>176</v>
      </c>
      <c r="E133" s="269" t="s">
        <v>1</v>
      </c>
      <c r="F133" s="270" t="s">
        <v>179</v>
      </c>
      <c r="G133" s="268"/>
      <c r="H133" s="271">
        <v>108.50099999999999</v>
      </c>
      <c r="I133" s="272"/>
      <c r="J133" s="268"/>
      <c r="K133" s="268"/>
      <c r="L133" s="273"/>
      <c r="M133" s="274"/>
      <c r="N133" s="275"/>
      <c r="O133" s="275"/>
      <c r="P133" s="275"/>
      <c r="Q133" s="275"/>
      <c r="R133" s="275"/>
      <c r="S133" s="275"/>
      <c r="T133" s="276"/>
      <c r="U133" s="14"/>
      <c r="V133" s="14"/>
      <c r="W133" s="14"/>
      <c r="X133" s="14"/>
      <c r="Y133" s="14"/>
      <c r="Z133" s="14"/>
      <c r="AA133" s="14"/>
      <c r="AB133" s="14"/>
      <c r="AC133" s="14"/>
      <c r="AD133" s="14"/>
      <c r="AE133" s="14"/>
      <c r="AT133" s="277" t="s">
        <v>176</v>
      </c>
      <c r="AU133" s="277" t="s">
        <v>83</v>
      </c>
      <c r="AV133" s="14" t="s">
        <v>140</v>
      </c>
      <c r="AW133" s="14" t="s">
        <v>30</v>
      </c>
      <c r="AX133" s="14" t="s">
        <v>81</v>
      </c>
      <c r="AY133" s="277" t="s">
        <v>121</v>
      </c>
    </row>
    <row r="134" s="2" customFormat="1" ht="33" customHeight="1">
      <c r="A134" s="37"/>
      <c r="B134" s="38"/>
      <c r="C134" s="234" t="s">
        <v>83</v>
      </c>
      <c r="D134" s="234" t="s">
        <v>124</v>
      </c>
      <c r="E134" s="235" t="s">
        <v>406</v>
      </c>
      <c r="F134" s="236" t="s">
        <v>407</v>
      </c>
      <c r="G134" s="237" t="s">
        <v>172</v>
      </c>
      <c r="H134" s="238">
        <v>177</v>
      </c>
      <c r="I134" s="239"/>
      <c r="J134" s="240">
        <f>ROUND(I134*H134,2)</f>
        <v>0</v>
      </c>
      <c r="K134" s="236" t="s">
        <v>128</v>
      </c>
      <c r="L134" s="43"/>
      <c r="M134" s="241" t="s">
        <v>1</v>
      </c>
      <c r="N134" s="242" t="s">
        <v>38</v>
      </c>
      <c r="O134" s="90"/>
      <c r="P134" s="243">
        <f>O134*H134</f>
        <v>0</v>
      </c>
      <c r="Q134" s="243">
        <v>0.00084000000000000003</v>
      </c>
      <c r="R134" s="243">
        <f>Q134*H134</f>
        <v>0.14868000000000001</v>
      </c>
      <c r="S134" s="243">
        <v>0</v>
      </c>
      <c r="T134" s="244">
        <f>S134*H134</f>
        <v>0</v>
      </c>
      <c r="U134" s="37"/>
      <c r="V134" s="37"/>
      <c r="W134" s="37"/>
      <c r="X134" s="37"/>
      <c r="Y134" s="37"/>
      <c r="Z134" s="37"/>
      <c r="AA134" s="37"/>
      <c r="AB134" s="37"/>
      <c r="AC134" s="37"/>
      <c r="AD134" s="37"/>
      <c r="AE134" s="37"/>
      <c r="AR134" s="245" t="s">
        <v>140</v>
      </c>
      <c r="AT134" s="245" t="s">
        <v>124</v>
      </c>
      <c r="AU134" s="245" t="s">
        <v>83</v>
      </c>
      <c r="AY134" s="16" t="s">
        <v>121</v>
      </c>
      <c r="BE134" s="246">
        <f>IF(N134="základní",J134,0)</f>
        <v>0</v>
      </c>
      <c r="BF134" s="246">
        <f>IF(N134="snížená",J134,0)</f>
        <v>0</v>
      </c>
      <c r="BG134" s="246">
        <f>IF(N134="zákl. přenesená",J134,0)</f>
        <v>0</v>
      </c>
      <c r="BH134" s="246">
        <f>IF(N134="sníž. přenesená",J134,0)</f>
        <v>0</v>
      </c>
      <c r="BI134" s="246">
        <f>IF(N134="nulová",J134,0)</f>
        <v>0</v>
      </c>
      <c r="BJ134" s="16" t="s">
        <v>81</v>
      </c>
      <c r="BK134" s="246">
        <f>ROUND(I134*H134,2)</f>
        <v>0</v>
      </c>
      <c r="BL134" s="16" t="s">
        <v>140</v>
      </c>
      <c r="BM134" s="245" t="s">
        <v>408</v>
      </c>
    </row>
    <row r="135" s="2" customFormat="1">
      <c r="A135" s="37"/>
      <c r="B135" s="38"/>
      <c r="C135" s="39"/>
      <c r="D135" s="252" t="s">
        <v>174</v>
      </c>
      <c r="E135" s="39"/>
      <c r="F135" s="253" t="s">
        <v>409</v>
      </c>
      <c r="G135" s="39"/>
      <c r="H135" s="39"/>
      <c r="I135" s="143"/>
      <c r="J135" s="39"/>
      <c r="K135" s="39"/>
      <c r="L135" s="43"/>
      <c r="M135" s="254"/>
      <c r="N135" s="255"/>
      <c r="O135" s="90"/>
      <c r="P135" s="90"/>
      <c r="Q135" s="90"/>
      <c r="R135" s="90"/>
      <c r="S135" s="90"/>
      <c r="T135" s="91"/>
      <c r="U135" s="37"/>
      <c r="V135" s="37"/>
      <c r="W135" s="37"/>
      <c r="X135" s="37"/>
      <c r="Y135" s="37"/>
      <c r="Z135" s="37"/>
      <c r="AA135" s="37"/>
      <c r="AB135" s="37"/>
      <c r="AC135" s="37"/>
      <c r="AD135" s="37"/>
      <c r="AE135" s="37"/>
      <c r="AT135" s="16" t="s">
        <v>174</v>
      </c>
      <c r="AU135" s="16" t="s">
        <v>83</v>
      </c>
    </row>
    <row r="136" s="13" customFormat="1">
      <c r="A136" s="13"/>
      <c r="B136" s="256"/>
      <c r="C136" s="257"/>
      <c r="D136" s="252" t="s">
        <v>176</v>
      </c>
      <c r="E136" s="258" t="s">
        <v>1</v>
      </c>
      <c r="F136" s="259" t="s">
        <v>410</v>
      </c>
      <c r="G136" s="257"/>
      <c r="H136" s="260">
        <v>150</v>
      </c>
      <c r="I136" s="261"/>
      <c r="J136" s="257"/>
      <c r="K136" s="257"/>
      <c r="L136" s="262"/>
      <c r="M136" s="263"/>
      <c r="N136" s="264"/>
      <c r="O136" s="264"/>
      <c r="P136" s="264"/>
      <c r="Q136" s="264"/>
      <c r="R136" s="264"/>
      <c r="S136" s="264"/>
      <c r="T136" s="265"/>
      <c r="U136" s="13"/>
      <c r="V136" s="13"/>
      <c r="W136" s="13"/>
      <c r="X136" s="13"/>
      <c r="Y136" s="13"/>
      <c r="Z136" s="13"/>
      <c r="AA136" s="13"/>
      <c r="AB136" s="13"/>
      <c r="AC136" s="13"/>
      <c r="AD136" s="13"/>
      <c r="AE136" s="13"/>
      <c r="AT136" s="266" t="s">
        <v>176</v>
      </c>
      <c r="AU136" s="266" t="s">
        <v>83</v>
      </c>
      <c r="AV136" s="13" t="s">
        <v>83</v>
      </c>
      <c r="AW136" s="13" t="s">
        <v>30</v>
      </c>
      <c r="AX136" s="13" t="s">
        <v>73</v>
      </c>
      <c r="AY136" s="266" t="s">
        <v>121</v>
      </c>
    </row>
    <row r="137" s="13" customFormat="1">
      <c r="A137" s="13"/>
      <c r="B137" s="256"/>
      <c r="C137" s="257"/>
      <c r="D137" s="252" t="s">
        <v>176</v>
      </c>
      <c r="E137" s="258" t="s">
        <v>1</v>
      </c>
      <c r="F137" s="259" t="s">
        <v>411</v>
      </c>
      <c r="G137" s="257"/>
      <c r="H137" s="260">
        <v>27</v>
      </c>
      <c r="I137" s="261"/>
      <c r="J137" s="257"/>
      <c r="K137" s="257"/>
      <c r="L137" s="262"/>
      <c r="M137" s="263"/>
      <c r="N137" s="264"/>
      <c r="O137" s="264"/>
      <c r="P137" s="264"/>
      <c r="Q137" s="264"/>
      <c r="R137" s="264"/>
      <c r="S137" s="264"/>
      <c r="T137" s="265"/>
      <c r="U137" s="13"/>
      <c r="V137" s="13"/>
      <c r="W137" s="13"/>
      <c r="X137" s="13"/>
      <c r="Y137" s="13"/>
      <c r="Z137" s="13"/>
      <c r="AA137" s="13"/>
      <c r="AB137" s="13"/>
      <c r="AC137" s="13"/>
      <c r="AD137" s="13"/>
      <c r="AE137" s="13"/>
      <c r="AT137" s="266" t="s">
        <v>176</v>
      </c>
      <c r="AU137" s="266" t="s">
        <v>83</v>
      </c>
      <c r="AV137" s="13" t="s">
        <v>83</v>
      </c>
      <c r="AW137" s="13" t="s">
        <v>30</v>
      </c>
      <c r="AX137" s="13" t="s">
        <v>73</v>
      </c>
      <c r="AY137" s="266" t="s">
        <v>121</v>
      </c>
    </row>
    <row r="138" s="14" customFormat="1">
      <c r="A138" s="14"/>
      <c r="B138" s="267"/>
      <c r="C138" s="268"/>
      <c r="D138" s="252" t="s">
        <v>176</v>
      </c>
      <c r="E138" s="269" t="s">
        <v>1</v>
      </c>
      <c r="F138" s="270" t="s">
        <v>179</v>
      </c>
      <c r="G138" s="268"/>
      <c r="H138" s="271">
        <v>177</v>
      </c>
      <c r="I138" s="272"/>
      <c r="J138" s="268"/>
      <c r="K138" s="268"/>
      <c r="L138" s="273"/>
      <c r="M138" s="274"/>
      <c r="N138" s="275"/>
      <c r="O138" s="275"/>
      <c r="P138" s="275"/>
      <c r="Q138" s="275"/>
      <c r="R138" s="275"/>
      <c r="S138" s="275"/>
      <c r="T138" s="276"/>
      <c r="U138" s="14"/>
      <c r="V138" s="14"/>
      <c r="W138" s="14"/>
      <c r="X138" s="14"/>
      <c r="Y138" s="14"/>
      <c r="Z138" s="14"/>
      <c r="AA138" s="14"/>
      <c r="AB138" s="14"/>
      <c r="AC138" s="14"/>
      <c r="AD138" s="14"/>
      <c r="AE138" s="14"/>
      <c r="AT138" s="277" t="s">
        <v>176</v>
      </c>
      <c r="AU138" s="277" t="s">
        <v>83</v>
      </c>
      <c r="AV138" s="14" t="s">
        <v>140</v>
      </c>
      <c r="AW138" s="14" t="s">
        <v>30</v>
      </c>
      <c r="AX138" s="14" t="s">
        <v>81</v>
      </c>
      <c r="AY138" s="277" t="s">
        <v>121</v>
      </c>
    </row>
    <row r="139" s="2" customFormat="1" ht="33" customHeight="1">
      <c r="A139" s="37"/>
      <c r="B139" s="38"/>
      <c r="C139" s="234" t="s">
        <v>134</v>
      </c>
      <c r="D139" s="234" t="s">
        <v>124</v>
      </c>
      <c r="E139" s="235" t="s">
        <v>412</v>
      </c>
      <c r="F139" s="236" t="s">
        <v>413</v>
      </c>
      <c r="G139" s="237" t="s">
        <v>172</v>
      </c>
      <c r="H139" s="238">
        <v>177</v>
      </c>
      <c r="I139" s="239"/>
      <c r="J139" s="240">
        <f>ROUND(I139*H139,2)</f>
        <v>0</v>
      </c>
      <c r="K139" s="236" t="s">
        <v>128</v>
      </c>
      <c r="L139" s="43"/>
      <c r="M139" s="241" t="s">
        <v>1</v>
      </c>
      <c r="N139" s="242" t="s">
        <v>38</v>
      </c>
      <c r="O139" s="90"/>
      <c r="P139" s="243">
        <f>O139*H139</f>
        <v>0</v>
      </c>
      <c r="Q139" s="243">
        <v>0</v>
      </c>
      <c r="R139" s="243">
        <f>Q139*H139</f>
        <v>0</v>
      </c>
      <c r="S139" s="243">
        <v>0</v>
      </c>
      <c r="T139" s="244">
        <f>S139*H139</f>
        <v>0</v>
      </c>
      <c r="U139" s="37"/>
      <c r="V139" s="37"/>
      <c r="W139" s="37"/>
      <c r="X139" s="37"/>
      <c r="Y139" s="37"/>
      <c r="Z139" s="37"/>
      <c r="AA139" s="37"/>
      <c r="AB139" s="37"/>
      <c r="AC139" s="37"/>
      <c r="AD139" s="37"/>
      <c r="AE139" s="37"/>
      <c r="AR139" s="245" t="s">
        <v>140</v>
      </c>
      <c r="AT139" s="245" t="s">
        <v>124</v>
      </c>
      <c r="AU139" s="245" t="s">
        <v>83</v>
      </c>
      <c r="AY139" s="16" t="s">
        <v>121</v>
      </c>
      <c r="BE139" s="246">
        <f>IF(N139="základní",J139,0)</f>
        <v>0</v>
      </c>
      <c r="BF139" s="246">
        <f>IF(N139="snížená",J139,0)</f>
        <v>0</v>
      </c>
      <c r="BG139" s="246">
        <f>IF(N139="zákl. přenesená",J139,0)</f>
        <v>0</v>
      </c>
      <c r="BH139" s="246">
        <f>IF(N139="sníž. přenesená",J139,0)</f>
        <v>0</v>
      </c>
      <c r="BI139" s="246">
        <f>IF(N139="nulová",J139,0)</f>
        <v>0</v>
      </c>
      <c r="BJ139" s="16" t="s">
        <v>81</v>
      </c>
      <c r="BK139" s="246">
        <f>ROUND(I139*H139,2)</f>
        <v>0</v>
      </c>
      <c r="BL139" s="16" t="s">
        <v>140</v>
      </c>
      <c r="BM139" s="245" t="s">
        <v>414</v>
      </c>
    </row>
    <row r="140" s="13" customFormat="1">
      <c r="A140" s="13"/>
      <c r="B140" s="256"/>
      <c r="C140" s="257"/>
      <c r="D140" s="252" t="s">
        <v>176</v>
      </c>
      <c r="E140" s="258" t="s">
        <v>1</v>
      </c>
      <c r="F140" s="259" t="s">
        <v>410</v>
      </c>
      <c r="G140" s="257"/>
      <c r="H140" s="260">
        <v>150</v>
      </c>
      <c r="I140" s="261"/>
      <c r="J140" s="257"/>
      <c r="K140" s="257"/>
      <c r="L140" s="262"/>
      <c r="M140" s="263"/>
      <c r="N140" s="264"/>
      <c r="O140" s="264"/>
      <c r="P140" s="264"/>
      <c r="Q140" s="264"/>
      <c r="R140" s="264"/>
      <c r="S140" s="264"/>
      <c r="T140" s="265"/>
      <c r="U140" s="13"/>
      <c r="V140" s="13"/>
      <c r="W140" s="13"/>
      <c r="X140" s="13"/>
      <c r="Y140" s="13"/>
      <c r="Z140" s="13"/>
      <c r="AA140" s="13"/>
      <c r="AB140" s="13"/>
      <c r="AC140" s="13"/>
      <c r="AD140" s="13"/>
      <c r="AE140" s="13"/>
      <c r="AT140" s="266" t="s">
        <v>176</v>
      </c>
      <c r="AU140" s="266" t="s">
        <v>83</v>
      </c>
      <c r="AV140" s="13" t="s">
        <v>83</v>
      </c>
      <c r="AW140" s="13" t="s">
        <v>30</v>
      </c>
      <c r="AX140" s="13" t="s">
        <v>73</v>
      </c>
      <c r="AY140" s="266" t="s">
        <v>121</v>
      </c>
    </row>
    <row r="141" s="13" customFormat="1">
      <c r="A141" s="13"/>
      <c r="B141" s="256"/>
      <c r="C141" s="257"/>
      <c r="D141" s="252" t="s">
        <v>176</v>
      </c>
      <c r="E141" s="258" t="s">
        <v>1</v>
      </c>
      <c r="F141" s="259" t="s">
        <v>411</v>
      </c>
      <c r="G141" s="257"/>
      <c r="H141" s="260">
        <v>27</v>
      </c>
      <c r="I141" s="261"/>
      <c r="J141" s="257"/>
      <c r="K141" s="257"/>
      <c r="L141" s="262"/>
      <c r="M141" s="263"/>
      <c r="N141" s="264"/>
      <c r="O141" s="264"/>
      <c r="P141" s="264"/>
      <c r="Q141" s="264"/>
      <c r="R141" s="264"/>
      <c r="S141" s="264"/>
      <c r="T141" s="265"/>
      <c r="U141" s="13"/>
      <c r="V141" s="13"/>
      <c r="W141" s="13"/>
      <c r="X141" s="13"/>
      <c r="Y141" s="13"/>
      <c r="Z141" s="13"/>
      <c r="AA141" s="13"/>
      <c r="AB141" s="13"/>
      <c r="AC141" s="13"/>
      <c r="AD141" s="13"/>
      <c r="AE141" s="13"/>
      <c r="AT141" s="266" t="s">
        <v>176</v>
      </c>
      <c r="AU141" s="266" t="s">
        <v>83</v>
      </c>
      <c r="AV141" s="13" t="s">
        <v>83</v>
      </c>
      <c r="AW141" s="13" t="s">
        <v>30</v>
      </c>
      <c r="AX141" s="13" t="s">
        <v>73</v>
      </c>
      <c r="AY141" s="266" t="s">
        <v>121</v>
      </c>
    </row>
    <row r="142" s="14" customFormat="1">
      <c r="A142" s="14"/>
      <c r="B142" s="267"/>
      <c r="C142" s="268"/>
      <c r="D142" s="252" t="s">
        <v>176</v>
      </c>
      <c r="E142" s="269" t="s">
        <v>1</v>
      </c>
      <c r="F142" s="270" t="s">
        <v>179</v>
      </c>
      <c r="G142" s="268"/>
      <c r="H142" s="271">
        <v>177</v>
      </c>
      <c r="I142" s="272"/>
      <c r="J142" s="268"/>
      <c r="K142" s="268"/>
      <c r="L142" s="273"/>
      <c r="M142" s="274"/>
      <c r="N142" s="275"/>
      <c r="O142" s="275"/>
      <c r="P142" s="275"/>
      <c r="Q142" s="275"/>
      <c r="R142" s="275"/>
      <c r="S142" s="275"/>
      <c r="T142" s="276"/>
      <c r="U142" s="14"/>
      <c r="V142" s="14"/>
      <c r="W142" s="14"/>
      <c r="X142" s="14"/>
      <c r="Y142" s="14"/>
      <c r="Z142" s="14"/>
      <c r="AA142" s="14"/>
      <c r="AB142" s="14"/>
      <c r="AC142" s="14"/>
      <c r="AD142" s="14"/>
      <c r="AE142" s="14"/>
      <c r="AT142" s="277" t="s">
        <v>176</v>
      </c>
      <c r="AU142" s="277" t="s">
        <v>83</v>
      </c>
      <c r="AV142" s="14" t="s">
        <v>140</v>
      </c>
      <c r="AW142" s="14" t="s">
        <v>30</v>
      </c>
      <c r="AX142" s="14" t="s">
        <v>81</v>
      </c>
      <c r="AY142" s="277" t="s">
        <v>121</v>
      </c>
    </row>
    <row r="143" s="2" customFormat="1" ht="55.5" customHeight="1">
      <c r="A143" s="37"/>
      <c r="B143" s="38"/>
      <c r="C143" s="234" t="s">
        <v>140</v>
      </c>
      <c r="D143" s="234" t="s">
        <v>124</v>
      </c>
      <c r="E143" s="235" t="s">
        <v>309</v>
      </c>
      <c r="F143" s="236" t="s">
        <v>310</v>
      </c>
      <c r="G143" s="237" t="s">
        <v>304</v>
      </c>
      <c r="H143" s="238">
        <v>108.50100000000001</v>
      </c>
      <c r="I143" s="239"/>
      <c r="J143" s="240">
        <f>ROUND(I143*H143,2)</f>
        <v>0</v>
      </c>
      <c r="K143" s="236" t="s">
        <v>128</v>
      </c>
      <c r="L143" s="43"/>
      <c r="M143" s="241" t="s">
        <v>1</v>
      </c>
      <c r="N143" s="242" t="s">
        <v>38</v>
      </c>
      <c r="O143" s="90"/>
      <c r="P143" s="243">
        <f>O143*H143</f>
        <v>0</v>
      </c>
      <c r="Q143" s="243">
        <v>0</v>
      </c>
      <c r="R143" s="243">
        <f>Q143*H143</f>
        <v>0</v>
      </c>
      <c r="S143" s="243">
        <v>0</v>
      </c>
      <c r="T143" s="244">
        <f>S143*H143</f>
        <v>0</v>
      </c>
      <c r="U143" s="37"/>
      <c r="V143" s="37"/>
      <c r="W143" s="37"/>
      <c r="X143" s="37"/>
      <c r="Y143" s="37"/>
      <c r="Z143" s="37"/>
      <c r="AA143" s="37"/>
      <c r="AB143" s="37"/>
      <c r="AC143" s="37"/>
      <c r="AD143" s="37"/>
      <c r="AE143" s="37"/>
      <c r="AR143" s="245" t="s">
        <v>140</v>
      </c>
      <c r="AT143" s="245" t="s">
        <v>124</v>
      </c>
      <c r="AU143" s="245" t="s">
        <v>83</v>
      </c>
      <c r="AY143" s="16" t="s">
        <v>121</v>
      </c>
      <c r="BE143" s="246">
        <f>IF(N143="základní",J143,0)</f>
        <v>0</v>
      </c>
      <c r="BF143" s="246">
        <f>IF(N143="snížená",J143,0)</f>
        <v>0</v>
      </c>
      <c r="BG143" s="246">
        <f>IF(N143="zákl. přenesená",J143,0)</f>
        <v>0</v>
      </c>
      <c r="BH143" s="246">
        <f>IF(N143="sníž. přenesená",J143,0)</f>
        <v>0</v>
      </c>
      <c r="BI143" s="246">
        <f>IF(N143="nulová",J143,0)</f>
        <v>0</v>
      </c>
      <c r="BJ143" s="16" t="s">
        <v>81</v>
      </c>
      <c r="BK143" s="246">
        <f>ROUND(I143*H143,2)</f>
        <v>0</v>
      </c>
      <c r="BL143" s="16" t="s">
        <v>140</v>
      </c>
      <c r="BM143" s="245" t="s">
        <v>311</v>
      </c>
    </row>
    <row r="144" s="2" customFormat="1">
      <c r="A144" s="37"/>
      <c r="B144" s="38"/>
      <c r="C144" s="39"/>
      <c r="D144" s="252" t="s">
        <v>174</v>
      </c>
      <c r="E144" s="39"/>
      <c r="F144" s="253" t="s">
        <v>312</v>
      </c>
      <c r="G144" s="39"/>
      <c r="H144" s="39"/>
      <c r="I144" s="143"/>
      <c r="J144" s="39"/>
      <c r="K144" s="39"/>
      <c r="L144" s="43"/>
      <c r="M144" s="254"/>
      <c r="N144" s="255"/>
      <c r="O144" s="90"/>
      <c r="P144" s="90"/>
      <c r="Q144" s="90"/>
      <c r="R144" s="90"/>
      <c r="S144" s="90"/>
      <c r="T144" s="91"/>
      <c r="U144" s="37"/>
      <c r="V144" s="37"/>
      <c r="W144" s="37"/>
      <c r="X144" s="37"/>
      <c r="Y144" s="37"/>
      <c r="Z144" s="37"/>
      <c r="AA144" s="37"/>
      <c r="AB144" s="37"/>
      <c r="AC144" s="37"/>
      <c r="AD144" s="37"/>
      <c r="AE144" s="37"/>
      <c r="AT144" s="16" t="s">
        <v>174</v>
      </c>
      <c r="AU144" s="16" t="s">
        <v>83</v>
      </c>
    </row>
    <row r="145" s="13" customFormat="1">
      <c r="A145" s="13"/>
      <c r="B145" s="256"/>
      <c r="C145" s="257"/>
      <c r="D145" s="252" t="s">
        <v>176</v>
      </c>
      <c r="E145" s="258" t="s">
        <v>1</v>
      </c>
      <c r="F145" s="259" t="s">
        <v>415</v>
      </c>
      <c r="G145" s="257"/>
      <c r="H145" s="260">
        <v>108.50100000000001</v>
      </c>
      <c r="I145" s="261"/>
      <c r="J145" s="257"/>
      <c r="K145" s="257"/>
      <c r="L145" s="262"/>
      <c r="M145" s="263"/>
      <c r="N145" s="264"/>
      <c r="O145" s="264"/>
      <c r="P145" s="264"/>
      <c r="Q145" s="264"/>
      <c r="R145" s="264"/>
      <c r="S145" s="264"/>
      <c r="T145" s="265"/>
      <c r="U145" s="13"/>
      <c r="V145" s="13"/>
      <c r="W145" s="13"/>
      <c r="X145" s="13"/>
      <c r="Y145" s="13"/>
      <c r="Z145" s="13"/>
      <c r="AA145" s="13"/>
      <c r="AB145" s="13"/>
      <c r="AC145" s="13"/>
      <c r="AD145" s="13"/>
      <c r="AE145" s="13"/>
      <c r="AT145" s="266" t="s">
        <v>176</v>
      </c>
      <c r="AU145" s="266" t="s">
        <v>83</v>
      </c>
      <c r="AV145" s="13" t="s">
        <v>83</v>
      </c>
      <c r="AW145" s="13" t="s">
        <v>30</v>
      </c>
      <c r="AX145" s="13" t="s">
        <v>81</v>
      </c>
      <c r="AY145" s="266" t="s">
        <v>121</v>
      </c>
    </row>
    <row r="146" s="2" customFormat="1" ht="66.75" customHeight="1">
      <c r="A146" s="37"/>
      <c r="B146" s="38"/>
      <c r="C146" s="234" t="s">
        <v>120</v>
      </c>
      <c r="D146" s="234" t="s">
        <v>124</v>
      </c>
      <c r="E146" s="235" t="s">
        <v>314</v>
      </c>
      <c r="F146" s="236" t="s">
        <v>315</v>
      </c>
      <c r="G146" s="237" t="s">
        <v>304</v>
      </c>
      <c r="H146" s="238">
        <v>1085.01</v>
      </c>
      <c r="I146" s="239"/>
      <c r="J146" s="240">
        <f>ROUND(I146*H146,2)</f>
        <v>0</v>
      </c>
      <c r="K146" s="236" t="s">
        <v>128</v>
      </c>
      <c r="L146" s="43"/>
      <c r="M146" s="241" t="s">
        <v>1</v>
      </c>
      <c r="N146" s="242" t="s">
        <v>38</v>
      </c>
      <c r="O146" s="90"/>
      <c r="P146" s="243">
        <f>O146*H146</f>
        <v>0</v>
      </c>
      <c r="Q146" s="243">
        <v>0</v>
      </c>
      <c r="R146" s="243">
        <f>Q146*H146</f>
        <v>0</v>
      </c>
      <c r="S146" s="243">
        <v>0</v>
      </c>
      <c r="T146" s="244">
        <f>S146*H146</f>
        <v>0</v>
      </c>
      <c r="U146" s="37"/>
      <c r="V146" s="37"/>
      <c r="W146" s="37"/>
      <c r="X146" s="37"/>
      <c r="Y146" s="37"/>
      <c r="Z146" s="37"/>
      <c r="AA146" s="37"/>
      <c r="AB146" s="37"/>
      <c r="AC146" s="37"/>
      <c r="AD146" s="37"/>
      <c r="AE146" s="37"/>
      <c r="AR146" s="245" t="s">
        <v>140</v>
      </c>
      <c r="AT146" s="245" t="s">
        <v>124</v>
      </c>
      <c r="AU146" s="245" t="s">
        <v>83</v>
      </c>
      <c r="AY146" s="16" t="s">
        <v>121</v>
      </c>
      <c r="BE146" s="246">
        <f>IF(N146="základní",J146,0)</f>
        <v>0</v>
      </c>
      <c r="BF146" s="246">
        <f>IF(N146="snížená",J146,0)</f>
        <v>0</v>
      </c>
      <c r="BG146" s="246">
        <f>IF(N146="zákl. přenesená",J146,0)</f>
        <v>0</v>
      </c>
      <c r="BH146" s="246">
        <f>IF(N146="sníž. přenesená",J146,0)</f>
        <v>0</v>
      </c>
      <c r="BI146" s="246">
        <f>IF(N146="nulová",J146,0)</f>
        <v>0</v>
      </c>
      <c r="BJ146" s="16" t="s">
        <v>81</v>
      </c>
      <c r="BK146" s="246">
        <f>ROUND(I146*H146,2)</f>
        <v>0</v>
      </c>
      <c r="BL146" s="16" t="s">
        <v>140</v>
      </c>
      <c r="BM146" s="245" t="s">
        <v>316</v>
      </c>
    </row>
    <row r="147" s="2" customFormat="1">
      <c r="A147" s="37"/>
      <c r="B147" s="38"/>
      <c r="C147" s="39"/>
      <c r="D147" s="252" t="s">
        <v>174</v>
      </c>
      <c r="E147" s="39"/>
      <c r="F147" s="253" t="s">
        <v>312</v>
      </c>
      <c r="G147" s="39"/>
      <c r="H147" s="39"/>
      <c r="I147" s="143"/>
      <c r="J147" s="39"/>
      <c r="K147" s="39"/>
      <c r="L147" s="43"/>
      <c r="M147" s="254"/>
      <c r="N147" s="255"/>
      <c r="O147" s="90"/>
      <c r="P147" s="90"/>
      <c r="Q147" s="90"/>
      <c r="R147" s="90"/>
      <c r="S147" s="90"/>
      <c r="T147" s="91"/>
      <c r="U147" s="37"/>
      <c r="V147" s="37"/>
      <c r="W147" s="37"/>
      <c r="X147" s="37"/>
      <c r="Y147" s="37"/>
      <c r="Z147" s="37"/>
      <c r="AA147" s="37"/>
      <c r="AB147" s="37"/>
      <c r="AC147" s="37"/>
      <c r="AD147" s="37"/>
      <c r="AE147" s="37"/>
      <c r="AT147" s="16" t="s">
        <v>174</v>
      </c>
      <c r="AU147" s="16" t="s">
        <v>83</v>
      </c>
    </row>
    <row r="148" s="13" customFormat="1">
      <c r="A148" s="13"/>
      <c r="B148" s="256"/>
      <c r="C148" s="257"/>
      <c r="D148" s="252" t="s">
        <v>176</v>
      </c>
      <c r="E148" s="258" t="s">
        <v>1</v>
      </c>
      <c r="F148" s="259" t="s">
        <v>416</v>
      </c>
      <c r="G148" s="257"/>
      <c r="H148" s="260">
        <v>1085.01</v>
      </c>
      <c r="I148" s="261"/>
      <c r="J148" s="257"/>
      <c r="K148" s="257"/>
      <c r="L148" s="262"/>
      <c r="M148" s="263"/>
      <c r="N148" s="264"/>
      <c r="O148" s="264"/>
      <c r="P148" s="264"/>
      <c r="Q148" s="264"/>
      <c r="R148" s="264"/>
      <c r="S148" s="264"/>
      <c r="T148" s="265"/>
      <c r="U148" s="13"/>
      <c r="V148" s="13"/>
      <c r="W148" s="13"/>
      <c r="X148" s="13"/>
      <c r="Y148" s="13"/>
      <c r="Z148" s="13"/>
      <c r="AA148" s="13"/>
      <c r="AB148" s="13"/>
      <c r="AC148" s="13"/>
      <c r="AD148" s="13"/>
      <c r="AE148" s="13"/>
      <c r="AT148" s="266" t="s">
        <v>176</v>
      </c>
      <c r="AU148" s="266" t="s">
        <v>83</v>
      </c>
      <c r="AV148" s="13" t="s">
        <v>83</v>
      </c>
      <c r="AW148" s="13" t="s">
        <v>30</v>
      </c>
      <c r="AX148" s="13" t="s">
        <v>81</v>
      </c>
      <c r="AY148" s="266" t="s">
        <v>121</v>
      </c>
    </row>
    <row r="149" s="2" customFormat="1" ht="33" customHeight="1">
      <c r="A149" s="37"/>
      <c r="B149" s="38"/>
      <c r="C149" s="234" t="s">
        <v>146</v>
      </c>
      <c r="D149" s="234" t="s">
        <v>124</v>
      </c>
      <c r="E149" s="235" t="s">
        <v>318</v>
      </c>
      <c r="F149" s="236" t="s">
        <v>319</v>
      </c>
      <c r="G149" s="237" t="s">
        <v>280</v>
      </c>
      <c r="H149" s="238">
        <v>206.15199999999999</v>
      </c>
      <c r="I149" s="239"/>
      <c r="J149" s="240">
        <f>ROUND(I149*H149,2)</f>
        <v>0</v>
      </c>
      <c r="K149" s="236" t="s">
        <v>128</v>
      </c>
      <c r="L149" s="43"/>
      <c r="M149" s="241" t="s">
        <v>1</v>
      </c>
      <c r="N149" s="242" t="s">
        <v>38</v>
      </c>
      <c r="O149" s="90"/>
      <c r="P149" s="243">
        <f>O149*H149</f>
        <v>0</v>
      </c>
      <c r="Q149" s="243">
        <v>0</v>
      </c>
      <c r="R149" s="243">
        <f>Q149*H149</f>
        <v>0</v>
      </c>
      <c r="S149" s="243">
        <v>0</v>
      </c>
      <c r="T149" s="244">
        <f>S149*H149</f>
        <v>0</v>
      </c>
      <c r="U149" s="37"/>
      <c r="V149" s="37"/>
      <c r="W149" s="37"/>
      <c r="X149" s="37"/>
      <c r="Y149" s="37"/>
      <c r="Z149" s="37"/>
      <c r="AA149" s="37"/>
      <c r="AB149" s="37"/>
      <c r="AC149" s="37"/>
      <c r="AD149" s="37"/>
      <c r="AE149" s="37"/>
      <c r="AR149" s="245" t="s">
        <v>140</v>
      </c>
      <c r="AT149" s="245" t="s">
        <v>124</v>
      </c>
      <c r="AU149" s="245" t="s">
        <v>83</v>
      </c>
      <c r="AY149" s="16" t="s">
        <v>121</v>
      </c>
      <c r="BE149" s="246">
        <f>IF(N149="základní",J149,0)</f>
        <v>0</v>
      </c>
      <c r="BF149" s="246">
        <f>IF(N149="snížená",J149,0)</f>
        <v>0</v>
      </c>
      <c r="BG149" s="246">
        <f>IF(N149="zákl. přenesená",J149,0)</f>
        <v>0</v>
      </c>
      <c r="BH149" s="246">
        <f>IF(N149="sníž. přenesená",J149,0)</f>
        <v>0</v>
      </c>
      <c r="BI149" s="246">
        <f>IF(N149="nulová",J149,0)</f>
        <v>0</v>
      </c>
      <c r="BJ149" s="16" t="s">
        <v>81</v>
      </c>
      <c r="BK149" s="246">
        <f>ROUND(I149*H149,2)</f>
        <v>0</v>
      </c>
      <c r="BL149" s="16" t="s">
        <v>140</v>
      </c>
      <c r="BM149" s="245" t="s">
        <v>320</v>
      </c>
    </row>
    <row r="150" s="2" customFormat="1">
      <c r="A150" s="37"/>
      <c r="B150" s="38"/>
      <c r="C150" s="39"/>
      <c r="D150" s="252" t="s">
        <v>174</v>
      </c>
      <c r="E150" s="39"/>
      <c r="F150" s="253" t="s">
        <v>321</v>
      </c>
      <c r="G150" s="39"/>
      <c r="H150" s="39"/>
      <c r="I150" s="143"/>
      <c r="J150" s="39"/>
      <c r="K150" s="39"/>
      <c r="L150" s="43"/>
      <c r="M150" s="254"/>
      <c r="N150" s="255"/>
      <c r="O150" s="90"/>
      <c r="P150" s="90"/>
      <c r="Q150" s="90"/>
      <c r="R150" s="90"/>
      <c r="S150" s="90"/>
      <c r="T150" s="91"/>
      <c r="U150" s="37"/>
      <c r="V150" s="37"/>
      <c r="W150" s="37"/>
      <c r="X150" s="37"/>
      <c r="Y150" s="37"/>
      <c r="Z150" s="37"/>
      <c r="AA150" s="37"/>
      <c r="AB150" s="37"/>
      <c r="AC150" s="37"/>
      <c r="AD150" s="37"/>
      <c r="AE150" s="37"/>
      <c r="AT150" s="16" t="s">
        <v>174</v>
      </c>
      <c r="AU150" s="16" t="s">
        <v>83</v>
      </c>
    </row>
    <row r="151" s="13" customFormat="1">
      <c r="A151" s="13"/>
      <c r="B151" s="256"/>
      <c r="C151" s="257"/>
      <c r="D151" s="252" t="s">
        <v>176</v>
      </c>
      <c r="E151" s="258" t="s">
        <v>1</v>
      </c>
      <c r="F151" s="259" t="s">
        <v>417</v>
      </c>
      <c r="G151" s="257"/>
      <c r="H151" s="260">
        <v>206.15199999999999</v>
      </c>
      <c r="I151" s="261"/>
      <c r="J151" s="257"/>
      <c r="K151" s="257"/>
      <c r="L151" s="262"/>
      <c r="M151" s="263"/>
      <c r="N151" s="264"/>
      <c r="O151" s="264"/>
      <c r="P151" s="264"/>
      <c r="Q151" s="264"/>
      <c r="R151" s="264"/>
      <c r="S151" s="264"/>
      <c r="T151" s="265"/>
      <c r="U151" s="13"/>
      <c r="V151" s="13"/>
      <c r="W151" s="13"/>
      <c r="X151" s="13"/>
      <c r="Y151" s="13"/>
      <c r="Z151" s="13"/>
      <c r="AA151" s="13"/>
      <c r="AB151" s="13"/>
      <c r="AC151" s="13"/>
      <c r="AD151" s="13"/>
      <c r="AE151" s="13"/>
      <c r="AT151" s="266" t="s">
        <v>176</v>
      </c>
      <c r="AU151" s="266" t="s">
        <v>83</v>
      </c>
      <c r="AV151" s="13" t="s">
        <v>83</v>
      </c>
      <c r="AW151" s="13" t="s">
        <v>30</v>
      </c>
      <c r="AX151" s="13" t="s">
        <v>81</v>
      </c>
      <c r="AY151" s="266" t="s">
        <v>121</v>
      </c>
    </row>
    <row r="152" s="2" customFormat="1" ht="33" customHeight="1">
      <c r="A152" s="37"/>
      <c r="B152" s="38"/>
      <c r="C152" s="234" t="s">
        <v>152</v>
      </c>
      <c r="D152" s="234" t="s">
        <v>124</v>
      </c>
      <c r="E152" s="235" t="s">
        <v>418</v>
      </c>
      <c r="F152" s="236" t="s">
        <v>419</v>
      </c>
      <c r="G152" s="237" t="s">
        <v>304</v>
      </c>
      <c r="H152" s="238">
        <v>61.655000000000001</v>
      </c>
      <c r="I152" s="239"/>
      <c r="J152" s="240">
        <f>ROUND(I152*H152,2)</f>
        <v>0</v>
      </c>
      <c r="K152" s="236" t="s">
        <v>128</v>
      </c>
      <c r="L152" s="43"/>
      <c r="M152" s="241" t="s">
        <v>1</v>
      </c>
      <c r="N152" s="242" t="s">
        <v>38</v>
      </c>
      <c r="O152" s="90"/>
      <c r="P152" s="243">
        <f>O152*H152</f>
        <v>0</v>
      </c>
      <c r="Q152" s="243">
        <v>0</v>
      </c>
      <c r="R152" s="243">
        <f>Q152*H152</f>
        <v>0</v>
      </c>
      <c r="S152" s="243">
        <v>0</v>
      </c>
      <c r="T152" s="244">
        <f>S152*H152</f>
        <v>0</v>
      </c>
      <c r="U152" s="37"/>
      <c r="V152" s="37"/>
      <c r="W152" s="37"/>
      <c r="X152" s="37"/>
      <c r="Y152" s="37"/>
      <c r="Z152" s="37"/>
      <c r="AA152" s="37"/>
      <c r="AB152" s="37"/>
      <c r="AC152" s="37"/>
      <c r="AD152" s="37"/>
      <c r="AE152" s="37"/>
      <c r="AR152" s="245" t="s">
        <v>140</v>
      </c>
      <c r="AT152" s="245" t="s">
        <v>124</v>
      </c>
      <c r="AU152" s="245" t="s">
        <v>83</v>
      </c>
      <c r="AY152" s="16" t="s">
        <v>121</v>
      </c>
      <c r="BE152" s="246">
        <f>IF(N152="základní",J152,0)</f>
        <v>0</v>
      </c>
      <c r="BF152" s="246">
        <f>IF(N152="snížená",J152,0)</f>
        <v>0</v>
      </c>
      <c r="BG152" s="246">
        <f>IF(N152="zákl. přenesená",J152,0)</f>
        <v>0</v>
      </c>
      <c r="BH152" s="246">
        <f>IF(N152="sníž. přenesená",J152,0)</f>
        <v>0</v>
      </c>
      <c r="BI152" s="246">
        <f>IF(N152="nulová",J152,0)</f>
        <v>0</v>
      </c>
      <c r="BJ152" s="16" t="s">
        <v>81</v>
      </c>
      <c r="BK152" s="246">
        <f>ROUND(I152*H152,2)</f>
        <v>0</v>
      </c>
      <c r="BL152" s="16" t="s">
        <v>140</v>
      </c>
      <c r="BM152" s="245" t="s">
        <v>420</v>
      </c>
    </row>
    <row r="153" s="2" customFormat="1">
      <c r="A153" s="37"/>
      <c r="B153" s="38"/>
      <c r="C153" s="39"/>
      <c r="D153" s="252" t="s">
        <v>174</v>
      </c>
      <c r="E153" s="39"/>
      <c r="F153" s="253" t="s">
        <v>421</v>
      </c>
      <c r="G153" s="39"/>
      <c r="H153" s="39"/>
      <c r="I153" s="143"/>
      <c r="J153" s="39"/>
      <c r="K153" s="39"/>
      <c r="L153" s="43"/>
      <c r="M153" s="254"/>
      <c r="N153" s="255"/>
      <c r="O153" s="90"/>
      <c r="P153" s="90"/>
      <c r="Q153" s="90"/>
      <c r="R153" s="90"/>
      <c r="S153" s="90"/>
      <c r="T153" s="91"/>
      <c r="U153" s="37"/>
      <c r="V153" s="37"/>
      <c r="W153" s="37"/>
      <c r="X153" s="37"/>
      <c r="Y153" s="37"/>
      <c r="Z153" s="37"/>
      <c r="AA153" s="37"/>
      <c r="AB153" s="37"/>
      <c r="AC153" s="37"/>
      <c r="AD153" s="37"/>
      <c r="AE153" s="37"/>
      <c r="AT153" s="16" t="s">
        <v>174</v>
      </c>
      <c r="AU153" s="16" t="s">
        <v>83</v>
      </c>
    </row>
    <row r="154" s="13" customFormat="1">
      <c r="A154" s="13"/>
      <c r="B154" s="256"/>
      <c r="C154" s="257"/>
      <c r="D154" s="252" t="s">
        <v>176</v>
      </c>
      <c r="E154" s="258" t="s">
        <v>1</v>
      </c>
      <c r="F154" s="259" t="s">
        <v>422</v>
      </c>
      <c r="G154" s="257"/>
      <c r="H154" s="260">
        <v>52.25</v>
      </c>
      <c r="I154" s="261"/>
      <c r="J154" s="257"/>
      <c r="K154" s="257"/>
      <c r="L154" s="262"/>
      <c r="M154" s="263"/>
      <c r="N154" s="264"/>
      <c r="O154" s="264"/>
      <c r="P154" s="264"/>
      <c r="Q154" s="264"/>
      <c r="R154" s="264"/>
      <c r="S154" s="264"/>
      <c r="T154" s="265"/>
      <c r="U154" s="13"/>
      <c r="V154" s="13"/>
      <c r="W154" s="13"/>
      <c r="X154" s="13"/>
      <c r="Y154" s="13"/>
      <c r="Z154" s="13"/>
      <c r="AA154" s="13"/>
      <c r="AB154" s="13"/>
      <c r="AC154" s="13"/>
      <c r="AD154" s="13"/>
      <c r="AE154" s="13"/>
      <c r="AT154" s="266" t="s">
        <v>176</v>
      </c>
      <c r="AU154" s="266" t="s">
        <v>83</v>
      </c>
      <c r="AV154" s="13" t="s">
        <v>83</v>
      </c>
      <c r="AW154" s="13" t="s">
        <v>30</v>
      </c>
      <c r="AX154" s="13" t="s">
        <v>73</v>
      </c>
      <c r="AY154" s="266" t="s">
        <v>121</v>
      </c>
    </row>
    <row r="155" s="13" customFormat="1">
      <c r="A155" s="13"/>
      <c r="B155" s="256"/>
      <c r="C155" s="257"/>
      <c r="D155" s="252" t="s">
        <v>176</v>
      </c>
      <c r="E155" s="258" t="s">
        <v>1</v>
      </c>
      <c r="F155" s="259" t="s">
        <v>423</v>
      </c>
      <c r="G155" s="257"/>
      <c r="H155" s="260">
        <v>9.4049999999999994</v>
      </c>
      <c r="I155" s="261"/>
      <c r="J155" s="257"/>
      <c r="K155" s="257"/>
      <c r="L155" s="262"/>
      <c r="M155" s="263"/>
      <c r="N155" s="264"/>
      <c r="O155" s="264"/>
      <c r="P155" s="264"/>
      <c r="Q155" s="264"/>
      <c r="R155" s="264"/>
      <c r="S155" s="264"/>
      <c r="T155" s="265"/>
      <c r="U155" s="13"/>
      <c r="V155" s="13"/>
      <c r="W155" s="13"/>
      <c r="X155" s="13"/>
      <c r="Y155" s="13"/>
      <c r="Z155" s="13"/>
      <c r="AA155" s="13"/>
      <c r="AB155" s="13"/>
      <c r="AC155" s="13"/>
      <c r="AD155" s="13"/>
      <c r="AE155" s="13"/>
      <c r="AT155" s="266" t="s">
        <v>176</v>
      </c>
      <c r="AU155" s="266" t="s">
        <v>83</v>
      </c>
      <c r="AV155" s="13" t="s">
        <v>83</v>
      </c>
      <c r="AW155" s="13" t="s">
        <v>30</v>
      </c>
      <c r="AX155" s="13" t="s">
        <v>73</v>
      </c>
      <c r="AY155" s="266" t="s">
        <v>121</v>
      </c>
    </row>
    <row r="156" s="14" customFormat="1">
      <c r="A156" s="14"/>
      <c r="B156" s="267"/>
      <c r="C156" s="268"/>
      <c r="D156" s="252" t="s">
        <v>176</v>
      </c>
      <c r="E156" s="269" t="s">
        <v>1</v>
      </c>
      <c r="F156" s="270" t="s">
        <v>179</v>
      </c>
      <c r="G156" s="268"/>
      <c r="H156" s="271">
        <v>61.655000000000001</v>
      </c>
      <c r="I156" s="272"/>
      <c r="J156" s="268"/>
      <c r="K156" s="268"/>
      <c r="L156" s="273"/>
      <c r="M156" s="274"/>
      <c r="N156" s="275"/>
      <c r="O156" s="275"/>
      <c r="P156" s="275"/>
      <c r="Q156" s="275"/>
      <c r="R156" s="275"/>
      <c r="S156" s="275"/>
      <c r="T156" s="276"/>
      <c r="U156" s="14"/>
      <c r="V156" s="14"/>
      <c r="W156" s="14"/>
      <c r="X156" s="14"/>
      <c r="Y156" s="14"/>
      <c r="Z156" s="14"/>
      <c r="AA156" s="14"/>
      <c r="AB156" s="14"/>
      <c r="AC156" s="14"/>
      <c r="AD156" s="14"/>
      <c r="AE156" s="14"/>
      <c r="AT156" s="277" t="s">
        <v>176</v>
      </c>
      <c r="AU156" s="277" t="s">
        <v>83</v>
      </c>
      <c r="AV156" s="14" t="s">
        <v>140</v>
      </c>
      <c r="AW156" s="14" t="s">
        <v>30</v>
      </c>
      <c r="AX156" s="14" t="s">
        <v>81</v>
      </c>
      <c r="AY156" s="277" t="s">
        <v>121</v>
      </c>
    </row>
    <row r="157" s="2" customFormat="1" ht="16.5" customHeight="1">
      <c r="A157" s="37"/>
      <c r="B157" s="38"/>
      <c r="C157" s="278" t="s">
        <v>156</v>
      </c>
      <c r="D157" s="278" t="s">
        <v>210</v>
      </c>
      <c r="E157" s="279" t="s">
        <v>424</v>
      </c>
      <c r="F157" s="280" t="s">
        <v>425</v>
      </c>
      <c r="G157" s="281" t="s">
        <v>280</v>
      </c>
      <c r="H157" s="282">
        <v>117.145</v>
      </c>
      <c r="I157" s="283"/>
      <c r="J157" s="284">
        <f>ROUND(I157*H157,2)</f>
        <v>0</v>
      </c>
      <c r="K157" s="280" t="s">
        <v>128</v>
      </c>
      <c r="L157" s="285"/>
      <c r="M157" s="286" t="s">
        <v>1</v>
      </c>
      <c r="N157" s="287" t="s">
        <v>38</v>
      </c>
      <c r="O157" s="90"/>
      <c r="P157" s="243">
        <f>O157*H157</f>
        <v>0</v>
      </c>
      <c r="Q157" s="243">
        <v>1</v>
      </c>
      <c r="R157" s="243">
        <f>Q157*H157</f>
        <v>117.145</v>
      </c>
      <c r="S157" s="243">
        <v>0</v>
      </c>
      <c r="T157" s="244">
        <f>S157*H157</f>
        <v>0</v>
      </c>
      <c r="U157" s="37"/>
      <c r="V157" s="37"/>
      <c r="W157" s="37"/>
      <c r="X157" s="37"/>
      <c r="Y157" s="37"/>
      <c r="Z157" s="37"/>
      <c r="AA157" s="37"/>
      <c r="AB157" s="37"/>
      <c r="AC157" s="37"/>
      <c r="AD157" s="37"/>
      <c r="AE157" s="37"/>
      <c r="AR157" s="245" t="s">
        <v>156</v>
      </c>
      <c r="AT157" s="245" t="s">
        <v>210</v>
      </c>
      <c r="AU157" s="245" t="s">
        <v>83</v>
      </c>
      <c r="AY157" s="16" t="s">
        <v>121</v>
      </c>
      <c r="BE157" s="246">
        <f>IF(N157="základní",J157,0)</f>
        <v>0</v>
      </c>
      <c r="BF157" s="246">
        <f>IF(N157="snížená",J157,0)</f>
        <v>0</v>
      </c>
      <c r="BG157" s="246">
        <f>IF(N157="zákl. přenesená",J157,0)</f>
        <v>0</v>
      </c>
      <c r="BH157" s="246">
        <f>IF(N157="sníž. přenesená",J157,0)</f>
        <v>0</v>
      </c>
      <c r="BI157" s="246">
        <f>IF(N157="nulová",J157,0)</f>
        <v>0</v>
      </c>
      <c r="BJ157" s="16" t="s">
        <v>81</v>
      </c>
      <c r="BK157" s="246">
        <f>ROUND(I157*H157,2)</f>
        <v>0</v>
      </c>
      <c r="BL157" s="16" t="s">
        <v>140</v>
      </c>
      <c r="BM157" s="245" t="s">
        <v>426</v>
      </c>
    </row>
    <row r="158" s="13" customFormat="1">
      <c r="A158" s="13"/>
      <c r="B158" s="256"/>
      <c r="C158" s="257"/>
      <c r="D158" s="252" t="s">
        <v>176</v>
      </c>
      <c r="E158" s="258" t="s">
        <v>1</v>
      </c>
      <c r="F158" s="259" t="s">
        <v>427</v>
      </c>
      <c r="G158" s="257"/>
      <c r="H158" s="260">
        <v>117.145</v>
      </c>
      <c r="I158" s="261"/>
      <c r="J158" s="257"/>
      <c r="K158" s="257"/>
      <c r="L158" s="262"/>
      <c r="M158" s="263"/>
      <c r="N158" s="264"/>
      <c r="O158" s="264"/>
      <c r="P158" s="264"/>
      <c r="Q158" s="264"/>
      <c r="R158" s="264"/>
      <c r="S158" s="264"/>
      <c r="T158" s="265"/>
      <c r="U158" s="13"/>
      <c r="V158" s="13"/>
      <c r="W158" s="13"/>
      <c r="X158" s="13"/>
      <c r="Y158" s="13"/>
      <c r="Z158" s="13"/>
      <c r="AA158" s="13"/>
      <c r="AB158" s="13"/>
      <c r="AC158" s="13"/>
      <c r="AD158" s="13"/>
      <c r="AE158" s="13"/>
      <c r="AT158" s="266" t="s">
        <v>176</v>
      </c>
      <c r="AU158" s="266" t="s">
        <v>83</v>
      </c>
      <c r="AV158" s="13" t="s">
        <v>83</v>
      </c>
      <c r="AW158" s="13" t="s">
        <v>30</v>
      </c>
      <c r="AX158" s="13" t="s">
        <v>81</v>
      </c>
      <c r="AY158" s="266" t="s">
        <v>121</v>
      </c>
    </row>
    <row r="159" s="2" customFormat="1" ht="55.5" customHeight="1">
      <c r="A159" s="37"/>
      <c r="B159" s="38"/>
      <c r="C159" s="234" t="s">
        <v>202</v>
      </c>
      <c r="D159" s="234" t="s">
        <v>124</v>
      </c>
      <c r="E159" s="235" t="s">
        <v>428</v>
      </c>
      <c r="F159" s="236" t="s">
        <v>429</v>
      </c>
      <c r="G159" s="237" t="s">
        <v>304</v>
      </c>
      <c r="H159" s="238">
        <v>29.204999999999998</v>
      </c>
      <c r="I159" s="239"/>
      <c r="J159" s="240">
        <f>ROUND(I159*H159,2)</f>
        <v>0</v>
      </c>
      <c r="K159" s="236" t="s">
        <v>128</v>
      </c>
      <c r="L159" s="43"/>
      <c r="M159" s="241" t="s">
        <v>1</v>
      </c>
      <c r="N159" s="242" t="s">
        <v>38</v>
      </c>
      <c r="O159" s="90"/>
      <c r="P159" s="243">
        <f>O159*H159</f>
        <v>0</v>
      </c>
      <c r="Q159" s="243">
        <v>0</v>
      </c>
      <c r="R159" s="243">
        <f>Q159*H159</f>
        <v>0</v>
      </c>
      <c r="S159" s="243">
        <v>0</v>
      </c>
      <c r="T159" s="244">
        <f>S159*H159</f>
        <v>0</v>
      </c>
      <c r="U159" s="37"/>
      <c r="V159" s="37"/>
      <c r="W159" s="37"/>
      <c r="X159" s="37"/>
      <c r="Y159" s="37"/>
      <c r="Z159" s="37"/>
      <c r="AA159" s="37"/>
      <c r="AB159" s="37"/>
      <c r="AC159" s="37"/>
      <c r="AD159" s="37"/>
      <c r="AE159" s="37"/>
      <c r="AR159" s="245" t="s">
        <v>140</v>
      </c>
      <c r="AT159" s="245" t="s">
        <v>124</v>
      </c>
      <c r="AU159" s="245" t="s">
        <v>83</v>
      </c>
      <c r="AY159" s="16" t="s">
        <v>121</v>
      </c>
      <c r="BE159" s="246">
        <f>IF(N159="základní",J159,0)</f>
        <v>0</v>
      </c>
      <c r="BF159" s="246">
        <f>IF(N159="snížená",J159,0)</f>
        <v>0</v>
      </c>
      <c r="BG159" s="246">
        <f>IF(N159="zákl. přenesená",J159,0)</f>
        <v>0</v>
      </c>
      <c r="BH159" s="246">
        <f>IF(N159="sníž. přenesená",J159,0)</f>
        <v>0</v>
      </c>
      <c r="BI159" s="246">
        <f>IF(N159="nulová",J159,0)</f>
        <v>0</v>
      </c>
      <c r="BJ159" s="16" t="s">
        <v>81</v>
      </c>
      <c r="BK159" s="246">
        <f>ROUND(I159*H159,2)</f>
        <v>0</v>
      </c>
      <c r="BL159" s="16" t="s">
        <v>140</v>
      </c>
      <c r="BM159" s="245" t="s">
        <v>430</v>
      </c>
    </row>
    <row r="160" s="2" customFormat="1">
      <c r="A160" s="37"/>
      <c r="B160" s="38"/>
      <c r="C160" s="39"/>
      <c r="D160" s="252" t="s">
        <v>174</v>
      </c>
      <c r="E160" s="39"/>
      <c r="F160" s="253" t="s">
        <v>431</v>
      </c>
      <c r="G160" s="39"/>
      <c r="H160" s="39"/>
      <c r="I160" s="143"/>
      <c r="J160" s="39"/>
      <c r="K160" s="39"/>
      <c r="L160" s="43"/>
      <c r="M160" s="254"/>
      <c r="N160" s="255"/>
      <c r="O160" s="90"/>
      <c r="P160" s="90"/>
      <c r="Q160" s="90"/>
      <c r="R160" s="90"/>
      <c r="S160" s="90"/>
      <c r="T160" s="91"/>
      <c r="U160" s="37"/>
      <c r="V160" s="37"/>
      <c r="W160" s="37"/>
      <c r="X160" s="37"/>
      <c r="Y160" s="37"/>
      <c r="Z160" s="37"/>
      <c r="AA160" s="37"/>
      <c r="AB160" s="37"/>
      <c r="AC160" s="37"/>
      <c r="AD160" s="37"/>
      <c r="AE160" s="37"/>
      <c r="AT160" s="16" t="s">
        <v>174</v>
      </c>
      <c r="AU160" s="16" t="s">
        <v>83</v>
      </c>
    </row>
    <row r="161" s="13" customFormat="1">
      <c r="A161" s="13"/>
      <c r="B161" s="256"/>
      <c r="C161" s="257"/>
      <c r="D161" s="252" t="s">
        <v>176</v>
      </c>
      <c r="E161" s="258" t="s">
        <v>1</v>
      </c>
      <c r="F161" s="259" t="s">
        <v>432</v>
      </c>
      <c r="G161" s="257"/>
      <c r="H161" s="260">
        <v>24.75</v>
      </c>
      <c r="I161" s="261"/>
      <c r="J161" s="257"/>
      <c r="K161" s="257"/>
      <c r="L161" s="262"/>
      <c r="M161" s="263"/>
      <c r="N161" s="264"/>
      <c r="O161" s="264"/>
      <c r="P161" s="264"/>
      <c r="Q161" s="264"/>
      <c r="R161" s="264"/>
      <c r="S161" s="264"/>
      <c r="T161" s="265"/>
      <c r="U161" s="13"/>
      <c r="V161" s="13"/>
      <c r="W161" s="13"/>
      <c r="X161" s="13"/>
      <c r="Y161" s="13"/>
      <c r="Z161" s="13"/>
      <c r="AA161" s="13"/>
      <c r="AB161" s="13"/>
      <c r="AC161" s="13"/>
      <c r="AD161" s="13"/>
      <c r="AE161" s="13"/>
      <c r="AT161" s="266" t="s">
        <v>176</v>
      </c>
      <c r="AU161" s="266" t="s">
        <v>83</v>
      </c>
      <c r="AV161" s="13" t="s">
        <v>83</v>
      </c>
      <c r="AW161" s="13" t="s">
        <v>30</v>
      </c>
      <c r="AX161" s="13" t="s">
        <v>73</v>
      </c>
      <c r="AY161" s="266" t="s">
        <v>121</v>
      </c>
    </row>
    <row r="162" s="13" customFormat="1">
      <c r="A162" s="13"/>
      <c r="B162" s="256"/>
      <c r="C162" s="257"/>
      <c r="D162" s="252" t="s">
        <v>176</v>
      </c>
      <c r="E162" s="258" t="s">
        <v>1</v>
      </c>
      <c r="F162" s="259" t="s">
        <v>433</v>
      </c>
      <c r="G162" s="257"/>
      <c r="H162" s="260">
        <v>4.4550000000000001</v>
      </c>
      <c r="I162" s="261"/>
      <c r="J162" s="257"/>
      <c r="K162" s="257"/>
      <c r="L162" s="262"/>
      <c r="M162" s="263"/>
      <c r="N162" s="264"/>
      <c r="O162" s="264"/>
      <c r="P162" s="264"/>
      <c r="Q162" s="264"/>
      <c r="R162" s="264"/>
      <c r="S162" s="264"/>
      <c r="T162" s="265"/>
      <c r="U162" s="13"/>
      <c r="V162" s="13"/>
      <c r="W162" s="13"/>
      <c r="X162" s="13"/>
      <c r="Y162" s="13"/>
      <c r="Z162" s="13"/>
      <c r="AA162" s="13"/>
      <c r="AB162" s="13"/>
      <c r="AC162" s="13"/>
      <c r="AD162" s="13"/>
      <c r="AE162" s="13"/>
      <c r="AT162" s="266" t="s">
        <v>176</v>
      </c>
      <c r="AU162" s="266" t="s">
        <v>83</v>
      </c>
      <c r="AV162" s="13" t="s">
        <v>83</v>
      </c>
      <c r="AW162" s="13" t="s">
        <v>30</v>
      </c>
      <c r="AX162" s="13" t="s">
        <v>73</v>
      </c>
      <c r="AY162" s="266" t="s">
        <v>121</v>
      </c>
    </row>
    <row r="163" s="14" customFormat="1">
      <c r="A163" s="14"/>
      <c r="B163" s="267"/>
      <c r="C163" s="268"/>
      <c r="D163" s="252" t="s">
        <v>176</v>
      </c>
      <c r="E163" s="269" t="s">
        <v>1</v>
      </c>
      <c r="F163" s="270" t="s">
        <v>179</v>
      </c>
      <c r="G163" s="268"/>
      <c r="H163" s="271">
        <v>29.204999999999998</v>
      </c>
      <c r="I163" s="272"/>
      <c r="J163" s="268"/>
      <c r="K163" s="268"/>
      <c r="L163" s="273"/>
      <c r="M163" s="274"/>
      <c r="N163" s="275"/>
      <c r="O163" s="275"/>
      <c r="P163" s="275"/>
      <c r="Q163" s="275"/>
      <c r="R163" s="275"/>
      <c r="S163" s="275"/>
      <c r="T163" s="276"/>
      <c r="U163" s="14"/>
      <c r="V163" s="14"/>
      <c r="W163" s="14"/>
      <c r="X163" s="14"/>
      <c r="Y163" s="14"/>
      <c r="Z163" s="14"/>
      <c r="AA163" s="14"/>
      <c r="AB163" s="14"/>
      <c r="AC163" s="14"/>
      <c r="AD163" s="14"/>
      <c r="AE163" s="14"/>
      <c r="AT163" s="277" t="s">
        <v>176</v>
      </c>
      <c r="AU163" s="277" t="s">
        <v>83</v>
      </c>
      <c r="AV163" s="14" t="s">
        <v>140</v>
      </c>
      <c r="AW163" s="14" t="s">
        <v>30</v>
      </c>
      <c r="AX163" s="14" t="s">
        <v>81</v>
      </c>
      <c r="AY163" s="277" t="s">
        <v>121</v>
      </c>
    </row>
    <row r="164" s="2" customFormat="1" ht="16.5" customHeight="1">
      <c r="A164" s="37"/>
      <c r="B164" s="38"/>
      <c r="C164" s="278" t="s">
        <v>218</v>
      </c>
      <c r="D164" s="278" t="s">
        <v>210</v>
      </c>
      <c r="E164" s="279" t="s">
        <v>434</v>
      </c>
      <c r="F164" s="280" t="s">
        <v>435</v>
      </c>
      <c r="G164" s="281" t="s">
        <v>280</v>
      </c>
      <c r="H164" s="282">
        <v>55.490000000000002</v>
      </c>
      <c r="I164" s="283"/>
      <c r="J164" s="284">
        <f>ROUND(I164*H164,2)</f>
        <v>0</v>
      </c>
      <c r="K164" s="280" t="s">
        <v>128</v>
      </c>
      <c r="L164" s="285"/>
      <c r="M164" s="286" t="s">
        <v>1</v>
      </c>
      <c r="N164" s="287" t="s">
        <v>38</v>
      </c>
      <c r="O164" s="90"/>
      <c r="P164" s="243">
        <f>O164*H164</f>
        <v>0</v>
      </c>
      <c r="Q164" s="243">
        <v>1</v>
      </c>
      <c r="R164" s="243">
        <f>Q164*H164</f>
        <v>55.490000000000002</v>
      </c>
      <c r="S164" s="243">
        <v>0</v>
      </c>
      <c r="T164" s="244">
        <f>S164*H164</f>
        <v>0</v>
      </c>
      <c r="U164" s="37"/>
      <c r="V164" s="37"/>
      <c r="W164" s="37"/>
      <c r="X164" s="37"/>
      <c r="Y164" s="37"/>
      <c r="Z164" s="37"/>
      <c r="AA164" s="37"/>
      <c r="AB164" s="37"/>
      <c r="AC164" s="37"/>
      <c r="AD164" s="37"/>
      <c r="AE164" s="37"/>
      <c r="AR164" s="245" t="s">
        <v>156</v>
      </c>
      <c r="AT164" s="245" t="s">
        <v>210</v>
      </c>
      <c r="AU164" s="245" t="s">
        <v>83</v>
      </c>
      <c r="AY164" s="16" t="s">
        <v>121</v>
      </c>
      <c r="BE164" s="246">
        <f>IF(N164="základní",J164,0)</f>
        <v>0</v>
      </c>
      <c r="BF164" s="246">
        <f>IF(N164="snížená",J164,0)</f>
        <v>0</v>
      </c>
      <c r="BG164" s="246">
        <f>IF(N164="zákl. přenesená",J164,0)</f>
        <v>0</v>
      </c>
      <c r="BH164" s="246">
        <f>IF(N164="sníž. přenesená",J164,0)</f>
        <v>0</v>
      </c>
      <c r="BI164" s="246">
        <f>IF(N164="nulová",J164,0)</f>
        <v>0</v>
      </c>
      <c r="BJ164" s="16" t="s">
        <v>81</v>
      </c>
      <c r="BK164" s="246">
        <f>ROUND(I164*H164,2)</f>
        <v>0</v>
      </c>
      <c r="BL164" s="16" t="s">
        <v>140</v>
      </c>
      <c r="BM164" s="245" t="s">
        <v>436</v>
      </c>
    </row>
    <row r="165" s="13" customFormat="1">
      <c r="A165" s="13"/>
      <c r="B165" s="256"/>
      <c r="C165" s="257"/>
      <c r="D165" s="252" t="s">
        <v>176</v>
      </c>
      <c r="E165" s="258" t="s">
        <v>1</v>
      </c>
      <c r="F165" s="259" t="s">
        <v>437</v>
      </c>
      <c r="G165" s="257"/>
      <c r="H165" s="260">
        <v>55.490000000000002</v>
      </c>
      <c r="I165" s="261"/>
      <c r="J165" s="257"/>
      <c r="K165" s="257"/>
      <c r="L165" s="262"/>
      <c r="M165" s="263"/>
      <c r="N165" s="264"/>
      <c r="O165" s="264"/>
      <c r="P165" s="264"/>
      <c r="Q165" s="264"/>
      <c r="R165" s="264"/>
      <c r="S165" s="264"/>
      <c r="T165" s="265"/>
      <c r="U165" s="13"/>
      <c r="V165" s="13"/>
      <c r="W165" s="13"/>
      <c r="X165" s="13"/>
      <c r="Y165" s="13"/>
      <c r="Z165" s="13"/>
      <c r="AA165" s="13"/>
      <c r="AB165" s="13"/>
      <c r="AC165" s="13"/>
      <c r="AD165" s="13"/>
      <c r="AE165" s="13"/>
      <c r="AT165" s="266" t="s">
        <v>176</v>
      </c>
      <c r="AU165" s="266" t="s">
        <v>83</v>
      </c>
      <c r="AV165" s="13" t="s">
        <v>83</v>
      </c>
      <c r="AW165" s="13" t="s">
        <v>30</v>
      </c>
      <c r="AX165" s="13" t="s">
        <v>81</v>
      </c>
      <c r="AY165" s="266" t="s">
        <v>121</v>
      </c>
    </row>
    <row r="166" s="2" customFormat="1" ht="21.75" customHeight="1">
      <c r="A166" s="37"/>
      <c r="B166" s="38"/>
      <c r="C166" s="234" t="s">
        <v>222</v>
      </c>
      <c r="D166" s="234" t="s">
        <v>124</v>
      </c>
      <c r="E166" s="235" t="s">
        <v>323</v>
      </c>
      <c r="F166" s="236" t="s">
        <v>324</v>
      </c>
      <c r="G166" s="237" t="s">
        <v>172</v>
      </c>
      <c r="H166" s="238">
        <v>6</v>
      </c>
      <c r="I166" s="239"/>
      <c r="J166" s="240">
        <f>ROUND(I166*H166,2)</f>
        <v>0</v>
      </c>
      <c r="K166" s="236" t="s">
        <v>128</v>
      </c>
      <c r="L166" s="43"/>
      <c r="M166" s="241" t="s">
        <v>1</v>
      </c>
      <c r="N166" s="242" t="s">
        <v>38</v>
      </c>
      <c r="O166" s="90"/>
      <c r="P166" s="243">
        <f>O166*H166</f>
        <v>0</v>
      </c>
      <c r="Q166" s="243">
        <v>0</v>
      </c>
      <c r="R166" s="243">
        <f>Q166*H166</f>
        <v>0</v>
      </c>
      <c r="S166" s="243">
        <v>0</v>
      </c>
      <c r="T166" s="244">
        <f>S166*H166</f>
        <v>0</v>
      </c>
      <c r="U166" s="37"/>
      <c r="V166" s="37"/>
      <c r="W166" s="37"/>
      <c r="X166" s="37"/>
      <c r="Y166" s="37"/>
      <c r="Z166" s="37"/>
      <c r="AA166" s="37"/>
      <c r="AB166" s="37"/>
      <c r="AC166" s="37"/>
      <c r="AD166" s="37"/>
      <c r="AE166" s="37"/>
      <c r="AR166" s="245" t="s">
        <v>140</v>
      </c>
      <c r="AT166" s="245" t="s">
        <v>124</v>
      </c>
      <c r="AU166" s="245" t="s">
        <v>83</v>
      </c>
      <c r="AY166" s="16" t="s">
        <v>121</v>
      </c>
      <c r="BE166" s="246">
        <f>IF(N166="základní",J166,0)</f>
        <v>0</v>
      </c>
      <c r="BF166" s="246">
        <f>IF(N166="snížená",J166,0)</f>
        <v>0</v>
      </c>
      <c r="BG166" s="246">
        <f>IF(N166="zákl. přenesená",J166,0)</f>
        <v>0</v>
      </c>
      <c r="BH166" s="246">
        <f>IF(N166="sníž. přenesená",J166,0)</f>
        <v>0</v>
      </c>
      <c r="BI166" s="246">
        <f>IF(N166="nulová",J166,0)</f>
        <v>0</v>
      </c>
      <c r="BJ166" s="16" t="s">
        <v>81</v>
      </c>
      <c r="BK166" s="246">
        <f>ROUND(I166*H166,2)</f>
        <v>0</v>
      </c>
      <c r="BL166" s="16" t="s">
        <v>140</v>
      </c>
      <c r="BM166" s="245" t="s">
        <v>325</v>
      </c>
    </row>
    <row r="167" s="2" customFormat="1">
      <c r="A167" s="37"/>
      <c r="B167" s="38"/>
      <c r="C167" s="39"/>
      <c r="D167" s="252" t="s">
        <v>174</v>
      </c>
      <c r="E167" s="39"/>
      <c r="F167" s="253" t="s">
        <v>326</v>
      </c>
      <c r="G167" s="39"/>
      <c r="H167" s="39"/>
      <c r="I167" s="143"/>
      <c r="J167" s="39"/>
      <c r="K167" s="39"/>
      <c r="L167" s="43"/>
      <c r="M167" s="254"/>
      <c r="N167" s="255"/>
      <c r="O167" s="90"/>
      <c r="P167" s="90"/>
      <c r="Q167" s="90"/>
      <c r="R167" s="90"/>
      <c r="S167" s="90"/>
      <c r="T167" s="91"/>
      <c r="U167" s="37"/>
      <c r="V167" s="37"/>
      <c r="W167" s="37"/>
      <c r="X167" s="37"/>
      <c r="Y167" s="37"/>
      <c r="Z167" s="37"/>
      <c r="AA167" s="37"/>
      <c r="AB167" s="37"/>
      <c r="AC167" s="37"/>
      <c r="AD167" s="37"/>
      <c r="AE167" s="37"/>
      <c r="AT167" s="16" t="s">
        <v>174</v>
      </c>
      <c r="AU167" s="16" t="s">
        <v>83</v>
      </c>
    </row>
    <row r="168" s="13" customFormat="1">
      <c r="A168" s="13"/>
      <c r="B168" s="256"/>
      <c r="C168" s="257"/>
      <c r="D168" s="252" t="s">
        <v>176</v>
      </c>
      <c r="E168" s="258" t="s">
        <v>1</v>
      </c>
      <c r="F168" s="259" t="s">
        <v>438</v>
      </c>
      <c r="G168" s="257"/>
      <c r="H168" s="260">
        <v>6</v>
      </c>
      <c r="I168" s="261"/>
      <c r="J168" s="257"/>
      <c r="K168" s="257"/>
      <c r="L168" s="262"/>
      <c r="M168" s="263"/>
      <c r="N168" s="264"/>
      <c r="O168" s="264"/>
      <c r="P168" s="264"/>
      <c r="Q168" s="264"/>
      <c r="R168" s="264"/>
      <c r="S168" s="264"/>
      <c r="T168" s="265"/>
      <c r="U168" s="13"/>
      <c r="V168" s="13"/>
      <c r="W168" s="13"/>
      <c r="X168" s="13"/>
      <c r="Y168" s="13"/>
      <c r="Z168" s="13"/>
      <c r="AA168" s="13"/>
      <c r="AB168" s="13"/>
      <c r="AC168" s="13"/>
      <c r="AD168" s="13"/>
      <c r="AE168" s="13"/>
      <c r="AT168" s="266" t="s">
        <v>176</v>
      </c>
      <c r="AU168" s="266" t="s">
        <v>83</v>
      </c>
      <c r="AV168" s="13" t="s">
        <v>83</v>
      </c>
      <c r="AW168" s="13" t="s">
        <v>30</v>
      </c>
      <c r="AX168" s="13" t="s">
        <v>73</v>
      </c>
      <c r="AY168" s="266" t="s">
        <v>121</v>
      </c>
    </row>
    <row r="169" s="14" customFormat="1">
      <c r="A169" s="14"/>
      <c r="B169" s="267"/>
      <c r="C169" s="268"/>
      <c r="D169" s="252" t="s">
        <v>176</v>
      </c>
      <c r="E169" s="269" t="s">
        <v>1</v>
      </c>
      <c r="F169" s="270" t="s">
        <v>179</v>
      </c>
      <c r="G169" s="268"/>
      <c r="H169" s="271">
        <v>6</v>
      </c>
      <c r="I169" s="272"/>
      <c r="J169" s="268"/>
      <c r="K169" s="268"/>
      <c r="L169" s="273"/>
      <c r="M169" s="274"/>
      <c r="N169" s="275"/>
      <c r="O169" s="275"/>
      <c r="P169" s="275"/>
      <c r="Q169" s="275"/>
      <c r="R169" s="275"/>
      <c r="S169" s="275"/>
      <c r="T169" s="276"/>
      <c r="U169" s="14"/>
      <c r="V169" s="14"/>
      <c r="W169" s="14"/>
      <c r="X169" s="14"/>
      <c r="Y169" s="14"/>
      <c r="Z169" s="14"/>
      <c r="AA169" s="14"/>
      <c r="AB169" s="14"/>
      <c r="AC169" s="14"/>
      <c r="AD169" s="14"/>
      <c r="AE169" s="14"/>
      <c r="AT169" s="277" t="s">
        <v>176</v>
      </c>
      <c r="AU169" s="277" t="s">
        <v>83</v>
      </c>
      <c r="AV169" s="14" t="s">
        <v>140</v>
      </c>
      <c r="AW169" s="14" t="s">
        <v>30</v>
      </c>
      <c r="AX169" s="14" t="s">
        <v>81</v>
      </c>
      <c r="AY169" s="277" t="s">
        <v>121</v>
      </c>
    </row>
    <row r="170" s="12" customFormat="1" ht="22.8" customHeight="1">
      <c r="A170" s="12"/>
      <c r="B170" s="218"/>
      <c r="C170" s="219"/>
      <c r="D170" s="220" t="s">
        <v>72</v>
      </c>
      <c r="E170" s="232" t="s">
        <v>140</v>
      </c>
      <c r="F170" s="232" t="s">
        <v>439</v>
      </c>
      <c r="G170" s="219"/>
      <c r="H170" s="219"/>
      <c r="I170" s="222"/>
      <c r="J170" s="233">
        <f>BK170</f>
        <v>0</v>
      </c>
      <c r="K170" s="219"/>
      <c r="L170" s="224"/>
      <c r="M170" s="225"/>
      <c r="N170" s="226"/>
      <c r="O170" s="226"/>
      <c r="P170" s="227">
        <f>SUM(P171:P176)</f>
        <v>0</v>
      </c>
      <c r="Q170" s="226"/>
      <c r="R170" s="227">
        <f>SUM(R171:R176)</f>
        <v>13.4055593</v>
      </c>
      <c r="S170" s="226"/>
      <c r="T170" s="228">
        <f>SUM(T171:T176)</f>
        <v>0</v>
      </c>
      <c r="U170" s="12"/>
      <c r="V170" s="12"/>
      <c r="W170" s="12"/>
      <c r="X170" s="12"/>
      <c r="Y170" s="12"/>
      <c r="Z170" s="12"/>
      <c r="AA170" s="12"/>
      <c r="AB170" s="12"/>
      <c r="AC170" s="12"/>
      <c r="AD170" s="12"/>
      <c r="AE170" s="12"/>
      <c r="AR170" s="229" t="s">
        <v>81</v>
      </c>
      <c r="AT170" s="230" t="s">
        <v>72</v>
      </c>
      <c r="AU170" s="230" t="s">
        <v>81</v>
      </c>
      <c r="AY170" s="229" t="s">
        <v>121</v>
      </c>
      <c r="BK170" s="231">
        <f>SUM(BK171:BK176)</f>
        <v>0</v>
      </c>
    </row>
    <row r="171" s="2" customFormat="1" ht="21.75" customHeight="1">
      <c r="A171" s="37"/>
      <c r="B171" s="38"/>
      <c r="C171" s="234" t="s">
        <v>226</v>
      </c>
      <c r="D171" s="234" t="s">
        <v>124</v>
      </c>
      <c r="E171" s="235" t="s">
        <v>440</v>
      </c>
      <c r="F171" s="236" t="s">
        <v>441</v>
      </c>
      <c r="G171" s="237" t="s">
        <v>304</v>
      </c>
      <c r="H171" s="238">
        <v>7.0899999999999999</v>
      </c>
      <c r="I171" s="239"/>
      <c r="J171" s="240">
        <f>ROUND(I171*H171,2)</f>
        <v>0</v>
      </c>
      <c r="K171" s="236" t="s">
        <v>128</v>
      </c>
      <c r="L171" s="43"/>
      <c r="M171" s="241" t="s">
        <v>1</v>
      </c>
      <c r="N171" s="242" t="s">
        <v>38</v>
      </c>
      <c r="O171" s="90"/>
      <c r="P171" s="243">
        <f>O171*H171</f>
        <v>0</v>
      </c>
      <c r="Q171" s="243">
        <v>1.8907700000000001</v>
      </c>
      <c r="R171" s="243">
        <f>Q171*H171</f>
        <v>13.4055593</v>
      </c>
      <c r="S171" s="243">
        <v>0</v>
      </c>
      <c r="T171" s="244">
        <f>S171*H171</f>
        <v>0</v>
      </c>
      <c r="U171" s="37"/>
      <c r="V171" s="37"/>
      <c r="W171" s="37"/>
      <c r="X171" s="37"/>
      <c r="Y171" s="37"/>
      <c r="Z171" s="37"/>
      <c r="AA171" s="37"/>
      <c r="AB171" s="37"/>
      <c r="AC171" s="37"/>
      <c r="AD171" s="37"/>
      <c r="AE171" s="37"/>
      <c r="AR171" s="245" t="s">
        <v>140</v>
      </c>
      <c r="AT171" s="245" t="s">
        <v>124</v>
      </c>
      <c r="AU171" s="245" t="s">
        <v>83</v>
      </c>
      <c r="AY171" s="16" t="s">
        <v>121</v>
      </c>
      <c r="BE171" s="246">
        <f>IF(N171="základní",J171,0)</f>
        <v>0</v>
      </c>
      <c r="BF171" s="246">
        <f>IF(N171="snížená",J171,0)</f>
        <v>0</v>
      </c>
      <c r="BG171" s="246">
        <f>IF(N171="zákl. přenesená",J171,0)</f>
        <v>0</v>
      </c>
      <c r="BH171" s="246">
        <f>IF(N171="sníž. přenesená",J171,0)</f>
        <v>0</v>
      </c>
      <c r="BI171" s="246">
        <f>IF(N171="nulová",J171,0)</f>
        <v>0</v>
      </c>
      <c r="BJ171" s="16" t="s">
        <v>81</v>
      </c>
      <c r="BK171" s="246">
        <f>ROUND(I171*H171,2)</f>
        <v>0</v>
      </c>
      <c r="BL171" s="16" t="s">
        <v>140</v>
      </c>
      <c r="BM171" s="245" t="s">
        <v>442</v>
      </c>
    </row>
    <row r="172" s="2" customFormat="1">
      <c r="A172" s="37"/>
      <c r="B172" s="38"/>
      <c r="C172" s="39"/>
      <c r="D172" s="252" t="s">
        <v>174</v>
      </c>
      <c r="E172" s="39"/>
      <c r="F172" s="253" t="s">
        <v>443</v>
      </c>
      <c r="G172" s="39"/>
      <c r="H172" s="39"/>
      <c r="I172" s="143"/>
      <c r="J172" s="39"/>
      <c r="K172" s="39"/>
      <c r="L172" s="43"/>
      <c r="M172" s="254"/>
      <c r="N172" s="255"/>
      <c r="O172" s="90"/>
      <c r="P172" s="90"/>
      <c r="Q172" s="90"/>
      <c r="R172" s="90"/>
      <c r="S172" s="90"/>
      <c r="T172" s="91"/>
      <c r="U172" s="37"/>
      <c r="V172" s="37"/>
      <c r="W172" s="37"/>
      <c r="X172" s="37"/>
      <c r="Y172" s="37"/>
      <c r="Z172" s="37"/>
      <c r="AA172" s="37"/>
      <c r="AB172" s="37"/>
      <c r="AC172" s="37"/>
      <c r="AD172" s="37"/>
      <c r="AE172" s="37"/>
      <c r="AT172" s="16" t="s">
        <v>174</v>
      </c>
      <c r="AU172" s="16" t="s">
        <v>83</v>
      </c>
    </row>
    <row r="173" s="13" customFormat="1">
      <c r="A173" s="13"/>
      <c r="B173" s="256"/>
      <c r="C173" s="257"/>
      <c r="D173" s="252" t="s">
        <v>176</v>
      </c>
      <c r="E173" s="258" t="s">
        <v>1</v>
      </c>
      <c r="F173" s="259" t="s">
        <v>444</v>
      </c>
      <c r="G173" s="257"/>
      <c r="H173" s="260">
        <v>5.5</v>
      </c>
      <c r="I173" s="261"/>
      <c r="J173" s="257"/>
      <c r="K173" s="257"/>
      <c r="L173" s="262"/>
      <c r="M173" s="263"/>
      <c r="N173" s="264"/>
      <c r="O173" s="264"/>
      <c r="P173" s="264"/>
      <c r="Q173" s="264"/>
      <c r="R173" s="264"/>
      <c r="S173" s="264"/>
      <c r="T173" s="265"/>
      <c r="U173" s="13"/>
      <c r="V173" s="13"/>
      <c r="W173" s="13"/>
      <c r="X173" s="13"/>
      <c r="Y173" s="13"/>
      <c r="Z173" s="13"/>
      <c r="AA173" s="13"/>
      <c r="AB173" s="13"/>
      <c r="AC173" s="13"/>
      <c r="AD173" s="13"/>
      <c r="AE173" s="13"/>
      <c r="AT173" s="266" t="s">
        <v>176</v>
      </c>
      <c r="AU173" s="266" t="s">
        <v>83</v>
      </c>
      <c r="AV173" s="13" t="s">
        <v>83</v>
      </c>
      <c r="AW173" s="13" t="s">
        <v>30</v>
      </c>
      <c r="AX173" s="13" t="s">
        <v>73</v>
      </c>
      <c r="AY173" s="266" t="s">
        <v>121</v>
      </c>
    </row>
    <row r="174" s="13" customFormat="1">
      <c r="A174" s="13"/>
      <c r="B174" s="256"/>
      <c r="C174" s="257"/>
      <c r="D174" s="252" t="s">
        <v>176</v>
      </c>
      <c r="E174" s="258" t="s">
        <v>1</v>
      </c>
      <c r="F174" s="259" t="s">
        <v>445</v>
      </c>
      <c r="G174" s="257"/>
      <c r="H174" s="260">
        <v>0.98999999999999999</v>
      </c>
      <c r="I174" s="261"/>
      <c r="J174" s="257"/>
      <c r="K174" s="257"/>
      <c r="L174" s="262"/>
      <c r="M174" s="263"/>
      <c r="N174" s="264"/>
      <c r="O174" s="264"/>
      <c r="P174" s="264"/>
      <c r="Q174" s="264"/>
      <c r="R174" s="264"/>
      <c r="S174" s="264"/>
      <c r="T174" s="265"/>
      <c r="U174" s="13"/>
      <c r="V174" s="13"/>
      <c r="W174" s="13"/>
      <c r="X174" s="13"/>
      <c r="Y174" s="13"/>
      <c r="Z174" s="13"/>
      <c r="AA174" s="13"/>
      <c r="AB174" s="13"/>
      <c r="AC174" s="13"/>
      <c r="AD174" s="13"/>
      <c r="AE174" s="13"/>
      <c r="AT174" s="266" t="s">
        <v>176</v>
      </c>
      <c r="AU174" s="266" t="s">
        <v>83</v>
      </c>
      <c r="AV174" s="13" t="s">
        <v>83</v>
      </c>
      <c r="AW174" s="13" t="s">
        <v>30</v>
      </c>
      <c r="AX174" s="13" t="s">
        <v>73</v>
      </c>
      <c r="AY174" s="266" t="s">
        <v>121</v>
      </c>
    </row>
    <row r="175" s="13" customFormat="1">
      <c r="A175" s="13"/>
      <c r="B175" s="256"/>
      <c r="C175" s="257"/>
      <c r="D175" s="252" t="s">
        <v>176</v>
      </c>
      <c r="E175" s="258" t="s">
        <v>1</v>
      </c>
      <c r="F175" s="259" t="s">
        <v>446</v>
      </c>
      <c r="G175" s="257"/>
      <c r="H175" s="260">
        <v>0.59999999999999998</v>
      </c>
      <c r="I175" s="261"/>
      <c r="J175" s="257"/>
      <c r="K175" s="257"/>
      <c r="L175" s="262"/>
      <c r="M175" s="263"/>
      <c r="N175" s="264"/>
      <c r="O175" s="264"/>
      <c r="P175" s="264"/>
      <c r="Q175" s="264"/>
      <c r="R175" s="264"/>
      <c r="S175" s="264"/>
      <c r="T175" s="265"/>
      <c r="U175" s="13"/>
      <c r="V175" s="13"/>
      <c r="W175" s="13"/>
      <c r="X175" s="13"/>
      <c r="Y175" s="13"/>
      <c r="Z175" s="13"/>
      <c r="AA175" s="13"/>
      <c r="AB175" s="13"/>
      <c r="AC175" s="13"/>
      <c r="AD175" s="13"/>
      <c r="AE175" s="13"/>
      <c r="AT175" s="266" t="s">
        <v>176</v>
      </c>
      <c r="AU175" s="266" t="s">
        <v>83</v>
      </c>
      <c r="AV175" s="13" t="s">
        <v>83</v>
      </c>
      <c r="AW175" s="13" t="s">
        <v>30</v>
      </c>
      <c r="AX175" s="13" t="s">
        <v>73</v>
      </c>
      <c r="AY175" s="266" t="s">
        <v>121</v>
      </c>
    </row>
    <row r="176" s="14" customFormat="1">
      <c r="A176" s="14"/>
      <c r="B176" s="267"/>
      <c r="C176" s="268"/>
      <c r="D176" s="252" t="s">
        <v>176</v>
      </c>
      <c r="E176" s="269" t="s">
        <v>1</v>
      </c>
      <c r="F176" s="270" t="s">
        <v>179</v>
      </c>
      <c r="G176" s="268"/>
      <c r="H176" s="271">
        <v>7.0899999999999999</v>
      </c>
      <c r="I176" s="272"/>
      <c r="J176" s="268"/>
      <c r="K176" s="268"/>
      <c r="L176" s="273"/>
      <c r="M176" s="274"/>
      <c r="N176" s="275"/>
      <c r="O176" s="275"/>
      <c r="P176" s="275"/>
      <c r="Q176" s="275"/>
      <c r="R176" s="275"/>
      <c r="S176" s="275"/>
      <c r="T176" s="276"/>
      <c r="U176" s="14"/>
      <c r="V176" s="14"/>
      <c r="W176" s="14"/>
      <c r="X176" s="14"/>
      <c r="Y176" s="14"/>
      <c r="Z176" s="14"/>
      <c r="AA176" s="14"/>
      <c r="AB176" s="14"/>
      <c r="AC176" s="14"/>
      <c r="AD176" s="14"/>
      <c r="AE176" s="14"/>
      <c r="AT176" s="277" t="s">
        <v>176</v>
      </c>
      <c r="AU176" s="277" t="s">
        <v>83</v>
      </c>
      <c r="AV176" s="14" t="s">
        <v>140</v>
      </c>
      <c r="AW176" s="14" t="s">
        <v>30</v>
      </c>
      <c r="AX176" s="14" t="s">
        <v>81</v>
      </c>
      <c r="AY176" s="277" t="s">
        <v>121</v>
      </c>
    </row>
    <row r="177" s="12" customFormat="1" ht="22.8" customHeight="1">
      <c r="A177" s="12"/>
      <c r="B177" s="218"/>
      <c r="C177" s="219"/>
      <c r="D177" s="220" t="s">
        <v>72</v>
      </c>
      <c r="E177" s="232" t="s">
        <v>120</v>
      </c>
      <c r="F177" s="232" t="s">
        <v>180</v>
      </c>
      <c r="G177" s="219"/>
      <c r="H177" s="219"/>
      <c r="I177" s="222"/>
      <c r="J177" s="233">
        <f>BK177</f>
        <v>0</v>
      </c>
      <c r="K177" s="219"/>
      <c r="L177" s="224"/>
      <c r="M177" s="225"/>
      <c r="N177" s="226"/>
      <c r="O177" s="226"/>
      <c r="P177" s="227">
        <f>SUM(P178:P179)</f>
        <v>0</v>
      </c>
      <c r="Q177" s="226"/>
      <c r="R177" s="227">
        <f>SUM(R178:R179)</f>
        <v>3.1574999999999998</v>
      </c>
      <c r="S177" s="226"/>
      <c r="T177" s="228">
        <f>SUM(T178:T179)</f>
        <v>0</v>
      </c>
      <c r="U177" s="12"/>
      <c r="V177" s="12"/>
      <c r="W177" s="12"/>
      <c r="X177" s="12"/>
      <c r="Y177" s="12"/>
      <c r="Z177" s="12"/>
      <c r="AA177" s="12"/>
      <c r="AB177" s="12"/>
      <c r="AC177" s="12"/>
      <c r="AD177" s="12"/>
      <c r="AE177" s="12"/>
      <c r="AR177" s="229" t="s">
        <v>81</v>
      </c>
      <c r="AT177" s="230" t="s">
        <v>72</v>
      </c>
      <c r="AU177" s="230" t="s">
        <v>81</v>
      </c>
      <c r="AY177" s="229" t="s">
        <v>121</v>
      </c>
      <c r="BK177" s="231">
        <f>SUM(BK178:BK179)</f>
        <v>0</v>
      </c>
    </row>
    <row r="178" s="2" customFormat="1" ht="44.25" customHeight="1">
      <c r="A178" s="37"/>
      <c r="B178" s="38"/>
      <c r="C178" s="234" t="s">
        <v>230</v>
      </c>
      <c r="D178" s="234" t="s">
        <v>124</v>
      </c>
      <c r="E178" s="235" t="s">
        <v>447</v>
      </c>
      <c r="F178" s="236" t="s">
        <v>448</v>
      </c>
      <c r="G178" s="237" t="s">
        <v>172</v>
      </c>
      <c r="H178" s="238">
        <v>6</v>
      </c>
      <c r="I178" s="239"/>
      <c r="J178" s="240">
        <f>ROUND(I178*H178,2)</f>
        <v>0</v>
      </c>
      <c r="K178" s="236" t="s">
        <v>128</v>
      </c>
      <c r="L178" s="43"/>
      <c r="M178" s="241" t="s">
        <v>1</v>
      </c>
      <c r="N178" s="242" t="s">
        <v>38</v>
      </c>
      <c r="O178" s="90"/>
      <c r="P178" s="243">
        <f>O178*H178</f>
        <v>0</v>
      </c>
      <c r="Q178" s="243">
        <v>0.52625</v>
      </c>
      <c r="R178" s="243">
        <f>Q178*H178</f>
        <v>3.1574999999999998</v>
      </c>
      <c r="S178" s="243">
        <v>0</v>
      </c>
      <c r="T178" s="244">
        <f>S178*H178</f>
        <v>0</v>
      </c>
      <c r="U178" s="37"/>
      <c r="V178" s="37"/>
      <c r="W178" s="37"/>
      <c r="X178" s="37"/>
      <c r="Y178" s="37"/>
      <c r="Z178" s="37"/>
      <c r="AA178" s="37"/>
      <c r="AB178" s="37"/>
      <c r="AC178" s="37"/>
      <c r="AD178" s="37"/>
      <c r="AE178" s="37"/>
      <c r="AR178" s="245" t="s">
        <v>140</v>
      </c>
      <c r="AT178" s="245" t="s">
        <v>124</v>
      </c>
      <c r="AU178" s="245" t="s">
        <v>83</v>
      </c>
      <c r="AY178" s="16" t="s">
        <v>121</v>
      </c>
      <c r="BE178" s="246">
        <f>IF(N178="základní",J178,0)</f>
        <v>0</v>
      </c>
      <c r="BF178" s="246">
        <f>IF(N178="snížená",J178,0)</f>
        <v>0</v>
      </c>
      <c r="BG178" s="246">
        <f>IF(N178="zákl. přenesená",J178,0)</f>
        <v>0</v>
      </c>
      <c r="BH178" s="246">
        <f>IF(N178="sníž. přenesená",J178,0)</f>
        <v>0</v>
      </c>
      <c r="BI178" s="246">
        <f>IF(N178="nulová",J178,0)</f>
        <v>0</v>
      </c>
      <c r="BJ178" s="16" t="s">
        <v>81</v>
      </c>
      <c r="BK178" s="246">
        <f>ROUND(I178*H178,2)</f>
        <v>0</v>
      </c>
      <c r="BL178" s="16" t="s">
        <v>140</v>
      </c>
      <c r="BM178" s="245" t="s">
        <v>449</v>
      </c>
    </row>
    <row r="179" s="13" customFormat="1">
      <c r="A179" s="13"/>
      <c r="B179" s="256"/>
      <c r="C179" s="257"/>
      <c r="D179" s="252" t="s">
        <v>176</v>
      </c>
      <c r="E179" s="258" t="s">
        <v>1</v>
      </c>
      <c r="F179" s="259" t="s">
        <v>450</v>
      </c>
      <c r="G179" s="257"/>
      <c r="H179" s="260">
        <v>6</v>
      </c>
      <c r="I179" s="261"/>
      <c r="J179" s="257"/>
      <c r="K179" s="257"/>
      <c r="L179" s="262"/>
      <c r="M179" s="263"/>
      <c r="N179" s="264"/>
      <c r="O179" s="264"/>
      <c r="P179" s="264"/>
      <c r="Q179" s="264"/>
      <c r="R179" s="264"/>
      <c r="S179" s="264"/>
      <c r="T179" s="265"/>
      <c r="U179" s="13"/>
      <c r="V179" s="13"/>
      <c r="W179" s="13"/>
      <c r="X179" s="13"/>
      <c r="Y179" s="13"/>
      <c r="Z179" s="13"/>
      <c r="AA179" s="13"/>
      <c r="AB179" s="13"/>
      <c r="AC179" s="13"/>
      <c r="AD179" s="13"/>
      <c r="AE179" s="13"/>
      <c r="AT179" s="266" t="s">
        <v>176</v>
      </c>
      <c r="AU179" s="266" t="s">
        <v>83</v>
      </c>
      <c r="AV179" s="13" t="s">
        <v>83</v>
      </c>
      <c r="AW179" s="13" t="s">
        <v>30</v>
      </c>
      <c r="AX179" s="13" t="s">
        <v>81</v>
      </c>
      <c r="AY179" s="266" t="s">
        <v>121</v>
      </c>
    </row>
    <row r="180" s="12" customFormat="1" ht="22.8" customHeight="1">
      <c r="A180" s="12"/>
      <c r="B180" s="218"/>
      <c r="C180" s="219"/>
      <c r="D180" s="220" t="s">
        <v>72</v>
      </c>
      <c r="E180" s="232" t="s">
        <v>156</v>
      </c>
      <c r="F180" s="232" t="s">
        <v>451</v>
      </c>
      <c r="G180" s="219"/>
      <c r="H180" s="219"/>
      <c r="I180" s="222"/>
      <c r="J180" s="233">
        <f>BK180</f>
        <v>0</v>
      </c>
      <c r="K180" s="219"/>
      <c r="L180" s="224"/>
      <c r="M180" s="225"/>
      <c r="N180" s="226"/>
      <c r="O180" s="226"/>
      <c r="P180" s="227">
        <f>SUM(P181:P211)</f>
        <v>0</v>
      </c>
      <c r="Q180" s="226"/>
      <c r="R180" s="227">
        <f>SUM(R181:R211)</f>
        <v>3.7698814999999999</v>
      </c>
      <c r="S180" s="226"/>
      <c r="T180" s="228">
        <f>SUM(T181:T211)</f>
        <v>0</v>
      </c>
      <c r="U180" s="12"/>
      <c r="V180" s="12"/>
      <c r="W180" s="12"/>
      <c r="X180" s="12"/>
      <c r="Y180" s="12"/>
      <c r="Z180" s="12"/>
      <c r="AA180" s="12"/>
      <c r="AB180" s="12"/>
      <c r="AC180" s="12"/>
      <c r="AD180" s="12"/>
      <c r="AE180" s="12"/>
      <c r="AR180" s="229" t="s">
        <v>81</v>
      </c>
      <c r="AT180" s="230" t="s">
        <v>72</v>
      </c>
      <c r="AU180" s="230" t="s">
        <v>81</v>
      </c>
      <c r="AY180" s="229" t="s">
        <v>121</v>
      </c>
      <c r="BK180" s="231">
        <f>SUM(BK181:BK211)</f>
        <v>0</v>
      </c>
    </row>
    <row r="181" s="2" customFormat="1" ht="33" customHeight="1">
      <c r="A181" s="37"/>
      <c r="B181" s="38"/>
      <c r="C181" s="234" t="s">
        <v>234</v>
      </c>
      <c r="D181" s="234" t="s">
        <v>124</v>
      </c>
      <c r="E181" s="235" t="s">
        <v>452</v>
      </c>
      <c r="F181" s="236" t="s">
        <v>453</v>
      </c>
      <c r="G181" s="237" t="s">
        <v>247</v>
      </c>
      <c r="H181" s="238">
        <v>9</v>
      </c>
      <c r="I181" s="239"/>
      <c r="J181" s="240">
        <f>ROUND(I181*H181,2)</f>
        <v>0</v>
      </c>
      <c r="K181" s="236" t="s">
        <v>128</v>
      </c>
      <c r="L181" s="43"/>
      <c r="M181" s="241" t="s">
        <v>1</v>
      </c>
      <c r="N181" s="242" t="s">
        <v>38</v>
      </c>
      <c r="O181" s="90"/>
      <c r="P181" s="243">
        <f>O181*H181</f>
        <v>0</v>
      </c>
      <c r="Q181" s="243">
        <v>1.0000000000000001E-05</v>
      </c>
      <c r="R181" s="243">
        <f>Q181*H181</f>
        <v>9.0000000000000006E-05</v>
      </c>
      <c r="S181" s="243">
        <v>0</v>
      </c>
      <c r="T181" s="244">
        <f>S181*H181</f>
        <v>0</v>
      </c>
      <c r="U181" s="37"/>
      <c r="V181" s="37"/>
      <c r="W181" s="37"/>
      <c r="X181" s="37"/>
      <c r="Y181" s="37"/>
      <c r="Z181" s="37"/>
      <c r="AA181" s="37"/>
      <c r="AB181" s="37"/>
      <c r="AC181" s="37"/>
      <c r="AD181" s="37"/>
      <c r="AE181" s="37"/>
      <c r="AR181" s="245" t="s">
        <v>140</v>
      </c>
      <c r="AT181" s="245" t="s">
        <v>124</v>
      </c>
      <c r="AU181" s="245" t="s">
        <v>83</v>
      </c>
      <c r="AY181" s="16" t="s">
        <v>121</v>
      </c>
      <c r="BE181" s="246">
        <f>IF(N181="základní",J181,0)</f>
        <v>0</v>
      </c>
      <c r="BF181" s="246">
        <f>IF(N181="snížená",J181,0)</f>
        <v>0</v>
      </c>
      <c r="BG181" s="246">
        <f>IF(N181="zákl. přenesená",J181,0)</f>
        <v>0</v>
      </c>
      <c r="BH181" s="246">
        <f>IF(N181="sníž. přenesená",J181,0)</f>
        <v>0</v>
      </c>
      <c r="BI181" s="246">
        <f>IF(N181="nulová",J181,0)</f>
        <v>0</v>
      </c>
      <c r="BJ181" s="16" t="s">
        <v>81</v>
      </c>
      <c r="BK181" s="246">
        <f>ROUND(I181*H181,2)</f>
        <v>0</v>
      </c>
      <c r="BL181" s="16" t="s">
        <v>140</v>
      </c>
      <c r="BM181" s="245" t="s">
        <v>454</v>
      </c>
    </row>
    <row r="182" s="2" customFormat="1">
      <c r="A182" s="37"/>
      <c r="B182" s="38"/>
      <c r="C182" s="39"/>
      <c r="D182" s="252" t="s">
        <v>174</v>
      </c>
      <c r="E182" s="39"/>
      <c r="F182" s="253" t="s">
        <v>455</v>
      </c>
      <c r="G182" s="39"/>
      <c r="H182" s="39"/>
      <c r="I182" s="143"/>
      <c r="J182" s="39"/>
      <c r="K182" s="39"/>
      <c r="L182" s="43"/>
      <c r="M182" s="254"/>
      <c r="N182" s="255"/>
      <c r="O182" s="90"/>
      <c r="P182" s="90"/>
      <c r="Q182" s="90"/>
      <c r="R182" s="90"/>
      <c r="S182" s="90"/>
      <c r="T182" s="91"/>
      <c r="U182" s="37"/>
      <c r="V182" s="37"/>
      <c r="W182" s="37"/>
      <c r="X182" s="37"/>
      <c r="Y182" s="37"/>
      <c r="Z182" s="37"/>
      <c r="AA182" s="37"/>
      <c r="AB182" s="37"/>
      <c r="AC182" s="37"/>
      <c r="AD182" s="37"/>
      <c r="AE182" s="37"/>
      <c r="AT182" s="16" t="s">
        <v>174</v>
      </c>
      <c r="AU182" s="16" t="s">
        <v>83</v>
      </c>
    </row>
    <row r="183" s="13" customFormat="1">
      <c r="A183" s="13"/>
      <c r="B183" s="256"/>
      <c r="C183" s="257"/>
      <c r="D183" s="252" t="s">
        <v>176</v>
      </c>
      <c r="E183" s="258" t="s">
        <v>1</v>
      </c>
      <c r="F183" s="259" t="s">
        <v>456</v>
      </c>
      <c r="G183" s="257"/>
      <c r="H183" s="260">
        <v>9</v>
      </c>
      <c r="I183" s="261"/>
      <c r="J183" s="257"/>
      <c r="K183" s="257"/>
      <c r="L183" s="262"/>
      <c r="M183" s="263"/>
      <c r="N183" s="264"/>
      <c r="O183" s="264"/>
      <c r="P183" s="264"/>
      <c r="Q183" s="264"/>
      <c r="R183" s="264"/>
      <c r="S183" s="264"/>
      <c r="T183" s="265"/>
      <c r="U183" s="13"/>
      <c r="V183" s="13"/>
      <c r="W183" s="13"/>
      <c r="X183" s="13"/>
      <c r="Y183" s="13"/>
      <c r="Z183" s="13"/>
      <c r="AA183" s="13"/>
      <c r="AB183" s="13"/>
      <c r="AC183" s="13"/>
      <c r="AD183" s="13"/>
      <c r="AE183" s="13"/>
      <c r="AT183" s="266" t="s">
        <v>176</v>
      </c>
      <c r="AU183" s="266" t="s">
        <v>83</v>
      </c>
      <c r="AV183" s="13" t="s">
        <v>83</v>
      </c>
      <c r="AW183" s="13" t="s">
        <v>30</v>
      </c>
      <c r="AX183" s="13" t="s">
        <v>81</v>
      </c>
      <c r="AY183" s="266" t="s">
        <v>121</v>
      </c>
    </row>
    <row r="184" s="2" customFormat="1" ht="16.5" customHeight="1">
      <c r="A184" s="37"/>
      <c r="B184" s="38"/>
      <c r="C184" s="278" t="s">
        <v>8</v>
      </c>
      <c r="D184" s="278" t="s">
        <v>210</v>
      </c>
      <c r="E184" s="279" t="s">
        <v>457</v>
      </c>
      <c r="F184" s="280" t="s">
        <v>458</v>
      </c>
      <c r="G184" s="281" t="s">
        <v>247</v>
      </c>
      <c r="H184" s="282">
        <v>9.4499999999999993</v>
      </c>
      <c r="I184" s="283"/>
      <c r="J184" s="284">
        <f>ROUND(I184*H184,2)</f>
        <v>0</v>
      </c>
      <c r="K184" s="280" t="s">
        <v>128</v>
      </c>
      <c r="L184" s="285"/>
      <c r="M184" s="286" t="s">
        <v>1</v>
      </c>
      <c r="N184" s="287" t="s">
        <v>38</v>
      </c>
      <c r="O184" s="90"/>
      <c r="P184" s="243">
        <f>O184*H184</f>
        <v>0</v>
      </c>
      <c r="Q184" s="243">
        <v>0.0026700000000000001</v>
      </c>
      <c r="R184" s="243">
        <f>Q184*H184</f>
        <v>0.025231499999999997</v>
      </c>
      <c r="S184" s="243">
        <v>0</v>
      </c>
      <c r="T184" s="244">
        <f>S184*H184</f>
        <v>0</v>
      </c>
      <c r="U184" s="37"/>
      <c r="V184" s="37"/>
      <c r="W184" s="37"/>
      <c r="X184" s="37"/>
      <c r="Y184" s="37"/>
      <c r="Z184" s="37"/>
      <c r="AA184" s="37"/>
      <c r="AB184" s="37"/>
      <c r="AC184" s="37"/>
      <c r="AD184" s="37"/>
      <c r="AE184" s="37"/>
      <c r="AR184" s="245" t="s">
        <v>156</v>
      </c>
      <c r="AT184" s="245" t="s">
        <v>210</v>
      </c>
      <c r="AU184" s="245" t="s">
        <v>83</v>
      </c>
      <c r="AY184" s="16" t="s">
        <v>121</v>
      </c>
      <c r="BE184" s="246">
        <f>IF(N184="základní",J184,0)</f>
        <v>0</v>
      </c>
      <c r="BF184" s="246">
        <f>IF(N184="snížená",J184,0)</f>
        <v>0</v>
      </c>
      <c r="BG184" s="246">
        <f>IF(N184="zákl. přenesená",J184,0)</f>
        <v>0</v>
      </c>
      <c r="BH184" s="246">
        <f>IF(N184="sníž. přenesená",J184,0)</f>
        <v>0</v>
      </c>
      <c r="BI184" s="246">
        <f>IF(N184="nulová",J184,0)</f>
        <v>0</v>
      </c>
      <c r="BJ184" s="16" t="s">
        <v>81</v>
      </c>
      <c r="BK184" s="246">
        <f>ROUND(I184*H184,2)</f>
        <v>0</v>
      </c>
      <c r="BL184" s="16" t="s">
        <v>140</v>
      </c>
      <c r="BM184" s="245" t="s">
        <v>459</v>
      </c>
    </row>
    <row r="185" s="13" customFormat="1">
      <c r="A185" s="13"/>
      <c r="B185" s="256"/>
      <c r="C185" s="257"/>
      <c r="D185" s="252" t="s">
        <v>176</v>
      </c>
      <c r="E185" s="258" t="s">
        <v>1</v>
      </c>
      <c r="F185" s="259" t="s">
        <v>460</v>
      </c>
      <c r="G185" s="257"/>
      <c r="H185" s="260">
        <v>9.4499999999999993</v>
      </c>
      <c r="I185" s="261"/>
      <c r="J185" s="257"/>
      <c r="K185" s="257"/>
      <c r="L185" s="262"/>
      <c r="M185" s="263"/>
      <c r="N185" s="264"/>
      <c r="O185" s="264"/>
      <c r="P185" s="264"/>
      <c r="Q185" s="264"/>
      <c r="R185" s="264"/>
      <c r="S185" s="264"/>
      <c r="T185" s="265"/>
      <c r="U185" s="13"/>
      <c r="V185" s="13"/>
      <c r="W185" s="13"/>
      <c r="X185" s="13"/>
      <c r="Y185" s="13"/>
      <c r="Z185" s="13"/>
      <c r="AA185" s="13"/>
      <c r="AB185" s="13"/>
      <c r="AC185" s="13"/>
      <c r="AD185" s="13"/>
      <c r="AE185" s="13"/>
      <c r="AT185" s="266" t="s">
        <v>176</v>
      </c>
      <c r="AU185" s="266" t="s">
        <v>83</v>
      </c>
      <c r="AV185" s="13" t="s">
        <v>83</v>
      </c>
      <c r="AW185" s="13" t="s">
        <v>30</v>
      </c>
      <c r="AX185" s="13" t="s">
        <v>81</v>
      </c>
      <c r="AY185" s="266" t="s">
        <v>121</v>
      </c>
    </row>
    <row r="186" s="2" customFormat="1" ht="33" customHeight="1">
      <c r="A186" s="37"/>
      <c r="B186" s="38"/>
      <c r="C186" s="234" t="s">
        <v>244</v>
      </c>
      <c r="D186" s="234" t="s">
        <v>124</v>
      </c>
      <c r="E186" s="235" t="s">
        <v>461</v>
      </c>
      <c r="F186" s="236" t="s">
        <v>462</v>
      </c>
      <c r="G186" s="237" t="s">
        <v>247</v>
      </c>
      <c r="H186" s="238">
        <v>50</v>
      </c>
      <c r="I186" s="239"/>
      <c r="J186" s="240">
        <f>ROUND(I186*H186,2)</f>
        <v>0</v>
      </c>
      <c r="K186" s="236" t="s">
        <v>128</v>
      </c>
      <c r="L186" s="43"/>
      <c r="M186" s="241" t="s">
        <v>1</v>
      </c>
      <c r="N186" s="242" t="s">
        <v>38</v>
      </c>
      <c r="O186" s="90"/>
      <c r="P186" s="243">
        <f>O186*H186</f>
        <v>0</v>
      </c>
      <c r="Q186" s="243">
        <v>2.0000000000000002E-05</v>
      </c>
      <c r="R186" s="243">
        <f>Q186*H186</f>
        <v>0.001</v>
      </c>
      <c r="S186" s="243">
        <v>0</v>
      </c>
      <c r="T186" s="244">
        <f>S186*H186</f>
        <v>0</v>
      </c>
      <c r="U186" s="37"/>
      <c r="V186" s="37"/>
      <c r="W186" s="37"/>
      <c r="X186" s="37"/>
      <c r="Y186" s="37"/>
      <c r="Z186" s="37"/>
      <c r="AA186" s="37"/>
      <c r="AB186" s="37"/>
      <c r="AC186" s="37"/>
      <c r="AD186" s="37"/>
      <c r="AE186" s="37"/>
      <c r="AR186" s="245" t="s">
        <v>140</v>
      </c>
      <c r="AT186" s="245" t="s">
        <v>124</v>
      </c>
      <c r="AU186" s="245" t="s">
        <v>83</v>
      </c>
      <c r="AY186" s="16" t="s">
        <v>121</v>
      </c>
      <c r="BE186" s="246">
        <f>IF(N186="základní",J186,0)</f>
        <v>0</v>
      </c>
      <c r="BF186" s="246">
        <f>IF(N186="snížená",J186,0)</f>
        <v>0</v>
      </c>
      <c r="BG186" s="246">
        <f>IF(N186="zákl. přenesená",J186,0)</f>
        <v>0</v>
      </c>
      <c r="BH186" s="246">
        <f>IF(N186="sníž. přenesená",J186,0)</f>
        <v>0</v>
      </c>
      <c r="BI186" s="246">
        <f>IF(N186="nulová",J186,0)</f>
        <v>0</v>
      </c>
      <c r="BJ186" s="16" t="s">
        <v>81</v>
      </c>
      <c r="BK186" s="246">
        <f>ROUND(I186*H186,2)</f>
        <v>0</v>
      </c>
      <c r="BL186" s="16" t="s">
        <v>140</v>
      </c>
      <c r="BM186" s="245" t="s">
        <v>463</v>
      </c>
    </row>
    <row r="187" s="2" customFormat="1">
      <c r="A187" s="37"/>
      <c r="B187" s="38"/>
      <c r="C187" s="39"/>
      <c r="D187" s="252" t="s">
        <v>174</v>
      </c>
      <c r="E187" s="39"/>
      <c r="F187" s="253" t="s">
        <v>455</v>
      </c>
      <c r="G187" s="39"/>
      <c r="H187" s="39"/>
      <c r="I187" s="143"/>
      <c r="J187" s="39"/>
      <c r="K187" s="39"/>
      <c r="L187" s="43"/>
      <c r="M187" s="254"/>
      <c r="N187" s="255"/>
      <c r="O187" s="90"/>
      <c r="P187" s="90"/>
      <c r="Q187" s="90"/>
      <c r="R187" s="90"/>
      <c r="S187" s="90"/>
      <c r="T187" s="91"/>
      <c r="U187" s="37"/>
      <c r="V187" s="37"/>
      <c r="W187" s="37"/>
      <c r="X187" s="37"/>
      <c r="Y187" s="37"/>
      <c r="Z187" s="37"/>
      <c r="AA187" s="37"/>
      <c r="AB187" s="37"/>
      <c r="AC187" s="37"/>
      <c r="AD187" s="37"/>
      <c r="AE187" s="37"/>
      <c r="AT187" s="16" t="s">
        <v>174</v>
      </c>
      <c r="AU187" s="16" t="s">
        <v>83</v>
      </c>
    </row>
    <row r="188" s="2" customFormat="1" ht="16.5" customHeight="1">
      <c r="A188" s="37"/>
      <c r="B188" s="38"/>
      <c r="C188" s="278" t="s">
        <v>251</v>
      </c>
      <c r="D188" s="278" t="s">
        <v>210</v>
      </c>
      <c r="E188" s="279" t="s">
        <v>464</v>
      </c>
      <c r="F188" s="280" t="s">
        <v>465</v>
      </c>
      <c r="G188" s="281" t="s">
        <v>247</v>
      </c>
      <c r="H188" s="282">
        <v>52.5</v>
      </c>
      <c r="I188" s="283"/>
      <c r="J188" s="284">
        <f>ROUND(I188*H188,2)</f>
        <v>0</v>
      </c>
      <c r="K188" s="280" t="s">
        <v>128</v>
      </c>
      <c r="L188" s="285"/>
      <c r="M188" s="286" t="s">
        <v>1</v>
      </c>
      <c r="N188" s="287" t="s">
        <v>38</v>
      </c>
      <c r="O188" s="90"/>
      <c r="P188" s="243">
        <f>O188*H188</f>
        <v>0</v>
      </c>
      <c r="Q188" s="243">
        <v>0.0080999999999999996</v>
      </c>
      <c r="R188" s="243">
        <f>Q188*H188</f>
        <v>0.42524999999999996</v>
      </c>
      <c r="S188" s="243">
        <v>0</v>
      </c>
      <c r="T188" s="244">
        <f>S188*H188</f>
        <v>0</v>
      </c>
      <c r="U188" s="37"/>
      <c r="V188" s="37"/>
      <c r="W188" s="37"/>
      <c r="X188" s="37"/>
      <c r="Y188" s="37"/>
      <c r="Z188" s="37"/>
      <c r="AA188" s="37"/>
      <c r="AB188" s="37"/>
      <c r="AC188" s="37"/>
      <c r="AD188" s="37"/>
      <c r="AE188" s="37"/>
      <c r="AR188" s="245" t="s">
        <v>156</v>
      </c>
      <c r="AT188" s="245" t="s">
        <v>210</v>
      </c>
      <c r="AU188" s="245" t="s">
        <v>83</v>
      </c>
      <c r="AY188" s="16" t="s">
        <v>121</v>
      </c>
      <c r="BE188" s="246">
        <f>IF(N188="základní",J188,0)</f>
        <v>0</v>
      </c>
      <c r="BF188" s="246">
        <f>IF(N188="snížená",J188,0)</f>
        <v>0</v>
      </c>
      <c r="BG188" s="246">
        <f>IF(N188="zákl. přenesená",J188,0)</f>
        <v>0</v>
      </c>
      <c r="BH188" s="246">
        <f>IF(N188="sníž. přenesená",J188,0)</f>
        <v>0</v>
      </c>
      <c r="BI188" s="246">
        <f>IF(N188="nulová",J188,0)</f>
        <v>0</v>
      </c>
      <c r="BJ188" s="16" t="s">
        <v>81</v>
      </c>
      <c r="BK188" s="246">
        <f>ROUND(I188*H188,2)</f>
        <v>0</v>
      </c>
      <c r="BL188" s="16" t="s">
        <v>140</v>
      </c>
      <c r="BM188" s="245" t="s">
        <v>466</v>
      </c>
    </row>
    <row r="189" s="13" customFormat="1">
      <c r="A189" s="13"/>
      <c r="B189" s="256"/>
      <c r="C189" s="257"/>
      <c r="D189" s="252" t="s">
        <v>176</v>
      </c>
      <c r="E189" s="258" t="s">
        <v>1</v>
      </c>
      <c r="F189" s="259" t="s">
        <v>467</v>
      </c>
      <c r="G189" s="257"/>
      <c r="H189" s="260">
        <v>52.5</v>
      </c>
      <c r="I189" s="261"/>
      <c r="J189" s="257"/>
      <c r="K189" s="257"/>
      <c r="L189" s="262"/>
      <c r="M189" s="263"/>
      <c r="N189" s="264"/>
      <c r="O189" s="264"/>
      <c r="P189" s="264"/>
      <c r="Q189" s="264"/>
      <c r="R189" s="264"/>
      <c r="S189" s="264"/>
      <c r="T189" s="265"/>
      <c r="U189" s="13"/>
      <c r="V189" s="13"/>
      <c r="W189" s="13"/>
      <c r="X189" s="13"/>
      <c r="Y189" s="13"/>
      <c r="Z189" s="13"/>
      <c r="AA189" s="13"/>
      <c r="AB189" s="13"/>
      <c r="AC189" s="13"/>
      <c r="AD189" s="13"/>
      <c r="AE189" s="13"/>
      <c r="AT189" s="266" t="s">
        <v>176</v>
      </c>
      <c r="AU189" s="266" t="s">
        <v>83</v>
      </c>
      <c r="AV189" s="13" t="s">
        <v>83</v>
      </c>
      <c r="AW189" s="13" t="s">
        <v>30</v>
      </c>
      <c r="AX189" s="13" t="s">
        <v>81</v>
      </c>
      <c r="AY189" s="266" t="s">
        <v>121</v>
      </c>
    </row>
    <row r="190" s="2" customFormat="1" ht="33" customHeight="1">
      <c r="A190" s="37"/>
      <c r="B190" s="38"/>
      <c r="C190" s="234" t="s">
        <v>256</v>
      </c>
      <c r="D190" s="234" t="s">
        <v>124</v>
      </c>
      <c r="E190" s="235" t="s">
        <v>468</v>
      </c>
      <c r="F190" s="236" t="s">
        <v>469</v>
      </c>
      <c r="G190" s="237" t="s">
        <v>206</v>
      </c>
      <c r="H190" s="238">
        <v>6</v>
      </c>
      <c r="I190" s="239"/>
      <c r="J190" s="240">
        <f>ROUND(I190*H190,2)</f>
        <v>0</v>
      </c>
      <c r="K190" s="236" t="s">
        <v>128</v>
      </c>
      <c r="L190" s="43"/>
      <c r="M190" s="241" t="s">
        <v>1</v>
      </c>
      <c r="N190" s="242" t="s">
        <v>38</v>
      </c>
      <c r="O190" s="90"/>
      <c r="P190" s="243">
        <f>O190*H190</f>
        <v>0</v>
      </c>
      <c r="Q190" s="243">
        <v>0</v>
      </c>
      <c r="R190" s="243">
        <f>Q190*H190</f>
        <v>0</v>
      </c>
      <c r="S190" s="243">
        <v>0</v>
      </c>
      <c r="T190" s="244">
        <f>S190*H190</f>
        <v>0</v>
      </c>
      <c r="U190" s="37"/>
      <c r="V190" s="37"/>
      <c r="W190" s="37"/>
      <c r="X190" s="37"/>
      <c r="Y190" s="37"/>
      <c r="Z190" s="37"/>
      <c r="AA190" s="37"/>
      <c r="AB190" s="37"/>
      <c r="AC190" s="37"/>
      <c r="AD190" s="37"/>
      <c r="AE190" s="37"/>
      <c r="AR190" s="245" t="s">
        <v>140</v>
      </c>
      <c r="AT190" s="245" t="s">
        <v>124</v>
      </c>
      <c r="AU190" s="245" t="s">
        <v>83</v>
      </c>
      <c r="AY190" s="16" t="s">
        <v>121</v>
      </c>
      <c r="BE190" s="246">
        <f>IF(N190="základní",J190,0)</f>
        <v>0</v>
      </c>
      <c r="BF190" s="246">
        <f>IF(N190="snížená",J190,0)</f>
        <v>0</v>
      </c>
      <c r="BG190" s="246">
        <f>IF(N190="zákl. přenesená",J190,0)</f>
        <v>0</v>
      </c>
      <c r="BH190" s="246">
        <f>IF(N190="sníž. přenesená",J190,0)</f>
        <v>0</v>
      </c>
      <c r="BI190" s="246">
        <f>IF(N190="nulová",J190,0)</f>
        <v>0</v>
      </c>
      <c r="BJ190" s="16" t="s">
        <v>81</v>
      </c>
      <c r="BK190" s="246">
        <f>ROUND(I190*H190,2)</f>
        <v>0</v>
      </c>
      <c r="BL190" s="16" t="s">
        <v>140</v>
      </c>
      <c r="BM190" s="245" t="s">
        <v>470</v>
      </c>
    </row>
    <row r="191" s="2" customFormat="1">
      <c r="A191" s="37"/>
      <c r="B191" s="38"/>
      <c r="C191" s="39"/>
      <c r="D191" s="252" t="s">
        <v>174</v>
      </c>
      <c r="E191" s="39"/>
      <c r="F191" s="253" t="s">
        <v>471</v>
      </c>
      <c r="G191" s="39"/>
      <c r="H191" s="39"/>
      <c r="I191" s="143"/>
      <c r="J191" s="39"/>
      <c r="K191" s="39"/>
      <c r="L191" s="43"/>
      <c r="M191" s="254"/>
      <c r="N191" s="255"/>
      <c r="O191" s="90"/>
      <c r="P191" s="90"/>
      <c r="Q191" s="90"/>
      <c r="R191" s="90"/>
      <c r="S191" s="90"/>
      <c r="T191" s="91"/>
      <c r="U191" s="37"/>
      <c r="V191" s="37"/>
      <c r="W191" s="37"/>
      <c r="X191" s="37"/>
      <c r="Y191" s="37"/>
      <c r="Z191" s="37"/>
      <c r="AA191" s="37"/>
      <c r="AB191" s="37"/>
      <c r="AC191" s="37"/>
      <c r="AD191" s="37"/>
      <c r="AE191" s="37"/>
      <c r="AT191" s="16" t="s">
        <v>174</v>
      </c>
      <c r="AU191" s="16" t="s">
        <v>83</v>
      </c>
    </row>
    <row r="192" s="13" customFormat="1">
      <c r="A192" s="13"/>
      <c r="B192" s="256"/>
      <c r="C192" s="257"/>
      <c r="D192" s="252" t="s">
        <v>176</v>
      </c>
      <c r="E192" s="258" t="s">
        <v>1</v>
      </c>
      <c r="F192" s="259" t="s">
        <v>146</v>
      </c>
      <c r="G192" s="257"/>
      <c r="H192" s="260">
        <v>6</v>
      </c>
      <c r="I192" s="261"/>
      <c r="J192" s="257"/>
      <c r="K192" s="257"/>
      <c r="L192" s="262"/>
      <c r="M192" s="263"/>
      <c r="N192" s="264"/>
      <c r="O192" s="264"/>
      <c r="P192" s="264"/>
      <c r="Q192" s="264"/>
      <c r="R192" s="264"/>
      <c r="S192" s="264"/>
      <c r="T192" s="265"/>
      <c r="U192" s="13"/>
      <c r="V192" s="13"/>
      <c r="W192" s="13"/>
      <c r="X192" s="13"/>
      <c r="Y192" s="13"/>
      <c r="Z192" s="13"/>
      <c r="AA192" s="13"/>
      <c r="AB192" s="13"/>
      <c r="AC192" s="13"/>
      <c r="AD192" s="13"/>
      <c r="AE192" s="13"/>
      <c r="AT192" s="266" t="s">
        <v>176</v>
      </c>
      <c r="AU192" s="266" t="s">
        <v>83</v>
      </c>
      <c r="AV192" s="13" t="s">
        <v>83</v>
      </c>
      <c r="AW192" s="13" t="s">
        <v>30</v>
      </c>
      <c r="AX192" s="13" t="s">
        <v>81</v>
      </c>
      <c r="AY192" s="266" t="s">
        <v>121</v>
      </c>
    </row>
    <row r="193" s="2" customFormat="1" ht="16.5" customHeight="1">
      <c r="A193" s="37"/>
      <c r="B193" s="38"/>
      <c r="C193" s="278" t="s">
        <v>261</v>
      </c>
      <c r="D193" s="278" t="s">
        <v>210</v>
      </c>
      <c r="E193" s="279" t="s">
        <v>472</v>
      </c>
      <c r="F193" s="280" t="s">
        <v>473</v>
      </c>
      <c r="G193" s="281" t="s">
        <v>206</v>
      </c>
      <c r="H193" s="282">
        <v>3</v>
      </c>
      <c r="I193" s="283"/>
      <c r="J193" s="284">
        <f>ROUND(I193*H193,2)</f>
        <v>0</v>
      </c>
      <c r="K193" s="280" t="s">
        <v>128</v>
      </c>
      <c r="L193" s="285"/>
      <c r="M193" s="286" t="s">
        <v>1</v>
      </c>
      <c r="N193" s="287" t="s">
        <v>38</v>
      </c>
      <c r="O193" s="90"/>
      <c r="P193" s="243">
        <f>O193*H193</f>
        <v>0</v>
      </c>
      <c r="Q193" s="243">
        <v>0.00064000000000000005</v>
      </c>
      <c r="R193" s="243">
        <f>Q193*H193</f>
        <v>0.0019200000000000003</v>
      </c>
      <c r="S193" s="243">
        <v>0</v>
      </c>
      <c r="T193" s="244">
        <f>S193*H193</f>
        <v>0</v>
      </c>
      <c r="U193" s="37"/>
      <c r="V193" s="37"/>
      <c r="W193" s="37"/>
      <c r="X193" s="37"/>
      <c r="Y193" s="37"/>
      <c r="Z193" s="37"/>
      <c r="AA193" s="37"/>
      <c r="AB193" s="37"/>
      <c r="AC193" s="37"/>
      <c r="AD193" s="37"/>
      <c r="AE193" s="37"/>
      <c r="AR193" s="245" t="s">
        <v>156</v>
      </c>
      <c r="AT193" s="245" t="s">
        <v>210</v>
      </c>
      <c r="AU193" s="245" t="s">
        <v>83</v>
      </c>
      <c r="AY193" s="16" t="s">
        <v>121</v>
      </c>
      <c r="BE193" s="246">
        <f>IF(N193="základní",J193,0)</f>
        <v>0</v>
      </c>
      <c r="BF193" s="246">
        <f>IF(N193="snížená",J193,0)</f>
        <v>0</v>
      </c>
      <c r="BG193" s="246">
        <f>IF(N193="zákl. přenesená",J193,0)</f>
        <v>0</v>
      </c>
      <c r="BH193" s="246">
        <f>IF(N193="sníž. přenesená",J193,0)</f>
        <v>0</v>
      </c>
      <c r="BI193" s="246">
        <f>IF(N193="nulová",J193,0)</f>
        <v>0</v>
      </c>
      <c r="BJ193" s="16" t="s">
        <v>81</v>
      </c>
      <c r="BK193" s="246">
        <f>ROUND(I193*H193,2)</f>
        <v>0</v>
      </c>
      <c r="BL193" s="16" t="s">
        <v>140</v>
      </c>
      <c r="BM193" s="245" t="s">
        <v>474</v>
      </c>
    </row>
    <row r="194" s="2" customFormat="1" ht="16.5" customHeight="1">
      <c r="A194" s="37"/>
      <c r="B194" s="38"/>
      <c r="C194" s="278" t="s">
        <v>266</v>
      </c>
      <c r="D194" s="278" t="s">
        <v>210</v>
      </c>
      <c r="E194" s="279" t="s">
        <v>475</v>
      </c>
      <c r="F194" s="280" t="s">
        <v>476</v>
      </c>
      <c r="G194" s="281" t="s">
        <v>206</v>
      </c>
      <c r="H194" s="282">
        <v>3</v>
      </c>
      <c r="I194" s="283"/>
      <c r="J194" s="284">
        <f>ROUND(I194*H194,2)</f>
        <v>0</v>
      </c>
      <c r="K194" s="280" t="s">
        <v>128</v>
      </c>
      <c r="L194" s="285"/>
      <c r="M194" s="286" t="s">
        <v>1</v>
      </c>
      <c r="N194" s="287" t="s">
        <v>38</v>
      </c>
      <c r="O194" s="90"/>
      <c r="P194" s="243">
        <f>O194*H194</f>
        <v>0</v>
      </c>
      <c r="Q194" s="243">
        <v>0.00064999999999999997</v>
      </c>
      <c r="R194" s="243">
        <f>Q194*H194</f>
        <v>0.0019499999999999999</v>
      </c>
      <c r="S194" s="243">
        <v>0</v>
      </c>
      <c r="T194" s="244">
        <f>S194*H194</f>
        <v>0</v>
      </c>
      <c r="U194" s="37"/>
      <c r="V194" s="37"/>
      <c r="W194" s="37"/>
      <c r="X194" s="37"/>
      <c r="Y194" s="37"/>
      <c r="Z194" s="37"/>
      <c r="AA194" s="37"/>
      <c r="AB194" s="37"/>
      <c r="AC194" s="37"/>
      <c r="AD194" s="37"/>
      <c r="AE194" s="37"/>
      <c r="AR194" s="245" t="s">
        <v>156</v>
      </c>
      <c r="AT194" s="245" t="s">
        <v>210</v>
      </c>
      <c r="AU194" s="245" t="s">
        <v>83</v>
      </c>
      <c r="AY194" s="16" t="s">
        <v>121</v>
      </c>
      <c r="BE194" s="246">
        <f>IF(N194="základní",J194,0)</f>
        <v>0</v>
      </c>
      <c r="BF194" s="246">
        <f>IF(N194="snížená",J194,0)</f>
        <v>0</v>
      </c>
      <c r="BG194" s="246">
        <f>IF(N194="zákl. přenesená",J194,0)</f>
        <v>0</v>
      </c>
      <c r="BH194" s="246">
        <f>IF(N194="sníž. přenesená",J194,0)</f>
        <v>0</v>
      </c>
      <c r="BI194" s="246">
        <f>IF(N194="nulová",J194,0)</f>
        <v>0</v>
      </c>
      <c r="BJ194" s="16" t="s">
        <v>81</v>
      </c>
      <c r="BK194" s="246">
        <f>ROUND(I194*H194,2)</f>
        <v>0</v>
      </c>
      <c r="BL194" s="16" t="s">
        <v>140</v>
      </c>
      <c r="BM194" s="245" t="s">
        <v>477</v>
      </c>
    </row>
    <row r="195" s="2" customFormat="1" ht="33" customHeight="1">
      <c r="A195" s="37"/>
      <c r="B195" s="38"/>
      <c r="C195" s="234" t="s">
        <v>7</v>
      </c>
      <c r="D195" s="234" t="s">
        <v>124</v>
      </c>
      <c r="E195" s="235" t="s">
        <v>478</v>
      </c>
      <c r="F195" s="236" t="s">
        <v>479</v>
      </c>
      <c r="G195" s="237" t="s">
        <v>206</v>
      </c>
      <c r="H195" s="238">
        <v>3</v>
      </c>
      <c r="I195" s="239"/>
      <c r="J195" s="240">
        <f>ROUND(I195*H195,2)</f>
        <v>0</v>
      </c>
      <c r="K195" s="236" t="s">
        <v>128</v>
      </c>
      <c r="L195" s="43"/>
      <c r="M195" s="241" t="s">
        <v>1</v>
      </c>
      <c r="N195" s="242" t="s">
        <v>38</v>
      </c>
      <c r="O195" s="90"/>
      <c r="P195" s="243">
        <f>O195*H195</f>
        <v>0</v>
      </c>
      <c r="Q195" s="243">
        <v>2.0000000000000002E-05</v>
      </c>
      <c r="R195" s="243">
        <f>Q195*H195</f>
        <v>6.0000000000000008E-05</v>
      </c>
      <c r="S195" s="243">
        <v>0</v>
      </c>
      <c r="T195" s="244">
        <f>S195*H195</f>
        <v>0</v>
      </c>
      <c r="U195" s="37"/>
      <c r="V195" s="37"/>
      <c r="W195" s="37"/>
      <c r="X195" s="37"/>
      <c r="Y195" s="37"/>
      <c r="Z195" s="37"/>
      <c r="AA195" s="37"/>
      <c r="AB195" s="37"/>
      <c r="AC195" s="37"/>
      <c r="AD195" s="37"/>
      <c r="AE195" s="37"/>
      <c r="AR195" s="245" t="s">
        <v>140</v>
      </c>
      <c r="AT195" s="245" t="s">
        <v>124</v>
      </c>
      <c r="AU195" s="245" t="s">
        <v>83</v>
      </c>
      <c r="AY195" s="16" t="s">
        <v>121</v>
      </c>
      <c r="BE195" s="246">
        <f>IF(N195="základní",J195,0)</f>
        <v>0</v>
      </c>
      <c r="BF195" s="246">
        <f>IF(N195="snížená",J195,0)</f>
        <v>0</v>
      </c>
      <c r="BG195" s="246">
        <f>IF(N195="zákl. přenesená",J195,0)</f>
        <v>0</v>
      </c>
      <c r="BH195" s="246">
        <f>IF(N195="sníž. přenesená",J195,0)</f>
        <v>0</v>
      </c>
      <c r="BI195" s="246">
        <f>IF(N195="nulová",J195,0)</f>
        <v>0</v>
      </c>
      <c r="BJ195" s="16" t="s">
        <v>81</v>
      </c>
      <c r="BK195" s="246">
        <f>ROUND(I195*H195,2)</f>
        <v>0</v>
      </c>
      <c r="BL195" s="16" t="s">
        <v>140</v>
      </c>
      <c r="BM195" s="245" t="s">
        <v>480</v>
      </c>
    </row>
    <row r="196" s="2" customFormat="1">
      <c r="A196" s="37"/>
      <c r="B196" s="38"/>
      <c r="C196" s="39"/>
      <c r="D196" s="252" t="s">
        <v>174</v>
      </c>
      <c r="E196" s="39"/>
      <c r="F196" s="253" t="s">
        <v>471</v>
      </c>
      <c r="G196" s="39"/>
      <c r="H196" s="39"/>
      <c r="I196" s="143"/>
      <c r="J196" s="39"/>
      <c r="K196" s="39"/>
      <c r="L196" s="43"/>
      <c r="M196" s="254"/>
      <c r="N196" s="255"/>
      <c r="O196" s="90"/>
      <c r="P196" s="90"/>
      <c r="Q196" s="90"/>
      <c r="R196" s="90"/>
      <c r="S196" s="90"/>
      <c r="T196" s="91"/>
      <c r="U196" s="37"/>
      <c r="V196" s="37"/>
      <c r="W196" s="37"/>
      <c r="X196" s="37"/>
      <c r="Y196" s="37"/>
      <c r="Z196" s="37"/>
      <c r="AA196" s="37"/>
      <c r="AB196" s="37"/>
      <c r="AC196" s="37"/>
      <c r="AD196" s="37"/>
      <c r="AE196" s="37"/>
      <c r="AT196" s="16" t="s">
        <v>174</v>
      </c>
      <c r="AU196" s="16" t="s">
        <v>83</v>
      </c>
    </row>
    <row r="197" s="2" customFormat="1" ht="21.75" customHeight="1">
      <c r="A197" s="37"/>
      <c r="B197" s="38"/>
      <c r="C197" s="278" t="s">
        <v>277</v>
      </c>
      <c r="D197" s="278" t="s">
        <v>210</v>
      </c>
      <c r="E197" s="279" t="s">
        <v>481</v>
      </c>
      <c r="F197" s="280" t="s">
        <v>482</v>
      </c>
      <c r="G197" s="281" t="s">
        <v>206</v>
      </c>
      <c r="H197" s="282">
        <v>3</v>
      </c>
      <c r="I197" s="283"/>
      <c r="J197" s="284">
        <f>ROUND(I197*H197,2)</f>
        <v>0</v>
      </c>
      <c r="K197" s="280" t="s">
        <v>128</v>
      </c>
      <c r="L197" s="285"/>
      <c r="M197" s="286" t="s">
        <v>1</v>
      </c>
      <c r="N197" s="287" t="s">
        <v>38</v>
      </c>
      <c r="O197" s="90"/>
      <c r="P197" s="243">
        <f>O197*H197</f>
        <v>0</v>
      </c>
      <c r="Q197" s="243">
        <v>0.0043</v>
      </c>
      <c r="R197" s="243">
        <f>Q197*H197</f>
        <v>0.0129</v>
      </c>
      <c r="S197" s="243">
        <v>0</v>
      </c>
      <c r="T197" s="244">
        <f>S197*H197</f>
        <v>0</v>
      </c>
      <c r="U197" s="37"/>
      <c r="V197" s="37"/>
      <c r="W197" s="37"/>
      <c r="X197" s="37"/>
      <c r="Y197" s="37"/>
      <c r="Z197" s="37"/>
      <c r="AA197" s="37"/>
      <c r="AB197" s="37"/>
      <c r="AC197" s="37"/>
      <c r="AD197" s="37"/>
      <c r="AE197" s="37"/>
      <c r="AR197" s="245" t="s">
        <v>156</v>
      </c>
      <c r="AT197" s="245" t="s">
        <v>210</v>
      </c>
      <c r="AU197" s="245" t="s">
        <v>83</v>
      </c>
      <c r="AY197" s="16" t="s">
        <v>121</v>
      </c>
      <c r="BE197" s="246">
        <f>IF(N197="základní",J197,0)</f>
        <v>0</v>
      </c>
      <c r="BF197" s="246">
        <f>IF(N197="snížená",J197,0)</f>
        <v>0</v>
      </c>
      <c r="BG197" s="246">
        <f>IF(N197="zákl. přenesená",J197,0)</f>
        <v>0</v>
      </c>
      <c r="BH197" s="246">
        <f>IF(N197="sníž. přenesená",J197,0)</f>
        <v>0</v>
      </c>
      <c r="BI197" s="246">
        <f>IF(N197="nulová",J197,0)</f>
        <v>0</v>
      </c>
      <c r="BJ197" s="16" t="s">
        <v>81</v>
      </c>
      <c r="BK197" s="246">
        <f>ROUND(I197*H197,2)</f>
        <v>0</v>
      </c>
      <c r="BL197" s="16" t="s">
        <v>140</v>
      </c>
      <c r="BM197" s="245" t="s">
        <v>483</v>
      </c>
    </row>
    <row r="198" s="2" customFormat="1" ht="16.5" customHeight="1">
      <c r="A198" s="37"/>
      <c r="B198" s="38"/>
      <c r="C198" s="234" t="s">
        <v>286</v>
      </c>
      <c r="D198" s="234" t="s">
        <v>124</v>
      </c>
      <c r="E198" s="235" t="s">
        <v>484</v>
      </c>
      <c r="F198" s="236" t="s">
        <v>485</v>
      </c>
      <c r="G198" s="237" t="s">
        <v>206</v>
      </c>
      <c r="H198" s="238">
        <v>1</v>
      </c>
      <c r="I198" s="239"/>
      <c r="J198" s="240">
        <f>ROUND(I198*H198,2)</f>
        <v>0</v>
      </c>
      <c r="K198" s="236" t="s">
        <v>128</v>
      </c>
      <c r="L198" s="43"/>
      <c r="M198" s="241" t="s">
        <v>1</v>
      </c>
      <c r="N198" s="242" t="s">
        <v>38</v>
      </c>
      <c r="O198" s="90"/>
      <c r="P198" s="243">
        <f>O198*H198</f>
        <v>0</v>
      </c>
      <c r="Q198" s="243">
        <v>0.54391999999999996</v>
      </c>
      <c r="R198" s="243">
        <f>Q198*H198</f>
        <v>0.54391999999999996</v>
      </c>
      <c r="S198" s="243">
        <v>0</v>
      </c>
      <c r="T198" s="244">
        <f>S198*H198</f>
        <v>0</v>
      </c>
      <c r="U198" s="37"/>
      <c r="V198" s="37"/>
      <c r="W198" s="37"/>
      <c r="X198" s="37"/>
      <c r="Y198" s="37"/>
      <c r="Z198" s="37"/>
      <c r="AA198" s="37"/>
      <c r="AB198" s="37"/>
      <c r="AC198" s="37"/>
      <c r="AD198" s="37"/>
      <c r="AE198" s="37"/>
      <c r="AR198" s="245" t="s">
        <v>140</v>
      </c>
      <c r="AT198" s="245" t="s">
        <v>124</v>
      </c>
      <c r="AU198" s="245" t="s">
        <v>83</v>
      </c>
      <c r="AY198" s="16" t="s">
        <v>121</v>
      </c>
      <c r="BE198" s="246">
        <f>IF(N198="základní",J198,0)</f>
        <v>0</v>
      </c>
      <c r="BF198" s="246">
        <f>IF(N198="snížená",J198,0)</f>
        <v>0</v>
      </c>
      <c r="BG198" s="246">
        <f>IF(N198="zákl. přenesená",J198,0)</f>
        <v>0</v>
      </c>
      <c r="BH198" s="246">
        <f>IF(N198="sníž. přenesená",J198,0)</f>
        <v>0</v>
      </c>
      <c r="BI198" s="246">
        <f>IF(N198="nulová",J198,0)</f>
        <v>0</v>
      </c>
      <c r="BJ198" s="16" t="s">
        <v>81</v>
      </c>
      <c r="BK198" s="246">
        <f>ROUND(I198*H198,2)</f>
        <v>0</v>
      </c>
      <c r="BL198" s="16" t="s">
        <v>140</v>
      </c>
      <c r="BM198" s="245" t="s">
        <v>486</v>
      </c>
    </row>
    <row r="199" s="2" customFormat="1" ht="21.75" customHeight="1">
      <c r="A199" s="37"/>
      <c r="B199" s="38"/>
      <c r="C199" s="234" t="s">
        <v>381</v>
      </c>
      <c r="D199" s="234" t="s">
        <v>124</v>
      </c>
      <c r="E199" s="235" t="s">
        <v>487</v>
      </c>
      <c r="F199" s="236" t="s">
        <v>488</v>
      </c>
      <c r="G199" s="237" t="s">
        <v>206</v>
      </c>
      <c r="H199" s="238">
        <v>2</v>
      </c>
      <c r="I199" s="239"/>
      <c r="J199" s="240">
        <f>ROUND(I199*H199,2)</f>
        <v>0</v>
      </c>
      <c r="K199" s="236" t="s">
        <v>128</v>
      </c>
      <c r="L199" s="43"/>
      <c r="M199" s="241" t="s">
        <v>1</v>
      </c>
      <c r="N199" s="242" t="s">
        <v>38</v>
      </c>
      <c r="O199" s="90"/>
      <c r="P199" s="243">
        <f>O199*H199</f>
        <v>0</v>
      </c>
      <c r="Q199" s="243">
        <v>0.34089999999999998</v>
      </c>
      <c r="R199" s="243">
        <f>Q199*H199</f>
        <v>0.68179999999999996</v>
      </c>
      <c r="S199" s="243">
        <v>0</v>
      </c>
      <c r="T199" s="244">
        <f>S199*H199</f>
        <v>0</v>
      </c>
      <c r="U199" s="37"/>
      <c r="V199" s="37"/>
      <c r="W199" s="37"/>
      <c r="X199" s="37"/>
      <c r="Y199" s="37"/>
      <c r="Z199" s="37"/>
      <c r="AA199" s="37"/>
      <c r="AB199" s="37"/>
      <c r="AC199" s="37"/>
      <c r="AD199" s="37"/>
      <c r="AE199" s="37"/>
      <c r="AR199" s="245" t="s">
        <v>140</v>
      </c>
      <c r="AT199" s="245" t="s">
        <v>124</v>
      </c>
      <c r="AU199" s="245" t="s">
        <v>83</v>
      </c>
      <c r="AY199" s="16" t="s">
        <v>121</v>
      </c>
      <c r="BE199" s="246">
        <f>IF(N199="základní",J199,0)</f>
        <v>0</v>
      </c>
      <c r="BF199" s="246">
        <f>IF(N199="snížená",J199,0)</f>
        <v>0</v>
      </c>
      <c r="BG199" s="246">
        <f>IF(N199="zákl. přenesená",J199,0)</f>
        <v>0</v>
      </c>
      <c r="BH199" s="246">
        <f>IF(N199="sníž. přenesená",J199,0)</f>
        <v>0</v>
      </c>
      <c r="BI199" s="246">
        <f>IF(N199="nulová",J199,0)</f>
        <v>0</v>
      </c>
      <c r="BJ199" s="16" t="s">
        <v>81</v>
      </c>
      <c r="BK199" s="246">
        <f>ROUND(I199*H199,2)</f>
        <v>0</v>
      </c>
      <c r="BL199" s="16" t="s">
        <v>140</v>
      </c>
      <c r="BM199" s="245" t="s">
        <v>489</v>
      </c>
    </row>
    <row r="200" s="2" customFormat="1">
      <c r="A200" s="37"/>
      <c r="B200" s="38"/>
      <c r="C200" s="39"/>
      <c r="D200" s="252" t="s">
        <v>174</v>
      </c>
      <c r="E200" s="39"/>
      <c r="F200" s="253" t="s">
        <v>490</v>
      </c>
      <c r="G200" s="39"/>
      <c r="H200" s="39"/>
      <c r="I200" s="143"/>
      <c r="J200" s="39"/>
      <c r="K200" s="39"/>
      <c r="L200" s="43"/>
      <c r="M200" s="254"/>
      <c r="N200" s="255"/>
      <c r="O200" s="90"/>
      <c r="P200" s="90"/>
      <c r="Q200" s="90"/>
      <c r="R200" s="90"/>
      <c r="S200" s="90"/>
      <c r="T200" s="91"/>
      <c r="U200" s="37"/>
      <c r="V200" s="37"/>
      <c r="W200" s="37"/>
      <c r="X200" s="37"/>
      <c r="Y200" s="37"/>
      <c r="Z200" s="37"/>
      <c r="AA200" s="37"/>
      <c r="AB200" s="37"/>
      <c r="AC200" s="37"/>
      <c r="AD200" s="37"/>
      <c r="AE200" s="37"/>
      <c r="AT200" s="16" t="s">
        <v>174</v>
      </c>
      <c r="AU200" s="16" t="s">
        <v>83</v>
      </c>
    </row>
    <row r="201" s="2" customFormat="1" ht="21.75" customHeight="1">
      <c r="A201" s="37"/>
      <c r="B201" s="38"/>
      <c r="C201" s="278" t="s">
        <v>385</v>
      </c>
      <c r="D201" s="278" t="s">
        <v>210</v>
      </c>
      <c r="E201" s="279" t="s">
        <v>491</v>
      </c>
      <c r="F201" s="280" t="s">
        <v>492</v>
      </c>
      <c r="G201" s="281" t="s">
        <v>206</v>
      </c>
      <c r="H201" s="282">
        <v>2</v>
      </c>
      <c r="I201" s="283"/>
      <c r="J201" s="284">
        <f>ROUND(I201*H201,2)</f>
        <v>0</v>
      </c>
      <c r="K201" s="280" t="s">
        <v>128</v>
      </c>
      <c r="L201" s="285"/>
      <c r="M201" s="286" t="s">
        <v>1</v>
      </c>
      <c r="N201" s="287" t="s">
        <v>38</v>
      </c>
      <c r="O201" s="90"/>
      <c r="P201" s="243">
        <f>O201*H201</f>
        <v>0</v>
      </c>
      <c r="Q201" s="243">
        <v>0.071999999999999995</v>
      </c>
      <c r="R201" s="243">
        <f>Q201*H201</f>
        <v>0.14399999999999999</v>
      </c>
      <c r="S201" s="243">
        <v>0</v>
      </c>
      <c r="T201" s="244">
        <f>S201*H201</f>
        <v>0</v>
      </c>
      <c r="U201" s="37"/>
      <c r="V201" s="37"/>
      <c r="W201" s="37"/>
      <c r="X201" s="37"/>
      <c r="Y201" s="37"/>
      <c r="Z201" s="37"/>
      <c r="AA201" s="37"/>
      <c r="AB201" s="37"/>
      <c r="AC201" s="37"/>
      <c r="AD201" s="37"/>
      <c r="AE201" s="37"/>
      <c r="AR201" s="245" t="s">
        <v>156</v>
      </c>
      <c r="AT201" s="245" t="s">
        <v>210</v>
      </c>
      <c r="AU201" s="245" t="s">
        <v>83</v>
      </c>
      <c r="AY201" s="16" t="s">
        <v>121</v>
      </c>
      <c r="BE201" s="246">
        <f>IF(N201="základní",J201,0)</f>
        <v>0</v>
      </c>
      <c r="BF201" s="246">
        <f>IF(N201="snížená",J201,0)</f>
        <v>0</v>
      </c>
      <c r="BG201" s="246">
        <f>IF(N201="zákl. přenesená",J201,0)</f>
        <v>0</v>
      </c>
      <c r="BH201" s="246">
        <f>IF(N201="sníž. přenesená",J201,0)</f>
        <v>0</v>
      </c>
      <c r="BI201" s="246">
        <f>IF(N201="nulová",J201,0)</f>
        <v>0</v>
      </c>
      <c r="BJ201" s="16" t="s">
        <v>81</v>
      </c>
      <c r="BK201" s="246">
        <f>ROUND(I201*H201,2)</f>
        <v>0</v>
      </c>
      <c r="BL201" s="16" t="s">
        <v>140</v>
      </c>
      <c r="BM201" s="245" t="s">
        <v>493</v>
      </c>
    </row>
    <row r="202" s="2" customFormat="1" ht="21.75" customHeight="1">
      <c r="A202" s="37"/>
      <c r="B202" s="38"/>
      <c r="C202" s="278" t="s">
        <v>390</v>
      </c>
      <c r="D202" s="278" t="s">
        <v>210</v>
      </c>
      <c r="E202" s="279" t="s">
        <v>494</v>
      </c>
      <c r="F202" s="280" t="s">
        <v>495</v>
      </c>
      <c r="G202" s="281" t="s">
        <v>206</v>
      </c>
      <c r="H202" s="282">
        <v>2</v>
      </c>
      <c r="I202" s="283"/>
      <c r="J202" s="284">
        <f>ROUND(I202*H202,2)</f>
        <v>0</v>
      </c>
      <c r="K202" s="280" t="s">
        <v>128</v>
      </c>
      <c r="L202" s="285"/>
      <c r="M202" s="286" t="s">
        <v>1</v>
      </c>
      <c r="N202" s="287" t="s">
        <v>38</v>
      </c>
      <c r="O202" s="90"/>
      <c r="P202" s="243">
        <f>O202*H202</f>
        <v>0</v>
      </c>
      <c r="Q202" s="243">
        <v>0.080000000000000002</v>
      </c>
      <c r="R202" s="243">
        <f>Q202*H202</f>
        <v>0.16</v>
      </c>
      <c r="S202" s="243">
        <v>0</v>
      </c>
      <c r="T202" s="244">
        <f>S202*H202</f>
        <v>0</v>
      </c>
      <c r="U202" s="37"/>
      <c r="V202" s="37"/>
      <c r="W202" s="37"/>
      <c r="X202" s="37"/>
      <c r="Y202" s="37"/>
      <c r="Z202" s="37"/>
      <c r="AA202" s="37"/>
      <c r="AB202" s="37"/>
      <c r="AC202" s="37"/>
      <c r="AD202" s="37"/>
      <c r="AE202" s="37"/>
      <c r="AR202" s="245" t="s">
        <v>156</v>
      </c>
      <c r="AT202" s="245" t="s">
        <v>210</v>
      </c>
      <c r="AU202" s="245" t="s">
        <v>83</v>
      </c>
      <c r="AY202" s="16" t="s">
        <v>121</v>
      </c>
      <c r="BE202" s="246">
        <f>IF(N202="základní",J202,0)</f>
        <v>0</v>
      </c>
      <c r="BF202" s="246">
        <f>IF(N202="snížená",J202,0)</f>
        <v>0</v>
      </c>
      <c r="BG202" s="246">
        <f>IF(N202="zákl. přenesená",J202,0)</f>
        <v>0</v>
      </c>
      <c r="BH202" s="246">
        <f>IF(N202="sníž. přenesená",J202,0)</f>
        <v>0</v>
      </c>
      <c r="BI202" s="246">
        <f>IF(N202="nulová",J202,0)</f>
        <v>0</v>
      </c>
      <c r="BJ202" s="16" t="s">
        <v>81</v>
      </c>
      <c r="BK202" s="246">
        <f>ROUND(I202*H202,2)</f>
        <v>0</v>
      </c>
      <c r="BL202" s="16" t="s">
        <v>140</v>
      </c>
      <c r="BM202" s="245" t="s">
        <v>496</v>
      </c>
    </row>
    <row r="203" s="2" customFormat="1" ht="16.5" customHeight="1">
      <c r="A203" s="37"/>
      <c r="B203" s="38"/>
      <c r="C203" s="278" t="s">
        <v>394</v>
      </c>
      <c r="D203" s="278" t="s">
        <v>210</v>
      </c>
      <c r="E203" s="279" t="s">
        <v>497</v>
      </c>
      <c r="F203" s="280" t="s">
        <v>498</v>
      </c>
      <c r="G203" s="281" t="s">
        <v>206</v>
      </c>
      <c r="H203" s="282">
        <v>2</v>
      </c>
      <c r="I203" s="283"/>
      <c r="J203" s="284">
        <f>ROUND(I203*H203,2)</f>
        <v>0</v>
      </c>
      <c r="K203" s="280" t="s">
        <v>128</v>
      </c>
      <c r="L203" s="285"/>
      <c r="M203" s="286" t="s">
        <v>1</v>
      </c>
      <c r="N203" s="287" t="s">
        <v>38</v>
      </c>
      <c r="O203" s="90"/>
      <c r="P203" s="243">
        <f>O203*H203</f>
        <v>0</v>
      </c>
      <c r="Q203" s="243">
        <v>0.040000000000000001</v>
      </c>
      <c r="R203" s="243">
        <f>Q203*H203</f>
        <v>0.080000000000000002</v>
      </c>
      <c r="S203" s="243">
        <v>0</v>
      </c>
      <c r="T203" s="244">
        <f>S203*H203</f>
        <v>0</v>
      </c>
      <c r="U203" s="37"/>
      <c r="V203" s="37"/>
      <c r="W203" s="37"/>
      <c r="X203" s="37"/>
      <c r="Y203" s="37"/>
      <c r="Z203" s="37"/>
      <c r="AA203" s="37"/>
      <c r="AB203" s="37"/>
      <c r="AC203" s="37"/>
      <c r="AD203" s="37"/>
      <c r="AE203" s="37"/>
      <c r="AR203" s="245" t="s">
        <v>156</v>
      </c>
      <c r="AT203" s="245" t="s">
        <v>210</v>
      </c>
      <c r="AU203" s="245" t="s">
        <v>83</v>
      </c>
      <c r="AY203" s="16" t="s">
        <v>121</v>
      </c>
      <c r="BE203" s="246">
        <f>IF(N203="základní",J203,0)</f>
        <v>0</v>
      </c>
      <c r="BF203" s="246">
        <f>IF(N203="snížená",J203,0)</f>
        <v>0</v>
      </c>
      <c r="BG203" s="246">
        <f>IF(N203="zákl. přenesená",J203,0)</f>
        <v>0</v>
      </c>
      <c r="BH203" s="246">
        <f>IF(N203="sníž. přenesená",J203,0)</f>
        <v>0</v>
      </c>
      <c r="BI203" s="246">
        <f>IF(N203="nulová",J203,0)</f>
        <v>0</v>
      </c>
      <c r="BJ203" s="16" t="s">
        <v>81</v>
      </c>
      <c r="BK203" s="246">
        <f>ROUND(I203*H203,2)</f>
        <v>0</v>
      </c>
      <c r="BL203" s="16" t="s">
        <v>140</v>
      </c>
      <c r="BM203" s="245" t="s">
        <v>499</v>
      </c>
    </row>
    <row r="204" s="2" customFormat="1" ht="21.75" customHeight="1">
      <c r="A204" s="37"/>
      <c r="B204" s="38"/>
      <c r="C204" s="278" t="s">
        <v>500</v>
      </c>
      <c r="D204" s="278" t="s">
        <v>210</v>
      </c>
      <c r="E204" s="279" t="s">
        <v>501</v>
      </c>
      <c r="F204" s="280" t="s">
        <v>502</v>
      </c>
      <c r="G204" s="281" t="s">
        <v>206</v>
      </c>
      <c r="H204" s="282">
        <v>2</v>
      </c>
      <c r="I204" s="283"/>
      <c r="J204" s="284">
        <f>ROUND(I204*H204,2)</f>
        <v>0</v>
      </c>
      <c r="K204" s="280" t="s">
        <v>128</v>
      </c>
      <c r="L204" s="285"/>
      <c r="M204" s="286" t="s">
        <v>1</v>
      </c>
      <c r="N204" s="287" t="s">
        <v>38</v>
      </c>
      <c r="O204" s="90"/>
      <c r="P204" s="243">
        <f>O204*H204</f>
        <v>0</v>
      </c>
      <c r="Q204" s="243">
        <v>0.040000000000000001</v>
      </c>
      <c r="R204" s="243">
        <f>Q204*H204</f>
        <v>0.080000000000000002</v>
      </c>
      <c r="S204" s="243">
        <v>0</v>
      </c>
      <c r="T204" s="244">
        <f>S204*H204</f>
        <v>0</v>
      </c>
      <c r="U204" s="37"/>
      <c r="V204" s="37"/>
      <c r="W204" s="37"/>
      <c r="X204" s="37"/>
      <c r="Y204" s="37"/>
      <c r="Z204" s="37"/>
      <c r="AA204" s="37"/>
      <c r="AB204" s="37"/>
      <c r="AC204" s="37"/>
      <c r="AD204" s="37"/>
      <c r="AE204" s="37"/>
      <c r="AR204" s="245" t="s">
        <v>156</v>
      </c>
      <c r="AT204" s="245" t="s">
        <v>210</v>
      </c>
      <c r="AU204" s="245" t="s">
        <v>83</v>
      </c>
      <c r="AY204" s="16" t="s">
        <v>121</v>
      </c>
      <c r="BE204" s="246">
        <f>IF(N204="základní",J204,0)</f>
        <v>0</v>
      </c>
      <c r="BF204" s="246">
        <f>IF(N204="snížená",J204,0)</f>
        <v>0</v>
      </c>
      <c r="BG204" s="246">
        <f>IF(N204="zákl. přenesená",J204,0)</f>
        <v>0</v>
      </c>
      <c r="BH204" s="246">
        <f>IF(N204="sníž. přenesená",J204,0)</f>
        <v>0</v>
      </c>
      <c r="BI204" s="246">
        <f>IF(N204="nulová",J204,0)</f>
        <v>0</v>
      </c>
      <c r="BJ204" s="16" t="s">
        <v>81</v>
      </c>
      <c r="BK204" s="246">
        <f>ROUND(I204*H204,2)</f>
        <v>0</v>
      </c>
      <c r="BL204" s="16" t="s">
        <v>140</v>
      </c>
      <c r="BM204" s="245" t="s">
        <v>503</v>
      </c>
    </row>
    <row r="205" s="2" customFormat="1" ht="21.75" customHeight="1">
      <c r="A205" s="37"/>
      <c r="B205" s="38"/>
      <c r="C205" s="278" t="s">
        <v>504</v>
      </c>
      <c r="D205" s="278" t="s">
        <v>210</v>
      </c>
      <c r="E205" s="279" t="s">
        <v>505</v>
      </c>
      <c r="F205" s="280" t="s">
        <v>506</v>
      </c>
      <c r="G205" s="281" t="s">
        <v>206</v>
      </c>
      <c r="H205" s="282">
        <v>2</v>
      </c>
      <c r="I205" s="283"/>
      <c r="J205" s="284">
        <f>ROUND(I205*H205,2)</f>
        <v>0</v>
      </c>
      <c r="K205" s="280" t="s">
        <v>128</v>
      </c>
      <c r="L205" s="285"/>
      <c r="M205" s="286" t="s">
        <v>1</v>
      </c>
      <c r="N205" s="287" t="s">
        <v>38</v>
      </c>
      <c r="O205" s="90"/>
      <c r="P205" s="243">
        <f>O205*H205</f>
        <v>0</v>
      </c>
      <c r="Q205" s="243">
        <v>0.027</v>
      </c>
      <c r="R205" s="243">
        <f>Q205*H205</f>
        <v>0.053999999999999999</v>
      </c>
      <c r="S205" s="243">
        <v>0</v>
      </c>
      <c r="T205" s="244">
        <f>S205*H205</f>
        <v>0</v>
      </c>
      <c r="U205" s="37"/>
      <c r="V205" s="37"/>
      <c r="W205" s="37"/>
      <c r="X205" s="37"/>
      <c r="Y205" s="37"/>
      <c r="Z205" s="37"/>
      <c r="AA205" s="37"/>
      <c r="AB205" s="37"/>
      <c r="AC205" s="37"/>
      <c r="AD205" s="37"/>
      <c r="AE205" s="37"/>
      <c r="AR205" s="245" t="s">
        <v>156</v>
      </c>
      <c r="AT205" s="245" t="s">
        <v>210</v>
      </c>
      <c r="AU205" s="245" t="s">
        <v>83</v>
      </c>
      <c r="AY205" s="16" t="s">
        <v>121</v>
      </c>
      <c r="BE205" s="246">
        <f>IF(N205="základní",J205,0)</f>
        <v>0</v>
      </c>
      <c r="BF205" s="246">
        <f>IF(N205="snížená",J205,0)</f>
        <v>0</v>
      </c>
      <c r="BG205" s="246">
        <f>IF(N205="zákl. přenesená",J205,0)</f>
        <v>0</v>
      </c>
      <c r="BH205" s="246">
        <f>IF(N205="sníž. přenesená",J205,0)</f>
        <v>0</v>
      </c>
      <c r="BI205" s="246">
        <f>IF(N205="nulová",J205,0)</f>
        <v>0</v>
      </c>
      <c r="BJ205" s="16" t="s">
        <v>81</v>
      </c>
      <c r="BK205" s="246">
        <f>ROUND(I205*H205,2)</f>
        <v>0</v>
      </c>
      <c r="BL205" s="16" t="s">
        <v>140</v>
      </c>
      <c r="BM205" s="245" t="s">
        <v>507</v>
      </c>
    </row>
    <row r="206" s="2" customFormat="1" ht="21.75" customHeight="1">
      <c r="A206" s="37"/>
      <c r="B206" s="38"/>
      <c r="C206" s="278" t="s">
        <v>508</v>
      </c>
      <c r="D206" s="278" t="s">
        <v>210</v>
      </c>
      <c r="E206" s="279" t="s">
        <v>509</v>
      </c>
      <c r="F206" s="280" t="s">
        <v>510</v>
      </c>
      <c r="G206" s="281" t="s">
        <v>206</v>
      </c>
      <c r="H206" s="282">
        <v>2</v>
      </c>
      <c r="I206" s="283"/>
      <c r="J206" s="284">
        <f>ROUND(I206*H206,2)</f>
        <v>0</v>
      </c>
      <c r="K206" s="280" t="s">
        <v>128</v>
      </c>
      <c r="L206" s="285"/>
      <c r="M206" s="286" t="s">
        <v>1</v>
      </c>
      <c r="N206" s="287" t="s">
        <v>38</v>
      </c>
      <c r="O206" s="90"/>
      <c r="P206" s="243">
        <f>O206*H206</f>
        <v>0</v>
      </c>
      <c r="Q206" s="243">
        <v>0.0060000000000000001</v>
      </c>
      <c r="R206" s="243">
        <f>Q206*H206</f>
        <v>0.012</v>
      </c>
      <c r="S206" s="243">
        <v>0</v>
      </c>
      <c r="T206" s="244">
        <f>S206*H206</f>
        <v>0</v>
      </c>
      <c r="U206" s="37"/>
      <c r="V206" s="37"/>
      <c r="W206" s="37"/>
      <c r="X206" s="37"/>
      <c r="Y206" s="37"/>
      <c r="Z206" s="37"/>
      <c r="AA206" s="37"/>
      <c r="AB206" s="37"/>
      <c r="AC206" s="37"/>
      <c r="AD206" s="37"/>
      <c r="AE206" s="37"/>
      <c r="AR206" s="245" t="s">
        <v>156</v>
      </c>
      <c r="AT206" s="245" t="s">
        <v>210</v>
      </c>
      <c r="AU206" s="245" t="s">
        <v>83</v>
      </c>
      <c r="AY206" s="16" t="s">
        <v>121</v>
      </c>
      <c r="BE206" s="246">
        <f>IF(N206="základní",J206,0)</f>
        <v>0</v>
      </c>
      <c r="BF206" s="246">
        <f>IF(N206="snížená",J206,0)</f>
        <v>0</v>
      </c>
      <c r="BG206" s="246">
        <f>IF(N206="zákl. přenesená",J206,0)</f>
        <v>0</v>
      </c>
      <c r="BH206" s="246">
        <f>IF(N206="sníž. přenesená",J206,0)</f>
        <v>0</v>
      </c>
      <c r="BI206" s="246">
        <f>IF(N206="nulová",J206,0)</f>
        <v>0</v>
      </c>
      <c r="BJ206" s="16" t="s">
        <v>81</v>
      </c>
      <c r="BK206" s="246">
        <f>ROUND(I206*H206,2)</f>
        <v>0</v>
      </c>
      <c r="BL206" s="16" t="s">
        <v>140</v>
      </c>
      <c r="BM206" s="245" t="s">
        <v>511</v>
      </c>
    </row>
    <row r="207" s="2" customFormat="1" ht="21.75" customHeight="1">
      <c r="A207" s="37"/>
      <c r="B207" s="38"/>
      <c r="C207" s="234" t="s">
        <v>512</v>
      </c>
      <c r="D207" s="234" t="s">
        <v>124</v>
      </c>
      <c r="E207" s="235" t="s">
        <v>513</v>
      </c>
      <c r="F207" s="236" t="s">
        <v>514</v>
      </c>
      <c r="G207" s="237" t="s">
        <v>206</v>
      </c>
      <c r="H207" s="238">
        <v>2</v>
      </c>
      <c r="I207" s="239"/>
      <c r="J207" s="240">
        <f>ROUND(I207*H207,2)</f>
        <v>0</v>
      </c>
      <c r="K207" s="236" t="s">
        <v>128</v>
      </c>
      <c r="L207" s="43"/>
      <c r="M207" s="241" t="s">
        <v>1</v>
      </c>
      <c r="N207" s="242" t="s">
        <v>38</v>
      </c>
      <c r="O207" s="90"/>
      <c r="P207" s="243">
        <f>O207*H207</f>
        <v>0</v>
      </c>
      <c r="Q207" s="243">
        <v>0.21734000000000001</v>
      </c>
      <c r="R207" s="243">
        <f>Q207*H207</f>
        <v>0.43468000000000001</v>
      </c>
      <c r="S207" s="243">
        <v>0</v>
      </c>
      <c r="T207" s="244">
        <f>S207*H207</f>
        <v>0</v>
      </c>
      <c r="U207" s="37"/>
      <c r="V207" s="37"/>
      <c r="W207" s="37"/>
      <c r="X207" s="37"/>
      <c r="Y207" s="37"/>
      <c r="Z207" s="37"/>
      <c r="AA207" s="37"/>
      <c r="AB207" s="37"/>
      <c r="AC207" s="37"/>
      <c r="AD207" s="37"/>
      <c r="AE207" s="37"/>
      <c r="AR207" s="245" t="s">
        <v>140</v>
      </c>
      <c r="AT207" s="245" t="s">
        <v>124</v>
      </c>
      <c r="AU207" s="245" t="s">
        <v>83</v>
      </c>
      <c r="AY207" s="16" t="s">
        <v>121</v>
      </c>
      <c r="BE207" s="246">
        <f>IF(N207="základní",J207,0)</f>
        <v>0</v>
      </c>
      <c r="BF207" s="246">
        <f>IF(N207="snížená",J207,0)</f>
        <v>0</v>
      </c>
      <c r="BG207" s="246">
        <f>IF(N207="zákl. přenesená",J207,0)</f>
        <v>0</v>
      </c>
      <c r="BH207" s="246">
        <f>IF(N207="sníž. přenesená",J207,0)</f>
        <v>0</v>
      </c>
      <c r="BI207" s="246">
        <f>IF(N207="nulová",J207,0)</f>
        <v>0</v>
      </c>
      <c r="BJ207" s="16" t="s">
        <v>81</v>
      </c>
      <c r="BK207" s="246">
        <f>ROUND(I207*H207,2)</f>
        <v>0</v>
      </c>
      <c r="BL207" s="16" t="s">
        <v>140</v>
      </c>
      <c r="BM207" s="245" t="s">
        <v>515</v>
      </c>
    </row>
    <row r="208" s="2" customFormat="1">
      <c r="A208" s="37"/>
      <c r="B208" s="38"/>
      <c r="C208" s="39"/>
      <c r="D208" s="252" t="s">
        <v>174</v>
      </c>
      <c r="E208" s="39"/>
      <c r="F208" s="253" t="s">
        <v>516</v>
      </c>
      <c r="G208" s="39"/>
      <c r="H208" s="39"/>
      <c r="I208" s="143"/>
      <c r="J208" s="39"/>
      <c r="K208" s="39"/>
      <c r="L208" s="43"/>
      <c r="M208" s="254"/>
      <c r="N208" s="255"/>
      <c r="O208" s="90"/>
      <c r="P208" s="90"/>
      <c r="Q208" s="90"/>
      <c r="R208" s="90"/>
      <c r="S208" s="90"/>
      <c r="T208" s="91"/>
      <c r="U208" s="37"/>
      <c r="V208" s="37"/>
      <c r="W208" s="37"/>
      <c r="X208" s="37"/>
      <c r="Y208" s="37"/>
      <c r="Z208" s="37"/>
      <c r="AA208" s="37"/>
      <c r="AB208" s="37"/>
      <c r="AC208" s="37"/>
      <c r="AD208" s="37"/>
      <c r="AE208" s="37"/>
      <c r="AT208" s="16" t="s">
        <v>174</v>
      </c>
      <c r="AU208" s="16" t="s">
        <v>83</v>
      </c>
    </row>
    <row r="209" s="2" customFormat="1" ht="16.5" customHeight="1">
      <c r="A209" s="37"/>
      <c r="B209" s="38"/>
      <c r="C209" s="278" t="s">
        <v>517</v>
      </c>
      <c r="D209" s="278" t="s">
        <v>210</v>
      </c>
      <c r="E209" s="279" t="s">
        <v>518</v>
      </c>
      <c r="F209" s="280" t="s">
        <v>519</v>
      </c>
      <c r="G209" s="281" t="s">
        <v>206</v>
      </c>
      <c r="H209" s="282">
        <v>2</v>
      </c>
      <c r="I209" s="283"/>
      <c r="J209" s="284">
        <f>ROUND(I209*H209,2)</f>
        <v>0</v>
      </c>
      <c r="K209" s="280" t="s">
        <v>1</v>
      </c>
      <c r="L209" s="285"/>
      <c r="M209" s="286" t="s">
        <v>1</v>
      </c>
      <c r="N209" s="287" t="s">
        <v>38</v>
      </c>
      <c r="O209" s="90"/>
      <c r="P209" s="243">
        <f>O209*H209</f>
        <v>0</v>
      </c>
      <c r="Q209" s="243">
        <v>0.40000000000000002</v>
      </c>
      <c r="R209" s="243">
        <f>Q209*H209</f>
        <v>0.80000000000000004</v>
      </c>
      <c r="S209" s="243">
        <v>0</v>
      </c>
      <c r="T209" s="244">
        <f>S209*H209</f>
        <v>0</v>
      </c>
      <c r="U209" s="37"/>
      <c r="V209" s="37"/>
      <c r="W209" s="37"/>
      <c r="X209" s="37"/>
      <c r="Y209" s="37"/>
      <c r="Z209" s="37"/>
      <c r="AA209" s="37"/>
      <c r="AB209" s="37"/>
      <c r="AC209" s="37"/>
      <c r="AD209" s="37"/>
      <c r="AE209" s="37"/>
      <c r="AR209" s="245" t="s">
        <v>156</v>
      </c>
      <c r="AT209" s="245" t="s">
        <v>210</v>
      </c>
      <c r="AU209" s="245" t="s">
        <v>83</v>
      </c>
      <c r="AY209" s="16" t="s">
        <v>121</v>
      </c>
      <c r="BE209" s="246">
        <f>IF(N209="základní",J209,0)</f>
        <v>0</v>
      </c>
      <c r="BF209" s="246">
        <f>IF(N209="snížená",J209,0)</f>
        <v>0</v>
      </c>
      <c r="BG209" s="246">
        <f>IF(N209="zákl. přenesená",J209,0)</f>
        <v>0</v>
      </c>
      <c r="BH209" s="246">
        <f>IF(N209="sníž. přenesená",J209,0)</f>
        <v>0</v>
      </c>
      <c r="BI209" s="246">
        <f>IF(N209="nulová",J209,0)</f>
        <v>0</v>
      </c>
      <c r="BJ209" s="16" t="s">
        <v>81</v>
      </c>
      <c r="BK209" s="246">
        <f>ROUND(I209*H209,2)</f>
        <v>0</v>
      </c>
      <c r="BL209" s="16" t="s">
        <v>140</v>
      </c>
      <c r="BM209" s="245" t="s">
        <v>520</v>
      </c>
    </row>
    <row r="210" s="2" customFormat="1" ht="33" customHeight="1">
      <c r="A210" s="37"/>
      <c r="B210" s="38"/>
      <c r="C210" s="234" t="s">
        <v>521</v>
      </c>
      <c r="D210" s="234" t="s">
        <v>124</v>
      </c>
      <c r="E210" s="235" t="s">
        <v>522</v>
      </c>
      <c r="F210" s="236" t="s">
        <v>523</v>
      </c>
      <c r="G210" s="237" t="s">
        <v>206</v>
      </c>
      <c r="H210" s="238">
        <v>1</v>
      </c>
      <c r="I210" s="239"/>
      <c r="J210" s="240">
        <f>ROUND(I210*H210,2)</f>
        <v>0</v>
      </c>
      <c r="K210" s="236" t="s">
        <v>128</v>
      </c>
      <c r="L210" s="43"/>
      <c r="M210" s="241" t="s">
        <v>1</v>
      </c>
      <c r="N210" s="242" t="s">
        <v>38</v>
      </c>
      <c r="O210" s="90"/>
      <c r="P210" s="243">
        <f>O210*H210</f>
        <v>0</v>
      </c>
      <c r="Q210" s="243">
        <v>0.31108000000000002</v>
      </c>
      <c r="R210" s="243">
        <f>Q210*H210</f>
        <v>0.31108000000000002</v>
      </c>
      <c r="S210" s="243">
        <v>0</v>
      </c>
      <c r="T210" s="244">
        <f>S210*H210</f>
        <v>0</v>
      </c>
      <c r="U210" s="37"/>
      <c r="V210" s="37"/>
      <c r="W210" s="37"/>
      <c r="X210" s="37"/>
      <c r="Y210" s="37"/>
      <c r="Z210" s="37"/>
      <c r="AA210" s="37"/>
      <c r="AB210" s="37"/>
      <c r="AC210" s="37"/>
      <c r="AD210" s="37"/>
      <c r="AE210" s="37"/>
      <c r="AR210" s="245" t="s">
        <v>140</v>
      </c>
      <c r="AT210" s="245" t="s">
        <v>124</v>
      </c>
      <c r="AU210" s="245" t="s">
        <v>83</v>
      </c>
      <c r="AY210" s="16" t="s">
        <v>121</v>
      </c>
      <c r="BE210" s="246">
        <f>IF(N210="základní",J210,0)</f>
        <v>0</v>
      </c>
      <c r="BF210" s="246">
        <f>IF(N210="snížená",J210,0)</f>
        <v>0</v>
      </c>
      <c r="BG210" s="246">
        <f>IF(N210="zákl. přenesená",J210,0)</f>
        <v>0</v>
      </c>
      <c r="BH210" s="246">
        <f>IF(N210="sníž. přenesená",J210,0)</f>
        <v>0</v>
      </c>
      <c r="BI210" s="246">
        <f>IF(N210="nulová",J210,0)</f>
        <v>0</v>
      </c>
      <c r="BJ210" s="16" t="s">
        <v>81</v>
      </c>
      <c r="BK210" s="246">
        <f>ROUND(I210*H210,2)</f>
        <v>0</v>
      </c>
      <c r="BL210" s="16" t="s">
        <v>140</v>
      </c>
      <c r="BM210" s="245" t="s">
        <v>524</v>
      </c>
    </row>
    <row r="211" s="2" customFormat="1">
      <c r="A211" s="37"/>
      <c r="B211" s="38"/>
      <c r="C211" s="39"/>
      <c r="D211" s="252" t="s">
        <v>174</v>
      </c>
      <c r="E211" s="39"/>
      <c r="F211" s="253" t="s">
        <v>525</v>
      </c>
      <c r="G211" s="39"/>
      <c r="H211" s="39"/>
      <c r="I211" s="143"/>
      <c r="J211" s="39"/>
      <c r="K211" s="39"/>
      <c r="L211" s="43"/>
      <c r="M211" s="254"/>
      <c r="N211" s="255"/>
      <c r="O211" s="90"/>
      <c r="P211" s="90"/>
      <c r="Q211" s="90"/>
      <c r="R211" s="90"/>
      <c r="S211" s="90"/>
      <c r="T211" s="91"/>
      <c r="U211" s="37"/>
      <c r="V211" s="37"/>
      <c r="W211" s="37"/>
      <c r="X211" s="37"/>
      <c r="Y211" s="37"/>
      <c r="Z211" s="37"/>
      <c r="AA211" s="37"/>
      <c r="AB211" s="37"/>
      <c r="AC211" s="37"/>
      <c r="AD211" s="37"/>
      <c r="AE211" s="37"/>
      <c r="AT211" s="16" t="s">
        <v>174</v>
      </c>
      <c r="AU211" s="16" t="s">
        <v>83</v>
      </c>
    </row>
    <row r="212" s="12" customFormat="1" ht="22.8" customHeight="1">
      <c r="A212" s="12"/>
      <c r="B212" s="218"/>
      <c r="C212" s="219"/>
      <c r="D212" s="220" t="s">
        <v>72</v>
      </c>
      <c r="E212" s="232" t="s">
        <v>202</v>
      </c>
      <c r="F212" s="232" t="s">
        <v>203</v>
      </c>
      <c r="G212" s="219"/>
      <c r="H212" s="219"/>
      <c r="I212" s="222"/>
      <c r="J212" s="233">
        <f>BK212</f>
        <v>0</v>
      </c>
      <c r="K212" s="219"/>
      <c r="L212" s="224"/>
      <c r="M212" s="225"/>
      <c r="N212" s="226"/>
      <c r="O212" s="226"/>
      <c r="P212" s="227">
        <f>SUM(P213:P217)</f>
        <v>0</v>
      </c>
      <c r="Q212" s="226"/>
      <c r="R212" s="227">
        <f>SUM(R213:R217)</f>
        <v>7.1020800000000008</v>
      </c>
      <c r="S212" s="226"/>
      <c r="T212" s="228">
        <f>SUM(T213:T217)</f>
        <v>11.310000000000001</v>
      </c>
      <c r="U212" s="12"/>
      <c r="V212" s="12"/>
      <c r="W212" s="12"/>
      <c r="X212" s="12"/>
      <c r="Y212" s="12"/>
      <c r="Z212" s="12"/>
      <c r="AA212" s="12"/>
      <c r="AB212" s="12"/>
      <c r="AC212" s="12"/>
      <c r="AD212" s="12"/>
      <c r="AE212" s="12"/>
      <c r="AR212" s="229" t="s">
        <v>81</v>
      </c>
      <c r="AT212" s="230" t="s">
        <v>72</v>
      </c>
      <c r="AU212" s="230" t="s">
        <v>81</v>
      </c>
      <c r="AY212" s="229" t="s">
        <v>121</v>
      </c>
      <c r="BK212" s="231">
        <f>SUM(BK213:BK217)</f>
        <v>0</v>
      </c>
    </row>
    <row r="213" s="2" customFormat="1" ht="33" customHeight="1">
      <c r="A213" s="37"/>
      <c r="B213" s="38"/>
      <c r="C213" s="234" t="s">
        <v>526</v>
      </c>
      <c r="D213" s="234" t="s">
        <v>124</v>
      </c>
      <c r="E213" s="235" t="s">
        <v>527</v>
      </c>
      <c r="F213" s="236" t="s">
        <v>528</v>
      </c>
      <c r="G213" s="237" t="s">
        <v>247</v>
      </c>
      <c r="H213" s="238">
        <v>12</v>
      </c>
      <c r="I213" s="239"/>
      <c r="J213" s="240">
        <f>ROUND(I213*H213,2)</f>
        <v>0</v>
      </c>
      <c r="K213" s="236" t="s">
        <v>128</v>
      </c>
      <c r="L213" s="43"/>
      <c r="M213" s="241" t="s">
        <v>1</v>
      </c>
      <c r="N213" s="242" t="s">
        <v>38</v>
      </c>
      <c r="O213" s="90"/>
      <c r="P213" s="243">
        <f>O213*H213</f>
        <v>0</v>
      </c>
      <c r="Q213" s="243">
        <v>0.59184000000000003</v>
      </c>
      <c r="R213" s="243">
        <f>Q213*H213</f>
        <v>7.1020800000000008</v>
      </c>
      <c r="S213" s="243">
        <v>0</v>
      </c>
      <c r="T213" s="244">
        <f>S213*H213</f>
        <v>0</v>
      </c>
      <c r="U213" s="37"/>
      <c r="V213" s="37"/>
      <c r="W213" s="37"/>
      <c r="X213" s="37"/>
      <c r="Y213" s="37"/>
      <c r="Z213" s="37"/>
      <c r="AA213" s="37"/>
      <c r="AB213" s="37"/>
      <c r="AC213" s="37"/>
      <c r="AD213" s="37"/>
      <c r="AE213" s="37"/>
      <c r="AR213" s="245" t="s">
        <v>140</v>
      </c>
      <c r="AT213" s="245" t="s">
        <v>124</v>
      </c>
      <c r="AU213" s="245" t="s">
        <v>83</v>
      </c>
      <c r="AY213" s="16" t="s">
        <v>121</v>
      </c>
      <c r="BE213" s="246">
        <f>IF(N213="základní",J213,0)</f>
        <v>0</v>
      </c>
      <c r="BF213" s="246">
        <f>IF(N213="snížená",J213,0)</f>
        <v>0</v>
      </c>
      <c r="BG213" s="246">
        <f>IF(N213="zákl. přenesená",J213,0)</f>
        <v>0</v>
      </c>
      <c r="BH213" s="246">
        <f>IF(N213="sníž. přenesená",J213,0)</f>
        <v>0</v>
      </c>
      <c r="BI213" s="246">
        <f>IF(N213="nulová",J213,0)</f>
        <v>0</v>
      </c>
      <c r="BJ213" s="16" t="s">
        <v>81</v>
      </c>
      <c r="BK213" s="246">
        <f>ROUND(I213*H213,2)</f>
        <v>0</v>
      </c>
      <c r="BL213" s="16" t="s">
        <v>140</v>
      </c>
      <c r="BM213" s="245" t="s">
        <v>529</v>
      </c>
    </row>
    <row r="214" s="2" customFormat="1">
      <c r="A214" s="37"/>
      <c r="B214" s="38"/>
      <c r="C214" s="39"/>
      <c r="D214" s="252" t="s">
        <v>174</v>
      </c>
      <c r="E214" s="39"/>
      <c r="F214" s="253" t="s">
        <v>530</v>
      </c>
      <c r="G214" s="39"/>
      <c r="H214" s="39"/>
      <c r="I214" s="143"/>
      <c r="J214" s="39"/>
      <c r="K214" s="39"/>
      <c r="L214" s="43"/>
      <c r="M214" s="254"/>
      <c r="N214" s="255"/>
      <c r="O214" s="90"/>
      <c r="P214" s="90"/>
      <c r="Q214" s="90"/>
      <c r="R214" s="90"/>
      <c r="S214" s="90"/>
      <c r="T214" s="91"/>
      <c r="U214" s="37"/>
      <c r="V214" s="37"/>
      <c r="W214" s="37"/>
      <c r="X214" s="37"/>
      <c r="Y214" s="37"/>
      <c r="Z214" s="37"/>
      <c r="AA214" s="37"/>
      <c r="AB214" s="37"/>
      <c r="AC214" s="37"/>
      <c r="AD214" s="37"/>
      <c r="AE214" s="37"/>
      <c r="AT214" s="16" t="s">
        <v>174</v>
      </c>
      <c r="AU214" s="16" t="s">
        <v>83</v>
      </c>
    </row>
    <row r="215" s="2" customFormat="1" ht="21.75" customHeight="1">
      <c r="A215" s="37"/>
      <c r="B215" s="38"/>
      <c r="C215" s="234" t="s">
        <v>531</v>
      </c>
      <c r="D215" s="234" t="s">
        <v>124</v>
      </c>
      <c r="E215" s="235" t="s">
        <v>271</v>
      </c>
      <c r="F215" s="236" t="s">
        <v>272</v>
      </c>
      <c r="G215" s="237" t="s">
        <v>172</v>
      </c>
      <c r="H215" s="238">
        <v>333</v>
      </c>
      <c r="I215" s="239"/>
      <c r="J215" s="240">
        <f>ROUND(I215*H215,2)</f>
        <v>0</v>
      </c>
      <c r="K215" s="236" t="s">
        <v>128</v>
      </c>
      <c r="L215" s="43"/>
      <c r="M215" s="241" t="s">
        <v>1</v>
      </c>
      <c r="N215" s="242" t="s">
        <v>38</v>
      </c>
      <c r="O215" s="90"/>
      <c r="P215" s="243">
        <f>O215*H215</f>
        <v>0</v>
      </c>
      <c r="Q215" s="243">
        <v>0</v>
      </c>
      <c r="R215" s="243">
        <f>Q215*H215</f>
        <v>0</v>
      </c>
      <c r="S215" s="243">
        <v>0.02</v>
      </c>
      <c r="T215" s="244">
        <f>S215*H215</f>
        <v>6.6600000000000001</v>
      </c>
      <c r="U215" s="37"/>
      <c r="V215" s="37"/>
      <c r="W215" s="37"/>
      <c r="X215" s="37"/>
      <c r="Y215" s="37"/>
      <c r="Z215" s="37"/>
      <c r="AA215" s="37"/>
      <c r="AB215" s="37"/>
      <c r="AC215" s="37"/>
      <c r="AD215" s="37"/>
      <c r="AE215" s="37"/>
      <c r="AR215" s="245" t="s">
        <v>140</v>
      </c>
      <c r="AT215" s="245" t="s">
        <v>124</v>
      </c>
      <c r="AU215" s="245" t="s">
        <v>83</v>
      </c>
      <c r="AY215" s="16" t="s">
        <v>121</v>
      </c>
      <c r="BE215" s="246">
        <f>IF(N215="základní",J215,0)</f>
        <v>0</v>
      </c>
      <c r="BF215" s="246">
        <f>IF(N215="snížená",J215,0)</f>
        <v>0</v>
      </c>
      <c r="BG215" s="246">
        <f>IF(N215="zákl. přenesená",J215,0)</f>
        <v>0</v>
      </c>
      <c r="BH215" s="246">
        <f>IF(N215="sníž. přenesená",J215,0)</f>
        <v>0</v>
      </c>
      <c r="BI215" s="246">
        <f>IF(N215="nulová",J215,0)</f>
        <v>0</v>
      </c>
      <c r="BJ215" s="16" t="s">
        <v>81</v>
      </c>
      <c r="BK215" s="246">
        <f>ROUND(I215*H215,2)</f>
        <v>0</v>
      </c>
      <c r="BL215" s="16" t="s">
        <v>140</v>
      </c>
      <c r="BM215" s="245" t="s">
        <v>273</v>
      </c>
    </row>
    <row r="216" s="2" customFormat="1">
      <c r="A216" s="37"/>
      <c r="B216" s="38"/>
      <c r="C216" s="39"/>
      <c r="D216" s="252" t="s">
        <v>174</v>
      </c>
      <c r="E216" s="39"/>
      <c r="F216" s="253" t="s">
        <v>274</v>
      </c>
      <c r="G216" s="39"/>
      <c r="H216" s="39"/>
      <c r="I216" s="143"/>
      <c r="J216" s="39"/>
      <c r="K216" s="39"/>
      <c r="L216" s="43"/>
      <c r="M216" s="254"/>
      <c r="N216" s="255"/>
      <c r="O216" s="90"/>
      <c r="P216" s="90"/>
      <c r="Q216" s="90"/>
      <c r="R216" s="90"/>
      <c r="S216" s="90"/>
      <c r="T216" s="91"/>
      <c r="U216" s="37"/>
      <c r="V216" s="37"/>
      <c r="W216" s="37"/>
      <c r="X216" s="37"/>
      <c r="Y216" s="37"/>
      <c r="Z216" s="37"/>
      <c r="AA216" s="37"/>
      <c r="AB216" s="37"/>
      <c r="AC216" s="37"/>
      <c r="AD216" s="37"/>
      <c r="AE216" s="37"/>
      <c r="AT216" s="16" t="s">
        <v>174</v>
      </c>
      <c r="AU216" s="16" t="s">
        <v>83</v>
      </c>
    </row>
    <row r="217" s="2" customFormat="1" ht="16.5" customHeight="1">
      <c r="A217" s="37"/>
      <c r="B217" s="38"/>
      <c r="C217" s="234" t="s">
        <v>532</v>
      </c>
      <c r="D217" s="234" t="s">
        <v>124</v>
      </c>
      <c r="E217" s="235" t="s">
        <v>533</v>
      </c>
      <c r="F217" s="236" t="s">
        <v>534</v>
      </c>
      <c r="G217" s="237" t="s">
        <v>247</v>
      </c>
      <c r="H217" s="238">
        <v>50</v>
      </c>
      <c r="I217" s="239"/>
      <c r="J217" s="240">
        <f>ROUND(I217*H217,2)</f>
        <v>0</v>
      </c>
      <c r="K217" s="236" t="s">
        <v>1</v>
      </c>
      <c r="L217" s="43"/>
      <c r="M217" s="241" t="s">
        <v>1</v>
      </c>
      <c r="N217" s="242" t="s">
        <v>38</v>
      </c>
      <c r="O217" s="90"/>
      <c r="P217" s="243">
        <f>O217*H217</f>
        <v>0</v>
      </c>
      <c r="Q217" s="243">
        <v>0</v>
      </c>
      <c r="R217" s="243">
        <f>Q217*H217</f>
        <v>0</v>
      </c>
      <c r="S217" s="243">
        <v>0.092999999999999999</v>
      </c>
      <c r="T217" s="244">
        <f>S217*H217</f>
        <v>4.6500000000000004</v>
      </c>
      <c r="U217" s="37"/>
      <c r="V217" s="37"/>
      <c r="W217" s="37"/>
      <c r="X217" s="37"/>
      <c r="Y217" s="37"/>
      <c r="Z217" s="37"/>
      <c r="AA217" s="37"/>
      <c r="AB217" s="37"/>
      <c r="AC217" s="37"/>
      <c r="AD217" s="37"/>
      <c r="AE217" s="37"/>
      <c r="AR217" s="245" t="s">
        <v>140</v>
      </c>
      <c r="AT217" s="245" t="s">
        <v>124</v>
      </c>
      <c r="AU217" s="245" t="s">
        <v>83</v>
      </c>
      <c r="AY217" s="16" t="s">
        <v>121</v>
      </c>
      <c r="BE217" s="246">
        <f>IF(N217="základní",J217,0)</f>
        <v>0</v>
      </c>
      <c r="BF217" s="246">
        <f>IF(N217="snížená",J217,0)</f>
        <v>0</v>
      </c>
      <c r="BG217" s="246">
        <f>IF(N217="zákl. přenesená",J217,0)</f>
        <v>0</v>
      </c>
      <c r="BH217" s="246">
        <f>IF(N217="sníž. přenesená",J217,0)</f>
        <v>0</v>
      </c>
      <c r="BI217" s="246">
        <f>IF(N217="nulová",J217,0)</f>
        <v>0</v>
      </c>
      <c r="BJ217" s="16" t="s">
        <v>81</v>
      </c>
      <c r="BK217" s="246">
        <f>ROUND(I217*H217,2)</f>
        <v>0</v>
      </c>
      <c r="BL217" s="16" t="s">
        <v>140</v>
      </c>
      <c r="BM217" s="245" t="s">
        <v>535</v>
      </c>
    </row>
    <row r="218" s="12" customFormat="1" ht="22.8" customHeight="1">
      <c r="A218" s="12"/>
      <c r="B218" s="218"/>
      <c r="C218" s="219"/>
      <c r="D218" s="220" t="s">
        <v>72</v>
      </c>
      <c r="E218" s="232" t="s">
        <v>275</v>
      </c>
      <c r="F218" s="232" t="s">
        <v>276</v>
      </c>
      <c r="G218" s="219"/>
      <c r="H218" s="219"/>
      <c r="I218" s="222"/>
      <c r="J218" s="233">
        <f>BK218</f>
        <v>0</v>
      </c>
      <c r="K218" s="219"/>
      <c r="L218" s="224"/>
      <c r="M218" s="225"/>
      <c r="N218" s="226"/>
      <c r="O218" s="226"/>
      <c r="P218" s="227">
        <f>SUM(P219:P227)</f>
        <v>0</v>
      </c>
      <c r="Q218" s="226"/>
      <c r="R218" s="227">
        <f>SUM(R219:R227)</f>
        <v>0</v>
      </c>
      <c r="S218" s="226"/>
      <c r="T218" s="228">
        <f>SUM(T219:T227)</f>
        <v>0</v>
      </c>
      <c r="U218" s="12"/>
      <c r="V218" s="12"/>
      <c r="W218" s="12"/>
      <c r="X218" s="12"/>
      <c r="Y218" s="12"/>
      <c r="Z218" s="12"/>
      <c r="AA218" s="12"/>
      <c r="AB218" s="12"/>
      <c r="AC218" s="12"/>
      <c r="AD218" s="12"/>
      <c r="AE218" s="12"/>
      <c r="AR218" s="229" t="s">
        <v>81</v>
      </c>
      <c r="AT218" s="230" t="s">
        <v>72</v>
      </c>
      <c r="AU218" s="230" t="s">
        <v>81</v>
      </c>
      <c r="AY218" s="229" t="s">
        <v>121</v>
      </c>
      <c r="BK218" s="231">
        <f>SUM(BK219:BK227)</f>
        <v>0</v>
      </c>
    </row>
    <row r="219" s="2" customFormat="1" ht="33" customHeight="1">
      <c r="A219" s="37"/>
      <c r="B219" s="38"/>
      <c r="C219" s="234" t="s">
        <v>536</v>
      </c>
      <c r="D219" s="234" t="s">
        <v>124</v>
      </c>
      <c r="E219" s="235" t="s">
        <v>377</v>
      </c>
      <c r="F219" s="236" t="s">
        <v>378</v>
      </c>
      <c r="G219" s="237" t="s">
        <v>280</v>
      </c>
      <c r="H219" s="238">
        <v>4.6500000000000004</v>
      </c>
      <c r="I219" s="239"/>
      <c r="J219" s="240">
        <f>ROUND(I219*H219,2)</f>
        <v>0</v>
      </c>
      <c r="K219" s="236" t="s">
        <v>128</v>
      </c>
      <c r="L219" s="43"/>
      <c r="M219" s="241" t="s">
        <v>1</v>
      </c>
      <c r="N219" s="242" t="s">
        <v>38</v>
      </c>
      <c r="O219" s="90"/>
      <c r="P219" s="243">
        <f>O219*H219</f>
        <v>0</v>
      </c>
      <c r="Q219" s="243">
        <v>0</v>
      </c>
      <c r="R219" s="243">
        <f>Q219*H219</f>
        <v>0</v>
      </c>
      <c r="S219" s="243">
        <v>0</v>
      </c>
      <c r="T219" s="244">
        <f>S219*H219</f>
        <v>0</v>
      </c>
      <c r="U219" s="37"/>
      <c r="V219" s="37"/>
      <c r="W219" s="37"/>
      <c r="X219" s="37"/>
      <c r="Y219" s="37"/>
      <c r="Z219" s="37"/>
      <c r="AA219" s="37"/>
      <c r="AB219" s="37"/>
      <c r="AC219" s="37"/>
      <c r="AD219" s="37"/>
      <c r="AE219" s="37"/>
      <c r="AR219" s="245" t="s">
        <v>140</v>
      </c>
      <c r="AT219" s="245" t="s">
        <v>124</v>
      </c>
      <c r="AU219" s="245" t="s">
        <v>83</v>
      </c>
      <c r="AY219" s="16" t="s">
        <v>121</v>
      </c>
      <c r="BE219" s="246">
        <f>IF(N219="základní",J219,0)</f>
        <v>0</v>
      </c>
      <c r="BF219" s="246">
        <f>IF(N219="snížená",J219,0)</f>
        <v>0</v>
      </c>
      <c r="BG219" s="246">
        <f>IF(N219="zákl. přenesená",J219,0)</f>
        <v>0</v>
      </c>
      <c r="BH219" s="246">
        <f>IF(N219="sníž. přenesená",J219,0)</f>
        <v>0</v>
      </c>
      <c r="BI219" s="246">
        <f>IF(N219="nulová",J219,0)</f>
        <v>0</v>
      </c>
      <c r="BJ219" s="16" t="s">
        <v>81</v>
      </c>
      <c r="BK219" s="246">
        <f>ROUND(I219*H219,2)</f>
        <v>0</v>
      </c>
      <c r="BL219" s="16" t="s">
        <v>140</v>
      </c>
      <c r="BM219" s="245" t="s">
        <v>379</v>
      </c>
    </row>
    <row r="220" s="2" customFormat="1">
      <c r="A220" s="37"/>
      <c r="B220" s="38"/>
      <c r="C220" s="39"/>
      <c r="D220" s="252" t="s">
        <v>174</v>
      </c>
      <c r="E220" s="39"/>
      <c r="F220" s="253" t="s">
        <v>282</v>
      </c>
      <c r="G220" s="39"/>
      <c r="H220" s="39"/>
      <c r="I220" s="143"/>
      <c r="J220" s="39"/>
      <c r="K220" s="39"/>
      <c r="L220" s="43"/>
      <c r="M220" s="254"/>
      <c r="N220" s="255"/>
      <c r="O220" s="90"/>
      <c r="P220" s="90"/>
      <c r="Q220" s="90"/>
      <c r="R220" s="90"/>
      <c r="S220" s="90"/>
      <c r="T220" s="91"/>
      <c r="U220" s="37"/>
      <c r="V220" s="37"/>
      <c r="W220" s="37"/>
      <c r="X220" s="37"/>
      <c r="Y220" s="37"/>
      <c r="Z220" s="37"/>
      <c r="AA220" s="37"/>
      <c r="AB220" s="37"/>
      <c r="AC220" s="37"/>
      <c r="AD220" s="37"/>
      <c r="AE220" s="37"/>
      <c r="AT220" s="16" t="s">
        <v>174</v>
      </c>
      <c r="AU220" s="16" t="s">
        <v>83</v>
      </c>
    </row>
    <row r="221" s="13" customFormat="1">
      <c r="A221" s="13"/>
      <c r="B221" s="256"/>
      <c r="C221" s="257"/>
      <c r="D221" s="252" t="s">
        <v>176</v>
      </c>
      <c r="E221" s="258" t="s">
        <v>1</v>
      </c>
      <c r="F221" s="259" t="s">
        <v>537</v>
      </c>
      <c r="G221" s="257"/>
      <c r="H221" s="260">
        <v>4.6500000000000004</v>
      </c>
      <c r="I221" s="261"/>
      <c r="J221" s="257"/>
      <c r="K221" s="257"/>
      <c r="L221" s="262"/>
      <c r="M221" s="263"/>
      <c r="N221" s="264"/>
      <c r="O221" s="264"/>
      <c r="P221" s="264"/>
      <c r="Q221" s="264"/>
      <c r="R221" s="264"/>
      <c r="S221" s="264"/>
      <c r="T221" s="265"/>
      <c r="U221" s="13"/>
      <c r="V221" s="13"/>
      <c r="W221" s="13"/>
      <c r="X221" s="13"/>
      <c r="Y221" s="13"/>
      <c r="Z221" s="13"/>
      <c r="AA221" s="13"/>
      <c r="AB221" s="13"/>
      <c r="AC221" s="13"/>
      <c r="AD221" s="13"/>
      <c r="AE221" s="13"/>
      <c r="AT221" s="266" t="s">
        <v>176</v>
      </c>
      <c r="AU221" s="266" t="s">
        <v>83</v>
      </c>
      <c r="AV221" s="13" t="s">
        <v>83</v>
      </c>
      <c r="AW221" s="13" t="s">
        <v>30</v>
      </c>
      <c r="AX221" s="13" t="s">
        <v>73</v>
      </c>
      <c r="AY221" s="266" t="s">
        <v>121</v>
      </c>
    </row>
    <row r="222" s="14" customFormat="1">
      <c r="A222" s="14"/>
      <c r="B222" s="267"/>
      <c r="C222" s="268"/>
      <c r="D222" s="252" t="s">
        <v>176</v>
      </c>
      <c r="E222" s="269" t="s">
        <v>1</v>
      </c>
      <c r="F222" s="270" t="s">
        <v>179</v>
      </c>
      <c r="G222" s="268"/>
      <c r="H222" s="271">
        <v>4.6500000000000004</v>
      </c>
      <c r="I222" s="272"/>
      <c r="J222" s="268"/>
      <c r="K222" s="268"/>
      <c r="L222" s="273"/>
      <c r="M222" s="274"/>
      <c r="N222" s="275"/>
      <c r="O222" s="275"/>
      <c r="P222" s="275"/>
      <c r="Q222" s="275"/>
      <c r="R222" s="275"/>
      <c r="S222" s="275"/>
      <c r="T222" s="276"/>
      <c r="U222" s="14"/>
      <c r="V222" s="14"/>
      <c r="W222" s="14"/>
      <c r="X222" s="14"/>
      <c r="Y222" s="14"/>
      <c r="Z222" s="14"/>
      <c r="AA222" s="14"/>
      <c r="AB222" s="14"/>
      <c r="AC222" s="14"/>
      <c r="AD222" s="14"/>
      <c r="AE222" s="14"/>
      <c r="AT222" s="277" t="s">
        <v>176</v>
      </c>
      <c r="AU222" s="277" t="s">
        <v>83</v>
      </c>
      <c r="AV222" s="14" t="s">
        <v>140</v>
      </c>
      <c r="AW222" s="14" t="s">
        <v>30</v>
      </c>
      <c r="AX222" s="14" t="s">
        <v>81</v>
      </c>
      <c r="AY222" s="277" t="s">
        <v>121</v>
      </c>
    </row>
    <row r="223" s="2" customFormat="1" ht="33" customHeight="1">
      <c r="A223" s="37"/>
      <c r="B223" s="38"/>
      <c r="C223" s="234" t="s">
        <v>538</v>
      </c>
      <c r="D223" s="234" t="s">
        <v>124</v>
      </c>
      <c r="E223" s="235" t="s">
        <v>382</v>
      </c>
      <c r="F223" s="236" t="s">
        <v>374</v>
      </c>
      <c r="G223" s="237" t="s">
        <v>280</v>
      </c>
      <c r="H223" s="238">
        <v>88.349999999999994</v>
      </c>
      <c r="I223" s="239"/>
      <c r="J223" s="240">
        <f>ROUND(I223*H223,2)</f>
        <v>0</v>
      </c>
      <c r="K223" s="236" t="s">
        <v>128</v>
      </c>
      <c r="L223" s="43"/>
      <c r="M223" s="241" t="s">
        <v>1</v>
      </c>
      <c r="N223" s="242" t="s">
        <v>38</v>
      </c>
      <c r="O223" s="90"/>
      <c r="P223" s="243">
        <f>O223*H223</f>
        <v>0</v>
      </c>
      <c r="Q223" s="243">
        <v>0</v>
      </c>
      <c r="R223" s="243">
        <f>Q223*H223</f>
        <v>0</v>
      </c>
      <c r="S223" s="243">
        <v>0</v>
      </c>
      <c r="T223" s="244">
        <f>S223*H223</f>
        <v>0</v>
      </c>
      <c r="U223" s="37"/>
      <c r="V223" s="37"/>
      <c r="W223" s="37"/>
      <c r="X223" s="37"/>
      <c r="Y223" s="37"/>
      <c r="Z223" s="37"/>
      <c r="AA223" s="37"/>
      <c r="AB223" s="37"/>
      <c r="AC223" s="37"/>
      <c r="AD223" s="37"/>
      <c r="AE223" s="37"/>
      <c r="AR223" s="245" t="s">
        <v>140</v>
      </c>
      <c r="AT223" s="245" t="s">
        <v>124</v>
      </c>
      <c r="AU223" s="245" t="s">
        <v>83</v>
      </c>
      <c r="AY223" s="16" t="s">
        <v>121</v>
      </c>
      <c r="BE223" s="246">
        <f>IF(N223="základní",J223,0)</f>
        <v>0</v>
      </c>
      <c r="BF223" s="246">
        <f>IF(N223="snížená",J223,0)</f>
        <v>0</v>
      </c>
      <c r="BG223" s="246">
        <f>IF(N223="zákl. přenesená",J223,0)</f>
        <v>0</v>
      </c>
      <c r="BH223" s="246">
        <f>IF(N223="sníž. přenesená",J223,0)</f>
        <v>0</v>
      </c>
      <c r="BI223" s="246">
        <f>IF(N223="nulová",J223,0)</f>
        <v>0</v>
      </c>
      <c r="BJ223" s="16" t="s">
        <v>81</v>
      </c>
      <c r="BK223" s="246">
        <f>ROUND(I223*H223,2)</f>
        <v>0</v>
      </c>
      <c r="BL223" s="16" t="s">
        <v>140</v>
      </c>
      <c r="BM223" s="245" t="s">
        <v>383</v>
      </c>
    </row>
    <row r="224" s="2" customFormat="1">
      <c r="A224" s="37"/>
      <c r="B224" s="38"/>
      <c r="C224" s="39"/>
      <c r="D224" s="252" t="s">
        <v>174</v>
      </c>
      <c r="E224" s="39"/>
      <c r="F224" s="253" t="s">
        <v>282</v>
      </c>
      <c r="G224" s="39"/>
      <c r="H224" s="39"/>
      <c r="I224" s="143"/>
      <c r="J224" s="39"/>
      <c r="K224" s="39"/>
      <c r="L224" s="43"/>
      <c r="M224" s="254"/>
      <c r="N224" s="255"/>
      <c r="O224" s="90"/>
      <c r="P224" s="90"/>
      <c r="Q224" s="90"/>
      <c r="R224" s="90"/>
      <c r="S224" s="90"/>
      <c r="T224" s="91"/>
      <c r="U224" s="37"/>
      <c r="V224" s="37"/>
      <c r="W224" s="37"/>
      <c r="X224" s="37"/>
      <c r="Y224" s="37"/>
      <c r="Z224" s="37"/>
      <c r="AA224" s="37"/>
      <c r="AB224" s="37"/>
      <c r="AC224" s="37"/>
      <c r="AD224" s="37"/>
      <c r="AE224" s="37"/>
      <c r="AT224" s="16" t="s">
        <v>174</v>
      </c>
      <c r="AU224" s="16" t="s">
        <v>83</v>
      </c>
    </row>
    <row r="225" s="13" customFormat="1">
      <c r="A225" s="13"/>
      <c r="B225" s="256"/>
      <c r="C225" s="257"/>
      <c r="D225" s="252" t="s">
        <v>176</v>
      </c>
      <c r="E225" s="258" t="s">
        <v>1</v>
      </c>
      <c r="F225" s="259" t="s">
        <v>539</v>
      </c>
      <c r="G225" s="257"/>
      <c r="H225" s="260">
        <v>88.349999999999994</v>
      </c>
      <c r="I225" s="261"/>
      <c r="J225" s="257"/>
      <c r="K225" s="257"/>
      <c r="L225" s="262"/>
      <c r="M225" s="263"/>
      <c r="N225" s="264"/>
      <c r="O225" s="264"/>
      <c r="P225" s="264"/>
      <c r="Q225" s="264"/>
      <c r="R225" s="264"/>
      <c r="S225" s="264"/>
      <c r="T225" s="265"/>
      <c r="U225" s="13"/>
      <c r="V225" s="13"/>
      <c r="W225" s="13"/>
      <c r="X225" s="13"/>
      <c r="Y225" s="13"/>
      <c r="Z225" s="13"/>
      <c r="AA225" s="13"/>
      <c r="AB225" s="13"/>
      <c r="AC225" s="13"/>
      <c r="AD225" s="13"/>
      <c r="AE225" s="13"/>
      <c r="AT225" s="266" t="s">
        <v>176</v>
      </c>
      <c r="AU225" s="266" t="s">
        <v>83</v>
      </c>
      <c r="AV225" s="13" t="s">
        <v>83</v>
      </c>
      <c r="AW225" s="13" t="s">
        <v>30</v>
      </c>
      <c r="AX225" s="13" t="s">
        <v>81</v>
      </c>
      <c r="AY225" s="266" t="s">
        <v>121</v>
      </c>
    </row>
    <row r="226" s="2" customFormat="1" ht="33" customHeight="1">
      <c r="A226" s="37"/>
      <c r="B226" s="38"/>
      <c r="C226" s="234" t="s">
        <v>540</v>
      </c>
      <c r="D226" s="234" t="s">
        <v>124</v>
      </c>
      <c r="E226" s="235" t="s">
        <v>386</v>
      </c>
      <c r="F226" s="236" t="s">
        <v>387</v>
      </c>
      <c r="G226" s="237" t="s">
        <v>280</v>
      </c>
      <c r="H226" s="238">
        <v>4.6500000000000004</v>
      </c>
      <c r="I226" s="239"/>
      <c r="J226" s="240">
        <f>ROUND(I226*H226,2)</f>
        <v>0</v>
      </c>
      <c r="K226" s="236" t="s">
        <v>128</v>
      </c>
      <c r="L226" s="43"/>
      <c r="M226" s="241" t="s">
        <v>1</v>
      </c>
      <c r="N226" s="242" t="s">
        <v>38</v>
      </c>
      <c r="O226" s="90"/>
      <c r="P226" s="243">
        <f>O226*H226</f>
        <v>0</v>
      </c>
      <c r="Q226" s="243">
        <v>0</v>
      </c>
      <c r="R226" s="243">
        <f>Q226*H226</f>
        <v>0</v>
      </c>
      <c r="S226" s="243">
        <v>0</v>
      </c>
      <c r="T226" s="244">
        <f>S226*H226</f>
        <v>0</v>
      </c>
      <c r="U226" s="37"/>
      <c r="V226" s="37"/>
      <c r="W226" s="37"/>
      <c r="X226" s="37"/>
      <c r="Y226" s="37"/>
      <c r="Z226" s="37"/>
      <c r="AA226" s="37"/>
      <c r="AB226" s="37"/>
      <c r="AC226" s="37"/>
      <c r="AD226" s="37"/>
      <c r="AE226" s="37"/>
      <c r="AR226" s="245" t="s">
        <v>140</v>
      </c>
      <c r="AT226" s="245" t="s">
        <v>124</v>
      </c>
      <c r="AU226" s="245" t="s">
        <v>83</v>
      </c>
      <c r="AY226" s="16" t="s">
        <v>121</v>
      </c>
      <c r="BE226" s="246">
        <f>IF(N226="základní",J226,0)</f>
        <v>0</v>
      </c>
      <c r="BF226" s="246">
        <f>IF(N226="snížená",J226,0)</f>
        <v>0</v>
      </c>
      <c r="BG226" s="246">
        <f>IF(N226="zákl. přenesená",J226,0)</f>
        <v>0</v>
      </c>
      <c r="BH226" s="246">
        <f>IF(N226="sníž. přenesená",J226,0)</f>
        <v>0</v>
      </c>
      <c r="BI226" s="246">
        <f>IF(N226="nulová",J226,0)</f>
        <v>0</v>
      </c>
      <c r="BJ226" s="16" t="s">
        <v>81</v>
      </c>
      <c r="BK226" s="246">
        <f>ROUND(I226*H226,2)</f>
        <v>0</v>
      </c>
      <c r="BL226" s="16" t="s">
        <v>140</v>
      </c>
      <c r="BM226" s="245" t="s">
        <v>388</v>
      </c>
    </row>
    <row r="227" s="2" customFormat="1">
      <c r="A227" s="37"/>
      <c r="B227" s="38"/>
      <c r="C227" s="39"/>
      <c r="D227" s="252" t="s">
        <v>174</v>
      </c>
      <c r="E227" s="39"/>
      <c r="F227" s="253" t="s">
        <v>389</v>
      </c>
      <c r="G227" s="39"/>
      <c r="H227" s="39"/>
      <c r="I227" s="143"/>
      <c r="J227" s="39"/>
      <c r="K227" s="39"/>
      <c r="L227" s="43"/>
      <c r="M227" s="254"/>
      <c r="N227" s="255"/>
      <c r="O227" s="90"/>
      <c r="P227" s="90"/>
      <c r="Q227" s="90"/>
      <c r="R227" s="90"/>
      <c r="S227" s="90"/>
      <c r="T227" s="91"/>
      <c r="U227" s="37"/>
      <c r="V227" s="37"/>
      <c r="W227" s="37"/>
      <c r="X227" s="37"/>
      <c r="Y227" s="37"/>
      <c r="Z227" s="37"/>
      <c r="AA227" s="37"/>
      <c r="AB227" s="37"/>
      <c r="AC227" s="37"/>
      <c r="AD227" s="37"/>
      <c r="AE227" s="37"/>
      <c r="AT227" s="16" t="s">
        <v>174</v>
      </c>
      <c r="AU227" s="16" t="s">
        <v>83</v>
      </c>
    </row>
    <row r="228" s="12" customFormat="1" ht="22.8" customHeight="1">
      <c r="A228" s="12"/>
      <c r="B228" s="218"/>
      <c r="C228" s="219"/>
      <c r="D228" s="220" t="s">
        <v>72</v>
      </c>
      <c r="E228" s="232" t="s">
        <v>284</v>
      </c>
      <c r="F228" s="232" t="s">
        <v>285</v>
      </c>
      <c r="G228" s="219"/>
      <c r="H228" s="219"/>
      <c r="I228" s="222"/>
      <c r="J228" s="233">
        <f>BK228</f>
        <v>0</v>
      </c>
      <c r="K228" s="219"/>
      <c r="L228" s="224"/>
      <c r="M228" s="225"/>
      <c r="N228" s="226"/>
      <c r="O228" s="226"/>
      <c r="P228" s="227">
        <f>SUM(P229:P230)</f>
        <v>0</v>
      </c>
      <c r="Q228" s="226"/>
      <c r="R228" s="227">
        <f>SUM(R229:R230)</f>
        <v>0</v>
      </c>
      <c r="S228" s="226"/>
      <c r="T228" s="228">
        <f>SUM(T229:T230)</f>
        <v>0</v>
      </c>
      <c r="U228" s="12"/>
      <c r="V228" s="12"/>
      <c r="W228" s="12"/>
      <c r="X228" s="12"/>
      <c r="Y228" s="12"/>
      <c r="Z228" s="12"/>
      <c r="AA228" s="12"/>
      <c r="AB228" s="12"/>
      <c r="AC228" s="12"/>
      <c r="AD228" s="12"/>
      <c r="AE228" s="12"/>
      <c r="AR228" s="229" t="s">
        <v>81</v>
      </c>
      <c r="AT228" s="230" t="s">
        <v>72</v>
      </c>
      <c r="AU228" s="230" t="s">
        <v>81</v>
      </c>
      <c r="AY228" s="229" t="s">
        <v>121</v>
      </c>
      <c r="BK228" s="231">
        <f>SUM(BK229:BK230)</f>
        <v>0</v>
      </c>
    </row>
    <row r="229" s="2" customFormat="1" ht="44.25" customHeight="1">
      <c r="A229" s="37"/>
      <c r="B229" s="38"/>
      <c r="C229" s="234" t="s">
        <v>541</v>
      </c>
      <c r="D229" s="234" t="s">
        <v>124</v>
      </c>
      <c r="E229" s="235" t="s">
        <v>542</v>
      </c>
      <c r="F229" s="236" t="s">
        <v>543</v>
      </c>
      <c r="G229" s="237" t="s">
        <v>280</v>
      </c>
      <c r="H229" s="238">
        <v>200.21899999999999</v>
      </c>
      <c r="I229" s="239"/>
      <c r="J229" s="240">
        <f>ROUND(I229*H229,2)</f>
        <v>0</v>
      </c>
      <c r="K229" s="236" t="s">
        <v>128</v>
      </c>
      <c r="L229" s="43"/>
      <c r="M229" s="241" t="s">
        <v>1</v>
      </c>
      <c r="N229" s="242" t="s">
        <v>38</v>
      </c>
      <c r="O229" s="90"/>
      <c r="P229" s="243">
        <f>O229*H229</f>
        <v>0</v>
      </c>
      <c r="Q229" s="243">
        <v>0</v>
      </c>
      <c r="R229" s="243">
        <f>Q229*H229</f>
        <v>0</v>
      </c>
      <c r="S229" s="243">
        <v>0</v>
      </c>
      <c r="T229" s="244">
        <f>S229*H229</f>
        <v>0</v>
      </c>
      <c r="U229" s="37"/>
      <c r="V229" s="37"/>
      <c r="W229" s="37"/>
      <c r="X229" s="37"/>
      <c r="Y229" s="37"/>
      <c r="Z229" s="37"/>
      <c r="AA229" s="37"/>
      <c r="AB229" s="37"/>
      <c r="AC229" s="37"/>
      <c r="AD229" s="37"/>
      <c r="AE229" s="37"/>
      <c r="AR229" s="245" t="s">
        <v>140</v>
      </c>
      <c r="AT229" s="245" t="s">
        <v>124</v>
      </c>
      <c r="AU229" s="245" t="s">
        <v>83</v>
      </c>
      <c r="AY229" s="16" t="s">
        <v>121</v>
      </c>
      <c r="BE229" s="246">
        <f>IF(N229="základní",J229,0)</f>
        <v>0</v>
      </c>
      <c r="BF229" s="246">
        <f>IF(N229="snížená",J229,0)</f>
        <v>0</v>
      </c>
      <c r="BG229" s="246">
        <f>IF(N229="zákl. přenesená",J229,0)</f>
        <v>0</v>
      </c>
      <c r="BH229" s="246">
        <f>IF(N229="sníž. přenesená",J229,0)</f>
        <v>0</v>
      </c>
      <c r="BI229" s="246">
        <f>IF(N229="nulová",J229,0)</f>
        <v>0</v>
      </c>
      <c r="BJ229" s="16" t="s">
        <v>81</v>
      </c>
      <c r="BK229" s="246">
        <f>ROUND(I229*H229,2)</f>
        <v>0</v>
      </c>
      <c r="BL229" s="16" t="s">
        <v>140</v>
      </c>
      <c r="BM229" s="245" t="s">
        <v>544</v>
      </c>
    </row>
    <row r="230" s="2" customFormat="1">
      <c r="A230" s="37"/>
      <c r="B230" s="38"/>
      <c r="C230" s="39"/>
      <c r="D230" s="252" t="s">
        <v>174</v>
      </c>
      <c r="E230" s="39"/>
      <c r="F230" s="253" t="s">
        <v>545</v>
      </c>
      <c r="G230" s="39"/>
      <c r="H230" s="39"/>
      <c r="I230" s="143"/>
      <c r="J230" s="39"/>
      <c r="K230" s="39"/>
      <c r="L230" s="43"/>
      <c r="M230" s="288"/>
      <c r="N230" s="289"/>
      <c r="O230" s="249"/>
      <c r="P230" s="249"/>
      <c r="Q230" s="249"/>
      <c r="R230" s="249"/>
      <c r="S230" s="249"/>
      <c r="T230" s="290"/>
      <c r="U230" s="37"/>
      <c r="V230" s="37"/>
      <c r="W230" s="37"/>
      <c r="X230" s="37"/>
      <c r="Y230" s="37"/>
      <c r="Z230" s="37"/>
      <c r="AA230" s="37"/>
      <c r="AB230" s="37"/>
      <c r="AC230" s="37"/>
      <c r="AD230" s="37"/>
      <c r="AE230" s="37"/>
      <c r="AT230" s="16" t="s">
        <v>174</v>
      </c>
      <c r="AU230" s="16" t="s">
        <v>83</v>
      </c>
    </row>
    <row r="231" s="2" customFormat="1" ht="6.96" customHeight="1">
      <c r="A231" s="37"/>
      <c r="B231" s="65"/>
      <c r="C231" s="66"/>
      <c r="D231" s="66"/>
      <c r="E231" s="66"/>
      <c r="F231" s="66"/>
      <c r="G231" s="66"/>
      <c r="H231" s="66"/>
      <c r="I231" s="182"/>
      <c r="J231" s="66"/>
      <c r="K231" s="66"/>
      <c r="L231" s="43"/>
      <c r="M231" s="37"/>
      <c r="O231" s="37"/>
      <c r="P231" s="37"/>
      <c r="Q231" s="37"/>
      <c r="R231" s="37"/>
      <c r="S231" s="37"/>
      <c r="T231" s="37"/>
      <c r="U231" s="37"/>
      <c r="V231" s="37"/>
      <c r="W231" s="37"/>
      <c r="X231" s="37"/>
      <c r="Y231" s="37"/>
      <c r="Z231" s="37"/>
      <c r="AA231" s="37"/>
      <c r="AB231" s="37"/>
      <c r="AC231" s="37"/>
      <c r="AD231" s="37"/>
      <c r="AE231" s="37"/>
    </row>
  </sheetData>
  <sheetProtection sheet="1" autoFilter="0" formatColumns="0" formatRows="0" objects="1" scenarios="1" spinCount="100000" saltValue="ptyDSHV5je9exHCgN+NQwlYCR6+nlLOXRedrEnZzFfH2yGEbWWqiLe9e9FfAmeqkIWzywwaMh8IQB+6epCKfKQ==" hashValue="4IQXwr2U2e3gD9ltZaSGdYsiYh+tgl4j0pZaLOMTbijlPh9lgT9TaVPV4yYUBHgtlHPXG6JrB+YE2eKtg283iQ==" algorithmName="SHA-512" password="CC35"/>
  <autoFilter ref="C123:K230"/>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BOULALIBORNB\Administrator</dc:creator>
  <cp:lastModifiedBy>BOULALIBORNB\Administrator</cp:lastModifiedBy>
  <dcterms:created xsi:type="dcterms:W3CDTF">2020-02-27T21:07:24Z</dcterms:created>
  <dcterms:modified xsi:type="dcterms:W3CDTF">2020-02-27T21:07:32Z</dcterms:modified>
</cp:coreProperties>
</file>