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/>
  <bookViews>
    <workbookView xWindow="65416" yWindow="65416" windowWidth="29040" windowHeight="15840" activeTab="0"/>
  </bookViews>
  <sheets>
    <sheet name="Rekapitulace stavby" sheetId="1" r:id="rId1"/>
    <sheet name="2019-0052a - č.p. 499 - V..." sheetId="2" r:id="rId2"/>
    <sheet name="2019-0052b - Objekt na p...." sheetId="3" r:id="rId3"/>
    <sheet name="2019-0052c - Objekt na p...." sheetId="4" r:id="rId4"/>
    <sheet name="2019-0052d - Objekt na p...." sheetId="5" r:id="rId5"/>
    <sheet name="2019-0052e - č.p. 499 - MaR" sheetId="6" r:id="rId6"/>
    <sheet name="2019-0052f - Objekt na p...." sheetId="7" r:id="rId7"/>
    <sheet name="2019-0052g - Objekt S, Di..." sheetId="8" r:id="rId8"/>
    <sheet name="2019-0052h - Doplnění reg..." sheetId="9" r:id="rId9"/>
  </sheets>
  <definedNames>
    <definedName name="_xlnm._FilterDatabase" localSheetId="1" hidden="1">'2019-0052a - č.p. 499 - V...'!$C$127:$K$317</definedName>
    <definedName name="_xlnm._FilterDatabase" localSheetId="2" hidden="1">'2019-0052b - Objekt na p....'!$C$118:$K$125</definedName>
    <definedName name="_xlnm._FilterDatabase" localSheetId="3" hidden="1">'2019-0052c - Objekt na p....'!$C$124:$K$190</definedName>
    <definedName name="_xlnm._FilterDatabase" localSheetId="4" hidden="1">'2019-0052d - Objekt na p....'!$C$118:$K$149</definedName>
    <definedName name="_xlnm._FilterDatabase" localSheetId="5" hidden="1">'2019-0052e - č.p. 499 - MaR'!$C$117:$K$204</definedName>
    <definedName name="_xlnm._FilterDatabase" localSheetId="6" hidden="1">'2019-0052f - Objekt na p....'!$C$117:$K$186</definedName>
    <definedName name="_xlnm._FilterDatabase" localSheetId="7" hidden="1">'2019-0052g - Objekt S, Di...'!$C$117:$K$185</definedName>
    <definedName name="_xlnm._FilterDatabase" localSheetId="8" hidden="1">'2019-0052h - Doplnění reg...'!$C$117:$K$129</definedName>
    <definedName name="_xlnm.Print_Area" localSheetId="1">'2019-0052a - č.p. 499 - V...'!$C$115:$K$317</definedName>
    <definedName name="_xlnm.Print_Area" localSheetId="2">'2019-0052b - Objekt na p....'!$C$106:$K$125</definedName>
    <definedName name="_xlnm.Print_Area" localSheetId="3">'2019-0052c - Objekt na p....'!$C$112:$K$190</definedName>
    <definedName name="_xlnm.Print_Area" localSheetId="4">'2019-0052d - Objekt na p....'!$C$106:$K$149</definedName>
    <definedName name="_xlnm.Print_Area" localSheetId="5">'2019-0052e - č.p. 499 - MaR'!$C$105:$K$204</definedName>
    <definedName name="_xlnm.Print_Area" localSheetId="6">'2019-0052f - Objekt na p....'!$C$105:$K$186</definedName>
    <definedName name="_xlnm.Print_Area" localSheetId="7">'2019-0052g - Objekt S, Di...'!$C$105:$K$185</definedName>
    <definedName name="_xlnm.Print_Area" localSheetId="8">'2019-0052h - Doplnění reg...'!$C$105:$K$129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'2019-0052a - č.p. 499 - V...'!$127:$127</definedName>
    <definedName name="_xlnm.Print_Titles" localSheetId="2">'2019-0052b - Objekt na p....'!$118:$118</definedName>
    <definedName name="_xlnm.Print_Titles" localSheetId="3">'2019-0052c - Objekt na p....'!$124:$124</definedName>
    <definedName name="_xlnm.Print_Titles" localSheetId="4">'2019-0052d - Objekt na p....'!$118:$118</definedName>
    <definedName name="_xlnm.Print_Titles" localSheetId="5">'2019-0052e - č.p. 499 - MaR'!$117:$117</definedName>
    <definedName name="_xlnm.Print_Titles" localSheetId="6">'2019-0052f - Objekt na p....'!$117:$117</definedName>
    <definedName name="_xlnm.Print_Titles" localSheetId="8">'2019-0052h - Doplnění reg...'!$117:$117</definedName>
  </definedNames>
  <calcPr calcId="181029"/>
  <extLst/>
</workbook>
</file>

<file path=xl/sharedStrings.xml><?xml version="1.0" encoding="utf-8"?>
<sst xmlns="http://schemas.openxmlformats.org/spreadsheetml/2006/main" count="8149" uniqueCount="1550">
  <si>
    <t>Export Komplet</t>
  </si>
  <si>
    <t/>
  </si>
  <si>
    <t>2.0</t>
  </si>
  <si>
    <t>ZAMOK</t>
  </si>
  <si>
    <t>False</t>
  </si>
  <si>
    <t>{9b868f7f-4468-4747-8a60-ef9bd420f572}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</si>
  <si>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</si>
  <si>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</si>
  <si>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</si>
  <si>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</si>
  <si>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</si>
  <si>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</si>
  <si>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</si>
  <si>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</si>
  <si>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2019/0052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</si>
  <si>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</si>
  <si>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</si>
  <si>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Teplovodní přípojka pro objekt č.p. 499, připojení na výměníkovou stanici monobloku - II.etapa, dieselagregát, MaR garáž</t>
  </si>
  <si>
    <t>KSO:</t>
  </si>
  <si>
    <t>CC-CZ:</t>
  </si>
  <si>
    <t>Místo:</t>
  </si>
  <si>
    <t>Klatovy</t>
  </si>
  <si>
    <t>Datum:</t>
  </si>
  <si>
    <t>2. 7. 2019</t>
  </si>
  <si>
    <t>Zadavatel:</t>
  </si>
  <si>
    <t>IČ:</t>
  </si>
  <si>
    <t>Klatovská nemocnice a.s., Plzeňská 929, Klatovy</t>
  </si>
  <si>
    <t>DIČ:</t>
  </si>
  <si>
    <t>Uchazeč:</t>
  </si>
  <si>
    <t>Vyplň údaj</t>
  </si>
  <si>
    <t>Projektant:</t>
  </si>
  <si>
    <t>THERMOLUFT KT s.r.o.</t>
  </si>
  <si>
    <t>True</t>
  </si>
  <si>
    <t>Zpracovatel:</t>
  </si>
  <si>
    <t>Jan Štětka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</si>
  <si>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</si>
  <si>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</si>
  <si>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</si>
  <si>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</si>
  <si>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</si>
  <si>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</si>
  <si>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</si>
  <si>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</si>
  <si>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</si>
  <si>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</si>
  <si>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</si>
  <si>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</si>
  <si>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</si>
  <si>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</si>
  <si>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</si>
  <si>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</si>
  <si>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</si>
  <si>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</si>
  <si>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</si>
  <si>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</si>
  <si>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</si>
  <si>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</si>
  <si>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</si>
  <si>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</si>
  <si>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</si>
  <si>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</si>
  <si>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</si>
  <si>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</si>
  <si>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</si>
  <si>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</si>
  <si>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</si>
  <si>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</si>
  <si>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</si>
  <si>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</si>
  <si>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</si>
  <si>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</si>
  <si>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</si>
  <si>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</si>
  <si>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</si>
  <si>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</si>
  <si>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</si>
  <si>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</si>
  <si>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</si>
  <si>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</si>
  <si>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</si>
  <si>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</si>
  <si>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2019/0052a</t>
  </si>
  <si>
    <t>č.p. 499 - Vytápění</t>
  </si>
  <si>
    <t>STA</t>
  </si>
  <si>
    <t>1</t>
  </si>
  <si>
    <t>{375ff8e2-1b66-453a-ba28-6ceedfd8efbd}</t>
  </si>
  <si>
    <t>2</t>
  </si>
  <si>
    <t>2019/0052b</t>
  </si>
  <si>
    <t>Objekt na p.č.st. 1283 -Vytápění, ZTI</t>
  </si>
  <si>
    <t>{d88399a0-aa33-420f-bebc-afd3a7b1b163}</t>
  </si>
  <si>
    <t>2019/0052c</t>
  </si>
  <si>
    <t>Objekt na p.č.st. 2949 - Vytápění</t>
  </si>
  <si>
    <t>{a410488f-101a-40cf-8d73-1189f2914ed9}</t>
  </si>
  <si>
    <t>2019/0052d</t>
  </si>
  <si>
    <t>Objekt na p.č.st. 2949 - Plynovod</t>
  </si>
  <si>
    <t>{91abbcf2-b87c-4acc-ae85-faa2d0c469ba}</t>
  </si>
  <si>
    <t>2019/0052e</t>
  </si>
  <si>
    <t>č.p. 499 - MaR</t>
  </si>
  <si>
    <t>{4cce768f-4e0d-4969-abeb-7e4b397e63d7}</t>
  </si>
  <si>
    <t>2019/0052f</t>
  </si>
  <si>
    <t>Objekt na p.č.st. 1283 - MaR</t>
  </si>
  <si>
    <t>{6ffe55cd-4a58-44a3-8509-426b34eec658}</t>
  </si>
  <si>
    <t>2019/0052g</t>
  </si>
  <si>
    <t>Objekt S, Dieselelektrická centrála - MaR</t>
  </si>
  <si>
    <t>{874266bb-86d1-4478-baf7-fb14d3d394e1}</t>
  </si>
  <si>
    <t>2019/0052h</t>
  </si>
  <si>
    <t>Doplnění regulace VS Monoblok - MaR</t>
  </si>
  <si>
    <t>{f5bc6e77-910f-438d-9812-00d6a2948135}</t>
  </si>
  <si>
    <t>KRYCÍ LIST SOUPISU PRACÍ</t>
  </si>
  <si>
    <t>Objekt:</t>
  </si>
  <si>
    <t>2019/0052a - č.p. 499 - Vytápění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</si>
  <si>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</si>
  <si>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</si>
  <si>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</si>
  <si>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</si>
  <si>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</si>
  <si>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</si>
  <si>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</si>
  <si>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722 - Zdravotechnika - vnitřní vodovod</t>
  </si>
  <si>
    <t xml:space="preserve">    722.D - Zdravotechnika - vnitřní vodovod - demontáž</t>
  </si>
  <si>
    <t xml:space="preserve">    731.D - Ústřední vytápění - demontáže</t>
  </si>
  <si>
    <t xml:space="preserve">    732 - Ústřední vytápění - strojovny</t>
  </si>
  <si>
    <t xml:space="preserve">    733 - Ústřední vytápění - rozvodné potrubí</t>
  </si>
  <si>
    <t xml:space="preserve">      733.1 - Teplovod (v zemi)</t>
  </si>
  <si>
    <t xml:space="preserve">    734 - Ústřední vytápění - armatury</t>
  </si>
  <si>
    <t xml:space="preserve">    735 - Ústřední vytápění - otopná tělesa</t>
  </si>
  <si>
    <t xml:space="preserve">    789 - EZ, MaR</t>
  </si>
  <si>
    <t xml:space="preserve">    790 -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</si>
  <si>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</si>
  <si>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</si>
  <si>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</si>
  <si>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</si>
  <si>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</si>
  <si>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</si>
  <si>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</si>
  <si>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</si>
  <si>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</si>
  <si>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</si>
  <si>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</si>
  <si>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</si>
  <si>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</si>
  <si>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</si>
  <si>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</si>
  <si>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</si>
  <si>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</si>
  <si>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</si>
  <si>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</si>
  <si>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713463311</t>
  </si>
  <si>
    <t>Montáž izolace tepelné potrubí potrubními pouzdry s Al fólií s přesahem Al páskou 1x D do 50 mm</t>
  </si>
  <si>
    <t>m</t>
  </si>
  <si>
    <t>16</t>
  </si>
  <si>
    <t>-431776221</t>
  </si>
  <si>
    <t>M</t>
  </si>
  <si>
    <t>63154012</t>
  </si>
  <si>
    <t>pouzdro izolační potrubní s jednostrannou Al fólií max. 250/100 °C 15/30 mm</t>
  </si>
  <si>
    <t>32</t>
  </si>
  <si>
    <t>667918260</t>
  </si>
  <si>
    <t>3</t>
  </si>
  <si>
    <t>63154013</t>
  </si>
  <si>
    <t>pouzdro izolační potrubní s jednostrannou Al fólií max. 250/100 °C 18/30 mm</t>
  </si>
  <si>
    <t>-2112282972</t>
  </si>
  <si>
    <t>4</t>
  </si>
  <si>
    <t>63154530</t>
  </si>
  <si>
    <t>pouzdro izolační potrubní s jednostrannou Al fólií max. 250/100 °C 22/30 mm</t>
  </si>
  <si>
    <t>1143417295</t>
  </si>
  <si>
    <t>5</t>
  </si>
  <si>
    <t>63154571</t>
  </si>
  <si>
    <t>pouzdro izolační potrubní s jednostrannou Al fólií max. 250/100 °C 28/40 mm</t>
  </si>
  <si>
    <t>767398859</t>
  </si>
  <si>
    <t>6</t>
  </si>
  <si>
    <t>63154572</t>
  </si>
  <si>
    <t>pouzdro izolační potrubní s jednostrannou Al fólií max. 250/100 °C 35/40 mm</t>
  </si>
  <si>
    <t>-63343587</t>
  </si>
  <si>
    <t>7</t>
  </si>
  <si>
    <t>713463312</t>
  </si>
  <si>
    <t>Montáž izolace tepelné potrubí potrubními pouzdry s Al fólií s přesahem Al páskou 1x D do 100 mm</t>
  </si>
  <si>
    <t>1891171312</t>
  </si>
  <si>
    <t>8</t>
  </si>
  <si>
    <t>63154575</t>
  </si>
  <si>
    <t>pouzdro izolační potrubní s jednostrannou Al fólií max. 250/100 °C 60/40 mm</t>
  </si>
  <si>
    <t>1233649926</t>
  </si>
  <si>
    <t>9</t>
  </si>
  <si>
    <t>63154607</t>
  </si>
  <si>
    <t>pouzdro izolační potrubní s jednostrannou Al fólií max. 250/100 °C 76/50 mm</t>
  </si>
  <si>
    <t>-1009312101</t>
  </si>
  <si>
    <t>10</t>
  </si>
  <si>
    <t>63154608</t>
  </si>
  <si>
    <t>pouzdro izolační potrubní s jednostrannou Al fólií max. 250/100 °C 89/50 mm</t>
  </si>
  <si>
    <t>1743167553</t>
  </si>
  <si>
    <t>11</t>
  </si>
  <si>
    <t>713463313</t>
  </si>
  <si>
    <t>Montáž izolace tepelné potrubí potrubními pouzdry s Al fólií s přesahem Al páskou 1x D do 150 mm</t>
  </si>
  <si>
    <t>-1286364395</t>
  </si>
  <si>
    <t>12</t>
  </si>
  <si>
    <t>63154034</t>
  </si>
  <si>
    <t>pouzdro izolační potrubní s jednostrannou Al fólií max. 250/100 °C 108/60 mm</t>
  </si>
  <si>
    <t>-903522796</t>
  </si>
  <si>
    <t>13</t>
  </si>
  <si>
    <t>713463411</t>
  </si>
  <si>
    <t>Montáž izolace tepelné potrubí a ohybů návlekovými izolačními pouzdry</t>
  </si>
  <si>
    <t>1377827268</t>
  </si>
  <si>
    <t>14</t>
  </si>
  <si>
    <t>28377045</t>
  </si>
  <si>
    <t>izolace tepelná potrubí z pěnového polyetylenu 20 x 20 mm</t>
  </si>
  <si>
    <t>-490516719</t>
  </si>
  <si>
    <t>28377066.1</t>
  </si>
  <si>
    <t>izolace tepelná potrubí z pěnového polyetylenu 60 x 20 mm</t>
  </si>
  <si>
    <t>-1491162086</t>
  </si>
  <si>
    <t>28377045.1</t>
  </si>
  <si>
    <t>izolace tepelná potrubí z pěnového polyetylenu 25 x 20 mm</t>
  </si>
  <si>
    <t>-1431338372</t>
  </si>
  <si>
    <t>17</t>
  </si>
  <si>
    <t>28377066</t>
  </si>
  <si>
    <t>izolace tepelná potrubí z pěnového polyetylenu 63 x 20 mm</t>
  </si>
  <si>
    <t>-877818162</t>
  </si>
  <si>
    <t>18</t>
  </si>
  <si>
    <t>28377056.1</t>
  </si>
  <si>
    <t>izolace tepelná potrubí z pěnového polyetylenu 32 x 25 mm</t>
  </si>
  <si>
    <t>1351436842</t>
  </si>
  <si>
    <t>19</t>
  </si>
  <si>
    <t>28377073</t>
  </si>
  <si>
    <t>izolace tepelná potrubí z pěnového polyetylenu 76 x 25 mm</t>
  </si>
  <si>
    <t>-1019844590</t>
  </si>
  <si>
    <t>20</t>
  </si>
  <si>
    <t>28377060</t>
  </si>
  <si>
    <t>izolace tepelná potrubí z pěnového polyetylenu 40 x 25 mm</t>
  </si>
  <si>
    <t>-1223253411</t>
  </si>
  <si>
    <t>28377076</t>
  </si>
  <si>
    <t>izolace tepelná potrubí z pěnového polyetylenu 89 x 25 mm</t>
  </si>
  <si>
    <t>-712235820</t>
  </si>
  <si>
    <t>22</t>
  </si>
  <si>
    <t>28377064</t>
  </si>
  <si>
    <t>izolace tepelná potrubí z pěnového polyetylenu 50 x 20 mm</t>
  </si>
  <si>
    <t>-1613748339</t>
  </si>
  <si>
    <t>23</t>
  </si>
  <si>
    <t>28377075</t>
  </si>
  <si>
    <t>izolace tepelná potrubí z pěnového polyetylenu 89 x 20 mm</t>
  </si>
  <si>
    <t>35215536</t>
  </si>
  <si>
    <t>24</t>
  </si>
  <si>
    <t>133915371</t>
  </si>
  <si>
    <t>25</t>
  </si>
  <si>
    <t>713463411.R001</t>
  </si>
  <si>
    <t>Potrubní izolace ze syntetického kaučuku 9/20 mm</t>
  </si>
  <si>
    <t>1227039696</t>
  </si>
  <si>
    <t>26</t>
  </si>
  <si>
    <t>713463411.R002</t>
  </si>
  <si>
    <t>Potrubní izolace ze syntetického kaučuku 9/25 mm</t>
  </si>
  <si>
    <t>ks</t>
  </si>
  <si>
    <t>-992626230</t>
  </si>
  <si>
    <t>27</t>
  </si>
  <si>
    <t>713463411.R003</t>
  </si>
  <si>
    <t>Potrubní izolace ze syntetického kaučuku 9/32 mm</t>
  </si>
  <si>
    <t>390111621</t>
  </si>
  <si>
    <t>28</t>
  </si>
  <si>
    <t>713463411.R005</t>
  </si>
  <si>
    <t>Potrubní izolace ze syntetického kaučuku 9/54 mm</t>
  </si>
  <si>
    <t>512</t>
  </si>
  <si>
    <t>507919789</t>
  </si>
  <si>
    <t>29</t>
  </si>
  <si>
    <t>998713102</t>
  </si>
  <si>
    <t>Přesun hmot tonážní pro izolace tepelné v objektech v do 12 m</t>
  </si>
  <si>
    <t>t</t>
  </si>
  <si>
    <t>-1158603974</t>
  </si>
  <si>
    <t>722</t>
  </si>
  <si>
    <t>Zdravotechnika - vnitřní vodovod</t>
  </si>
  <si>
    <t>173</t>
  </si>
  <si>
    <t>722.001</t>
  </si>
  <si>
    <t>Vodoměr DN100 Qn 100 m3/h (VS-monoblok, imp.)</t>
  </si>
  <si>
    <t>kus</t>
  </si>
  <si>
    <t>176237218</t>
  </si>
  <si>
    <t>30</t>
  </si>
  <si>
    <t>722173103</t>
  </si>
  <si>
    <t>Potrubí vodovodní plastové PE-Xa spoj násuvnou objímkou plastovou D 20x2,8 mm</t>
  </si>
  <si>
    <t>1021003839</t>
  </si>
  <si>
    <t>31</t>
  </si>
  <si>
    <t>722173104</t>
  </si>
  <si>
    <t>Potrubí vodovodní plastové PE-Xa spoj násuvnou objímkou plastovou D 25x3,5 mm</t>
  </si>
  <si>
    <t>-632991994</t>
  </si>
  <si>
    <t>722173105</t>
  </si>
  <si>
    <t>Potrubí vodovodní plastové PE-Xa spoj násuvnou objímkou plastovou D 32x4,4 mm</t>
  </si>
  <si>
    <t>74816508</t>
  </si>
  <si>
    <t>33</t>
  </si>
  <si>
    <t>722173106</t>
  </si>
  <si>
    <t>Potrubí vodovodní plastové PE-Xa spoj násuvnou objímkou plastovou D 40x5,5 mm</t>
  </si>
  <si>
    <t>1969154603</t>
  </si>
  <si>
    <t>34</t>
  </si>
  <si>
    <t>722173107</t>
  </si>
  <si>
    <t>Potrubí vodovodní plastové PE-Xa spoj násuvnou objímkou plastovou D 50x6,9 mm</t>
  </si>
  <si>
    <t>938227896</t>
  </si>
  <si>
    <t>35</t>
  </si>
  <si>
    <t>722290215</t>
  </si>
  <si>
    <t>Zkouška těsnosti vodovodního potrubí hrdlového nebo přírubového do DN 100</t>
  </si>
  <si>
    <t>1463652635</t>
  </si>
  <si>
    <t>36</t>
  </si>
  <si>
    <t>722290234</t>
  </si>
  <si>
    <t>Proplach a dezinfekce vodovodního potrubí do DN 80</t>
  </si>
  <si>
    <t>-1193885473</t>
  </si>
  <si>
    <t>37</t>
  </si>
  <si>
    <t>732331.001</t>
  </si>
  <si>
    <t>Expanzní nádoba průtočná pro rozvody pitné vody 100 litrů/10 barů s připojovací armaturou 1 1/4"</t>
  </si>
  <si>
    <t>1195799353</t>
  </si>
  <si>
    <t>38</t>
  </si>
  <si>
    <t>734411101.1</t>
  </si>
  <si>
    <t>Teploměr technický s pevným stonkem a jímkou zadní připojení průměr 63 mm délky 50 mm</t>
  </si>
  <si>
    <t>-1238329378</t>
  </si>
  <si>
    <t>39</t>
  </si>
  <si>
    <t>734211119.2</t>
  </si>
  <si>
    <t>Ventil závitový odvzdušňovací G 3/8 PN 14 do 120°C</t>
  </si>
  <si>
    <t>506370530</t>
  </si>
  <si>
    <t>40</t>
  </si>
  <si>
    <t>722.010</t>
  </si>
  <si>
    <t>Odvzdušňovací nádoba 42x1,5</t>
  </si>
  <si>
    <t>-1551772893</t>
  </si>
  <si>
    <t>41</t>
  </si>
  <si>
    <t>722224115</t>
  </si>
  <si>
    <t>Kohout plnicí nebo vypouštěcí G 1/2 PN 10 s jedním závitem</t>
  </si>
  <si>
    <t>-1495196171</t>
  </si>
  <si>
    <t>42</t>
  </si>
  <si>
    <t>722232043</t>
  </si>
  <si>
    <t>Kohout kulový přímý G 1/2 PN 42 do 185°C vnitřní závit</t>
  </si>
  <si>
    <t>1841675957</t>
  </si>
  <si>
    <t>43</t>
  </si>
  <si>
    <t>722232044</t>
  </si>
  <si>
    <t>Kohout kulový přímý G 3/4 PN 42 do 185°C vnitřní závit</t>
  </si>
  <si>
    <t>139614078</t>
  </si>
  <si>
    <t>44</t>
  </si>
  <si>
    <t>722232045</t>
  </si>
  <si>
    <t>Kohout kulový přímý G 1 PN 42 do 185°C vnitřní závit</t>
  </si>
  <si>
    <t>-16932861</t>
  </si>
  <si>
    <t>45</t>
  </si>
  <si>
    <t>722232046</t>
  </si>
  <si>
    <t>Kohout kulový přímý G 5/4 PN 42 do 185°C vnitřní závit</t>
  </si>
  <si>
    <t>2013399830</t>
  </si>
  <si>
    <t>46</t>
  </si>
  <si>
    <t>722232047</t>
  </si>
  <si>
    <t>Kohout kulový přímý G 6/4 PN 42 do 185°C vnitřní závit</t>
  </si>
  <si>
    <t>1844915508</t>
  </si>
  <si>
    <t>47</t>
  </si>
  <si>
    <t>722232048</t>
  </si>
  <si>
    <t>Kohout kulový přímý G 2 PN 42 do 185°C vnitřní závit</t>
  </si>
  <si>
    <t>-222187173</t>
  </si>
  <si>
    <t>48</t>
  </si>
  <si>
    <t>998722102</t>
  </si>
  <si>
    <t>Přesun hmot tonážní pro vnitřní vodovod v objektech v do 12 m</t>
  </si>
  <si>
    <t>1169963465</t>
  </si>
  <si>
    <t>722.D</t>
  </si>
  <si>
    <t>Zdravotechnika - vnitřní vodovod - demontáž</t>
  </si>
  <si>
    <t>49</t>
  </si>
  <si>
    <t>732320812</t>
  </si>
  <si>
    <t>Demontáž nádrže beztlaké nebo tlakové odpojení od rozvodů potrubí obsah do 100 litrů</t>
  </si>
  <si>
    <t>-1793280359</t>
  </si>
  <si>
    <t>50</t>
  </si>
  <si>
    <t>732320815</t>
  </si>
  <si>
    <t>Demontáž nádrže beztlaké nebo tlakové odpojení od rozvodů potrubí obsah do 1000 litrů</t>
  </si>
  <si>
    <t>-1336821245</t>
  </si>
  <si>
    <t>51</t>
  </si>
  <si>
    <t>722130802</t>
  </si>
  <si>
    <t>Demontáž potrubí ocelové pozinkované závitové do DN 40</t>
  </si>
  <si>
    <t>-1619011345</t>
  </si>
  <si>
    <t>52</t>
  </si>
  <si>
    <t>722170804</t>
  </si>
  <si>
    <t>Demontáž rozvodů vody z plastů do D 50</t>
  </si>
  <si>
    <t>-1105152161</t>
  </si>
  <si>
    <t>731.D</t>
  </si>
  <si>
    <t>Ústřední vytápění - demontáže</t>
  </si>
  <si>
    <t>53</t>
  </si>
  <si>
    <t>731.D.001</t>
  </si>
  <si>
    <t>Demontáž deskového výměníku tepla</t>
  </si>
  <si>
    <t>-1471217449</t>
  </si>
  <si>
    <t>54</t>
  </si>
  <si>
    <t>731.D.004</t>
  </si>
  <si>
    <t>Zaslepení odpojených potrubí parovodu a potrubí kondenzátu</t>
  </si>
  <si>
    <t>749308221</t>
  </si>
  <si>
    <t>55</t>
  </si>
  <si>
    <t>732320814</t>
  </si>
  <si>
    <t>Demontáž nádrže beztlaké nebo tlakové odpojení od rozvodů potrubí obsah do 500 litrů</t>
  </si>
  <si>
    <t>-188102703</t>
  </si>
  <si>
    <t>56</t>
  </si>
  <si>
    <t>732324815</t>
  </si>
  <si>
    <t>Demontáž nádrže beztlaké nebo tlakové vypuštění vody z nádrže obsah do 1000 litrů</t>
  </si>
  <si>
    <t>-1927351815</t>
  </si>
  <si>
    <t>57</t>
  </si>
  <si>
    <t>732320821</t>
  </si>
  <si>
    <t>Demontáž nádrže beztlaké nebo tlakové odpojení od rozvodů potrubí obsah do 10000 litrů</t>
  </si>
  <si>
    <t>1256058820</t>
  </si>
  <si>
    <t>58</t>
  </si>
  <si>
    <t>732110812</t>
  </si>
  <si>
    <t>Demontáž rozdělovače nebo sběrače do DN 200</t>
  </si>
  <si>
    <t>-625040973</t>
  </si>
  <si>
    <t>59</t>
  </si>
  <si>
    <t>733120815</t>
  </si>
  <si>
    <t>Demontáž potrubí ocelového hladkého do D 38</t>
  </si>
  <si>
    <t>386846986</t>
  </si>
  <si>
    <t>60</t>
  </si>
  <si>
    <t>733120819</t>
  </si>
  <si>
    <t>Demontáž potrubí ocelového hladkého do D 60,3</t>
  </si>
  <si>
    <t>-2009699351</t>
  </si>
  <si>
    <t>61</t>
  </si>
  <si>
    <t>733120819.k</t>
  </si>
  <si>
    <t>Demontáž potrubí ocelového hladkého do D 60,3 (potrubí kondenzátu)</t>
  </si>
  <si>
    <t>1135856531</t>
  </si>
  <si>
    <t>62</t>
  </si>
  <si>
    <t>733120826</t>
  </si>
  <si>
    <t>Demontáž potrubí ocelového hladkého do D 89</t>
  </si>
  <si>
    <t>-1130567427</t>
  </si>
  <si>
    <t>63</t>
  </si>
  <si>
    <t>733120839</t>
  </si>
  <si>
    <t>Demontáž potrubí ocelového hladkého do D 219 (parní potrubí)</t>
  </si>
  <si>
    <t>-738720727</t>
  </si>
  <si>
    <t>64</t>
  </si>
  <si>
    <t>733890803</t>
  </si>
  <si>
    <t>Přemístění potrubí demontovaného vodorovně do 100 m v objektech výšky přes 6 do 24 m</t>
  </si>
  <si>
    <t>367084914</t>
  </si>
  <si>
    <t>732</t>
  </si>
  <si>
    <t>Ústřední vytápění - strojovny</t>
  </si>
  <si>
    <t>65</t>
  </si>
  <si>
    <t>732.001</t>
  </si>
  <si>
    <t>Tlakově nezávislá předávací stanice 445 kW (ÚT) + 50 kW (TV); Předávací stanice je kompletně vybavena pro dodávku tepla do objektu, vč. uzavíracích, měřících a regulačních armatur. Detailní parametry komponentů viz TZ, výkres B-08 a položky 732.001.1 až.5</t>
  </si>
  <si>
    <t>646966100</t>
  </si>
  <si>
    <t>66</t>
  </si>
  <si>
    <t>732.001.1</t>
  </si>
  <si>
    <t>Deskový výměník pro ÚT (445 kW), primární strana: 80/60°C, jm. průtok 5,63 l/s, dp=13 kPa; sekundární strana: 75/55°C, jm. průtok 5,42 l/s, dp = 12,1 kPa (součást položky 732.001)</t>
  </si>
  <si>
    <t>1411434389</t>
  </si>
  <si>
    <t>67</t>
  </si>
  <si>
    <t>732.001.2</t>
  </si>
  <si>
    <t>Deskový výměník pro TV (50 kW), primární strana: 80/60°C, jm. průtok 0,3 l/s, dp=2,3 kPa; sekundární strana: jm. průtok 0,55 l/s, dp = 4,8 kPa (součást položky 732.001), materiál nerez, certifikace AHRI 400</t>
  </si>
  <si>
    <t>-802043651</t>
  </si>
  <si>
    <t>68</t>
  </si>
  <si>
    <t>732.001.3</t>
  </si>
  <si>
    <t>Akumulační nádoba teplé vody 1000 litrů (součást položky 732.001) vč. elektrických topných těles (3x12 kW), materiál nerez</t>
  </si>
  <si>
    <t>-1420643997</t>
  </si>
  <si>
    <t>69</t>
  </si>
  <si>
    <t>732.001.4</t>
  </si>
  <si>
    <t>Cirkulační čerpadlo pro pitnou vodu DN25, 1,0 m3/h, dp = 50 kPa (součást položky 732.001)</t>
  </si>
  <si>
    <t>-1360964668</t>
  </si>
  <si>
    <t>70</t>
  </si>
  <si>
    <t>732.001.5</t>
  </si>
  <si>
    <t>Čerpadlo na studené vodě DN25, 3,4 m3/h, dp=22 kPa (součást položky 732.001)</t>
  </si>
  <si>
    <t>-1898155294</t>
  </si>
  <si>
    <t>71</t>
  </si>
  <si>
    <t>732111328</t>
  </si>
  <si>
    <t>Trubková hrdla rozdělovačů a sběračů bez přírub DN 100</t>
  </si>
  <si>
    <t>1939291566</t>
  </si>
  <si>
    <t>72</t>
  </si>
  <si>
    <t>732111328.1</t>
  </si>
  <si>
    <t>Úprava stávajícího rozdělovače a sběrače - vyvaření nového výstupu DN100</t>
  </si>
  <si>
    <t>95318731</t>
  </si>
  <si>
    <t>73</t>
  </si>
  <si>
    <t>-1914798196</t>
  </si>
  <si>
    <t>74</t>
  </si>
  <si>
    <t>732331619</t>
  </si>
  <si>
    <t>Nádoba tlaková expanzní s membránou závitové připojení PN 0,6 o objemu 140 l</t>
  </si>
  <si>
    <t>1753234483</t>
  </si>
  <si>
    <t>75</t>
  </si>
  <si>
    <t>732331778</t>
  </si>
  <si>
    <t>Příslušenství k expanzním nádobám bezpečnostní uzávěr G 1 k měření tlaku</t>
  </si>
  <si>
    <t>-1185862280</t>
  </si>
  <si>
    <t>76</t>
  </si>
  <si>
    <t>732421412</t>
  </si>
  <si>
    <t>Čerpadlo teplovodní mokroběžné závitové oběhové DN 25 výtlak do 6,0 m průtok 2,8 m3/h pro vytápění</t>
  </si>
  <si>
    <t>-1603544295</t>
  </si>
  <si>
    <t>77</t>
  </si>
  <si>
    <t>732421415</t>
  </si>
  <si>
    <t>Čerpadlo teplovodní mokroběžné závitové oběhové DN 25 výtlak do 6,0 m průtok 4,5 m3/h pro vytápění</t>
  </si>
  <si>
    <t>-509015856</t>
  </si>
  <si>
    <t>78</t>
  </si>
  <si>
    <t>732421453</t>
  </si>
  <si>
    <t>Čerpadlo teplovodní mokroběžné závitové oběhové DN 32 výtlak do 6,0 m průtok 4,5 m3/h pro vytápění</t>
  </si>
  <si>
    <t>287775140</t>
  </si>
  <si>
    <t>79</t>
  </si>
  <si>
    <t>732422214.1</t>
  </si>
  <si>
    <t>Čerpadlo teplovodní mokroběžné přírubové DN 40 výtlak do 10 m průtok 13 m3/h jednodílné pro vytápění</t>
  </si>
  <si>
    <t>-775323633</t>
  </si>
  <si>
    <t>80</t>
  </si>
  <si>
    <t>732422234</t>
  </si>
  <si>
    <t>Čerpadlo teplovodní mokroběžné přírubové DN 65 výtlak do 10 m průtok 26 m3/h jednodílné pro vytápění</t>
  </si>
  <si>
    <t>-710840112</t>
  </si>
  <si>
    <t>733</t>
  </si>
  <si>
    <t>Ústřední vytápění - rozvodné potrubí</t>
  </si>
  <si>
    <t>81</t>
  </si>
  <si>
    <t>733121217</t>
  </si>
  <si>
    <t>Potrubí ocelové hladké bezešvé v kotelnách nebo strojovnách D 51x2,6</t>
  </si>
  <si>
    <t>1561419696</t>
  </si>
  <si>
    <t>82</t>
  </si>
  <si>
    <t>733121218</t>
  </si>
  <si>
    <t>Potrubí ocelové hladké bezešvé v kotelnách nebo strojovnách D 57x2,9</t>
  </si>
  <si>
    <t>762341719</t>
  </si>
  <si>
    <t>83</t>
  </si>
  <si>
    <t>733121222</t>
  </si>
  <si>
    <t>Potrubí ocelové hladké bezešvé v kotelnách nebo strojovnách D 76x3,2</t>
  </si>
  <si>
    <t>-1582164535</t>
  </si>
  <si>
    <t>84</t>
  </si>
  <si>
    <t>733121225</t>
  </si>
  <si>
    <t>Potrubí ocelové hladké bezešvé v kotelnách nebo strojovnách D 89x3,6</t>
  </si>
  <si>
    <t>-2126270025</t>
  </si>
  <si>
    <t>85</t>
  </si>
  <si>
    <t>733121228</t>
  </si>
  <si>
    <t>Potrubí ocelové hladké bezešvé v kotelnách nebo strojovnách D 108x4,0</t>
  </si>
  <si>
    <t>-1943195954</t>
  </si>
  <si>
    <t>86</t>
  </si>
  <si>
    <t>733141102</t>
  </si>
  <si>
    <t>Odvzdušňovací nádoba z trubek ocelových do DN 50</t>
  </si>
  <si>
    <t>-231051872</t>
  </si>
  <si>
    <t>87</t>
  </si>
  <si>
    <t>733190219</t>
  </si>
  <si>
    <t>Zkouška těsnosti potrubí ocelové hladké přes D 51x2,6 do D 60,3x2,9</t>
  </si>
  <si>
    <t>2065249428</t>
  </si>
  <si>
    <t>88</t>
  </si>
  <si>
    <t>733190225</t>
  </si>
  <si>
    <t>Zkouška těsnosti potrubí ocelové hladké přes D 60,3x2,9 do D 89x5,0</t>
  </si>
  <si>
    <t>-2018540152</t>
  </si>
  <si>
    <t>89</t>
  </si>
  <si>
    <t>733190232</t>
  </si>
  <si>
    <t>Zkouška těsnosti potrubí ocelové hladké přes D 89x5,0 do D 133x5,0</t>
  </si>
  <si>
    <t>-68940482</t>
  </si>
  <si>
    <t>90</t>
  </si>
  <si>
    <t>733223301</t>
  </si>
  <si>
    <t>Potrubí měděné tvrdé spojované lisováním 15x1 ÚT</t>
  </si>
  <si>
    <t>-436130485</t>
  </si>
  <si>
    <t>91</t>
  </si>
  <si>
    <t>733223302</t>
  </si>
  <si>
    <t>Potrubí měděné tvrdé spojované lisováním 18x1 ÚT</t>
  </si>
  <si>
    <t>-100397547</t>
  </si>
  <si>
    <t>92</t>
  </si>
  <si>
    <t>733223303</t>
  </si>
  <si>
    <t>Potrubí měděné tvrdé spojované lisováním 22x1 ÚT</t>
  </si>
  <si>
    <t>-254586531</t>
  </si>
  <si>
    <t>93</t>
  </si>
  <si>
    <t>733223304</t>
  </si>
  <si>
    <t>Potrubí měděné tvrdé spojované lisováním 28x1,5 ÚT</t>
  </si>
  <si>
    <t>907293112</t>
  </si>
  <si>
    <t>94</t>
  </si>
  <si>
    <t>733223305</t>
  </si>
  <si>
    <t>Potrubí měděné tvrdé spojované lisováním 35x1,5 ÚT</t>
  </si>
  <si>
    <t>983845408</t>
  </si>
  <si>
    <t>95</t>
  </si>
  <si>
    <t>733291101</t>
  </si>
  <si>
    <t>Zkouška těsnosti potrubí měděné do D 35x1,5</t>
  </si>
  <si>
    <t>1517215590</t>
  </si>
  <si>
    <t>96</t>
  </si>
  <si>
    <t>998733102</t>
  </si>
  <si>
    <t>Přesun hmot tonážní pro rozvody potrubí v objektech v do 12 m</t>
  </si>
  <si>
    <t>1329541581</t>
  </si>
  <si>
    <t>733.1</t>
  </si>
  <si>
    <t>Teplovod (v zemi)</t>
  </si>
  <si>
    <t>97</t>
  </si>
  <si>
    <t>733.001</t>
  </si>
  <si>
    <t>Potrubí ocelové předizolované DN150/250, 168,3x4,5, tl. řada PN25, Tmax=130 °C</t>
  </si>
  <si>
    <t>289025449</t>
  </si>
  <si>
    <t>98</t>
  </si>
  <si>
    <t>733.002</t>
  </si>
  <si>
    <t>Předizolovaný oblouk horizontální DN150/250 90°, 168,3x4,5, tl. řada PN25, Tmax = 130 °C</t>
  </si>
  <si>
    <t>-1651804671</t>
  </si>
  <si>
    <t>99</t>
  </si>
  <si>
    <t>733.004</t>
  </si>
  <si>
    <t>Gumová průchodka stěnou 250 DN150</t>
  </si>
  <si>
    <t>-1149544514</t>
  </si>
  <si>
    <t>100</t>
  </si>
  <si>
    <t>733.005</t>
  </si>
  <si>
    <t>Koncové těsnění izolace DN250</t>
  </si>
  <si>
    <t>-616553668</t>
  </si>
  <si>
    <t>101</t>
  </si>
  <si>
    <t>733.006</t>
  </si>
  <si>
    <t>Montážní signální folie, šíře 220 mm</t>
  </si>
  <si>
    <t>-1994828020</t>
  </si>
  <si>
    <t>102</t>
  </si>
  <si>
    <t>733.007</t>
  </si>
  <si>
    <t>Montážní sada D250 (smšťovací rukávy, uzavírací páska, odvz. zátky, tavné zátky, podpěrky a konektory detekčního vodiče</t>
  </si>
  <si>
    <t>-1413762904</t>
  </si>
  <si>
    <t>103</t>
  </si>
  <si>
    <t>733.008</t>
  </si>
  <si>
    <t>Krycí smrštitelné pouzdro vč. mastiku D250 l=600 mm</t>
  </si>
  <si>
    <t>-1603480534</t>
  </si>
  <si>
    <t>104</t>
  </si>
  <si>
    <t>733.009</t>
  </si>
  <si>
    <t>Směsné lahve typ 8 DN150/250 DN100/225</t>
  </si>
  <si>
    <t>2022306239</t>
  </si>
  <si>
    <t>105</t>
  </si>
  <si>
    <t>733.010</t>
  </si>
  <si>
    <t>Doprava teplovodu od výrobce</t>
  </si>
  <si>
    <t>auto</t>
  </si>
  <si>
    <t>-2033006822</t>
  </si>
  <si>
    <t>106</t>
  </si>
  <si>
    <t>733.011</t>
  </si>
  <si>
    <t>Dilatační podložka 2000x1000x40 mm, PE pěna</t>
  </si>
  <si>
    <t>-1522047580</t>
  </si>
  <si>
    <t>107</t>
  </si>
  <si>
    <t>733.012</t>
  </si>
  <si>
    <t>Inspekční certifikáty dle EN 10 204/3.1</t>
  </si>
  <si>
    <t>2038384355</t>
  </si>
  <si>
    <t>108</t>
  </si>
  <si>
    <t>733.100</t>
  </si>
  <si>
    <t>Montáž teplovodu předizolovaného, vedeného v zemi</t>
  </si>
  <si>
    <t>-257683296</t>
  </si>
  <si>
    <t>109</t>
  </si>
  <si>
    <t>733.101</t>
  </si>
  <si>
    <t>Výkopové práce + zához pro vedení teplovodu v zemi (rozměry výkopu: výška 1 x šířka 1,25)</t>
  </si>
  <si>
    <t>-117019174</t>
  </si>
  <si>
    <t>110</t>
  </si>
  <si>
    <t>733.102</t>
  </si>
  <si>
    <t>Uvedení vrchní vrstvy výkopu do původního stavu - asfaltování</t>
  </si>
  <si>
    <t>m2</t>
  </si>
  <si>
    <t>1106803783</t>
  </si>
  <si>
    <t>174</t>
  </si>
  <si>
    <t>733.103</t>
  </si>
  <si>
    <t>Roentgenová kontrola 10 % procenta svarů ze všech provedených svarů teplovodu, výběr svarů zástupcem investora</t>
  </si>
  <si>
    <t>-384703433</t>
  </si>
  <si>
    <t>734</t>
  </si>
  <si>
    <t>Ústřední vytápění - armatury</t>
  </si>
  <si>
    <t>111</t>
  </si>
  <si>
    <t>734109215</t>
  </si>
  <si>
    <t>Montáž armatury přírubové se dvěma přírubami PN 16 DN 65</t>
  </si>
  <si>
    <t>-1068152305</t>
  </si>
  <si>
    <t>112</t>
  </si>
  <si>
    <t>734109216</t>
  </si>
  <si>
    <t>Montáž armatury přírubové se dvěma přírubami PN 16 DN 80</t>
  </si>
  <si>
    <t>1584702232</t>
  </si>
  <si>
    <t>113</t>
  </si>
  <si>
    <t>734109217</t>
  </si>
  <si>
    <t>Montáž armatury přírubové se dvěma přírubami PN 16 DN 100</t>
  </si>
  <si>
    <t>605577843</t>
  </si>
  <si>
    <t>114</t>
  </si>
  <si>
    <t>734163427</t>
  </si>
  <si>
    <t>Filtr DN 65 PN 16 do 300°C z uhlíkové oceli s vypouštěcí přírubou</t>
  </si>
  <si>
    <t>1770137271</t>
  </si>
  <si>
    <t>115</t>
  </si>
  <si>
    <t>734163428</t>
  </si>
  <si>
    <t>Filtr DN 80 PN 16 do 300°C z uhlíkové oceli s vypouštěcí přírubou</t>
  </si>
  <si>
    <t>1118093873</t>
  </si>
  <si>
    <t>116</t>
  </si>
  <si>
    <t>734163429</t>
  </si>
  <si>
    <t>Filtr DN 100 PN 16 do 300°C z uhlíkové oceli s vypouštěcí přírubou</t>
  </si>
  <si>
    <t>-1105486153</t>
  </si>
  <si>
    <t>117</t>
  </si>
  <si>
    <t>734173218</t>
  </si>
  <si>
    <t>Spoj přírubový PN 6/I do 200°C DN 100</t>
  </si>
  <si>
    <t>527731254</t>
  </si>
  <si>
    <t>118</t>
  </si>
  <si>
    <t>734192316</t>
  </si>
  <si>
    <t>Klapka přírubová zpětná DN 65 PN 16 do 100°C samočinná</t>
  </si>
  <si>
    <t>-972670119</t>
  </si>
  <si>
    <t>119</t>
  </si>
  <si>
    <t>734192318</t>
  </si>
  <si>
    <t>Klapka přírubová zpětná DN 100 PN 16 do 100°C samočinná</t>
  </si>
  <si>
    <t>-2114672886</t>
  </si>
  <si>
    <t>120</t>
  </si>
  <si>
    <t>734193116</t>
  </si>
  <si>
    <t>Klapka mezipřírubová uzavírací DN 80 PN 16 do 120°C disk tvárná litina</t>
  </si>
  <si>
    <t>-1283192365</t>
  </si>
  <si>
    <t>121</t>
  </si>
  <si>
    <t>734193115</t>
  </si>
  <si>
    <t>Klapka mezipřírubová uzavírací DN 65 PN 16 do 120°C disk tvárná litina</t>
  </si>
  <si>
    <t>-1508590583</t>
  </si>
  <si>
    <t>122</t>
  </si>
  <si>
    <t>734193117</t>
  </si>
  <si>
    <t>Klapka mezipřírubová uzavírací DN 100 PN 16 do 120°C disk tvárná litina</t>
  </si>
  <si>
    <t>-366523623</t>
  </si>
  <si>
    <t>123</t>
  </si>
  <si>
    <t>734209102</t>
  </si>
  <si>
    <t>Montáž armatury závitové s jedním závitem G 3/8</t>
  </si>
  <si>
    <t>14868466</t>
  </si>
  <si>
    <t>124</t>
  </si>
  <si>
    <t>734209103</t>
  </si>
  <si>
    <t>Montáž armatury závitové s jedním závitem G 1/2</t>
  </si>
  <si>
    <t>-2002389031</t>
  </si>
  <si>
    <t>125</t>
  </si>
  <si>
    <t>734209113</t>
  </si>
  <si>
    <t>Montáž armatury závitové s dvěma závity G 1/2</t>
  </si>
  <si>
    <t>-538870688</t>
  </si>
  <si>
    <t>126</t>
  </si>
  <si>
    <t>734209115</t>
  </si>
  <si>
    <t>Montáž armatury závitové s dvěma závity G 1</t>
  </si>
  <si>
    <t>-2032679478</t>
  </si>
  <si>
    <t>127</t>
  </si>
  <si>
    <t>734209116</t>
  </si>
  <si>
    <t>Montáž armatury závitové s dvěma závity G 5/4</t>
  </si>
  <si>
    <t>1316443113</t>
  </si>
  <si>
    <t>128</t>
  </si>
  <si>
    <t>734209118</t>
  </si>
  <si>
    <t>Montáž armatury závitové s dvěma závity G 2</t>
  </si>
  <si>
    <t>1848111951</t>
  </si>
  <si>
    <t>129</t>
  </si>
  <si>
    <t>734209124</t>
  </si>
  <si>
    <t>Montáž armatury závitové s třemi závity G 3/4</t>
  </si>
  <si>
    <t>-738878489</t>
  </si>
  <si>
    <t>130</t>
  </si>
  <si>
    <t>734209125</t>
  </si>
  <si>
    <t>Montáž armatury závitové s třemi závity G 1</t>
  </si>
  <si>
    <t>-626243982</t>
  </si>
  <si>
    <t>131</t>
  </si>
  <si>
    <t>734211119.1</t>
  </si>
  <si>
    <t>-166920701</t>
  </si>
  <si>
    <t>132</t>
  </si>
  <si>
    <t>734221682</t>
  </si>
  <si>
    <t>Termostatická hlavice kapalinová PN 10 do 110°C otopných těles VK</t>
  </si>
  <si>
    <t>-359867507</t>
  </si>
  <si>
    <t>133</t>
  </si>
  <si>
    <t>734242415</t>
  </si>
  <si>
    <t>Ventil závitový zpětný přímý G 5/4 PN 16 do 110°C</t>
  </si>
  <si>
    <t>-523714836</t>
  </si>
  <si>
    <t>134</t>
  </si>
  <si>
    <t>734242417</t>
  </si>
  <si>
    <t>Ventil závitový zpětný přímý G 2 PN 16 do 110°C</t>
  </si>
  <si>
    <t>-1039096723</t>
  </si>
  <si>
    <t>135</t>
  </si>
  <si>
    <t>734261402</t>
  </si>
  <si>
    <t>Armatura připojovací rohová G 1/2x18 PN 10 do 110°C radiátorů typu VK</t>
  </si>
  <si>
    <t>-309871792</t>
  </si>
  <si>
    <t>136</t>
  </si>
  <si>
    <t>734291123</t>
  </si>
  <si>
    <t>Kohout plnící a vypouštěcí G 1/2 PN 10 do 90°C závitový</t>
  </si>
  <si>
    <t>-934451081</t>
  </si>
  <si>
    <t>137</t>
  </si>
  <si>
    <t>734291245</t>
  </si>
  <si>
    <t>Filtr závitový přímý G 1 1/4 PN 16 do 130°C s vnitřními závity</t>
  </si>
  <si>
    <t>866771739</t>
  </si>
  <si>
    <t>138</t>
  </si>
  <si>
    <t>734291247</t>
  </si>
  <si>
    <t>Filtr závitový přímý G 2 PN 16 do 130°C s vnitřními závity</t>
  </si>
  <si>
    <t>1707295978</t>
  </si>
  <si>
    <t>139</t>
  </si>
  <si>
    <t>734292716</t>
  </si>
  <si>
    <t>Kohout kulový přímý G 1 1/4 PN 42 do 185°C vnitřní závit</t>
  </si>
  <si>
    <t>-2116029251</t>
  </si>
  <si>
    <t>140</t>
  </si>
  <si>
    <t>734292718</t>
  </si>
  <si>
    <t>1296642040</t>
  </si>
  <si>
    <t>141</t>
  </si>
  <si>
    <t>734295021</t>
  </si>
  <si>
    <t>Směšovací armatura závitová trojcestná DN 20 (kvs=4) se servomotorem</t>
  </si>
  <si>
    <t>923582225</t>
  </si>
  <si>
    <t>142</t>
  </si>
  <si>
    <t>734295022</t>
  </si>
  <si>
    <t>Směšovací armatura závitová trojcestná DN 25 (kvs=10) se servomotorem</t>
  </si>
  <si>
    <t>253263397</t>
  </si>
  <si>
    <t>143</t>
  </si>
  <si>
    <t>734411101</t>
  </si>
  <si>
    <t>1591522552</t>
  </si>
  <si>
    <t>144</t>
  </si>
  <si>
    <t>734421101</t>
  </si>
  <si>
    <t>Tlakoměr s pevným stonkem a zpětnou klapkou tlak 0-16 bar průměr 50 mm spodní připojení</t>
  </si>
  <si>
    <t>545394563</t>
  </si>
  <si>
    <t>145</t>
  </si>
  <si>
    <t>998734102</t>
  </si>
  <si>
    <t>Přesun hmot tonážní pro armatury v objektech v do 12 m</t>
  </si>
  <si>
    <t>65129020</t>
  </si>
  <si>
    <t>735</t>
  </si>
  <si>
    <t>Ústřední vytápění - otopná tělesa</t>
  </si>
  <si>
    <t>146</t>
  </si>
  <si>
    <t>735152581</t>
  </si>
  <si>
    <t>Otopné těleso panelové VK dvoudeskové 2 přídavné přestupní plochy výška/délka 600/1600mm</t>
  </si>
  <si>
    <t>-1816715754</t>
  </si>
  <si>
    <t>147</t>
  </si>
  <si>
    <t>735152595</t>
  </si>
  <si>
    <t>Otopné těleso panelové VK dvoudeskové 2 přídavné přestupní plochy výška/délka 900/800mm</t>
  </si>
  <si>
    <t>-1295821674</t>
  </si>
  <si>
    <t>148</t>
  </si>
  <si>
    <t>735152596</t>
  </si>
  <si>
    <t>Otopné těleso panelové VK dvoudeskové 2 přídavné přestupní plochy výška/délka 900/900mm</t>
  </si>
  <si>
    <t>985816443</t>
  </si>
  <si>
    <t>149</t>
  </si>
  <si>
    <t>735152597</t>
  </si>
  <si>
    <t>Otopné těleso panelové VK dvoudeskové 2 přídavné přestupní plochy výška/délka 900/1000mm</t>
  </si>
  <si>
    <t>-1163199173</t>
  </si>
  <si>
    <t>150</t>
  </si>
  <si>
    <t>735152680</t>
  </si>
  <si>
    <t>Otopné těleso panelové VK třídeskové 3 přídavné přestupní plochy výška/délka 600/1400mm</t>
  </si>
  <si>
    <t>409213666</t>
  </si>
  <si>
    <t>151</t>
  </si>
  <si>
    <t>735152696</t>
  </si>
  <si>
    <t>Otopné těleso panelové VK třídeskové 3 přídavné přestupní plochy výška/délka 900/900 mm</t>
  </si>
  <si>
    <t>-1515868252</t>
  </si>
  <si>
    <t>152</t>
  </si>
  <si>
    <t>735152697</t>
  </si>
  <si>
    <t>Otopné těleso panelové VK třídeskové 3 přídavné přestupní plochy výška/délka 900/1000mm</t>
  </si>
  <si>
    <t>677947895</t>
  </si>
  <si>
    <t>153</t>
  </si>
  <si>
    <t>735159210</t>
  </si>
  <si>
    <t>Montáž otopných těles panelových dvouřadých délky do 1140 mm</t>
  </si>
  <si>
    <t>-1191601066</t>
  </si>
  <si>
    <t>154</t>
  </si>
  <si>
    <t>735159230</t>
  </si>
  <si>
    <t>Montáž otopných těles panelových dvouřadých délky do 1980 mm</t>
  </si>
  <si>
    <t>1937512916</t>
  </si>
  <si>
    <t>155</t>
  </si>
  <si>
    <t>735159310</t>
  </si>
  <si>
    <t>Montáž otopných těles panelových třířadých délky do 1140 mm</t>
  </si>
  <si>
    <t>-1721037883</t>
  </si>
  <si>
    <t>156</t>
  </si>
  <si>
    <t>735159320</t>
  </si>
  <si>
    <t>Montáž otopných těles panelových třířadých délky do 1500 mm</t>
  </si>
  <si>
    <t>352121112</t>
  </si>
  <si>
    <t>157</t>
  </si>
  <si>
    <t>998735102</t>
  </si>
  <si>
    <t>Přesun hmot tonážní pro otopná tělesa v objektech v do 12 m</t>
  </si>
  <si>
    <t>240104476</t>
  </si>
  <si>
    <t>789</t>
  </si>
  <si>
    <t>EZ, MaR</t>
  </si>
  <si>
    <t>158</t>
  </si>
  <si>
    <t>0600</t>
  </si>
  <si>
    <t>Systém MaR, včetně zabezpečovacího zařízení, do nemocnicí provozovaného systému - podmínka kompaktibility (včetně vizualizace a zavedení na dispečerské pracoviště obsluhy - kompatibilita se stávajícím vizualizačním systémem) - součást jiného projektu</t>
  </si>
  <si>
    <t>-410799888</t>
  </si>
  <si>
    <t>790</t>
  </si>
  <si>
    <t>Ostatní</t>
  </si>
  <si>
    <t>159</t>
  </si>
  <si>
    <t>.53</t>
  </si>
  <si>
    <t>Napouštění a vypouštění systému, odvzdušnění</t>
  </si>
  <si>
    <t>h</t>
  </si>
  <si>
    <t>-480374528</t>
  </si>
  <si>
    <t>160</t>
  </si>
  <si>
    <t>.54</t>
  </si>
  <si>
    <t>Realizační projektová dokumentace</t>
  </si>
  <si>
    <t>-1545434201</t>
  </si>
  <si>
    <t>161</t>
  </si>
  <si>
    <t>0300</t>
  </si>
  <si>
    <t>Topná zkouška</t>
  </si>
  <si>
    <t>hod</t>
  </si>
  <si>
    <t>1647326613</t>
  </si>
  <si>
    <t>162</t>
  </si>
  <si>
    <t>0301</t>
  </si>
  <si>
    <t>Montážní a spotřební mat</t>
  </si>
  <si>
    <t>kg</t>
  </si>
  <si>
    <t>885821129</t>
  </si>
  <si>
    <t>163</t>
  </si>
  <si>
    <t>0302</t>
  </si>
  <si>
    <t>Pomocné ocelové konstrukce</t>
  </si>
  <si>
    <t>2087186104</t>
  </si>
  <si>
    <t>164</t>
  </si>
  <si>
    <t>0303</t>
  </si>
  <si>
    <t>Stavební výpomoci (zazdění stěn po demontážích potrubí, úprava prostupů)</t>
  </si>
  <si>
    <t>-1187265654</t>
  </si>
  <si>
    <t>165</t>
  </si>
  <si>
    <t>0304</t>
  </si>
  <si>
    <t>Koordinační činnost</t>
  </si>
  <si>
    <t>-393917068</t>
  </si>
  <si>
    <t>166</t>
  </si>
  <si>
    <t>0305</t>
  </si>
  <si>
    <t>Doprava</t>
  </si>
  <si>
    <t>772093743</t>
  </si>
  <si>
    <t>167</t>
  </si>
  <si>
    <t>0306</t>
  </si>
  <si>
    <t>Výmalba místnosti</t>
  </si>
  <si>
    <t>1802063331</t>
  </si>
  <si>
    <t>168</t>
  </si>
  <si>
    <t>0307</t>
  </si>
  <si>
    <t>Zařízení pro práci ve výškách</t>
  </si>
  <si>
    <t>-1779210311</t>
  </si>
  <si>
    <t>169</t>
  </si>
  <si>
    <t>0308</t>
  </si>
  <si>
    <t>Provedení úpravy/opravy povrchu místnosti - stěny</t>
  </si>
  <si>
    <t>1234403254</t>
  </si>
  <si>
    <t>175</t>
  </si>
  <si>
    <t>0308.1</t>
  </si>
  <si>
    <t>Provedení úpravy/opravy povrchu místnosti - podlahy</t>
  </si>
  <si>
    <t>-629946321</t>
  </si>
  <si>
    <t>170</t>
  </si>
  <si>
    <t>0309</t>
  </si>
  <si>
    <t>Zatěsnění otvorů střechou po demontovaném potrubí</t>
  </si>
  <si>
    <t>991032475</t>
  </si>
  <si>
    <t>171</t>
  </si>
  <si>
    <t>0310</t>
  </si>
  <si>
    <t>Požární dveře s PO dle PBŘ (EW 15 (DP3)-C2 (1100x2200)</t>
  </si>
  <si>
    <t>-1240614270</t>
  </si>
  <si>
    <t>172</t>
  </si>
  <si>
    <t>0311</t>
  </si>
  <si>
    <t>Sada štítků</t>
  </si>
  <si>
    <t>-194189013</t>
  </si>
  <si>
    <t>176</t>
  </si>
  <si>
    <t>0312</t>
  </si>
  <si>
    <t>Zařízení staveniště, zabezpečení staveniště</t>
  </si>
  <si>
    <t>den</t>
  </si>
  <si>
    <t>-923341037</t>
  </si>
  <si>
    <t>177</t>
  </si>
  <si>
    <t>0313</t>
  </si>
  <si>
    <t>Vytyčení sítí</t>
  </si>
  <si>
    <t>-1355358222</t>
  </si>
  <si>
    <t>2019/0052b - Objekt na p.č.st. 1283 -Vytápění, ZTI</t>
  </si>
  <si>
    <t>722262211.1</t>
  </si>
  <si>
    <t>Vodoměr závitový jednovtokový Q n = 1,6 m3/h, mbus (dopouštění)</t>
  </si>
  <si>
    <t>-1430944698</t>
  </si>
  <si>
    <t>722262211.2</t>
  </si>
  <si>
    <t>Vodoměr teplé vody, Q n = 2,5 m3/h (mbus)</t>
  </si>
  <si>
    <t>-167683376</t>
  </si>
  <si>
    <t>734.001</t>
  </si>
  <si>
    <t>Solenoidový ventil s KU pro doplňování otopné vody</t>
  </si>
  <si>
    <t>535436706</t>
  </si>
  <si>
    <t>2019/0052c - Objekt na p.č.st. 2949 - Vytápění</t>
  </si>
  <si>
    <t xml:space="preserve">    731 - Ústřední vytápění - kotelny</t>
  </si>
  <si>
    <t xml:space="preserve">    731.0 - Ústřední vytápění - demontáže</t>
  </si>
  <si>
    <t>-909769233</t>
  </si>
  <si>
    <t>28377095</t>
  </si>
  <si>
    <t>izolace tepelná potrubí z pěnového polyetylenu 15 x 13 mm</t>
  </si>
  <si>
    <t>443287146</t>
  </si>
  <si>
    <t>28377105</t>
  </si>
  <si>
    <t>izolace tepelná potrubí z pěnového polyetylenu 18 x 13 mm</t>
  </si>
  <si>
    <t>351122215</t>
  </si>
  <si>
    <t>izolace tepelná potrubí z pěnového polyetylenu 22 x 20 mm</t>
  </si>
  <si>
    <t>1335076439</t>
  </si>
  <si>
    <t>998713101</t>
  </si>
  <si>
    <t>Přesun hmot tonážní pro izolace tepelné v objektech v do 6 m</t>
  </si>
  <si>
    <t>-986178585</t>
  </si>
  <si>
    <t>731</t>
  </si>
  <si>
    <t>Ústřední vytápění - kotelny</t>
  </si>
  <si>
    <t>731244107</t>
  </si>
  <si>
    <t>Kotel ocelový závěsný na plyn kondenzační o výkonu 4,2-21,2 kW (Tv/Tr=50/30°C) pro vytápění</t>
  </si>
  <si>
    <t>-1741421087</t>
  </si>
  <si>
    <t>731244493</t>
  </si>
  <si>
    <t>Montáž kotle ocelového závěsného na plyn kondenzačního o výkonu do 28 kW</t>
  </si>
  <si>
    <t>914098189</t>
  </si>
  <si>
    <t>731244107.R1</t>
  </si>
  <si>
    <t>Vodorovná průchodka stěnou d60/100 mm</t>
  </si>
  <si>
    <t>-1260302989</t>
  </si>
  <si>
    <t>731244107.R2</t>
  </si>
  <si>
    <t>Revizní T-kus 87° d60/100 mm</t>
  </si>
  <si>
    <t>-166871279</t>
  </si>
  <si>
    <t>731244107.R3</t>
  </si>
  <si>
    <t>Nástěnná manžeta d100 mm</t>
  </si>
  <si>
    <t>406382914</t>
  </si>
  <si>
    <t>731244108.R4</t>
  </si>
  <si>
    <t>Prodloužení kouřovodu přímé d60/100 mm, l=1 m</t>
  </si>
  <si>
    <t>402627103</t>
  </si>
  <si>
    <t>731244108.R5</t>
  </si>
  <si>
    <t>Spona d60/100 mm</t>
  </si>
  <si>
    <t>1868170927</t>
  </si>
  <si>
    <t>713810.R18</t>
  </si>
  <si>
    <t>Montáž odtahu spalin přes fasádu</t>
  </si>
  <si>
    <t>-2116274083</t>
  </si>
  <si>
    <t>713810.R19</t>
  </si>
  <si>
    <t>Mechanizace pro práci ve výškách pro montáž systému odtahu spalin</t>
  </si>
  <si>
    <t>-1044924835</t>
  </si>
  <si>
    <t>713810.R20</t>
  </si>
  <si>
    <t>Výchozí revize spalinových cest</t>
  </si>
  <si>
    <t>1025929803</t>
  </si>
  <si>
    <t>0504</t>
  </si>
  <si>
    <t>Autorizované uvedení do provozu</t>
  </si>
  <si>
    <t>1028228432</t>
  </si>
  <si>
    <t>998731101</t>
  </si>
  <si>
    <t>Přesun hmot tonážní pro kotelny v objektech v do 6 m</t>
  </si>
  <si>
    <t>466133223</t>
  </si>
  <si>
    <t>731.0</t>
  </si>
  <si>
    <t>731.0.R1</t>
  </si>
  <si>
    <t>Odpojení parního potrubí + potrubí kondenzátu, odpojení potrubí TV, zátka</t>
  </si>
  <si>
    <t>-75981671</t>
  </si>
  <si>
    <t>733110806</t>
  </si>
  <si>
    <t>Demontáž potrubí ocelového závitového do DN 32</t>
  </si>
  <si>
    <t>1611100461</t>
  </si>
  <si>
    <t>735211812</t>
  </si>
  <si>
    <t>Demontáž registru trubkového žebrového 76/156 délka do 3 m dvoupramenný</t>
  </si>
  <si>
    <t>1888233507</t>
  </si>
  <si>
    <t>735221850</t>
  </si>
  <si>
    <t>Rozřezání demontovaného registru pramen</t>
  </si>
  <si>
    <t>-2086918948</t>
  </si>
  <si>
    <t>Potrubí plastové spoj násuvnou objímkou plastovou D 25x3,5 mm (odvod kondenzátu)</t>
  </si>
  <si>
    <t>-2002647191</t>
  </si>
  <si>
    <t>733223202</t>
  </si>
  <si>
    <t>Potrubí měděné tvrdé spojované tvrdým pájením D 15x1</t>
  </si>
  <si>
    <t>2060453581</t>
  </si>
  <si>
    <t>733223203</t>
  </si>
  <si>
    <t>Potrubí měděné tvrdé spojované tvrdým pájením D 18x1</t>
  </si>
  <si>
    <t>-1542905400</t>
  </si>
  <si>
    <t>733223204</t>
  </si>
  <si>
    <t>Potrubí měděné tvrdé spojované tvrdým pájením D 22x1</t>
  </si>
  <si>
    <t>-1034045741</t>
  </si>
  <si>
    <t>733231.R1</t>
  </si>
  <si>
    <t>Axiální kompenzátor pro měděné potrubí D15</t>
  </si>
  <si>
    <t>-304469387</t>
  </si>
  <si>
    <t>733231.R2</t>
  </si>
  <si>
    <t>Axiální kompenzátor pro měděné potrubí D18</t>
  </si>
  <si>
    <t>-742580308</t>
  </si>
  <si>
    <t>-144134145</t>
  </si>
  <si>
    <t>998733101</t>
  </si>
  <si>
    <t>Přesun hmot tonážní pro rozvody potrubí v objektech v do 6 m</t>
  </si>
  <si>
    <t>-362304260</t>
  </si>
  <si>
    <t>-1106512701</t>
  </si>
  <si>
    <t>734209114</t>
  </si>
  <si>
    <t>Montáž armatury závitové s dvěma závity G 3/4</t>
  </si>
  <si>
    <t>-1925244679</t>
  </si>
  <si>
    <t>734211119</t>
  </si>
  <si>
    <t>-1369137895</t>
  </si>
  <si>
    <t>Termostatická hlavice kapalinová PN 10 do 110°C otopných těles</t>
  </si>
  <si>
    <t>-187257557</t>
  </si>
  <si>
    <t>734221682.1</t>
  </si>
  <si>
    <t>Ruční hlavice na otopné těleso VK</t>
  </si>
  <si>
    <t>-271533164</t>
  </si>
  <si>
    <t>-1199430420</t>
  </si>
  <si>
    <t>734261406</t>
  </si>
  <si>
    <t>Armatura připojovací přímá G 1/2x18 PN 10 do 110°C radiátorů typu VK</t>
  </si>
  <si>
    <t>1923674997</t>
  </si>
  <si>
    <t>734291122</t>
  </si>
  <si>
    <t>Kohout plnící a vypouštěcí G 3/8 PN 10 do 90°C závitový</t>
  </si>
  <si>
    <t>-1310156910</t>
  </si>
  <si>
    <t>734291243</t>
  </si>
  <si>
    <t>Filtr závitový přímý G 3/4 PN 16 do 130°C s vnitřními závity</t>
  </si>
  <si>
    <t>-442418425</t>
  </si>
  <si>
    <t>734292714</t>
  </si>
  <si>
    <t>120599199</t>
  </si>
  <si>
    <t>998734101</t>
  </si>
  <si>
    <t>Přesun hmot tonážní pro armatury v objektech v do 6 m</t>
  </si>
  <si>
    <t>-778210439</t>
  </si>
  <si>
    <t>735152275</t>
  </si>
  <si>
    <t>Otopné těleso panelové VK jednodeskové 1 přídavná přestupní plocha výška/délka 600/800mm</t>
  </si>
  <si>
    <t>1773657665</t>
  </si>
  <si>
    <t>735152278</t>
  </si>
  <si>
    <t>Otopné těleso panel VK jednodeskové 1 přídavná přestupní plocha výška/délka 600/1100 mm</t>
  </si>
  <si>
    <t>1677820936</t>
  </si>
  <si>
    <t>735152577</t>
  </si>
  <si>
    <t>Otopné těleso panelové VK dvoudeskové 2 přídavné přestupní plochy výška/délka 600/1000mm</t>
  </si>
  <si>
    <t>-1162498487</t>
  </si>
  <si>
    <t>735152580</t>
  </si>
  <si>
    <t>Otopné těleso panelové VK dvoudeskové 2 přídavné přestupní plochy výška/délka 600/1400mm</t>
  </si>
  <si>
    <t>775506675</t>
  </si>
  <si>
    <t>-245645058</t>
  </si>
  <si>
    <t>998735101</t>
  </si>
  <si>
    <t>Přesun hmot tonážní pro otopná tělesa v objektech v do 6 m</t>
  </si>
  <si>
    <t>-2075765497</t>
  </si>
  <si>
    <t>-28627260</t>
  </si>
  <si>
    <t>1751536205</t>
  </si>
  <si>
    <t>-897302034</t>
  </si>
  <si>
    <t>1658783980</t>
  </si>
  <si>
    <t>-144347988</t>
  </si>
  <si>
    <t>-796987499</t>
  </si>
  <si>
    <t>Stavební výpomoci</t>
  </si>
  <si>
    <t>2107000596</t>
  </si>
  <si>
    <t>0303.1</t>
  </si>
  <si>
    <t>Výmalba prostoru se zdrojem tepla</t>
  </si>
  <si>
    <t>-72199832</t>
  </si>
  <si>
    <t>-809922014</t>
  </si>
  <si>
    <t>1668164964</t>
  </si>
  <si>
    <t>2019/0052d - Objekt na p.č.st. 2949 - Plynovod</t>
  </si>
  <si>
    <t xml:space="preserve">    723 - Zdravotechnika - vnitřní plynovod</t>
  </si>
  <si>
    <t xml:space="preserve">    999 - Ostatní</t>
  </si>
  <si>
    <t>723</t>
  </si>
  <si>
    <t>Zdravotechnika - vnitřní plynovod</t>
  </si>
  <si>
    <t>R0030</t>
  </si>
  <si>
    <t>Zemní práce: Provedení výkopu pro podzemní část domovního plynovodu, písek na podsyp a obsyp, uvedení do původního stavu</t>
  </si>
  <si>
    <t>920569989</t>
  </si>
  <si>
    <t>R10</t>
  </si>
  <si>
    <t>Bezpečnostní T-kus s ventilem, odbočka DN25 ocel</t>
  </si>
  <si>
    <t>1696820874</t>
  </si>
  <si>
    <t>R05.2</t>
  </si>
  <si>
    <t>Potrubí s osvědčením o jakosti, popř. s atestem na zaručenou svařitelnost DN32" - pro plyn - Bralen</t>
  </si>
  <si>
    <t>296374057</t>
  </si>
  <si>
    <t>0400</t>
  </si>
  <si>
    <t>Signální folie</t>
  </si>
  <si>
    <t>1812745878</t>
  </si>
  <si>
    <t>723111204</t>
  </si>
  <si>
    <t>Potrubí ocelové závitové černé bezešvé svařované běžné DN 25</t>
  </si>
  <si>
    <t>-622657264</t>
  </si>
  <si>
    <t>723111203</t>
  </si>
  <si>
    <t>Potrubí ocelové závitové černé bezešvé svařované běžné DN 20</t>
  </si>
  <si>
    <t>-784318869</t>
  </si>
  <si>
    <t>723150365</t>
  </si>
  <si>
    <t>Chránička D 38x2,6 mm</t>
  </si>
  <si>
    <t>168787482</t>
  </si>
  <si>
    <t>388222690</t>
  </si>
  <si>
    <t>plynoměr membránový nízkotlaký BK se šroubením G4, PN 0,05 MPa</t>
  </si>
  <si>
    <t>1721655984</t>
  </si>
  <si>
    <t>723160204</t>
  </si>
  <si>
    <t>Přípojka k plynoměru spojované na závit bez ochozu G 1</t>
  </si>
  <si>
    <t>-60124658</t>
  </si>
  <si>
    <t>723160334</t>
  </si>
  <si>
    <t>Rozpěrka přípojek plynoměru G 1</t>
  </si>
  <si>
    <t>-1356552027</t>
  </si>
  <si>
    <t>723180114</t>
  </si>
  <si>
    <t>Potrubí plynové nerezové EUROGW, PN 0,5 DN 25</t>
  </si>
  <si>
    <t>1924783486</t>
  </si>
  <si>
    <t>723231164</t>
  </si>
  <si>
    <t>Kohout kulový přímý G 1 PN 42 do 185°C plnoprůtokový s koulí DADO vnitřní závit těžká řada</t>
  </si>
  <si>
    <t>-1351126022</t>
  </si>
  <si>
    <t>723231163</t>
  </si>
  <si>
    <t>Kohout kulový přímý G 3/4 PN 42 do 185°C plnoprůtokový vnitřní závit těžká řada</t>
  </si>
  <si>
    <t>1260521462</t>
  </si>
  <si>
    <t>R04</t>
  </si>
  <si>
    <t>Objímka potrubí DN25</t>
  </si>
  <si>
    <t>677249008</t>
  </si>
  <si>
    <t>999</t>
  </si>
  <si>
    <t>744259668</t>
  </si>
  <si>
    <t>148615234</t>
  </si>
  <si>
    <t>-477695563</t>
  </si>
  <si>
    <t>-53244205</t>
  </si>
  <si>
    <t>657531953</t>
  </si>
  <si>
    <t>1142175976</t>
  </si>
  <si>
    <t>R003</t>
  </si>
  <si>
    <t>Zaměření domovního plynovodu vedeného pod zemí</t>
  </si>
  <si>
    <t>-477340772</t>
  </si>
  <si>
    <t>R004</t>
  </si>
  <si>
    <t>1980593737</t>
  </si>
  <si>
    <t>R02</t>
  </si>
  <si>
    <t>Skříňka pro objektový uzávěr a plynoměr</t>
  </si>
  <si>
    <t>-1055082305</t>
  </si>
  <si>
    <t>0201</t>
  </si>
  <si>
    <t>Nátěr potrubí do DN 50 1 x zákl.</t>
  </si>
  <si>
    <t>-983576354</t>
  </si>
  <si>
    <t>0202</t>
  </si>
  <si>
    <t>Nátěr potrubí do DN 50 2 x vrch</t>
  </si>
  <si>
    <t>293144578</t>
  </si>
  <si>
    <t>0204</t>
  </si>
  <si>
    <t>Revize plynovodu vč. spotřebičů</t>
  </si>
  <si>
    <t>-1635598688</t>
  </si>
  <si>
    <t>0203.1</t>
  </si>
  <si>
    <t>Tlaková zkouška plynovodu</t>
  </si>
  <si>
    <t>1838394823</t>
  </si>
  <si>
    <t>R07</t>
  </si>
  <si>
    <t>Dokumentace skutečného provedení</t>
  </si>
  <si>
    <t>1007056032</t>
  </si>
  <si>
    <t>2019/0052e - č.p. 499 - MaR</t>
  </si>
  <si>
    <t>ANIK BIT s.r.o.</t>
  </si>
  <si>
    <t>Martin Charvát</t>
  </si>
  <si>
    <t xml:space="preserve">    741 - Elektroinstalace - silnoproud a slaboproud</t>
  </si>
  <si>
    <t>741</t>
  </si>
  <si>
    <t>Elektroinstalace - silnoproud a slaboproud</t>
  </si>
  <si>
    <t>Pol1</t>
  </si>
  <si>
    <t>CYKY 5x4</t>
  </si>
  <si>
    <t>-445195801</t>
  </si>
  <si>
    <t>Pol2</t>
  </si>
  <si>
    <t>1-CYKY 4x25</t>
  </si>
  <si>
    <t>-2087046786</t>
  </si>
  <si>
    <t>Pol3</t>
  </si>
  <si>
    <t>H05VV-F 3G1</t>
  </si>
  <si>
    <t>1576901101</t>
  </si>
  <si>
    <t>Pol4</t>
  </si>
  <si>
    <t>JYTY-O 4x1</t>
  </si>
  <si>
    <t>-85266869</t>
  </si>
  <si>
    <t>Pol5</t>
  </si>
  <si>
    <t>J-Y(St)Y 1x2x0,8</t>
  </si>
  <si>
    <t>132856154</t>
  </si>
  <si>
    <t>Pol6</t>
  </si>
  <si>
    <t>J-Y(St)Y 2x2x0,8</t>
  </si>
  <si>
    <t>-1124488226</t>
  </si>
  <si>
    <t>Pol7</t>
  </si>
  <si>
    <t>BM017102-- Jistič C2/1</t>
  </si>
  <si>
    <t>-42814369</t>
  </si>
  <si>
    <t>Pol8</t>
  </si>
  <si>
    <t>BM017104-- Jistič C4/1</t>
  </si>
  <si>
    <t>1075109916</t>
  </si>
  <si>
    <t>Pol9</t>
  </si>
  <si>
    <t>BM017106-- Jistič C6/1</t>
  </si>
  <si>
    <t>1195436787</t>
  </si>
  <si>
    <t>Pol10</t>
  </si>
  <si>
    <t>BM017320-- Jistič C20/3</t>
  </si>
  <si>
    <t>-564840962</t>
  </si>
  <si>
    <t>Pol11</t>
  </si>
  <si>
    <t>MC180131-- Jistič výkonový, typ A, 3-pólový, 25kA, 80A</t>
  </si>
  <si>
    <t>1361173236</t>
  </si>
  <si>
    <t>Pol12</t>
  </si>
  <si>
    <t>MC110131-- Jistič výkonový, typ A, 3-pólový, 25kA, 100A</t>
  </si>
  <si>
    <t>825895932</t>
  </si>
  <si>
    <t>Pol13</t>
  </si>
  <si>
    <t>IS506102-- Pojistkový odpínač 2P,32A-</t>
  </si>
  <si>
    <t>170296908</t>
  </si>
  <si>
    <t>Pol14</t>
  </si>
  <si>
    <t>ISZ10001-- Pojistka válcová gG10x38 1A 500V</t>
  </si>
  <si>
    <t>2130983658</t>
  </si>
  <si>
    <t>Pol15</t>
  </si>
  <si>
    <t>ISZ10004-- Pojistka válcová gG10x38 4A 500V</t>
  </si>
  <si>
    <t>-2128500110</t>
  </si>
  <si>
    <t>Pol16</t>
  </si>
  <si>
    <t>IS211240-A Svodič přepětí COMBTEC BC TNS 275/12,5</t>
  </si>
  <si>
    <t>1988461825</t>
  </si>
  <si>
    <t>Pol17</t>
  </si>
  <si>
    <t>BS990114-- Lišta propojovací 3G16T57, 3pólová/16mm2</t>
  </si>
  <si>
    <t>-1897914776</t>
  </si>
  <si>
    <t>Pol18</t>
  </si>
  <si>
    <t>223202304340 Stykač inst., 2Z/25 A, 230 V AC/DC, AgSnO2, přep.</t>
  </si>
  <si>
    <t>1817162828</t>
  </si>
  <si>
    <t>Pol19</t>
  </si>
  <si>
    <t>223402304340 Stykač inst., 4Z/25 A, 230 V AC/DC, AgSnO2, přep.</t>
  </si>
  <si>
    <t>-1066928191</t>
  </si>
  <si>
    <t>Pol20</t>
  </si>
  <si>
    <t>02218 Lišta propojovací, 22, 1P, 8 pozic</t>
  </si>
  <si>
    <t>-144596802</t>
  </si>
  <si>
    <t>Pol21</t>
  </si>
  <si>
    <t>8595188122696 Relé VS 308K rudá AC 230, AC/DC 24 V</t>
  </si>
  <si>
    <t>-1103537690</t>
  </si>
  <si>
    <t>Pol22</t>
  </si>
  <si>
    <t>10.074.941 Rošt CF 54/100 EZ</t>
  </si>
  <si>
    <t>402434526</t>
  </si>
  <si>
    <t>Pol23</t>
  </si>
  <si>
    <t>10.074.942 Rošt CF 54/200 EZ</t>
  </si>
  <si>
    <t>407922459</t>
  </si>
  <si>
    <t>Pol24</t>
  </si>
  <si>
    <t>10.075.002 Konzola CU 100</t>
  </si>
  <si>
    <t>-980394392</t>
  </si>
  <si>
    <t>Pol25</t>
  </si>
  <si>
    <t>10.075.001 Konzola CU 200</t>
  </si>
  <si>
    <t>-32578522</t>
  </si>
  <si>
    <t>Pol26</t>
  </si>
  <si>
    <t>10.074.470 Podložka CE 25 001201CABLOFIL</t>
  </si>
  <si>
    <t>356939397</t>
  </si>
  <si>
    <t>Pol27</t>
  </si>
  <si>
    <t>10.074.471 Podložka CE 30 001301 CABLOFIL</t>
  </si>
  <si>
    <t>1492886920</t>
  </si>
  <si>
    <t>Pol28</t>
  </si>
  <si>
    <t>10.075.700 Šroub BTRL 8x15 s maticí EEC 8EZ</t>
  </si>
  <si>
    <t>607223087</t>
  </si>
  <si>
    <t>Pol29</t>
  </si>
  <si>
    <t>10.075.154 Trubka pevná pr.25 320N sv.šedá</t>
  </si>
  <si>
    <t>1500798770</t>
  </si>
  <si>
    <t>Pol30</t>
  </si>
  <si>
    <t>10.074.394 Trubka HFXS 12 SW pr.12 černá</t>
  </si>
  <si>
    <t>-1545751490</t>
  </si>
  <si>
    <t>Pol31</t>
  </si>
  <si>
    <t>USA 20-25/55 automaticky uzaviratelna prichytka flexibilnich trubek 1254</t>
  </si>
  <si>
    <t>693912881</t>
  </si>
  <si>
    <t>Pol32</t>
  </si>
  <si>
    <t>10.075.161 Krabice OBO A8 IP54</t>
  </si>
  <si>
    <t>-150505013</t>
  </si>
  <si>
    <t>Pol33</t>
  </si>
  <si>
    <t>10.076.458 Svorka ZSA 16 zemnící</t>
  </si>
  <si>
    <t>1476061153</t>
  </si>
  <si>
    <t>Pol34</t>
  </si>
  <si>
    <t>10.079.255 Pásek Cu 15x0,4 pospojovací pro ZSA16</t>
  </si>
  <si>
    <t>1828016931</t>
  </si>
  <si>
    <t>Pol35</t>
  </si>
  <si>
    <t>BS900200-- Svorka vyrovnání potenciálu, montáž na panel</t>
  </si>
  <si>
    <t>1472460066</t>
  </si>
  <si>
    <t>Pol36</t>
  </si>
  <si>
    <t>BZ325001-A Zásuvka ČSN, DIN</t>
  </si>
  <si>
    <t>-1121551883</t>
  </si>
  <si>
    <t>Pol37</t>
  </si>
  <si>
    <t>IL958006-- Příruba k rozvaděči M2000 - pěnová guma (Ø 40x16mm, 4x</t>
  </si>
  <si>
    <t>-344231774</t>
  </si>
  <si>
    <t>Pol38</t>
  </si>
  <si>
    <t>IL900251-- Lišta zaslepovací 1.000 mm, šedá</t>
  </si>
  <si>
    <t>-527647001</t>
  </si>
  <si>
    <t>Pol39</t>
  </si>
  <si>
    <t>IU006104-S Rozváděč skříňový RAK 2084, 2000 x 800 x 400 mm, RAL 703</t>
  </si>
  <si>
    <t>1749137682</t>
  </si>
  <si>
    <t>Pol40</t>
  </si>
  <si>
    <t>IU006131-S Bočnice RAK-N 2040, 2000 x 400 mm, RAL 7035</t>
  </si>
  <si>
    <t>-130139594</t>
  </si>
  <si>
    <t>Pol41</t>
  </si>
  <si>
    <t>ECPSM108-- Univerzální díl podstavce 100x800 mm,2 kusy</t>
  </si>
  <si>
    <t>885735992</t>
  </si>
  <si>
    <t>Pol42</t>
  </si>
  <si>
    <t>ECRZM020-- Podstavec, rohový díl 200mm</t>
  </si>
  <si>
    <t>-317116133</t>
  </si>
  <si>
    <t>Pol43</t>
  </si>
  <si>
    <t>ECPSM104-- Univerzální díl podstavce 100x400 mm,2 kusy</t>
  </si>
  <si>
    <t>686777479</t>
  </si>
  <si>
    <t>Pol44</t>
  </si>
  <si>
    <t>IU006001-S Adaptér pro uchycení M2000 do skříní RAK</t>
  </si>
  <si>
    <t>2020608398</t>
  </si>
  <si>
    <t>Pol45</t>
  </si>
  <si>
    <t>CSIL129340 Konstrukce M2000 instalační pro RAK, 3-40, plast, 13řad, 33</t>
  </si>
  <si>
    <t>1058843654</t>
  </si>
  <si>
    <t>Pol46</t>
  </si>
  <si>
    <t>IL080309-G Deska montážní 3M,70mm</t>
  </si>
  <si>
    <t>1732118454</t>
  </si>
  <si>
    <t>Pol47</t>
  </si>
  <si>
    <t>IU006453-- Plechy posuvné RAK 800x400</t>
  </si>
  <si>
    <t>-1613758321</t>
  </si>
  <si>
    <t>Pol48</t>
  </si>
  <si>
    <t>IU006519-- LED svítidlo do rozvaděče s infračerveným čidlem, 4W/230 V</t>
  </si>
  <si>
    <t>1814944110</t>
  </si>
  <si>
    <t>Pol49</t>
  </si>
  <si>
    <t>XAL-K178E Žlutá skříňka, červené hřibové tlač., uvolnění otočením</t>
  </si>
  <si>
    <t>1461833163</t>
  </si>
  <si>
    <t>Pol50</t>
  </si>
  <si>
    <t>PRO380-M-Bus Elektroměr PRO380-Mb 0,25-100A M-Bus MID, přímé třífáz</t>
  </si>
  <si>
    <t>-1796646972</t>
  </si>
  <si>
    <t>Pol51</t>
  </si>
  <si>
    <t>KSL-35-PP čidlo hladiny kapalin pro svislou montáž, -30...85°C, 500mA,</t>
  </si>
  <si>
    <t>1724120289</t>
  </si>
  <si>
    <t>Pol52</t>
  </si>
  <si>
    <t>209-120 Držák; TS35</t>
  </si>
  <si>
    <t>-483139326</t>
  </si>
  <si>
    <t>Pol53</t>
  </si>
  <si>
    <t>3213953 PTI 2,5-L/L</t>
  </si>
  <si>
    <t>1468951429</t>
  </si>
  <si>
    <t>Pol54</t>
  </si>
  <si>
    <t>3213949 PTI 2,5-PE/L/L</t>
  </si>
  <si>
    <t>-394713640</t>
  </si>
  <si>
    <t>Pol55</t>
  </si>
  <si>
    <t>3213975 D-PTI/3, zakončovací kryt</t>
  </si>
  <si>
    <t>-1036593034</t>
  </si>
  <si>
    <t>Pol56</t>
  </si>
  <si>
    <t>3213990 ATP-PTI/3, Oddělovací deska oddílů</t>
  </si>
  <si>
    <t>450420565</t>
  </si>
  <si>
    <t>Pol57</t>
  </si>
  <si>
    <t>3030213 FBS 10-5, Zástrčný můstek</t>
  </si>
  <si>
    <t>-1549144632</t>
  </si>
  <si>
    <t>Pol58</t>
  </si>
  <si>
    <t>0808642 ZBF 5:UNBEDRUCKT, Označovací štítek, plochý, nepotištěný</t>
  </si>
  <si>
    <t>1824202545</t>
  </si>
  <si>
    <t>Pol59</t>
  </si>
  <si>
    <t>JTR 100VA 230/24V Trafo toroidni 230/24 100VA</t>
  </si>
  <si>
    <t>190160847</t>
  </si>
  <si>
    <t>Pol60</t>
  </si>
  <si>
    <t>DSP30-24 230VAC/24VDC, 30W, 53mm</t>
  </si>
  <si>
    <t>1619567357</t>
  </si>
  <si>
    <t>Pol61</t>
  </si>
  <si>
    <t>RS232toMBus-5 Převodník RS232 na M-Bus, 10-33VDC</t>
  </si>
  <si>
    <t>-1374591780</t>
  </si>
  <si>
    <t>Pol62</t>
  </si>
  <si>
    <t>ALFA-PXC50 Rozšíření ALFA-základ o 1 podstanici</t>
  </si>
  <si>
    <t>-1374297960</t>
  </si>
  <si>
    <t>Pol63</t>
  </si>
  <si>
    <t>PXC50-E.D Podstanice 52 I/O, BACnet/IP</t>
  </si>
  <si>
    <t>-1860142120</t>
  </si>
  <si>
    <t>Pol64</t>
  </si>
  <si>
    <t>PXM20-E Ovládací panel pro podstanice PX, Ethernet</t>
  </si>
  <si>
    <t>-1939441781</t>
  </si>
  <si>
    <t>Pol65</t>
  </si>
  <si>
    <t>Switch 5/100 Switch 5/100</t>
  </si>
  <si>
    <t>1017341884</t>
  </si>
  <si>
    <t>Pol66</t>
  </si>
  <si>
    <t>TXI2-S.OPEN Modul TX OPEN pro systémové integrace (40 dat. bodů)</t>
  </si>
  <si>
    <t>2021682752</t>
  </si>
  <si>
    <t>Pol67</t>
  </si>
  <si>
    <t>TXM1.6R Modul digitálních výstupů, 6 I/O</t>
  </si>
  <si>
    <t>1044821557</t>
  </si>
  <si>
    <t>Pol68</t>
  </si>
  <si>
    <t>TXM1.8D Modul digitálních vstupů, 8 I/O</t>
  </si>
  <si>
    <t>1720082843</t>
  </si>
  <si>
    <t>Pol69</t>
  </si>
  <si>
    <t>TXM1.8X Rozšířený univerzální modul, 8 I/O</t>
  </si>
  <si>
    <t>592127202</t>
  </si>
  <si>
    <t>Pol70</t>
  </si>
  <si>
    <t>TXS1.12F10 Napájecí modul 1.2 A</t>
  </si>
  <si>
    <t>-723591129</t>
  </si>
  <si>
    <t>Pol71</t>
  </si>
  <si>
    <t>TXS1.EF10 Sběrnicový modul</t>
  </si>
  <si>
    <t>547332036</t>
  </si>
  <si>
    <t>Pol72</t>
  </si>
  <si>
    <t>QAC22 Venkovní teplotní čidlo LG-Ni1000, -50…+70°C</t>
  </si>
  <si>
    <t>1253137162</t>
  </si>
  <si>
    <t>Pol73</t>
  </si>
  <si>
    <t>QAZ21.5220 Kabelové čidlo teploty Ni1000, 0…95°C, 30s, kabel 2m, 6*40</t>
  </si>
  <si>
    <t>1504033941</t>
  </si>
  <si>
    <t>Pol74</t>
  </si>
  <si>
    <t>RAK-TW.1200B-H Kapilárový termostat jímkový/příložný, 40-120 st. C, nastave</t>
  </si>
  <si>
    <t>-1581684349</t>
  </si>
  <si>
    <t>Pol75</t>
  </si>
  <si>
    <t>instalační materiál</t>
  </si>
  <si>
    <t>sb</t>
  </si>
  <si>
    <t>-695594634</t>
  </si>
  <si>
    <t>Pol76</t>
  </si>
  <si>
    <t>Montáže elektro a MaR</t>
  </si>
  <si>
    <t>-1547879956</t>
  </si>
  <si>
    <t>Pol77</t>
  </si>
  <si>
    <t>Provedení zkoušek a revizí dle ČSN včetně vyhotovení protokolů</t>
  </si>
  <si>
    <t>-1152645899</t>
  </si>
  <si>
    <t>Pol78</t>
  </si>
  <si>
    <t>Projektová dokumentace elektro a MaR - Skutečný stav</t>
  </si>
  <si>
    <t>db</t>
  </si>
  <si>
    <t>-355181813</t>
  </si>
  <si>
    <t>Pol79</t>
  </si>
  <si>
    <t>Kusová zkouška rozvaděče</t>
  </si>
  <si>
    <t>-1626953829</t>
  </si>
  <si>
    <t>Pol80</t>
  </si>
  <si>
    <t>SW - Zpracování uživatelských programů - 1 datový bod</t>
  </si>
  <si>
    <t>1257983548</t>
  </si>
  <si>
    <t>Pol81</t>
  </si>
  <si>
    <t>SW - Oživení a provedení zkoušek - 1 datový bod</t>
  </si>
  <si>
    <t>1980045485</t>
  </si>
  <si>
    <t>Pol82</t>
  </si>
  <si>
    <t>Seřízení, nastavení, odzkoušení a zaškolení obsluhy</t>
  </si>
  <si>
    <t>1893728216</t>
  </si>
  <si>
    <t>Pol83</t>
  </si>
  <si>
    <t>Zajištění a příprava materiálu, doprava</t>
  </si>
  <si>
    <t>-1967556929</t>
  </si>
  <si>
    <t>Pol84</t>
  </si>
  <si>
    <t>Přivedení datové linky z Racku ve Společenském sálu, včetně kabelu</t>
  </si>
  <si>
    <t>-468900291</t>
  </si>
  <si>
    <t>2019/0052f - Objekt na p.č.st. 1283 - MaR</t>
  </si>
  <si>
    <t xml:space="preserve">    741 - Elektroinstalace - silnoproud a slaborpoud</t>
  </si>
  <si>
    <t>Elektroinstalace - silnoproud a slaborpoud</t>
  </si>
  <si>
    <t>CYKY 3x2,5</t>
  </si>
  <si>
    <t>-2086200952</t>
  </si>
  <si>
    <t>Pol85</t>
  </si>
  <si>
    <t>-1238692795</t>
  </si>
  <si>
    <t>-289176836</t>
  </si>
  <si>
    <t>Pol86</t>
  </si>
  <si>
    <t>206771937</t>
  </si>
  <si>
    <t>-794775239</t>
  </si>
  <si>
    <t>648342163</t>
  </si>
  <si>
    <t>-1423445932</t>
  </si>
  <si>
    <t>Pol87</t>
  </si>
  <si>
    <t>BM017113-- Jistič C13/1</t>
  </si>
  <si>
    <t>-1955386785</t>
  </si>
  <si>
    <t>Pol88</t>
  </si>
  <si>
    <t>BS990130-- Lišta propojovací, L2, 16mm2</t>
  </si>
  <si>
    <t>1696663750</t>
  </si>
  <si>
    <t>Pol89</t>
  </si>
  <si>
    <t>223200244340 Stykač inst., 2Z/25 A, 24 V AC/DC, AgSnO2, přep.</t>
  </si>
  <si>
    <t>-1760497778</t>
  </si>
  <si>
    <t>494158934</t>
  </si>
  <si>
    <t>1395627352</t>
  </si>
  <si>
    <t>Pol90</t>
  </si>
  <si>
    <t>10.074.945 Rošt CF 54/ 50 EZ</t>
  </si>
  <si>
    <t>1472190929</t>
  </si>
  <si>
    <t>Pol91</t>
  </si>
  <si>
    <t>10.074.930 Konzola CM50</t>
  </si>
  <si>
    <t>-1803364596</t>
  </si>
  <si>
    <t>Pol92</t>
  </si>
  <si>
    <t>-1118252686</t>
  </si>
  <si>
    <t>Pol93</t>
  </si>
  <si>
    <t>-1360377139</t>
  </si>
  <si>
    <t>391088989</t>
  </si>
  <si>
    <t>Pol94</t>
  </si>
  <si>
    <t>-612431769</t>
  </si>
  <si>
    <t>-617301108</t>
  </si>
  <si>
    <t>1450893816</t>
  </si>
  <si>
    <t>Pol95</t>
  </si>
  <si>
    <t>1688170916</t>
  </si>
  <si>
    <t>Pol96</t>
  </si>
  <si>
    <t>1928767990</t>
  </si>
  <si>
    <t>Pol97</t>
  </si>
  <si>
    <t>160420631</t>
  </si>
  <si>
    <t>Pol98</t>
  </si>
  <si>
    <t>10.067.555 Svorkovnice EPS 2 ekvipotencionální</t>
  </si>
  <si>
    <t>2039949037</t>
  </si>
  <si>
    <t>1896610246</t>
  </si>
  <si>
    <t>Pol99</t>
  </si>
  <si>
    <t>IL952218-- Rozvaděč oceloplechový 2A-18, IP54, otočná klika, 602x934</t>
  </si>
  <si>
    <t>244883729</t>
  </si>
  <si>
    <t>Pol100</t>
  </si>
  <si>
    <t>CSIL129218 Konstrukce instalační 2-18, plastové panely, 6řad, 21mod.</t>
  </si>
  <si>
    <t>290834460</t>
  </si>
  <si>
    <t>943999047</t>
  </si>
  <si>
    <t>-1990416558</t>
  </si>
  <si>
    <t>1926076677</t>
  </si>
  <si>
    <t>Pol101</t>
  </si>
  <si>
    <t>PRO1-M-Bus Elektroměr PRO1-Mb 0,25-45A M-Bus CZ CEJCH, přímé měř</t>
  </si>
  <si>
    <t>1709670007</t>
  </si>
  <si>
    <t>2019954452</t>
  </si>
  <si>
    <t>Pol102</t>
  </si>
  <si>
    <t>HSEKF424E3 Kabel F/UTP Cat.5e 4x2xAWG24,PE venkovní plášť černý, 30</t>
  </si>
  <si>
    <t>1294467020</t>
  </si>
  <si>
    <t>1956185133</t>
  </si>
  <si>
    <t>Pol103</t>
  </si>
  <si>
    <t>619877155</t>
  </si>
  <si>
    <t>Pol104</t>
  </si>
  <si>
    <t>83108730</t>
  </si>
  <si>
    <t>-1524407144</t>
  </si>
  <si>
    <t>Pol105</t>
  </si>
  <si>
    <t>1298681182</t>
  </si>
  <si>
    <t>Pol106</t>
  </si>
  <si>
    <t>446162944</t>
  </si>
  <si>
    <t>Pol107</t>
  </si>
  <si>
    <t>-521561493</t>
  </si>
  <si>
    <t>Pol108</t>
  </si>
  <si>
    <t>LRS-75-24 Zdroj: spínaný; modulový; 76,8W; 24VDC; Uvýst:21,6÷28,8V</t>
  </si>
  <si>
    <t>-1759841845</t>
  </si>
  <si>
    <t>Pol109</t>
  </si>
  <si>
    <t>AMiNi4DW2 8DI, 8DO, 8AI, 4AO, RS232, RS485, Ethernet, displej 122x32</t>
  </si>
  <si>
    <t>-1035587138</t>
  </si>
  <si>
    <t>Pol110</t>
  </si>
  <si>
    <t>Převodník RS485MBus XL45 37 x 81,5 x 127 mm</t>
  </si>
  <si>
    <t>-1956752643</t>
  </si>
  <si>
    <t>1199214009</t>
  </si>
  <si>
    <t>Pol111</t>
  </si>
  <si>
    <t>QAD21/209 Příložné čidlo teploty Ni1000, 0…110°C, velmi rychlé 2s</t>
  </si>
  <si>
    <t>419353334</t>
  </si>
  <si>
    <t>-579400720</t>
  </si>
  <si>
    <t>1016534565</t>
  </si>
  <si>
    <t>Pol112</t>
  </si>
  <si>
    <t>QBE9200-P6 Čidlo tlaku 0-6bar signál 0-10V</t>
  </si>
  <si>
    <t>-1625953813</t>
  </si>
  <si>
    <t>Pol113</t>
  </si>
  <si>
    <t>TS-215K hořlavé a výbušné plyny, katalytický senzor, 0-20% DMV, IP</t>
  </si>
  <si>
    <t>-1039469285</t>
  </si>
  <si>
    <t>Pol114</t>
  </si>
  <si>
    <t>TS-215EC CO - oxid uhelnatý, elektrochemický, 0-300ppm, 4-20mA, IP</t>
  </si>
  <si>
    <t>-9861949</t>
  </si>
  <si>
    <t>Pol115</t>
  </si>
  <si>
    <t>Výložník</t>
  </si>
  <si>
    <t>-1259700899</t>
  </si>
  <si>
    <t>Pol116</t>
  </si>
  <si>
    <t>Úprava stávajícího hromosvodu</t>
  </si>
  <si>
    <t>-38450416</t>
  </si>
  <si>
    <t>Pol117</t>
  </si>
  <si>
    <t>Venkovní jednotka, 5GHz, 2x16dBi, 802.11a/n, RouterOS L3, POE, zdroj, montážní sada</t>
  </si>
  <si>
    <t>-200055214</t>
  </si>
  <si>
    <t>Pol118</t>
  </si>
  <si>
    <t>AlfaBox+ Komunikační koncentrátor</t>
  </si>
  <si>
    <t>1856657364</t>
  </si>
  <si>
    <t>Pol119</t>
  </si>
  <si>
    <t>AlfaModul.RS232GL HW Modul rozhraní RS232 galvanické oddělení bez modemo</t>
  </si>
  <si>
    <t>-2146009945</t>
  </si>
  <si>
    <t>Pol120</t>
  </si>
  <si>
    <t>SW pro vizualizaci na stávající dispečink</t>
  </si>
  <si>
    <t>-741741173</t>
  </si>
  <si>
    <t>Pol121</t>
  </si>
  <si>
    <t>-1952070450</t>
  </si>
  <si>
    <t>Pol122</t>
  </si>
  <si>
    <t>1197404585</t>
  </si>
  <si>
    <t>Pol123</t>
  </si>
  <si>
    <t>Kabelové rozvody a kabeláž elektro a MaR</t>
  </si>
  <si>
    <t>-958749271</t>
  </si>
  <si>
    <t>Pol124</t>
  </si>
  <si>
    <t>-1181288224</t>
  </si>
  <si>
    <t>Pol125</t>
  </si>
  <si>
    <t>Projektová dokumentace elektro a MaR - skutečný stav</t>
  </si>
  <si>
    <t>-2052215528</t>
  </si>
  <si>
    <t>-1032547644</t>
  </si>
  <si>
    <t>Pol126</t>
  </si>
  <si>
    <t>1590459705</t>
  </si>
  <si>
    <t>-2086489833</t>
  </si>
  <si>
    <t>Pol127</t>
  </si>
  <si>
    <t>1109876796</t>
  </si>
  <si>
    <t>Pol128</t>
  </si>
  <si>
    <t>-167846997</t>
  </si>
  <si>
    <t>2019/0052g - Objekt S, Dieselelektrická centrála - MaR</t>
  </si>
  <si>
    <t>Pol129</t>
  </si>
  <si>
    <t>Pol130</t>
  </si>
  <si>
    <t>JYTY-J 7x1</t>
  </si>
  <si>
    <t>Pol131</t>
  </si>
  <si>
    <t>Pol132</t>
  </si>
  <si>
    <t>PRO1-ModBus Elektroměr PRO1-Mod 0,25-45A ModBus MID, přímé měřen</t>
  </si>
  <si>
    <t>Pol133</t>
  </si>
  <si>
    <t>PRO380-ModBus Elektroměr PRO380-Mod 0,25-100A ModBus MID</t>
  </si>
  <si>
    <t>Pol134</t>
  </si>
  <si>
    <t>FTP 2x2x0,6 venkovní</t>
  </si>
  <si>
    <t>Pol135</t>
  </si>
  <si>
    <t>Pol136</t>
  </si>
  <si>
    <t>Pol137</t>
  </si>
  <si>
    <t>2019/0052h - Doplnění regulace VS Monoblok - MaR</t>
  </si>
  <si>
    <t>Ing. Zdeněk Pfeifer</t>
  </si>
  <si>
    <t xml:space="preserve">    742 - Elektroinstalace - slaboproud</t>
  </si>
  <si>
    <t>742</t>
  </si>
  <si>
    <t>Elektroinstalace - slaboproud</t>
  </si>
  <si>
    <t>001</t>
  </si>
  <si>
    <t>TXM1.8U - univerzální modul, 8x UIO</t>
  </si>
  <si>
    <t>1722324088</t>
  </si>
  <si>
    <t>002</t>
  </si>
  <si>
    <t>QAE2120.015 - ponorné teplotní čidlo LG-Ni1000 - s jímkou 150 mm, -30...+130 °C</t>
  </si>
  <si>
    <t>1764457510</t>
  </si>
  <si>
    <t>003</t>
  </si>
  <si>
    <t>Třífázový jistič od 25 A, 10 kA, charakteristika C</t>
  </si>
  <si>
    <t>-1926006245</t>
  </si>
  <si>
    <t>004</t>
  </si>
  <si>
    <t>Třípólový stykač 20 A, cívka 230 V AC se signalizací stavu</t>
  </si>
  <si>
    <t>-333673856</t>
  </si>
  <si>
    <t>005</t>
  </si>
  <si>
    <t>Úprava stávajícího rozvaděče - osazení modulu, jističe, stykače std.</t>
  </si>
  <si>
    <t>-820170736</t>
  </si>
  <si>
    <t>006</t>
  </si>
  <si>
    <t>Dodávka a montáž kablu a kabelových tras, vč. podružného materiálu</t>
  </si>
  <si>
    <t>-172923586</t>
  </si>
  <si>
    <t>007</t>
  </si>
  <si>
    <t>Úprava SW regulátoru PXC100</t>
  </si>
  <si>
    <t>-127149263</t>
  </si>
  <si>
    <t>008</t>
  </si>
  <si>
    <t>Úprava SW regulátoru dispečerského pracoviště</t>
  </si>
  <si>
    <t>449444586</t>
  </si>
  <si>
    <t>009</t>
  </si>
  <si>
    <t>Zprovoznění, seřízení a vyzkoušení zařízení</t>
  </si>
  <si>
    <t>-2074738671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</si>
</sst>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32" fillId="2" borderId="18" xfId="0" applyFont="1" applyFill="1" applyBorder="1" applyAlignment="1" applyProtection="1">
      <alignment horizontal="left" vertical="center"/>
      <protection locked="0"/>
    </xf>
    <xf numFmtId="0" fontId="32" fillId="0" borderId="19" xfId="0" applyFont="1" applyBorder="1" applyAlignment="1" applyProtection="1">
      <alignment horizontal="center" vertical="center"/>
      <protection/>
    </xf>
    <xf numFmtId="0" fontId="0" fillId="0" borderId="0" xfId="0"/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4" t="s">
        <v>14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19"/>
      <c r="AQ5" s="19"/>
      <c r="AR5" s="17"/>
      <c r="BE5" s="241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6" t="s">
        <v>17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19"/>
      <c r="AQ6" s="19"/>
      <c r="AR6" s="17"/>
      <c r="BE6" s="242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42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42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2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42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42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2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42"/>
      <c r="BS13" s="14" t="s">
        <v>6</v>
      </c>
    </row>
    <row r="14" spans="2:71" ht="12.75">
      <c r="B14" s="18"/>
      <c r="C14" s="19"/>
      <c r="D14" s="19"/>
      <c r="E14" s="247" t="s">
        <v>29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42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2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42"/>
      <c r="BS16" s="14" t="s">
        <v>4</v>
      </c>
    </row>
    <row r="17" spans="2:71" s="1" customFormat="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42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2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42"/>
      <c r="BS19" s="14" t="s">
        <v>6</v>
      </c>
    </row>
    <row r="20" spans="2:71" s="1" customFormat="1" ht="18.4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42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2"/>
    </row>
    <row r="22" spans="2:57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2"/>
    </row>
    <row r="23" spans="2:57" s="1" customFormat="1" ht="16.5" customHeight="1">
      <c r="B23" s="18"/>
      <c r="C23" s="19"/>
      <c r="D23" s="19"/>
      <c r="E23" s="249" t="s">
        <v>1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19"/>
      <c r="AP23" s="19"/>
      <c r="AQ23" s="19"/>
      <c r="AR23" s="17"/>
      <c r="BE23" s="242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2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2"/>
    </row>
    <row r="26" spans="1:57" s="2" customFormat="1" ht="25.9" customHeight="1">
      <c r="A26" s="31"/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0">
        <f>ROUND(AG94,2)</f>
        <v>0</v>
      </c>
      <c r="AL26" s="251"/>
      <c r="AM26" s="251"/>
      <c r="AN26" s="251"/>
      <c r="AO26" s="251"/>
      <c r="AP26" s="33"/>
      <c r="AQ26" s="33"/>
      <c r="AR26" s="36"/>
      <c r="BE26" s="242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2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2" t="s">
        <v>37</v>
      </c>
      <c r="M28" s="252"/>
      <c r="N28" s="252"/>
      <c r="O28" s="252"/>
      <c r="P28" s="252"/>
      <c r="Q28" s="33"/>
      <c r="R28" s="33"/>
      <c r="S28" s="33"/>
      <c r="T28" s="33"/>
      <c r="U28" s="33"/>
      <c r="V28" s="33"/>
      <c r="W28" s="252" t="s">
        <v>38</v>
      </c>
      <c r="X28" s="252"/>
      <c r="Y28" s="252"/>
      <c r="Z28" s="252"/>
      <c r="AA28" s="252"/>
      <c r="AB28" s="252"/>
      <c r="AC28" s="252"/>
      <c r="AD28" s="252"/>
      <c r="AE28" s="252"/>
      <c r="AF28" s="33"/>
      <c r="AG28" s="33"/>
      <c r="AH28" s="33"/>
      <c r="AI28" s="33"/>
      <c r="AJ28" s="33"/>
      <c r="AK28" s="252" t="s">
        <v>39</v>
      </c>
      <c r="AL28" s="252"/>
      <c r="AM28" s="252"/>
      <c r="AN28" s="252"/>
      <c r="AO28" s="252"/>
      <c r="AP28" s="33"/>
      <c r="AQ28" s="33"/>
      <c r="AR28" s="36"/>
      <c r="BE28" s="242"/>
    </row>
    <row r="29" spans="2:57" s="3" customFormat="1" ht="14.45" customHeight="1">
      <c r="B29" s="37"/>
      <c r="C29" s="38"/>
      <c r="D29" s="26" t="s">
        <v>40</v>
      </c>
      <c r="E29" s="38"/>
      <c r="F29" s="26" t="s">
        <v>41</v>
      </c>
      <c r="G29" s="38"/>
      <c r="H29" s="38"/>
      <c r="I29" s="38"/>
      <c r="J29" s="38"/>
      <c r="K29" s="38"/>
      <c r="L29" s="236">
        <v>0.21</v>
      </c>
      <c r="M29" s="235"/>
      <c r="N29" s="235"/>
      <c r="O29" s="235"/>
      <c r="P29" s="235"/>
      <c r="Q29" s="38"/>
      <c r="R29" s="38"/>
      <c r="S29" s="38"/>
      <c r="T29" s="38"/>
      <c r="U29" s="38"/>
      <c r="V29" s="38"/>
      <c r="W29" s="234">
        <f>ROUND(AZ94,2)</f>
        <v>0</v>
      </c>
      <c r="X29" s="235"/>
      <c r="Y29" s="235"/>
      <c r="Z29" s="235"/>
      <c r="AA29" s="235"/>
      <c r="AB29" s="235"/>
      <c r="AC29" s="235"/>
      <c r="AD29" s="235"/>
      <c r="AE29" s="235"/>
      <c r="AF29" s="38"/>
      <c r="AG29" s="38"/>
      <c r="AH29" s="38"/>
      <c r="AI29" s="38"/>
      <c r="AJ29" s="38"/>
      <c r="AK29" s="234">
        <f>ROUND(AV94,2)</f>
        <v>0</v>
      </c>
      <c r="AL29" s="235"/>
      <c r="AM29" s="235"/>
      <c r="AN29" s="235"/>
      <c r="AO29" s="235"/>
      <c r="AP29" s="38"/>
      <c r="AQ29" s="38"/>
      <c r="AR29" s="39"/>
      <c r="BE29" s="243"/>
    </row>
    <row r="30" spans="2:57" s="3" customFormat="1" ht="14.45" customHeight="1">
      <c r="B30" s="37"/>
      <c r="C30" s="38"/>
      <c r="D30" s="38"/>
      <c r="E30" s="38"/>
      <c r="F30" s="26" t="s">
        <v>42</v>
      </c>
      <c r="G30" s="38"/>
      <c r="H30" s="38"/>
      <c r="I30" s="38"/>
      <c r="J30" s="38"/>
      <c r="K30" s="38"/>
      <c r="L30" s="236">
        <v>0.15</v>
      </c>
      <c r="M30" s="235"/>
      <c r="N30" s="235"/>
      <c r="O30" s="235"/>
      <c r="P30" s="235"/>
      <c r="Q30" s="38"/>
      <c r="R30" s="38"/>
      <c r="S30" s="38"/>
      <c r="T30" s="38"/>
      <c r="U30" s="38"/>
      <c r="V30" s="38"/>
      <c r="W30" s="234">
        <f>ROUND(BA94,2)</f>
        <v>0</v>
      </c>
      <c r="X30" s="235"/>
      <c r="Y30" s="235"/>
      <c r="Z30" s="235"/>
      <c r="AA30" s="235"/>
      <c r="AB30" s="235"/>
      <c r="AC30" s="235"/>
      <c r="AD30" s="235"/>
      <c r="AE30" s="235"/>
      <c r="AF30" s="38"/>
      <c r="AG30" s="38"/>
      <c r="AH30" s="38"/>
      <c r="AI30" s="38"/>
      <c r="AJ30" s="38"/>
      <c r="AK30" s="234">
        <f>ROUND(AW94,2)</f>
        <v>0</v>
      </c>
      <c r="AL30" s="235"/>
      <c r="AM30" s="235"/>
      <c r="AN30" s="235"/>
      <c r="AO30" s="235"/>
      <c r="AP30" s="38"/>
      <c r="AQ30" s="38"/>
      <c r="AR30" s="39"/>
      <c r="BE30" s="243"/>
    </row>
    <row r="31" spans="2:57" s="3" customFormat="1" ht="14.45" customHeight="1" hidden="1">
      <c r="B31" s="37"/>
      <c r="C31" s="38"/>
      <c r="D31" s="38"/>
      <c r="E31" s="38"/>
      <c r="F31" s="26" t="s">
        <v>43</v>
      </c>
      <c r="G31" s="38"/>
      <c r="H31" s="38"/>
      <c r="I31" s="38"/>
      <c r="J31" s="38"/>
      <c r="K31" s="38"/>
      <c r="L31" s="236">
        <v>0.21</v>
      </c>
      <c r="M31" s="235"/>
      <c r="N31" s="235"/>
      <c r="O31" s="235"/>
      <c r="P31" s="235"/>
      <c r="Q31" s="38"/>
      <c r="R31" s="38"/>
      <c r="S31" s="38"/>
      <c r="T31" s="38"/>
      <c r="U31" s="38"/>
      <c r="V31" s="38"/>
      <c r="W31" s="234">
        <f>ROUND(BB94,2)</f>
        <v>0</v>
      </c>
      <c r="X31" s="235"/>
      <c r="Y31" s="235"/>
      <c r="Z31" s="235"/>
      <c r="AA31" s="235"/>
      <c r="AB31" s="235"/>
      <c r="AC31" s="235"/>
      <c r="AD31" s="235"/>
      <c r="AE31" s="235"/>
      <c r="AF31" s="38"/>
      <c r="AG31" s="38"/>
      <c r="AH31" s="38"/>
      <c r="AI31" s="38"/>
      <c r="AJ31" s="38"/>
      <c r="AK31" s="234">
        <v>0</v>
      </c>
      <c r="AL31" s="235"/>
      <c r="AM31" s="235"/>
      <c r="AN31" s="235"/>
      <c r="AO31" s="235"/>
      <c r="AP31" s="38"/>
      <c r="AQ31" s="38"/>
      <c r="AR31" s="39"/>
      <c r="BE31" s="243"/>
    </row>
    <row r="32" spans="2:57" s="3" customFormat="1" ht="14.45" customHeight="1" hidden="1">
      <c r="B32" s="37"/>
      <c r="C32" s="38"/>
      <c r="D32" s="38"/>
      <c r="E32" s="38"/>
      <c r="F32" s="26" t="s">
        <v>44</v>
      </c>
      <c r="G32" s="38"/>
      <c r="H32" s="38"/>
      <c r="I32" s="38"/>
      <c r="J32" s="38"/>
      <c r="K32" s="38"/>
      <c r="L32" s="236">
        <v>0.15</v>
      </c>
      <c r="M32" s="235"/>
      <c r="N32" s="235"/>
      <c r="O32" s="235"/>
      <c r="P32" s="235"/>
      <c r="Q32" s="38"/>
      <c r="R32" s="38"/>
      <c r="S32" s="38"/>
      <c r="T32" s="38"/>
      <c r="U32" s="38"/>
      <c r="V32" s="38"/>
      <c r="W32" s="234">
        <f>ROUND(BC94,2)</f>
        <v>0</v>
      </c>
      <c r="X32" s="235"/>
      <c r="Y32" s="235"/>
      <c r="Z32" s="235"/>
      <c r="AA32" s="235"/>
      <c r="AB32" s="235"/>
      <c r="AC32" s="235"/>
      <c r="AD32" s="235"/>
      <c r="AE32" s="235"/>
      <c r="AF32" s="38"/>
      <c r="AG32" s="38"/>
      <c r="AH32" s="38"/>
      <c r="AI32" s="38"/>
      <c r="AJ32" s="38"/>
      <c r="AK32" s="234">
        <v>0</v>
      </c>
      <c r="AL32" s="235"/>
      <c r="AM32" s="235"/>
      <c r="AN32" s="235"/>
      <c r="AO32" s="235"/>
      <c r="AP32" s="38"/>
      <c r="AQ32" s="38"/>
      <c r="AR32" s="39"/>
      <c r="BE32" s="243"/>
    </row>
    <row r="33" spans="2:57" s="3" customFormat="1" ht="14.45" customHeight="1" hidden="1">
      <c r="B33" s="37"/>
      <c r="C33" s="38"/>
      <c r="D33" s="38"/>
      <c r="E33" s="38"/>
      <c r="F33" s="26" t="s">
        <v>45</v>
      </c>
      <c r="G33" s="38"/>
      <c r="H33" s="38"/>
      <c r="I33" s="38"/>
      <c r="J33" s="38"/>
      <c r="K33" s="38"/>
      <c r="L33" s="236">
        <v>0</v>
      </c>
      <c r="M33" s="235"/>
      <c r="N33" s="235"/>
      <c r="O33" s="235"/>
      <c r="P33" s="235"/>
      <c r="Q33" s="38"/>
      <c r="R33" s="38"/>
      <c r="S33" s="38"/>
      <c r="T33" s="38"/>
      <c r="U33" s="38"/>
      <c r="V33" s="38"/>
      <c r="W33" s="234">
        <f>ROUND(BD94,2)</f>
        <v>0</v>
      </c>
      <c r="X33" s="235"/>
      <c r="Y33" s="235"/>
      <c r="Z33" s="235"/>
      <c r="AA33" s="235"/>
      <c r="AB33" s="235"/>
      <c r="AC33" s="235"/>
      <c r="AD33" s="235"/>
      <c r="AE33" s="235"/>
      <c r="AF33" s="38"/>
      <c r="AG33" s="38"/>
      <c r="AH33" s="38"/>
      <c r="AI33" s="38"/>
      <c r="AJ33" s="38"/>
      <c r="AK33" s="234">
        <v>0</v>
      </c>
      <c r="AL33" s="235"/>
      <c r="AM33" s="235"/>
      <c r="AN33" s="235"/>
      <c r="AO33" s="235"/>
      <c r="AP33" s="38"/>
      <c r="AQ33" s="38"/>
      <c r="AR33" s="39"/>
      <c r="BE33" s="243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2"/>
    </row>
    <row r="35" spans="1:57" s="2" customFormat="1" ht="25.9" customHeight="1">
      <c r="A35" s="31"/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40" t="s">
        <v>48</v>
      </c>
      <c r="Y35" s="238"/>
      <c r="Z35" s="238"/>
      <c r="AA35" s="238"/>
      <c r="AB35" s="238"/>
      <c r="AC35" s="42"/>
      <c r="AD35" s="42"/>
      <c r="AE35" s="42"/>
      <c r="AF35" s="42"/>
      <c r="AG35" s="42"/>
      <c r="AH35" s="42"/>
      <c r="AI35" s="42"/>
      <c r="AJ35" s="42"/>
      <c r="AK35" s="237">
        <f>SUM(AK26:AK33)</f>
        <v>0</v>
      </c>
      <c r="AL35" s="238"/>
      <c r="AM35" s="238"/>
      <c r="AN35" s="238"/>
      <c r="AO35" s="239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50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51</v>
      </c>
      <c r="AI60" s="35"/>
      <c r="AJ60" s="35"/>
      <c r="AK60" s="35"/>
      <c r="AL60" s="35"/>
      <c r="AM60" s="49" t="s">
        <v>52</v>
      </c>
      <c r="AN60" s="35"/>
      <c r="AO60" s="35"/>
      <c r="AP60" s="33"/>
      <c r="AQ60" s="33"/>
      <c r="AR60" s="36"/>
      <c r="BE60" s="31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54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51</v>
      </c>
      <c r="AI75" s="35"/>
      <c r="AJ75" s="35"/>
      <c r="AK75" s="35"/>
      <c r="AL75" s="35"/>
      <c r="AM75" s="49" t="s">
        <v>52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2019/0052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63" t="str">
        <f>K6</f>
        <v>Teplovodní přípojka pro objekt č.p. 499, připojení na výměníkovou stanici monobloku - II.etapa, dieselagregát, MaR garáž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Klatovy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65" t="str">
        <f>IF(AN8="","",AN8)</f>
        <v>2. 7. 2019</v>
      </c>
      <c r="AN87" s="265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Klatovská nemocnice a.s., Plzeňská 929, Klatovy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66" t="str">
        <f>IF(E17="","",E17)</f>
        <v>THERMOLUFT KT s.r.o.</v>
      </c>
      <c r="AN89" s="267"/>
      <c r="AO89" s="267"/>
      <c r="AP89" s="267"/>
      <c r="AQ89" s="33"/>
      <c r="AR89" s="36"/>
      <c r="AS89" s="268" t="s">
        <v>56</v>
      </c>
      <c r="AT89" s="269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66" t="str">
        <f>IF(E20="","",E20)</f>
        <v>Jan Štětka</v>
      </c>
      <c r="AN90" s="267"/>
      <c r="AO90" s="267"/>
      <c r="AP90" s="267"/>
      <c r="AQ90" s="33"/>
      <c r="AR90" s="36"/>
      <c r="AS90" s="270"/>
      <c r="AT90" s="271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72"/>
      <c r="AT91" s="273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58" t="s">
        <v>57</v>
      </c>
      <c r="D92" s="259"/>
      <c r="E92" s="259"/>
      <c r="F92" s="259"/>
      <c r="G92" s="259"/>
      <c r="H92" s="70"/>
      <c r="I92" s="261" t="s">
        <v>58</v>
      </c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60" t="s">
        <v>59</v>
      </c>
      <c r="AH92" s="259"/>
      <c r="AI92" s="259"/>
      <c r="AJ92" s="259"/>
      <c r="AK92" s="259"/>
      <c r="AL92" s="259"/>
      <c r="AM92" s="259"/>
      <c r="AN92" s="261" t="s">
        <v>60</v>
      </c>
      <c r="AO92" s="259"/>
      <c r="AP92" s="262"/>
      <c r="AQ92" s="71" t="s">
        <v>61</v>
      </c>
      <c r="AR92" s="36"/>
      <c r="AS92" s="72" t="s">
        <v>62</v>
      </c>
      <c r="AT92" s="73" t="s">
        <v>63</v>
      </c>
      <c r="AU92" s="73" t="s">
        <v>64</v>
      </c>
      <c r="AV92" s="73" t="s">
        <v>65</v>
      </c>
      <c r="AW92" s="73" t="s">
        <v>66</v>
      </c>
      <c r="AX92" s="73" t="s">
        <v>67</v>
      </c>
      <c r="AY92" s="73" t="s">
        <v>68</v>
      </c>
      <c r="AZ92" s="73" t="s">
        <v>69</v>
      </c>
      <c r="BA92" s="73" t="s">
        <v>70</v>
      </c>
      <c r="BB92" s="73" t="s">
        <v>71</v>
      </c>
      <c r="BC92" s="73" t="s">
        <v>72</v>
      </c>
      <c r="BD92" s="74" t="s">
        <v>73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74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6">
        <f>ROUND(SUM(AG95:AG102),2)</f>
        <v>0</v>
      </c>
      <c r="AH94" s="256"/>
      <c r="AI94" s="256"/>
      <c r="AJ94" s="256"/>
      <c r="AK94" s="256"/>
      <c r="AL94" s="256"/>
      <c r="AM94" s="256"/>
      <c r="AN94" s="257">
        <f aca="true" t="shared" si="0" ref="AN94:AN102">SUM(AG94,AT94)</f>
        <v>0</v>
      </c>
      <c r="AO94" s="257"/>
      <c r="AP94" s="257"/>
      <c r="AQ94" s="82" t="s">
        <v>1</v>
      </c>
      <c r="AR94" s="83"/>
      <c r="AS94" s="84">
        <f>ROUND(SUM(AS95:AS102),2)</f>
        <v>0</v>
      </c>
      <c r="AT94" s="85">
        <f aca="true" t="shared" si="1" ref="AT94:AT102">ROUND(SUM(AV94:AW94),2)</f>
        <v>0</v>
      </c>
      <c r="AU94" s="86">
        <f>ROUND(SUM(AU95:AU102),5)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ROUND(SUM(AZ95:AZ102),2)</f>
        <v>0</v>
      </c>
      <c r="BA94" s="85">
        <f>ROUND(SUM(BA95:BA102),2)</f>
        <v>0</v>
      </c>
      <c r="BB94" s="85">
        <f>ROUND(SUM(BB95:BB102),2)</f>
        <v>0</v>
      </c>
      <c r="BC94" s="85">
        <f>ROUND(SUM(BC95:BC102),2)</f>
        <v>0</v>
      </c>
      <c r="BD94" s="87">
        <f>ROUND(SUM(BD95:BD102),2)</f>
        <v>0</v>
      </c>
      <c r="BS94" s="88" t="s">
        <v>75</v>
      </c>
      <c r="BT94" s="88" t="s">
        <v>76</v>
      </c>
      <c r="BU94" s="89" t="s">
        <v>77</v>
      </c>
      <c r="BV94" s="88" t="s">
        <v>78</v>
      </c>
      <c r="BW94" s="88" t="s">
        <v>5</v>
      </c>
      <c r="BX94" s="88" t="s">
        <v>79</v>
      </c>
      <c r="CL94" s="88" t="s">
        <v>1</v>
      </c>
    </row>
    <row r="95" spans="1:91" s="7" customFormat="1" ht="24.75" customHeight="1">
      <c r="A95" s="90" t="s">
        <v>80</v>
      </c>
      <c r="B95" s="91"/>
      <c r="C95" s="92"/>
      <c r="D95" s="255" t="s">
        <v>81</v>
      </c>
      <c r="E95" s="255"/>
      <c r="F95" s="255"/>
      <c r="G95" s="255"/>
      <c r="H95" s="255"/>
      <c r="I95" s="93"/>
      <c r="J95" s="255" t="s">
        <v>82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3">
        <f>'2019-0052a - č.p. 499 - V...'!J30</f>
        <v>0</v>
      </c>
      <c r="AH95" s="254"/>
      <c r="AI95" s="254"/>
      <c r="AJ95" s="254"/>
      <c r="AK95" s="254"/>
      <c r="AL95" s="254"/>
      <c r="AM95" s="254"/>
      <c r="AN95" s="253">
        <f t="shared" si="0"/>
        <v>0</v>
      </c>
      <c r="AO95" s="254"/>
      <c r="AP95" s="254"/>
      <c r="AQ95" s="94" t="s">
        <v>83</v>
      </c>
      <c r="AR95" s="95"/>
      <c r="AS95" s="96">
        <v>0</v>
      </c>
      <c r="AT95" s="97">
        <f t="shared" si="1"/>
        <v>0</v>
      </c>
      <c r="AU95" s="98">
        <f>'2019-0052a - č.p. 499 - V...'!P128</f>
        <v>0</v>
      </c>
      <c r="AV95" s="97">
        <f>'2019-0052a - č.p. 499 - V...'!J33</f>
        <v>0</v>
      </c>
      <c r="AW95" s="97">
        <f>'2019-0052a - č.p. 499 - V...'!J34</f>
        <v>0</v>
      </c>
      <c r="AX95" s="97">
        <f>'2019-0052a - č.p. 499 - V...'!J35</f>
        <v>0</v>
      </c>
      <c r="AY95" s="97">
        <f>'2019-0052a - č.p. 499 - V...'!J36</f>
        <v>0</v>
      </c>
      <c r="AZ95" s="97">
        <f>'2019-0052a - č.p. 499 - V...'!F33</f>
        <v>0</v>
      </c>
      <c r="BA95" s="97">
        <f>'2019-0052a - č.p. 499 - V...'!F34</f>
        <v>0</v>
      </c>
      <c r="BB95" s="97">
        <f>'2019-0052a - č.p. 499 - V...'!F35</f>
        <v>0</v>
      </c>
      <c r="BC95" s="97">
        <f>'2019-0052a - č.p. 499 - V...'!F36</f>
        <v>0</v>
      </c>
      <c r="BD95" s="99">
        <f>'2019-0052a - č.p. 499 - V...'!F37</f>
        <v>0</v>
      </c>
      <c r="BT95" s="100" t="s">
        <v>84</v>
      </c>
      <c r="BV95" s="100" t="s">
        <v>78</v>
      </c>
      <c r="BW95" s="100" t="s">
        <v>85</v>
      </c>
      <c r="BX95" s="100" t="s">
        <v>5</v>
      </c>
      <c r="CL95" s="100" t="s">
        <v>1</v>
      </c>
      <c r="CM95" s="100" t="s">
        <v>86</v>
      </c>
    </row>
    <row r="96" spans="1:91" s="7" customFormat="1" ht="24.75" customHeight="1">
      <c r="A96" s="90" t="s">
        <v>80</v>
      </c>
      <c r="B96" s="91"/>
      <c r="C96" s="92"/>
      <c r="D96" s="255" t="s">
        <v>87</v>
      </c>
      <c r="E96" s="255"/>
      <c r="F96" s="255"/>
      <c r="G96" s="255"/>
      <c r="H96" s="255"/>
      <c r="I96" s="93"/>
      <c r="J96" s="255" t="s">
        <v>88</v>
      </c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3">
        <f>'2019-0052b - Objekt na p....'!J30</f>
        <v>0</v>
      </c>
      <c r="AH96" s="254"/>
      <c r="AI96" s="254"/>
      <c r="AJ96" s="254"/>
      <c r="AK96" s="254"/>
      <c r="AL96" s="254"/>
      <c r="AM96" s="254"/>
      <c r="AN96" s="253">
        <f t="shared" si="0"/>
        <v>0</v>
      </c>
      <c r="AO96" s="254"/>
      <c r="AP96" s="254"/>
      <c r="AQ96" s="94" t="s">
        <v>83</v>
      </c>
      <c r="AR96" s="95"/>
      <c r="AS96" s="96">
        <v>0</v>
      </c>
      <c r="AT96" s="97">
        <f t="shared" si="1"/>
        <v>0</v>
      </c>
      <c r="AU96" s="98">
        <f>'2019-0052b - Objekt na p....'!P119</f>
        <v>0</v>
      </c>
      <c r="AV96" s="97">
        <f>'2019-0052b - Objekt na p....'!J33</f>
        <v>0</v>
      </c>
      <c r="AW96" s="97">
        <f>'2019-0052b - Objekt na p....'!J34</f>
        <v>0</v>
      </c>
      <c r="AX96" s="97">
        <f>'2019-0052b - Objekt na p....'!J35</f>
        <v>0</v>
      </c>
      <c r="AY96" s="97">
        <f>'2019-0052b - Objekt na p....'!J36</f>
        <v>0</v>
      </c>
      <c r="AZ96" s="97">
        <f>'2019-0052b - Objekt na p....'!F33</f>
        <v>0</v>
      </c>
      <c r="BA96" s="97">
        <f>'2019-0052b - Objekt na p....'!F34</f>
        <v>0</v>
      </c>
      <c r="BB96" s="97">
        <f>'2019-0052b - Objekt na p....'!F35</f>
        <v>0</v>
      </c>
      <c r="BC96" s="97">
        <f>'2019-0052b - Objekt na p....'!F36</f>
        <v>0</v>
      </c>
      <c r="BD96" s="99">
        <f>'2019-0052b - Objekt na p....'!F37</f>
        <v>0</v>
      </c>
      <c r="BT96" s="100" t="s">
        <v>84</v>
      </c>
      <c r="BV96" s="100" t="s">
        <v>78</v>
      </c>
      <c r="BW96" s="100" t="s">
        <v>89</v>
      </c>
      <c r="BX96" s="100" t="s">
        <v>5</v>
      </c>
      <c r="CL96" s="100" t="s">
        <v>1</v>
      </c>
      <c r="CM96" s="100" t="s">
        <v>86</v>
      </c>
    </row>
    <row r="97" spans="1:91" s="7" customFormat="1" ht="24.75" customHeight="1">
      <c r="A97" s="90" t="s">
        <v>80</v>
      </c>
      <c r="B97" s="91"/>
      <c r="C97" s="92"/>
      <c r="D97" s="255" t="s">
        <v>90</v>
      </c>
      <c r="E97" s="255"/>
      <c r="F97" s="255"/>
      <c r="G97" s="255"/>
      <c r="H97" s="255"/>
      <c r="I97" s="93"/>
      <c r="J97" s="255" t="s">
        <v>91</v>
      </c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3">
        <f>'2019-0052c - Objekt na p....'!J30</f>
        <v>0</v>
      </c>
      <c r="AH97" s="254"/>
      <c r="AI97" s="254"/>
      <c r="AJ97" s="254"/>
      <c r="AK97" s="254"/>
      <c r="AL97" s="254"/>
      <c r="AM97" s="254"/>
      <c r="AN97" s="253">
        <f t="shared" si="0"/>
        <v>0</v>
      </c>
      <c r="AO97" s="254"/>
      <c r="AP97" s="254"/>
      <c r="AQ97" s="94" t="s">
        <v>83</v>
      </c>
      <c r="AR97" s="95"/>
      <c r="AS97" s="96">
        <v>0</v>
      </c>
      <c r="AT97" s="97">
        <f t="shared" si="1"/>
        <v>0</v>
      </c>
      <c r="AU97" s="98">
        <f>'2019-0052c - Objekt na p....'!P125</f>
        <v>0</v>
      </c>
      <c r="AV97" s="97">
        <f>'2019-0052c - Objekt na p....'!J33</f>
        <v>0</v>
      </c>
      <c r="AW97" s="97">
        <f>'2019-0052c - Objekt na p....'!J34</f>
        <v>0</v>
      </c>
      <c r="AX97" s="97">
        <f>'2019-0052c - Objekt na p....'!J35</f>
        <v>0</v>
      </c>
      <c r="AY97" s="97">
        <f>'2019-0052c - Objekt na p....'!J36</f>
        <v>0</v>
      </c>
      <c r="AZ97" s="97">
        <f>'2019-0052c - Objekt na p....'!F33</f>
        <v>0</v>
      </c>
      <c r="BA97" s="97">
        <f>'2019-0052c - Objekt na p....'!F34</f>
        <v>0</v>
      </c>
      <c r="BB97" s="97">
        <f>'2019-0052c - Objekt na p....'!F35</f>
        <v>0</v>
      </c>
      <c r="BC97" s="97">
        <f>'2019-0052c - Objekt na p....'!F36</f>
        <v>0</v>
      </c>
      <c r="BD97" s="99">
        <f>'2019-0052c - Objekt na p....'!F37</f>
        <v>0</v>
      </c>
      <c r="BT97" s="100" t="s">
        <v>84</v>
      </c>
      <c r="BV97" s="100" t="s">
        <v>78</v>
      </c>
      <c r="BW97" s="100" t="s">
        <v>92</v>
      </c>
      <c r="BX97" s="100" t="s">
        <v>5</v>
      </c>
      <c r="CL97" s="100" t="s">
        <v>1</v>
      </c>
      <c r="CM97" s="100" t="s">
        <v>86</v>
      </c>
    </row>
    <row r="98" spans="1:91" s="7" customFormat="1" ht="24.75" customHeight="1">
      <c r="A98" s="90" t="s">
        <v>80</v>
      </c>
      <c r="B98" s="91"/>
      <c r="C98" s="92"/>
      <c r="D98" s="255" t="s">
        <v>93</v>
      </c>
      <c r="E98" s="255"/>
      <c r="F98" s="255"/>
      <c r="G98" s="255"/>
      <c r="H98" s="255"/>
      <c r="I98" s="93"/>
      <c r="J98" s="255" t="s">
        <v>94</v>
      </c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3">
        <f>'2019-0052d - Objekt na p....'!J30</f>
        <v>0</v>
      </c>
      <c r="AH98" s="254"/>
      <c r="AI98" s="254"/>
      <c r="AJ98" s="254"/>
      <c r="AK98" s="254"/>
      <c r="AL98" s="254"/>
      <c r="AM98" s="254"/>
      <c r="AN98" s="253">
        <f t="shared" si="0"/>
        <v>0</v>
      </c>
      <c r="AO98" s="254"/>
      <c r="AP98" s="254"/>
      <c r="AQ98" s="94" t="s">
        <v>83</v>
      </c>
      <c r="AR98" s="95"/>
      <c r="AS98" s="96">
        <v>0</v>
      </c>
      <c r="AT98" s="97">
        <f t="shared" si="1"/>
        <v>0</v>
      </c>
      <c r="AU98" s="98">
        <f>'2019-0052d - Objekt na p....'!P119</f>
        <v>0</v>
      </c>
      <c r="AV98" s="97">
        <f>'2019-0052d - Objekt na p....'!J33</f>
        <v>0</v>
      </c>
      <c r="AW98" s="97">
        <f>'2019-0052d - Objekt na p....'!J34</f>
        <v>0</v>
      </c>
      <c r="AX98" s="97">
        <f>'2019-0052d - Objekt na p....'!J35</f>
        <v>0</v>
      </c>
      <c r="AY98" s="97">
        <f>'2019-0052d - Objekt na p....'!J36</f>
        <v>0</v>
      </c>
      <c r="AZ98" s="97">
        <f>'2019-0052d - Objekt na p....'!F33</f>
        <v>0</v>
      </c>
      <c r="BA98" s="97">
        <f>'2019-0052d - Objekt na p....'!F34</f>
        <v>0</v>
      </c>
      <c r="BB98" s="97">
        <f>'2019-0052d - Objekt na p....'!F35</f>
        <v>0</v>
      </c>
      <c r="BC98" s="97">
        <f>'2019-0052d - Objekt na p....'!F36</f>
        <v>0</v>
      </c>
      <c r="BD98" s="99">
        <f>'2019-0052d - Objekt na p....'!F37</f>
        <v>0</v>
      </c>
      <c r="BT98" s="100" t="s">
        <v>84</v>
      </c>
      <c r="BV98" s="100" t="s">
        <v>78</v>
      </c>
      <c r="BW98" s="100" t="s">
        <v>95</v>
      </c>
      <c r="BX98" s="100" t="s">
        <v>5</v>
      </c>
      <c r="CL98" s="100" t="s">
        <v>1</v>
      </c>
      <c r="CM98" s="100" t="s">
        <v>86</v>
      </c>
    </row>
    <row r="99" spans="1:91" s="7" customFormat="1" ht="24.75" customHeight="1">
      <c r="A99" s="90" t="s">
        <v>80</v>
      </c>
      <c r="B99" s="91"/>
      <c r="C99" s="92"/>
      <c r="D99" s="255" t="s">
        <v>96</v>
      </c>
      <c r="E99" s="255"/>
      <c r="F99" s="255"/>
      <c r="G99" s="255"/>
      <c r="H99" s="255"/>
      <c r="I99" s="93"/>
      <c r="J99" s="255" t="s">
        <v>97</v>
      </c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3">
        <f>'2019-0052e - č.p. 499 - MaR'!J30</f>
        <v>0</v>
      </c>
      <c r="AH99" s="254"/>
      <c r="AI99" s="254"/>
      <c r="AJ99" s="254"/>
      <c r="AK99" s="254"/>
      <c r="AL99" s="254"/>
      <c r="AM99" s="254"/>
      <c r="AN99" s="253">
        <f t="shared" si="0"/>
        <v>0</v>
      </c>
      <c r="AO99" s="254"/>
      <c r="AP99" s="254"/>
      <c r="AQ99" s="94" t="s">
        <v>83</v>
      </c>
      <c r="AR99" s="95"/>
      <c r="AS99" s="96">
        <v>0</v>
      </c>
      <c r="AT99" s="97">
        <f t="shared" si="1"/>
        <v>0</v>
      </c>
      <c r="AU99" s="98">
        <f>'2019-0052e - č.p. 499 - MaR'!P118</f>
        <v>0</v>
      </c>
      <c r="AV99" s="97">
        <f>'2019-0052e - č.p. 499 - MaR'!J33</f>
        <v>0</v>
      </c>
      <c r="AW99" s="97">
        <f>'2019-0052e - č.p. 499 - MaR'!J34</f>
        <v>0</v>
      </c>
      <c r="AX99" s="97">
        <f>'2019-0052e - č.p. 499 - MaR'!J35</f>
        <v>0</v>
      </c>
      <c r="AY99" s="97">
        <f>'2019-0052e - č.p. 499 - MaR'!J36</f>
        <v>0</v>
      </c>
      <c r="AZ99" s="97">
        <f>'2019-0052e - č.p. 499 - MaR'!F33</f>
        <v>0</v>
      </c>
      <c r="BA99" s="97">
        <f>'2019-0052e - č.p. 499 - MaR'!F34</f>
        <v>0</v>
      </c>
      <c r="BB99" s="97">
        <f>'2019-0052e - č.p. 499 - MaR'!F35</f>
        <v>0</v>
      </c>
      <c r="BC99" s="97">
        <f>'2019-0052e - č.p. 499 - MaR'!F36</f>
        <v>0</v>
      </c>
      <c r="BD99" s="99">
        <f>'2019-0052e - č.p. 499 - MaR'!F37</f>
        <v>0</v>
      </c>
      <c r="BT99" s="100" t="s">
        <v>84</v>
      </c>
      <c r="BV99" s="100" t="s">
        <v>78</v>
      </c>
      <c r="BW99" s="100" t="s">
        <v>98</v>
      </c>
      <c r="BX99" s="100" t="s">
        <v>5</v>
      </c>
      <c r="CL99" s="100" t="s">
        <v>1</v>
      </c>
      <c r="CM99" s="100" t="s">
        <v>86</v>
      </c>
    </row>
    <row r="100" spans="1:91" s="7" customFormat="1" ht="24.75" customHeight="1">
      <c r="A100" s="90" t="s">
        <v>80</v>
      </c>
      <c r="B100" s="91"/>
      <c r="C100" s="92"/>
      <c r="D100" s="255" t="s">
        <v>99</v>
      </c>
      <c r="E100" s="255"/>
      <c r="F100" s="255"/>
      <c r="G100" s="255"/>
      <c r="H100" s="255"/>
      <c r="I100" s="93"/>
      <c r="J100" s="255" t="s">
        <v>100</v>
      </c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3">
        <f>'2019-0052f - Objekt na p....'!J30</f>
        <v>0</v>
      </c>
      <c r="AH100" s="254"/>
      <c r="AI100" s="254"/>
      <c r="AJ100" s="254"/>
      <c r="AK100" s="254"/>
      <c r="AL100" s="254"/>
      <c r="AM100" s="254"/>
      <c r="AN100" s="253">
        <f t="shared" si="0"/>
        <v>0</v>
      </c>
      <c r="AO100" s="254"/>
      <c r="AP100" s="254"/>
      <c r="AQ100" s="94" t="s">
        <v>83</v>
      </c>
      <c r="AR100" s="95"/>
      <c r="AS100" s="96">
        <v>0</v>
      </c>
      <c r="AT100" s="97">
        <f t="shared" si="1"/>
        <v>0</v>
      </c>
      <c r="AU100" s="98">
        <f>'2019-0052f - Objekt na p....'!P118</f>
        <v>0</v>
      </c>
      <c r="AV100" s="97">
        <f>'2019-0052f - Objekt na p....'!J33</f>
        <v>0</v>
      </c>
      <c r="AW100" s="97">
        <f>'2019-0052f - Objekt na p....'!J34</f>
        <v>0</v>
      </c>
      <c r="AX100" s="97">
        <f>'2019-0052f - Objekt na p....'!J35</f>
        <v>0</v>
      </c>
      <c r="AY100" s="97">
        <f>'2019-0052f - Objekt na p....'!J36</f>
        <v>0</v>
      </c>
      <c r="AZ100" s="97">
        <f>'2019-0052f - Objekt na p....'!F33</f>
        <v>0</v>
      </c>
      <c r="BA100" s="97">
        <f>'2019-0052f - Objekt na p....'!F34</f>
        <v>0</v>
      </c>
      <c r="BB100" s="97">
        <f>'2019-0052f - Objekt na p....'!F35</f>
        <v>0</v>
      </c>
      <c r="BC100" s="97">
        <f>'2019-0052f - Objekt na p....'!F36</f>
        <v>0</v>
      </c>
      <c r="BD100" s="99">
        <f>'2019-0052f - Objekt na p....'!F37</f>
        <v>0</v>
      </c>
      <c r="BT100" s="100" t="s">
        <v>84</v>
      </c>
      <c r="BV100" s="100" t="s">
        <v>78</v>
      </c>
      <c r="BW100" s="100" t="s">
        <v>101</v>
      </c>
      <c r="BX100" s="100" t="s">
        <v>5</v>
      </c>
      <c r="CL100" s="100" t="s">
        <v>1</v>
      </c>
      <c r="CM100" s="100" t="s">
        <v>86</v>
      </c>
    </row>
    <row r="101" spans="1:91" s="7" customFormat="1" ht="24.75" customHeight="1">
      <c r="A101" s="90" t="s">
        <v>80</v>
      </c>
      <c r="B101" s="91"/>
      <c r="C101" s="92"/>
      <c r="D101" s="255" t="s">
        <v>102</v>
      </c>
      <c r="E101" s="255"/>
      <c r="F101" s="255"/>
      <c r="G101" s="255"/>
      <c r="H101" s="255"/>
      <c r="I101" s="93"/>
      <c r="J101" s="255" t="s">
        <v>103</v>
      </c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3">
        <f>'2019-0052g - Objekt S, Di...'!J30</f>
        <v>0</v>
      </c>
      <c r="AH101" s="254"/>
      <c r="AI101" s="254"/>
      <c r="AJ101" s="254"/>
      <c r="AK101" s="254"/>
      <c r="AL101" s="254"/>
      <c r="AM101" s="254"/>
      <c r="AN101" s="253">
        <f t="shared" si="0"/>
        <v>0</v>
      </c>
      <c r="AO101" s="254"/>
      <c r="AP101" s="254"/>
      <c r="AQ101" s="94" t="s">
        <v>83</v>
      </c>
      <c r="AR101" s="95"/>
      <c r="AS101" s="96">
        <v>0</v>
      </c>
      <c r="AT101" s="97">
        <f t="shared" si="1"/>
        <v>0</v>
      </c>
      <c r="AU101" s="98">
        <f>'2019-0052g - Objekt S, Di...'!P118</f>
        <v>0</v>
      </c>
      <c r="AV101" s="97">
        <f>'2019-0052g - Objekt S, Di...'!J33</f>
        <v>0</v>
      </c>
      <c r="AW101" s="97">
        <f>'2019-0052g - Objekt S, Di...'!J34</f>
        <v>0</v>
      </c>
      <c r="AX101" s="97">
        <f>'2019-0052g - Objekt S, Di...'!J35</f>
        <v>0</v>
      </c>
      <c r="AY101" s="97">
        <f>'2019-0052g - Objekt S, Di...'!J36</f>
        <v>0</v>
      </c>
      <c r="AZ101" s="97">
        <f>'2019-0052g - Objekt S, Di...'!F33</f>
        <v>0</v>
      </c>
      <c r="BA101" s="97">
        <f>'2019-0052g - Objekt S, Di...'!F34</f>
        <v>0</v>
      </c>
      <c r="BB101" s="97">
        <f>'2019-0052g - Objekt S, Di...'!F35</f>
        <v>0</v>
      </c>
      <c r="BC101" s="97">
        <f>'2019-0052g - Objekt S, Di...'!F36</f>
        <v>0</v>
      </c>
      <c r="BD101" s="99">
        <f>'2019-0052g - Objekt S, Di...'!F37</f>
        <v>0</v>
      </c>
      <c r="BT101" s="100" t="s">
        <v>84</v>
      </c>
      <c r="BV101" s="100" t="s">
        <v>78</v>
      </c>
      <c r="BW101" s="100" t="s">
        <v>104</v>
      </c>
      <c r="BX101" s="100" t="s">
        <v>5</v>
      </c>
      <c r="CL101" s="100" t="s">
        <v>1</v>
      </c>
      <c r="CM101" s="100" t="s">
        <v>86</v>
      </c>
    </row>
    <row r="102" spans="1:91" s="7" customFormat="1" ht="24.75" customHeight="1">
      <c r="A102" s="90" t="s">
        <v>80</v>
      </c>
      <c r="B102" s="91"/>
      <c r="C102" s="92"/>
      <c r="D102" s="255" t="s">
        <v>105</v>
      </c>
      <c r="E102" s="255"/>
      <c r="F102" s="255"/>
      <c r="G102" s="255"/>
      <c r="H102" s="255"/>
      <c r="I102" s="93"/>
      <c r="J102" s="255" t="s">
        <v>106</v>
      </c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3">
        <f>'2019-0052h - Doplnění reg...'!J30</f>
        <v>0</v>
      </c>
      <c r="AH102" s="254"/>
      <c r="AI102" s="254"/>
      <c r="AJ102" s="254"/>
      <c r="AK102" s="254"/>
      <c r="AL102" s="254"/>
      <c r="AM102" s="254"/>
      <c r="AN102" s="253">
        <f t="shared" si="0"/>
        <v>0</v>
      </c>
      <c r="AO102" s="254"/>
      <c r="AP102" s="254"/>
      <c r="AQ102" s="94" t="s">
        <v>83</v>
      </c>
      <c r="AR102" s="95"/>
      <c r="AS102" s="101">
        <v>0</v>
      </c>
      <c r="AT102" s="102">
        <f t="shared" si="1"/>
        <v>0</v>
      </c>
      <c r="AU102" s="103">
        <f>'2019-0052h - Doplnění reg...'!P118</f>
        <v>0</v>
      </c>
      <c r="AV102" s="102">
        <f>'2019-0052h - Doplnění reg...'!J33</f>
        <v>0</v>
      </c>
      <c r="AW102" s="102">
        <f>'2019-0052h - Doplnění reg...'!J34</f>
        <v>0</v>
      </c>
      <c r="AX102" s="102">
        <f>'2019-0052h - Doplnění reg...'!J35</f>
        <v>0</v>
      </c>
      <c r="AY102" s="102">
        <f>'2019-0052h - Doplnění reg...'!J36</f>
        <v>0</v>
      </c>
      <c r="AZ102" s="102">
        <f>'2019-0052h - Doplnění reg...'!F33</f>
        <v>0</v>
      </c>
      <c r="BA102" s="102">
        <f>'2019-0052h - Doplnění reg...'!F34</f>
        <v>0</v>
      </c>
      <c r="BB102" s="102">
        <f>'2019-0052h - Doplnění reg...'!F35</f>
        <v>0</v>
      </c>
      <c r="BC102" s="102">
        <f>'2019-0052h - Doplnění reg...'!F36</f>
        <v>0</v>
      </c>
      <c r="BD102" s="104">
        <f>'2019-0052h - Doplnění reg...'!F37</f>
        <v>0</v>
      </c>
      <c r="BT102" s="100" t="s">
        <v>84</v>
      </c>
      <c r="BV102" s="100" t="s">
        <v>78</v>
      </c>
      <c r="BW102" s="100" t="s">
        <v>107</v>
      </c>
      <c r="BX102" s="100" t="s">
        <v>5</v>
      </c>
      <c r="CL102" s="100" t="s">
        <v>1</v>
      </c>
      <c r="CM102" s="100" t="s">
        <v>86</v>
      </c>
    </row>
    <row r="103" spans="1:57" s="2" customFormat="1" ht="30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6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s="2" customFormat="1" ht="6.95" customHeight="1">
      <c r="A104" s="31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36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</sheetData>
  <sheetProtection algorithmName="SHA-512" hashValue="+Hcp/97R7NIhc7qiOLbIMuEjKvHAw1y+MlziUyk+MN0NyfMDG0YAamazQkmHOpT/XfSmvL5U7ravXTNgN34M/A==" saltValue="fT8owfhPoJaTNRg6EPPKsBNOoxNlBC1Ay49kgvKwUpDoljpizQ/Hrm5DnprLBq5ree6AgDQmuJvnircOWGHQaQ==" spinCount="100000" sheet="1" objects="1" scenarios="1" formatColumns="0" formatRows="0"/>
  <mergeCells count="70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D99:H99"/>
    <mergeCell ref="J99:AF99"/>
    <mergeCell ref="J96:AF96"/>
    <mergeCell ref="D96:H96"/>
    <mergeCell ref="AG96:AM96"/>
    <mergeCell ref="D97:H97"/>
    <mergeCell ref="J97:AF97"/>
    <mergeCell ref="AG97:AM97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K30:AO30"/>
    <mergeCell ref="L30:P30"/>
    <mergeCell ref="W30:AE30"/>
    <mergeCell ref="L31:P31"/>
    <mergeCell ref="AN102:AP102"/>
    <mergeCell ref="AG102:AM102"/>
    <mergeCell ref="AN99:AP99"/>
    <mergeCell ref="AG99:AM99"/>
    <mergeCell ref="AN96:AP96"/>
    <mergeCell ref="AN97:AP97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2019-0052a - č.p. 499 - V...'!C2" display="/"/>
    <hyperlink ref="A96" location="'2019-0052b - Objekt na p....'!C2" display="/"/>
    <hyperlink ref="A97" location="'2019-0052c - Objekt na p....'!C2" display="/"/>
    <hyperlink ref="A98" location="'2019-0052d - Objekt na p....'!C2" display="/"/>
    <hyperlink ref="A99" location="'2019-0052e - č.p. 499 - MaR'!C2" display="/"/>
    <hyperlink ref="A100" location="'2019-0052f - Objekt na p....'!C2" display="/"/>
    <hyperlink ref="A101" location="'2019-0052g - Objekt S, Di...'!C2" display="/"/>
    <hyperlink ref="A102" location="'2019-0052h - Doplnění reg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18"/>
  <sheetViews>
    <sheetView showGridLines="0" workbookViewId="0" topLeftCell="A296">
      <selection activeCell="F313" sqref="F3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4" t="s">
        <v>85</v>
      </c>
    </row>
    <row r="3" spans="2:46" s="1" customFormat="1" ht="6.95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4.95" customHeight="1" hidden="1">
      <c r="B4" s="17"/>
      <c r="D4" s="109" t="s">
        <v>108</v>
      </c>
      <c r="I4" s="105"/>
      <c r="L4" s="17"/>
      <c r="M4" s="110" t="s">
        <v>10</v>
      </c>
      <c r="AT4" s="14" t="s">
        <v>4</v>
      </c>
    </row>
    <row r="5" spans="2:12" s="1" customFormat="1" ht="6.95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23.25" customHeight="1" hidden="1">
      <c r="B7" s="17"/>
      <c r="E7" s="277" t="str">
        <f>'Rekapitulace stavby'!K6</f>
        <v>Teplovodní přípojka pro objekt č.p. 499, připojení na výměníkovou stanici monobloku - II.etapa, dieselagregát, MaR garáž</v>
      </c>
      <c r="F7" s="278"/>
      <c r="G7" s="278"/>
      <c r="H7" s="278"/>
      <c r="I7" s="105"/>
      <c r="L7" s="17"/>
    </row>
    <row r="8" spans="1:31" s="2" customFormat="1" ht="12" customHeight="1" hidden="1">
      <c r="A8" s="31"/>
      <c r="B8" s="36"/>
      <c r="C8" s="31"/>
      <c r="D8" s="111" t="s">
        <v>109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9" t="s">
        <v>110</v>
      </c>
      <c r="F9" s="280"/>
      <c r="G9" s="280"/>
      <c r="H9" s="280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2. 7. 2019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81" t="str">
        <f>'Rekapitulace stavby'!E14</f>
        <v>Vyplň údaj</v>
      </c>
      <c r="F18" s="282"/>
      <c r="G18" s="282"/>
      <c r="H18" s="282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31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83" t="s">
        <v>1</v>
      </c>
      <c r="F27" s="283"/>
      <c r="G27" s="283"/>
      <c r="H27" s="283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ROUND(J128,2)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ROUND((SUM(BE128:BE317)),2)</f>
        <v>0</v>
      </c>
      <c r="G33" s="31"/>
      <c r="H33" s="31"/>
      <c r="I33" s="128">
        <v>0.21</v>
      </c>
      <c r="J33" s="127">
        <f>ROUND(((SUM(BE128:BE317))*I33),2)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11" t="s">
        <v>42</v>
      </c>
      <c r="F34" s="127">
        <f>ROUND((SUM(BF128:BF317)),2)</f>
        <v>0</v>
      </c>
      <c r="G34" s="31"/>
      <c r="H34" s="31"/>
      <c r="I34" s="128">
        <v>0.15</v>
      </c>
      <c r="J34" s="127">
        <f>ROUND(((SUM(BF128:BF317))*I34),2)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43</v>
      </c>
      <c r="F35" s="127">
        <f>ROUND((SUM(BG128:BG317)),2)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44</v>
      </c>
      <c r="F36" s="127">
        <f>ROUND((SUM(BH128:BH317)),2)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45</v>
      </c>
      <c r="F37" s="127">
        <f>ROUND((SUM(BI128:BI317)),2)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I41" s="105"/>
      <c r="L41" s="17"/>
    </row>
    <row r="42" spans="2:12" s="1" customFormat="1" ht="14.45" customHeight="1" hidden="1">
      <c r="B42" s="17"/>
      <c r="I42" s="105"/>
      <c r="L42" s="17"/>
    </row>
    <row r="43" spans="2:12" s="1" customFormat="1" ht="14.45" customHeight="1" hidden="1">
      <c r="B43" s="17"/>
      <c r="I43" s="105"/>
      <c r="L43" s="17"/>
    </row>
    <row r="44" spans="2:12" s="1" customFormat="1" ht="14.45" customHeight="1" hidden="1">
      <c r="B44" s="17"/>
      <c r="I44" s="105"/>
      <c r="L44" s="17"/>
    </row>
    <row r="45" spans="2:12" s="1" customFormat="1" ht="14.45" customHeight="1" hidden="1">
      <c r="B45" s="17"/>
      <c r="I45" s="105"/>
      <c r="L45" s="17"/>
    </row>
    <row r="46" spans="2:12" s="1" customFormat="1" ht="14.45" customHeight="1" hidden="1">
      <c r="B46" s="17"/>
      <c r="I46" s="105"/>
      <c r="L46" s="17"/>
    </row>
    <row r="47" spans="2:12" s="1" customFormat="1" ht="14.45" customHeight="1" hidden="1">
      <c r="B47" s="17"/>
      <c r="I47" s="105"/>
      <c r="L47" s="17"/>
    </row>
    <row r="48" spans="2:12" s="1" customFormat="1" ht="14.45" customHeight="1" hidden="1">
      <c r="B48" s="17"/>
      <c r="I48" s="105"/>
      <c r="L48" s="17"/>
    </row>
    <row r="49" spans="2:12" s="1" customFormat="1" ht="14.45" customHeight="1" hidden="1">
      <c r="B49" s="17"/>
      <c r="I49" s="105"/>
      <c r="L49" s="17"/>
    </row>
    <row r="50" spans="2:12" s="2" customFormat="1" ht="14.45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 hidden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111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 hidden="1">
      <c r="A85" s="31"/>
      <c r="B85" s="32"/>
      <c r="C85" s="33"/>
      <c r="D85" s="33"/>
      <c r="E85" s="275" t="str">
        <f>E7</f>
        <v>Teplovodní přípojka pro objekt č.p. 499, připojení na výměníkovou stanici monobloku - II.etapa, dieselagregát, MaR garáž</v>
      </c>
      <c r="F85" s="276"/>
      <c r="G85" s="276"/>
      <c r="H85" s="276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109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63" t="str">
        <f>E9</f>
        <v>2019/0052a - č.p. 499 - Vytápění</v>
      </c>
      <c r="F87" s="274"/>
      <c r="G87" s="274"/>
      <c r="H87" s="274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3"/>
      <c r="E89" s="33"/>
      <c r="F89" s="24" t="str">
        <f>F12</f>
        <v>Klatovy</v>
      </c>
      <c r="G89" s="33"/>
      <c r="H89" s="33"/>
      <c r="I89" s="114" t="s">
        <v>22</v>
      </c>
      <c r="J89" s="63" t="str">
        <f>IF(J12="","",J12)</f>
        <v>2. 7. 2019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6" t="s">
        <v>24</v>
      </c>
      <c r="D91" s="33"/>
      <c r="E91" s="33"/>
      <c r="F91" s="24" t="str">
        <f>E15</f>
        <v>Klatovská nemocnice a.s., Plzeňská 929, Klatovy</v>
      </c>
      <c r="G91" s="33"/>
      <c r="H91" s="33"/>
      <c r="I91" s="114" t="s">
        <v>30</v>
      </c>
      <c r="J91" s="29" t="str">
        <f>E21</f>
        <v>THERMOLUFT KT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Jan Štětka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53" t="s">
        <v>112</v>
      </c>
      <c r="D94" s="154"/>
      <c r="E94" s="154"/>
      <c r="F94" s="154"/>
      <c r="G94" s="154"/>
      <c r="H94" s="154"/>
      <c r="I94" s="155"/>
      <c r="J94" s="156" t="s">
        <v>113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57" t="s">
        <v>114</v>
      </c>
      <c r="D96" s="33"/>
      <c r="E96" s="33"/>
      <c r="F96" s="33"/>
      <c r="G96" s="33"/>
      <c r="H96" s="33"/>
      <c r="I96" s="112"/>
      <c r="J96" s="81">
        <f>J128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115</v>
      </c>
    </row>
    <row r="97" spans="2:12" s="9" customFormat="1" ht="24.95" customHeight="1" hidden="1">
      <c r="B97" s="158"/>
      <c r="C97" s="159"/>
      <c r="D97" s="160" t="s">
        <v>116</v>
      </c>
      <c r="E97" s="161"/>
      <c r="F97" s="161"/>
      <c r="G97" s="161"/>
      <c r="H97" s="161"/>
      <c r="I97" s="162"/>
      <c r="J97" s="163">
        <f>J129</f>
        <v>0</v>
      </c>
      <c r="K97" s="159"/>
      <c r="L97" s="164"/>
    </row>
    <row r="98" spans="2:12" s="10" customFormat="1" ht="19.9" customHeight="1" hidden="1">
      <c r="B98" s="165"/>
      <c r="C98" s="166"/>
      <c r="D98" s="167" t="s">
        <v>117</v>
      </c>
      <c r="E98" s="168"/>
      <c r="F98" s="168"/>
      <c r="G98" s="168"/>
      <c r="H98" s="168"/>
      <c r="I98" s="169"/>
      <c r="J98" s="170">
        <f>J130</f>
        <v>0</v>
      </c>
      <c r="K98" s="166"/>
      <c r="L98" s="171"/>
    </row>
    <row r="99" spans="2:12" s="10" customFormat="1" ht="19.9" customHeight="1" hidden="1">
      <c r="B99" s="165"/>
      <c r="C99" s="166"/>
      <c r="D99" s="167" t="s">
        <v>118</v>
      </c>
      <c r="E99" s="168"/>
      <c r="F99" s="168"/>
      <c r="G99" s="168"/>
      <c r="H99" s="168"/>
      <c r="I99" s="169"/>
      <c r="J99" s="170">
        <f>J160</f>
        <v>0</v>
      </c>
      <c r="K99" s="166"/>
      <c r="L99" s="171"/>
    </row>
    <row r="100" spans="2:12" s="10" customFormat="1" ht="19.9" customHeight="1" hidden="1">
      <c r="B100" s="165"/>
      <c r="C100" s="166"/>
      <c r="D100" s="167" t="s">
        <v>119</v>
      </c>
      <c r="E100" s="168"/>
      <c r="F100" s="168"/>
      <c r="G100" s="168"/>
      <c r="H100" s="168"/>
      <c r="I100" s="169"/>
      <c r="J100" s="170">
        <f>J181</f>
        <v>0</v>
      </c>
      <c r="K100" s="166"/>
      <c r="L100" s="171"/>
    </row>
    <row r="101" spans="2:12" s="10" customFormat="1" ht="19.9" customHeight="1" hidden="1">
      <c r="B101" s="165"/>
      <c r="C101" s="166"/>
      <c r="D101" s="167" t="s">
        <v>120</v>
      </c>
      <c r="E101" s="168"/>
      <c r="F101" s="168"/>
      <c r="G101" s="168"/>
      <c r="H101" s="168"/>
      <c r="I101" s="169"/>
      <c r="J101" s="170">
        <f>J186</f>
        <v>0</v>
      </c>
      <c r="K101" s="166"/>
      <c r="L101" s="171"/>
    </row>
    <row r="102" spans="2:12" s="10" customFormat="1" ht="19.9" customHeight="1" hidden="1">
      <c r="B102" s="165"/>
      <c r="C102" s="166"/>
      <c r="D102" s="167" t="s">
        <v>121</v>
      </c>
      <c r="E102" s="168"/>
      <c r="F102" s="168"/>
      <c r="G102" s="168"/>
      <c r="H102" s="168"/>
      <c r="I102" s="169"/>
      <c r="J102" s="170">
        <f>J199</f>
        <v>0</v>
      </c>
      <c r="K102" s="166"/>
      <c r="L102" s="171"/>
    </row>
    <row r="103" spans="2:12" s="10" customFormat="1" ht="19.9" customHeight="1" hidden="1">
      <c r="B103" s="165"/>
      <c r="C103" s="166"/>
      <c r="D103" s="167" t="s">
        <v>122</v>
      </c>
      <c r="E103" s="168"/>
      <c r="F103" s="168"/>
      <c r="G103" s="168"/>
      <c r="H103" s="168"/>
      <c r="I103" s="169"/>
      <c r="J103" s="170">
        <f>J216</f>
        <v>0</v>
      </c>
      <c r="K103" s="166"/>
      <c r="L103" s="171"/>
    </row>
    <row r="104" spans="2:12" s="10" customFormat="1" ht="14.85" customHeight="1" hidden="1">
      <c r="B104" s="165"/>
      <c r="C104" s="166"/>
      <c r="D104" s="167" t="s">
        <v>123</v>
      </c>
      <c r="E104" s="168"/>
      <c r="F104" s="168"/>
      <c r="G104" s="168"/>
      <c r="H104" s="168"/>
      <c r="I104" s="169"/>
      <c r="J104" s="170">
        <f>J233</f>
        <v>0</v>
      </c>
      <c r="K104" s="166"/>
      <c r="L104" s="171"/>
    </row>
    <row r="105" spans="2:12" s="10" customFormat="1" ht="19.9" customHeight="1" hidden="1">
      <c r="B105" s="165"/>
      <c r="C105" s="166"/>
      <c r="D105" s="167" t="s">
        <v>124</v>
      </c>
      <c r="E105" s="168"/>
      <c r="F105" s="168"/>
      <c r="G105" s="168"/>
      <c r="H105" s="168"/>
      <c r="I105" s="169"/>
      <c r="J105" s="170">
        <f>J249</f>
        <v>0</v>
      </c>
      <c r="K105" s="166"/>
      <c r="L105" s="171"/>
    </row>
    <row r="106" spans="2:12" s="10" customFormat="1" ht="19.9" customHeight="1" hidden="1">
      <c r="B106" s="165"/>
      <c r="C106" s="166"/>
      <c r="D106" s="167" t="s">
        <v>125</v>
      </c>
      <c r="E106" s="168"/>
      <c r="F106" s="168"/>
      <c r="G106" s="168"/>
      <c r="H106" s="168"/>
      <c r="I106" s="169"/>
      <c r="J106" s="170">
        <f>J285</f>
        <v>0</v>
      </c>
      <c r="K106" s="166"/>
      <c r="L106" s="171"/>
    </row>
    <row r="107" spans="2:12" s="10" customFormat="1" ht="19.9" customHeight="1" hidden="1">
      <c r="B107" s="165"/>
      <c r="C107" s="166"/>
      <c r="D107" s="167" t="s">
        <v>126</v>
      </c>
      <c r="E107" s="168"/>
      <c r="F107" s="168"/>
      <c r="G107" s="168"/>
      <c r="H107" s="168"/>
      <c r="I107" s="169"/>
      <c r="J107" s="170">
        <f>J298</f>
        <v>0</v>
      </c>
      <c r="K107" s="166"/>
      <c r="L107" s="171"/>
    </row>
    <row r="108" spans="2:12" s="10" customFormat="1" ht="19.9" customHeight="1" hidden="1">
      <c r="B108" s="165"/>
      <c r="C108" s="166"/>
      <c r="D108" s="167" t="s">
        <v>127</v>
      </c>
      <c r="E108" s="168"/>
      <c r="F108" s="168"/>
      <c r="G108" s="168"/>
      <c r="H108" s="168"/>
      <c r="I108" s="169"/>
      <c r="J108" s="170">
        <f>J300</f>
        <v>0</v>
      </c>
      <c r="K108" s="166"/>
      <c r="L108" s="171"/>
    </row>
    <row r="109" spans="1:31" s="2" customFormat="1" ht="21.75" customHeight="1" hidden="1">
      <c r="A109" s="31"/>
      <c r="B109" s="32"/>
      <c r="C109" s="33"/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 hidden="1">
      <c r="A110" s="31"/>
      <c r="B110" s="51"/>
      <c r="C110" s="52"/>
      <c r="D110" s="52"/>
      <c r="E110" s="52"/>
      <c r="F110" s="52"/>
      <c r="G110" s="52"/>
      <c r="H110" s="52"/>
      <c r="I110" s="149"/>
      <c r="J110" s="52"/>
      <c r="K110" s="52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ht="12" hidden="1"/>
    <row r="112" ht="12" hidden="1"/>
    <row r="113" ht="12" hidden="1"/>
    <row r="114" spans="1:31" s="2" customFormat="1" ht="6.95" customHeight="1">
      <c r="A114" s="31"/>
      <c r="B114" s="53"/>
      <c r="C114" s="54"/>
      <c r="D114" s="54"/>
      <c r="E114" s="54"/>
      <c r="F114" s="54"/>
      <c r="G114" s="54"/>
      <c r="H114" s="54"/>
      <c r="I114" s="152"/>
      <c r="J114" s="54"/>
      <c r="K114" s="54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4.95" customHeight="1">
      <c r="A115" s="31"/>
      <c r="B115" s="32"/>
      <c r="C115" s="20" t="s">
        <v>128</v>
      </c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16</v>
      </c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3.25" customHeight="1">
      <c r="A118" s="31"/>
      <c r="B118" s="32"/>
      <c r="C118" s="33"/>
      <c r="D118" s="33"/>
      <c r="E118" s="275" t="str">
        <f>E7</f>
        <v>Teplovodní přípojka pro objekt č.p. 499, připojení na výměníkovou stanici monobloku - II.etapa, dieselagregát, MaR garáž</v>
      </c>
      <c r="F118" s="276"/>
      <c r="G118" s="276"/>
      <c r="H118" s="276"/>
      <c r="I118" s="112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109</v>
      </c>
      <c r="D119" s="33"/>
      <c r="E119" s="33"/>
      <c r="F119" s="33"/>
      <c r="G119" s="33"/>
      <c r="H119" s="33"/>
      <c r="I119" s="112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3"/>
      <c r="D120" s="33"/>
      <c r="E120" s="263" t="str">
        <f>E9</f>
        <v>2019/0052a - č.p. 499 - Vytápění</v>
      </c>
      <c r="F120" s="274"/>
      <c r="G120" s="274"/>
      <c r="H120" s="274"/>
      <c r="I120" s="112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12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20</v>
      </c>
      <c r="D122" s="33"/>
      <c r="E122" s="33"/>
      <c r="F122" s="24" t="str">
        <f>F12</f>
        <v>Klatovy</v>
      </c>
      <c r="G122" s="33"/>
      <c r="H122" s="33"/>
      <c r="I122" s="114" t="s">
        <v>22</v>
      </c>
      <c r="J122" s="63" t="str">
        <f>IF(J12="","",J12)</f>
        <v>2. 7. 2019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112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5.7" customHeight="1">
      <c r="A124" s="31"/>
      <c r="B124" s="32"/>
      <c r="C124" s="26" t="s">
        <v>24</v>
      </c>
      <c r="D124" s="33"/>
      <c r="E124" s="33"/>
      <c r="F124" s="24" t="str">
        <f>E15</f>
        <v>Klatovská nemocnice a.s., Plzeňská 929, Klatovy</v>
      </c>
      <c r="G124" s="33"/>
      <c r="H124" s="33"/>
      <c r="I124" s="114" t="s">
        <v>30</v>
      </c>
      <c r="J124" s="29" t="str">
        <f>E21</f>
        <v>THERMOLUFT KT s.r.o.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28</v>
      </c>
      <c r="D125" s="33"/>
      <c r="E125" s="33"/>
      <c r="F125" s="24" t="str">
        <f>IF(E18="","",E18)</f>
        <v>Vyplň údaj</v>
      </c>
      <c r="G125" s="33"/>
      <c r="H125" s="33"/>
      <c r="I125" s="114" t="s">
        <v>33</v>
      </c>
      <c r="J125" s="29" t="str">
        <f>E24</f>
        <v>Jan Štětka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0.35" customHeight="1">
      <c r="A126" s="31"/>
      <c r="B126" s="32"/>
      <c r="C126" s="33"/>
      <c r="D126" s="33"/>
      <c r="E126" s="33"/>
      <c r="F126" s="33"/>
      <c r="G126" s="33"/>
      <c r="H126" s="33"/>
      <c r="I126" s="112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11" customFormat="1" ht="29.25" customHeight="1">
      <c r="A127" s="172"/>
      <c r="B127" s="173"/>
      <c r="C127" s="174" t="s">
        <v>129</v>
      </c>
      <c r="D127" s="175" t="s">
        <v>61</v>
      </c>
      <c r="E127" s="175" t="s">
        <v>57</v>
      </c>
      <c r="F127" s="175" t="s">
        <v>58</v>
      </c>
      <c r="G127" s="175" t="s">
        <v>130</v>
      </c>
      <c r="H127" s="175" t="s">
        <v>131</v>
      </c>
      <c r="I127" s="176" t="s">
        <v>132</v>
      </c>
      <c r="J127" s="177" t="s">
        <v>113</v>
      </c>
      <c r="K127" s="178" t="s">
        <v>133</v>
      </c>
      <c r="L127" s="179"/>
      <c r="M127" s="72" t="s">
        <v>1</v>
      </c>
      <c r="N127" s="73" t="s">
        <v>40</v>
      </c>
      <c r="O127" s="73" t="s">
        <v>134</v>
      </c>
      <c r="P127" s="73" t="s">
        <v>135</v>
      </c>
      <c r="Q127" s="73" t="s">
        <v>136</v>
      </c>
      <c r="R127" s="73" t="s">
        <v>137</v>
      </c>
      <c r="S127" s="73" t="s">
        <v>138</v>
      </c>
      <c r="T127" s="74" t="s">
        <v>139</v>
      </c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</row>
    <row r="128" spans="1:63" s="2" customFormat="1" ht="22.9" customHeight="1">
      <c r="A128" s="31"/>
      <c r="B128" s="32"/>
      <c r="C128" s="79" t="s">
        <v>140</v>
      </c>
      <c r="D128" s="33"/>
      <c r="E128" s="33"/>
      <c r="F128" s="33"/>
      <c r="G128" s="33"/>
      <c r="H128" s="33"/>
      <c r="I128" s="112"/>
      <c r="J128" s="180">
        <f>BK128</f>
        <v>0</v>
      </c>
      <c r="K128" s="33"/>
      <c r="L128" s="36"/>
      <c r="M128" s="75"/>
      <c r="N128" s="181"/>
      <c r="O128" s="76"/>
      <c r="P128" s="182">
        <f>P129</f>
        <v>0</v>
      </c>
      <c r="Q128" s="76"/>
      <c r="R128" s="182">
        <f>R129</f>
        <v>2.7682199999999995</v>
      </c>
      <c r="S128" s="76"/>
      <c r="T128" s="183">
        <f>T129</f>
        <v>5.34071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4" t="s">
        <v>75</v>
      </c>
      <c r="AU128" s="14" t="s">
        <v>115</v>
      </c>
      <c r="BK128" s="184">
        <f>BK129</f>
        <v>0</v>
      </c>
    </row>
    <row r="129" spans="2:63" s="12" customFormat="1" ht="25.9" customHeight="1">
      <c r="B129" s="185"/>
      <c r="C129" s="186"/>
      <c r="D129" s="187" t="s">
        <v>75</v>
      </c>
      <c r="E129" s="188" t="s">
        <v>141</v>
      </c>
      <c r="F129" s="188" t="s">
        <v>142</v>
      </c>
      <c r="G129" s="186"/>
      <c r="H129" s="186"/>
      <c r="I129" s="189"/>
      <c r="J129" s="190">
        <f>BK129</f>
        <v>0</v>
      </c>
      <c r="K129" s="186"/>
      <c r="L129" s="191"/>
      <c r="M129" s="192"/>
      <c r="N129" s="193"/>
      <c r="O129" s="193"/>
      <c r="P129" s="194">
        <f>P130+P160+P181+P186+P199+P216+P249+P285+P298+P300</f>
        <v>0</v>
      </c>
      <c r="Q129" s="193"/>
      <c r="R129" s="194">
        <f>R130+R160+R181+R186+R199+R216+R249+R285+R298+R300</f>
        <v>2.7682199999999995</v>
      </c>
      <c r="S129" s="193"/>
      <c r="T129" s="195">
        <f>T130+T160+T181+T186+T199+T216+T249+T285+T298+T300</f>
        <v>5.34071</v>
      </c>
      <c r="AR129" s="196" t="s">
        <v>86</v>
      </c>
      <c r="AT129" s="197" t="s">
        <v>75</v>
      </c>
      <c r="AU129" s="197" t="s">
        <v>76</v>
      </c>
      <c r="AY129" s="196" t="s">
        <v>143</v>
      </c>
      <c r="BK129" s="198">
        <f>BK130+BK160+BK181+BK186+BK199+BK216+BK249+BK285+BK298+BK300</f>
        <v>0</v>
      </c>
    </row>
    <row r="130" spans="2:63" s="12" customFormat="1" ht="22.9" customHeight="1">
      <c r="B130" s="185"/>
      <c r="C130" s="186"/>
      <c r="D130" s="187" t="s">
        <v>75</v>
      </c>
      <c r="E130" s="199" t="s">
        <v>144</v>
      </c>
      <c r="F130" s="199" t="s">
        <v>145</v>
      </c>
      <c r="G130" s="186"/>
      <c r="H130" s="186"/>
      <c r="I130" s="189"/>
      <c r="J130" s="200">
        <f>BK130</f>
        <v>0</v>
      </c>
      <c r="K130" s="186"/>
      <c r="L130" s="191"/>
      <c r="M130" s="192"/>
      <c r="N130" s="193"/>
      <c r="O130" s="193"/>
      <c r="P130" s="194">
        <f>SUM(P131:P159)</f>
        <v>0</v>
      </c>
      <c r="Q130" s="193"/>
      <c r="R130" s="194">
        <f>SUM(R131:R159)</f>
        <v>0.32305000000000006</v>
      </c>
      <c r="S130" s="193"/>
      <c r="T130" s="195">
        <f>SUM(T131:T159)</f>
        <v>0</v>
      </c>
      <c r="AR130" s="196" t="s">
        <v>86</v>
      </c>
      <c r="AT130" s="197" t="s">
        <v>75</v>
      </c>
      <c r="AU130" s="197" t="s">
        <v>84</v>
      </c>
      <c r="AY130" s="196" t="s">
        <v>143</v>
      </c>
      <c r="BK130" s="198">
        <f>SUM(BK131:BK159)</f>
        <v>0</v>
      </c>
    </row>
    <row r="131" spans="1:65" s="2" customFormat="1" ht="26.25" customHeight="1">
      <c r="A131" s="31"/>
      <c r="B131" s="32"/>
      <c r="C131" s="201" t="s">
        <v>84</v>
      </c>
      <c r="D131" s="201" t="s">
        <v>146</v>
      </c>
      <c r="E131" s="202" t="s">
        <v>147</v>
      </c>
      <c r="F131" s="203" t="s">
        <v>148</v>
      </c>
      <c r="G131" s="204" t="s">
        <v>149</v>
      </c>
      <c r="H131" s="205">
        <v>225</v>
      </c>
      <c r="I131" s="206"/>
      <c r="J131" s="207">
        <f aca="true" t="shared" si="0" ref="J131:J159">ROUND(I131*H131,2)</f>
        <v>0</v>
      </c>
      <c r="K131" s="208"/>
      <c r="L131" s="36"/>
      <c r="M131" s="209" t="s">
        <v>1</v>
      </c>
      <c r="N131" s="210" t="s">
        <v>41</v>
      </c>
      <c r="O131" s="68"/>
      <c r="P131" s="211">
        <f aca="true" t="shared" si="1" ref="P131:P159">O131*H131</f>
        <v>0</v>
      </c>
      <c r="Q131" s="211">
        <v>9E-05</v>
      </c>
      <c r="R131" s="211">
        <f aca="true" t="shared" si="2" ref="R131:R159">Q131*H131</f>
        <v>0.02025</v>
      </c>
      <c r="S131" s="211">
        <v>0</v>
      </c>
      <c r="T131" s="212">
        <f aca="true" t="shared" si="3" ref="T131:T159"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150</v>
      </c>
      <c r="AT131" s="213" t="s">
        <v>146</v>
      </c>
      <c r="AU131" s="213" t="s">
        <v>86</v>
      </c>
      <c r="AY131" s="14" t="s">
        <v>143</v>
      </c>
      <c r="BE131" s="214">
        <f aca="true" t="shared" si="4" ref="BE131:BE159">IF(N131="základní",J131,0)</f>
        <v>0</v>
      </c>
      <c r="BF131" s="214">
        <f aca="true" t="shared" si="5" ref="BF131:BF159">IF(N131="snížená",J131,0)</f>
        <v>0</v>
      </c>
      <c r="BG131" s="214">
        <f aca="true" t="shared" si="6" ref="BG131:BG159">IF(N131="zákl. přenesená",J131,0)</f>
        <v>0</v>
      </c>
      <c r="BH131" s="214">
        <f aca="true" t="shared" si="7" ref="BH131:BH159">IF(N131="sníž. přenesená",J131,0)</f>
        <v>0</v>
      </c>
      <c r="BI131" s="214">
        <f aca="true" t="shared" si="8" ref="BI131:BI159">IF(N131="nulová",J131,0)</f>
        <v>0</v>
      </c>
      <c r="BJ131" s="14" t="s">
        <v>84</v>
      </c>
      <c r="BK131" s="214">
        <f aca="true" t="shared" si="9" ref="BK131:BK159">ROUND(I131*H131,2)</f>
        <v>0</v>
      </c>
      <c r="BL131" s="14" t="s">
        <v>150</v>
      </c>
      <c r="BM131" s="213" t="s">
        <v>151</v>
      </c>
    </row>
    <row r="132" spans="1:65" s="2" customFormat="1" ht="26.25" customHeight="1">
      <c r="A132" s="31"/>
      <c r="B132" s="32"/>
      <c r="C132" s="215" t="s">
        <v>86</v>
      </c>
      <c r="D132" s="215" t="s">
        <v>152</v>
      </c>
      <c r="E132" s="216" t="s">
        <v>153</v>
      </c>
      <c r="F132" s="217" t="s">
        <v>154</v>
      </c>
      <c r="G132" s="218" t="s">
        <v>149</v>
      </c>
      <c r="H132" s="219">
        <v>43</v>
      </c>
      <c r="I132" s="220"/>
      <c r="J132" s="221">
        <f t="shared" si="0"/>
        <v>0</v>
      </c>
      <c r="K132" s="222"/>
      <c r="L132" s="223"/>
      <c r="M132" s="224" t="s">
        <v>1</v>
      </c>
      <c r="N132" s="225" t="s">
        <v>41</v>
      </c>
      <c r="O132" s="68"/>
      <c r="P132" s="211">
        <f t="shared" si="1"/>
        <v>0</v>
      </c>
      <c r="Q132" s="211">
        <v>0.00023</v>
      </c>
      <c r="R132" s="211">
        <f t="shared" si="2"/>
        <v>0.00989</v>
      </c>
      <c r="S132" s="211">
        <v>0</v>
      </c>
      <c r="T132" s="212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155</v>
      </c>
      <c r="AT132" s="213" t="s">
        <v>152</v>
      </c>
      <c r="AU132" s="213" t="s">
        <v>86</v>
      </c>
      <c r="AY132" s="14" t="s">
        <v>143</v>
      </c>
      <c r="BE132" s="214">
        <f t="shared" si="4"/>
        <v>0</v>
      </c>
      <c r="BF132" s="214">
        <f t="shared" si="5"/>
        <v>0</v>
      </c>
      <c r="BG132" s="214">
        <f t="shared" si="6"/>
        <v>0</v>
      </c>
      <c r="BH132" s="214">
        <f t="shared" si="7"/>
        <v>0</v>
      </c>
      <c r="BI132" s="214">
        <f t="shared" si="8"/>
        <v>0</v>
      </c>
      <c r="BJ132" s="14" t="s">
        <v>84</v>
      </c>
      <c r="BK132" s="214">
        <f t="shared" si="9"/>
        <v>0</v>
      </c>
      <c r="BL132" s="14" t="s">
        <v>150</v>
      </c>
      <c r="BM132" s="213" t="s">
        <v>156</v>
      </c>
    </row>
    <row r="133" spans="1:65" s="2" customFormat="1" ht="26.25" customHeight="1">
      <c r="A133" s="31"/>
      <c r="B133" s="32"/>
      <c r="C133" s="215" t="s">
        <v>157</v>
      </c>
      <c r="D133" s="215" t="s">
        <v>152</v>
      </c>
      <c r="E133" s="216" t="s">
        <v>158</v>
      </c>
      <c r="F133" s="217" t="s">
        <v>159</v>
      </c>
      <c r="G133" s="218" t="s">
        <v>149</v>
      </c>
      <c r="H133" s="219">
        <v>41</v>
      </c>
      <c r="I133" s="220"/>
      <c r="J133" s="221">
        <f t="shared" si="0"/>
        <v>0</v>
      </c>
      <c r="K133" s="222"/>
      <c r="L133" s="223"/>
      <c r="M133" s="224" t="s">
        <v>1</v>
      </c>
      <c r="N133" s="225" t="s">
        <v>41</v>
      </c>
      <c r="O133" s="68"/>
      <c r="P133" s="211">
        <f t="shared" si="1"/>
        <v>0</v>
      </c>
      <c r="Q133" s="211">
        <v>0.00025</v>
      </c>
      <c r="R133" s="211">
        <f t="shared" si="2"/>
        <v>0.01025</v>
      </c>
      <c r="S133" s="211">
        <v>0</v>
      </c>
      <c r="T133" s="212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155</v>
      </c>
      <c r="AT133" s="213" t="s">
        <v>152</v>
      </c>
      <c r="AU133" s="213" t="s">
        <v>86</v>
      </c>
      <c r="AY133" s="14" t="s">
        <v>143</v>
      </c>
      <c r="BE133" s="214">
        <f t="shared" si="4"/>
        <v>0</v>
      </c>
      <c r="BF133" s="214">
        <f t="shared" si="5"/>
        <v>0</v>
      </c>
      <c r="BG133" s="214">
        <f t="shared" si="6"/>
        <v>0</v>
      </c>
      <c r="BH133" s="214">
        <f t="shared" si="7"/>
        <v>0</v>
      </c>
      <c r="BI133" s="214">
        <f t="shared" si="8"/>
        <v>0</v>
      </c>
      <c r="BJ133" s="14" t="s">
        <v>84</v>
      </c>
      <c r="BK133" s="214">
        <f t="shared" si="9"/>
        <v>0</v>
      </c>
      <c r="BL133" s="14" t="s">
        <v>150</v>
      </c>
      <c r="BM133" s="213" t="s">
        <v>160</v>
      </c>
    </row>
    <row r="134" spans="1:65" s="2" customFormat="1" ht="26.25" customHeight="1">
      <c r="A134" s="31"/>
      <c r="B134" s="32"/>
      <c r="C134" s="215" t="s">
        <v>161</v>
      </c>
      <c r="D134" s="215" t="s">
        <v>152</v>
      </c>
      <c r="E134" s="216" t="s">
        <v>162</v>
      </c>
      <c r="F134" s="217" t="s">
        <v>163</v>
      </c>
      <c r="G134" s="218" t="s">
        <v>149</v>
      </c>
      <c r="H134" s="219">
        <v>25</v>
      </c>
      <c r="I134" s="220"/>
      <c r="J134" s="221">
        <f t="shared" si="0"/>
        <v>0</v>
      </c>
      <c r="K134" s="222"/>
      <c r="L134" s="223"/>
      <c r="M134" s="224" t="s">
        <v>1</v>
      </c>
      <c r="N134" s="225" t="s">
        <v>41</v>
      </c>
      <c r="O134" s="68"/>
      <c r="P134" s="211">
        <f t="shared" si="1"/>
        <v>0</v>
      </c>
      <c r="Q134" s="211">
        <v>0.00027</v>
      </c>
      <c r="R134" s="211">
        <f t="shared" si="2"/>
        <v>0.00675</v>
      </c>
      <c r="S134" s="211">
        <v>0</v>
      </c>
      <c r="T134" s="212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155</v>
      </c>
      <c r="AT134" s="213" t="s">
        <v>152</v>
      </c>
      <c r="AU134" s="213" t="s">
        <v>86</v>
      </c>
      <c r="AY134" s="14" t="s">
        <v>143</v>
      </c>
      <c r="BE134" s="214">
        <f t="shared" si="4"/>
        <v>0</v>
      </c>
      <c r="BF134" s="214">
        <f t="shared" si="5"/>
        <v>0</v>
      </c>
      <c r="BG134" s="214">
        <f t="shared" si="6"/>
        <v>0</v>
      </c>
      <c r="BH134" s="214">
        <f t="shared" si="7"/>
        <v>0</v>
      </c>
      <c r="BI134" s="214">
        <f t="shared" si="8"/>
        <v>0</v>
      </c>
      <c r="BJ134" s="14" t="s">
        <v>84</v>
      </c>
      <c r="BK134" s="214">
        <f t="shared" si="9"/>
        <v>0</v>
      </c>
      <c r="BL134" s="14" t="s">
        <v>150</v>
      </c>
      <c r="BM134" s="213" t="s">
        <v>164</v>
      </c>
    </row>
    <row r="135" spans="1:65" s="2" customFormat="1" ht="26.25" customHeight="1">
      <c r="A135" s="31"/>
      <c r="B135" s="32"/>
      <c r="C135" s="215" t="s">
        <v>165</v>
      </c>
      <c r="D135" s="215" t="s">
        <v>152</v>
      </c>
      <c r="E135" s="216" t="s">
        <v>166</v>
      </c>
      <c r="F135" s="217" t="s">
        <v>167</v>
      </c>
      <c r="G135" s="218" t="s">
        <v>149</v>
      </c>
      <c r="H135" s="219">
        <v>45</v>
      </c>
      <c r="I135" s="220"/>
      <c r="J135" s="221">
        <f t="shared" si="0"/>
        <v>0</v>
      </c>
      <c r="K135" s="222"/>
      <c r="L135" s="223"/>
      <c r="M135" s="224" t="s">
        <v>1</v>
      </c>
      <c r="N135" s="225" t="s">
        <v>41</v>
      </c>
      <c r="O135" s="68"/>
      <c r="P135" s="211">
        <f t="shared" si="1"/>
        <v>0</v>
      </c>
      <c r="Q135" s="211">
        <v>0.00059</v>
      </c>
      <c r="R135" s="211">
        <f t="shared" si="2"/>
        <v>0.02655</v>
      </c>
      <c r="S135" s="211">
        <v>0</v>
      </c>
      <c r="T135" s="212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155</v>
      </c>
      <c r="AT135" s="213" t="s">
        <v>152</v>
      </c>
      <c r="AU135" s="213" t="s">
        <v>86</v>
      </c>
      <c r="AY135" s="14" t="s">
        <v>143</v>
      </c>
      <c r="BE135" s="214">
        <f t="shared" si="4"/>
        <v>0</v>
      </c>
      <c r="BF135" s="214">
        <f t="shared" si="5"/>
        <v>0</v>
      </c>
      <c r="BG135" s="214">
        <f t="shared" si="6"/>
        <v>0</v>
      </c>
      <c r="BH135" s="214">
        <f t="shared" si="7"/>
        <v>0</v>
      </c>
      <c r="BI135" s="214">
        <f t="shared" si="8"/>
        <v>0</v>
      </c>
      <c r="BJ135" s="14" t="s">
        <v>84</v>
      </c>
      <c r="BK135" s="214">
        <f t="shared" si="9"/>
        <v>0</v>
      </c>
      <c r="BL135" s="14" t="s">
        <v>150</v>
      </c>
      <c r="BM135" s="213" t="s">
        <v>168</v>
      </c>
    </row>
    <row r="136" spans="1:65" s="2" customFormat="1" ht="26.25" customHeight="1">
      <c r="A136" s="31"/>
      <c r="B136" s="32"/>
      <c r="C136" s="215" t="s">
        <v>169</v>
      </c>
      <c r="D136" s="215" t="s">
        <v>152</v>
      </c>
      <c r="E136" s="216" t="s">
        <v>170</v>
      </c>
      <c r="F136" s="217" t="s">
        <v>171</v>
      </c>
      <c r="G136" s="218" t="s">
        <v>149</v>
      </c>
      <c r="H136" s="219">
        <v>71</v>
      </c>
      <c r="I136" s="220"/>
      <c r="J136" s="221">
        <f t="shared" si="0"/>
        <v>0</v>
      </c>
      <c r="K136" s="222"/>
      <c r="L136" s="223"/>
      <c r="M136" s="224" t="s">
        <v>1</v>
      </c>
      <c r="N136" s="225" t="s">
        <v>41</v>
      </c>
      <c r="O136" s="68"/>
      <c r="P136" s="211">
        <f t="shared" si="1"/>
        <v>0</v>
      </c>
      <c r="Q136" s="211">
        <v>0.00065</v>
      </c>
      <c r="R136" s="211">
        <f t="shared" si="2"/>
        <v>0.04615</v>
      </c>
      <c r="S136" s="211">
        <v>0</v>
      </c>
      <c r="T136" s="212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155</v>
      </c>
      <c r="AT136" s="213" t="s">
        <v>152</v>
      </c>
      <c r="AU136" s="213" t="s">
        <v>86</v>
      </c>
      <c r="AY136" s="14" t="s">
        <v>143</v>
      </c>
      <c r="BE136" s="214">
        <f t="shared" si="4"/>
        <v>0</v>
      </c>
      <c r="BF136" s="214">
        <f t="shared" si="5"/>
        <v>0</v>
      </c>
      <c r="BG136" s="214">
        <f t="shared" si="6"/>
        <v>0</v>
      </c>
      <c r="BH136" s="214">
        <f t="shared" si="7"/>
        <v>0</v>
      </c>
      <c r="BI136" s="214">
        <f t="shared" si="8"/>
        <v>0</v>
      </c>
      <c r="BJ136" s="14" t="s">
        <v>84</v>
      </c>
      <c r="BK136" s="214">
        <f t="shared" si="9"/>
        <v>0</v>
      </c>
      <c r="BL136" s="14" t="s">
        <v>150</v>
      </c>
      <c r="BM136" s="213" t="s">
        <v>172</v>
      </c>
    </row>
    <row r="137" spans="1:65" s="2" customFormat="1" ht="26.25" customHeight="1">
      <c r="A137" s="31"/>
      <c r="B137" s="32"/>
      <c r="C137" s="201" t="s">
        <v>173</v>
      </c>
      <c r="D137" s="201" t="s">
        <v>146</v>
      </c>
      <c r="E137" s="202" t="s">
        <v>174</v>
      </c>
      <c r="F137" s="203" t="s">
        <v>175</v>
      </c>
      <c r="G137" s="204" t="s">
        <v>149</v>
      </c>
      <c r="H137" s="205">
        <v>37</v>
      </c>
      <c r="I137" s="206"/>
      <c r="J137" s="207">
        <f t="shared" si="0"/>
        <v>0</v>
      </c>
      <c r="K137" s="208"/>
      <c r="L137" s="36"/>
      <c r="M137" s="209" t="s">
        <v>1</v>
      </c>
      <c r="N137" s="210" t="s">
        <v>41</v>
      </c>
      <c r="O137" s="68"/>
      <c r="P137" s="211">
        <f t="shared" si="1"/>
        <v>0</v>
      </c>
      <c r="Q137" s="211">
        <v>0.00017</v>
      </c>
      <c r="R137" s="211">
        <f t="shared" si="2"/>
        <v>0.0062900000000000005</v>
      </c>
      <c r="S137" s="211">
        <v>0</v>
      </c>
      <c r="T137" s="212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150</v>
      </c>
      <c r="AT137" s="213" t="s">
        <v>146</v>
      </c>
      <c r="AU137" s="213" t="s">
        <v>86</v>
      </c>
      <c r="AY137" s="14" t="s">
        <v>143</v>
      </c>
      <c r="BE137" s="214">
        <f t="shared" si="4"/>
        <v>0</v>
      </c>
      <c r="BF137" s="214">
        <f t="shared" si="5"/>
        <v>0</v>
      </c>
      <c r="BG137" s="214">
        <f t="shared" si="6"/>
        <v>0</v>
      </c>
      <c r="BH137" s="214">
        <f t="shared" si="7"/>
        <v>0</v>
      </c>
      <c r="BI137" s="214">
        <f t="shared" si="8"/>
        <v>0</v>
      </c>
      <c r="BJ137" s="14" t="s">
        <v>84</v>
      </c>
      <c r="BK137" s="214">
        <f t="shared" si="9"/>
        <v>0</v>
      </c>
      <c r="BL137" s="14" t="s">
        <v>150</v>
      </c>
      <c r="BM137" s="213" t="s">
        <v>176</v>
      </c>
    </row>
    <row r="138" spans="1:65" s="2" customFormat="1" ht="26.25" customHeight="1">
      <c r="A138" s="31"/>
      <c r="B138" s="32"/>
      <c r="C138" s="215" t="s">
        <v>177</v>
      </c>
      <c r="D138" s="215" t="s">
        <v>152</v>
      </c>
      <c r="E138" s="216" t="s">
        <v>178</v>
      </c>
      <c r="F138" s="217" t="s">
        <v>179</v>
      </c>
      <c r="G138" s="218" t="s">
        <v>149</v>
      </c>
      <c r="H138" s="219">
        <v>2</v>
      </c>
      <c r="I138" s="220"/>
      <c r="J138" s="221">
        <f t="shared" si="0"/>
        <v>0</v>
      </c>
      <c r="K138" s="222"/>
      <c r="L138" s="223"/>
      <c r="M138" s="224" t="s">
        <v>1</v>
      </c>
      <c r="N138" s="225" t="s">
        <v>41</v>
      </c>
      <c r="O138" s="68"/>
      <c r="P138" s="211">
        <f t="shared" si="1"/>
        <v>0</v>
      </c>
      <c r="Q138" s="211">
        <v>0.00088</v>
      </c>
      <c r="R138" s="211">
        <f t="shared" si="2"/>
        <v>0.00176</v>
      </c>
      <c r="S138" s="211">
        <v>0</v>
      </c>
      <c r="T138" s="212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155</v>
      </c>
      <c r="AT138" s="213" t="s">
        <v>152</v>
      </c>
      <c r="AU138" s="213" t="s">
        <v>86</v>
      </c>
      <c r="AY138" s="14" t="s">
        <v>143</v>
      </c>
      <c r="BE138" s="214">
        <f t="shared" si="4"/>
        <v>0</v>
      </c>
      <c r="BF138" s="214">
        <f t="shared" si="5"/>
        <v>0</v>
      </c>
      <c r="BG138" s="214">
        <f t="shared" si="6"/>
        <v>0</v>
      </c>
      <c r="BH138" s="214">
        <f t="shared" si="7"/>
        <v>0</v>
      </c>
      <c r="BI138" s="214">
        <f t="shared" si="8"/>
        <v>0</v>
      </c>
      <c r="BJ138" s="14" t="s">
        <v>84</v>
      </c>
      <c r="BK138" s="214">
        <f t="shared" si="9"/>
        <v>0</v>
      </c>
      <c r="BL138" s="14" t="s">
        <v>150</v>
      </c>
      <c r="BM138" s="213" t="s">
        <v>180</v>
      </c>
    </row>
    <row r="139" spans="1:65" s="2" customFormat="1" ht="26.25" customHeight="1">
      <c r="A139" s="31"/>
      <c r="B139" s="32"/>
      <c r="C139" s="215" t="s">
        <v>181</v>
      </c>
      <c r="D139" s="215" t="s">
        <v>152</v>
      </c>
      <c r="E139" s="216" t="s">
        <v>182</v>
      </c>
      <c r="F139" s="217" t="s">
        <v>183</v>
      </c>
      <c r="G139" s="218" t="s">
        <v>149</v>
      </c>
      <c r="H139" s="219">
        <v>25</v>
      </c>
      <c r="I139" s="220"/>
      <c r="J139" s="221">
        <f t="shared" si="0"/>
        <v>0</v>
      </c>
      <c r="K139" s="222"/>
      <c r="L139" s="223"/>
      <c r="M139" s="224" t="s">
        <v>1</v>
      </c>
      <c r="N139" s="225" t="s">
        <v>41</v>
      </c>
      <c r="O139" s="68"/>
      <c r="P139" s="211">
        <f t="shared" si="1"/>
        <v>0</v>
      </c>
      <c r="Q139" s="211">
        <v>0.00139</v>
      </c>
      <c r="R139" s="211">
        <f t="shared" si="2"/>
        <v>0.034749999999999996</v>
      </c>
      <c r="S139" s="211">
        <v>0</v>
      </c>
      <c r="T139" s="212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155</v>
      </c>
      <c r="AT139" s="213" t="s">
        <v>152</v>
      </c>
      <c r="AU139" s="213" t="s">
        <v>86</v>
      </c>
      <c r="AY139" s="14" t="s">
        <v>143</v>
      </c>
      <c r="BE139" s="214">
        <f t="shared" si="4"/>
        <v>0</v>
      </c>
      <c r="BF139" s="214">
        <f t="shared" si="5"/>
        <v>0</v>
      </c>
      <c r="BG139" s="214">
        <f t="shared" si="6"/>
        <v>0</v>
      </c>
      <c r="BH139" s="214">
        <f t="shared" si="7"/>
        <v>0</v>
      </c>
      <c r="BI139" s="214">
        <f t="shared" si="8"/>
        <v>0</v>
      </c>
      <c r="BJ139" s="14" t="s">
        <v>84</v>
      </c>
      <c r="BK139" s="214">
        <f t="shared" si="9"/>
        <v>0</v>
      </c>
      <c r="BL139" s="14" t="s">
        <v>150</v>
      </c>
      <c r="BM139" s="213" t="s">
        <v>184</v>
      </c>
    </row>
    <row r="140" spans="1:65" s="2" customFormat="1" ht="26.25" customHeight="1">
      <c r="A140" s="31"/>
      <c r="B140" s="32"/>
      <c r="C140" s="215" t="s">
        <v>185</v>
      </c>
      <c r="D140" s="215" t="s">
        <v>152</v>
      </c>
      <c r="E140" s="216" t="s">
        <v>186</v>
      </c>
      <c r="F140" s="217" t="s">
        <v>187</v>
      </c>
      <c r="G140" s="218" t="s">
        <v>149</v>
      </c>
      <c r="H140" s="219">
        <v>10</v>
      </c>
      <c r="I140" s="220"/>
      <c r="J140" s="221">
        <f t="shared" si="0"/>
        <v>0</v>
      </c>
      <c r="K140" s="222"/>
      <c r="L140" s="223"/>
      <c r="M140" s="224" t="s">
        <v>1</v>
      </c>
      <c r="N140" s="225" t="s">
        <v>41</v>
      </c>
      <c r="O140" s="68"/>
      <c r="P140" s="211">
        <f t="shared" si="1"/>
        <v>0</v>
      </c>
      <c r="Q140" s="211">
        <v>0.00151</v>
      </c>
      <c r="R140" s="211">
        <f t="shared" si="2"/>
        <v>0.0151</v>
      </c>
      <c r="S140" s="211">
        <v>0</v>
      </c>
      <c r="T140" s="212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155</v>
      </c>
      <c r="AT140" s="213" t="s">
        <v>152</v>
      </c>
      <c r="AU140" s="213" t="s">
        <v>86</v>
      </c>
      <c r="AY140" s="14" t="s">
        <v>143</v>
      </c>
      <c r="BE140" s="214">
        <f t="shared" si="4"/>
        <v>0</v>
      </c>
      <c r="BF140" s="214">
        <f t="shared" si="5"/>
        <v>0</v>
      </c>
      <c r="BG140" s="214">
        <f t="shared" si="6"/>
        <v>0</v>
      </c>
      <c r="BH140" s="214">
        <f t="shared" si="7"/>
        <v>0</v>
      </c>
      <c r="BI140" s="214">
        <f t="shared" si="8"/>
        <v>0</v>
      </c>
      <c r="BJ140" s="14" t="s">
        <v>84</v>
      </c>
      <c r="BK140" s="214">
        <f t="shared" si="9"/>
        <v>0</v>
      </c>
      <c r="BL140" s="14" t="s">
        <v>150</v>
      </c>
      <c r="BM140" s="213" t="s">
        <v>188</v>
      </c>
    </row>
    <row r="141" spans="1:65" s="2" customFormat="1" ht="26.25" customHeight="1">
      <c r="A141" s="31"/>
      <c r="B141" s="32"/>
      <c r="C141" s="201" t="s">
        <v>189</v>
      </c>
      <c r="D141" s="201" t="s">
        <v>146</v>
      </c>
      <c r="E141" s="202" t="s">
        <v>190</v>
      </c>
      <c r="F141" s="203" t="s">
        <v>191</v>
      </c>
      <c r="G141" s="204" t="s">
        <v>149</v>
      </c>
      <c r="H141" s="205">
        <v>42</v>
      </c>
      <c r="I141" s="206"/>
      <c r="J141" s="207">
        <f t="shared" si="0"/>
        <v>0</v>
      </c>
      <c r="K141" s="208"/>
      <c r="L141" s="36"/>
      <c r="M141" s="209" t="s">
        <v>1</v>
      </c>
      <c r="N141" s="210" t="s">
        <v>41</v>
      </c>
      <c r="O141" s="68"/>
      <c r="P141" s="211">
        <f t="shared" si="1"/>
        <v>0</v>
      </c>
      <c r="Q141" s="211">
        <v>0.00031</v>
      </c>
      <c r="R141" s="211">
        <f t="shared" si="2"/>
        <v>0.01302</v>
      </c>
      <c r="S141" s="211">
        <v>0</v>
      </c>
      <c r="T141" s="212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150</v>
      </c>
      <c r="AT141" s="213" t="s">
        <v>146</v>
      </c>
      <c r="AU141" s="213" t="s">
        <v>86</v>
      </c>
      <c r="AY141" s="14" t="s">
        <v>143</v>
      </c>
      <c r="BE141" s="214">
        <f t="shared" si="4"/>
        <v>0</v>
      </c>
      <c r="BF141" s="214">
        <f t="shared" si="5"/>
        <v>0</v>
      </c>
      <c r="BG141" s="214">
        <f t="shared" si="6"/>
        <v>0</v>
      </c>
      <c r="BH141" s="214">
        <f t="shared" si="7"/>
        <v>0</v>
      </c>
      <c r="BI141" s="214">
        <f t="shared" si="8"/>
        <v>0</v>
      </c>
      <c r="BJ141" s="14" t="s">
        <v>84</v>
      </c>
      <c r="BK141" s="214">
        <f t="shared" si="9"/>
        <v>0</v>
      </c>
      <c r="BL141" s="14" t="s">
        <v>150</v>
      </c>
      <c r="BM141" s="213" t="s">
        <v>192</v>
      </c>
    </row>
    <row r="142" spans="1:65" s="2" customFormat="1" ht="26.25" customHeight="1">
      <c r="A142" s="31"/>
      <c r="B142" s="32"/>
      <c r="C142" s="215" t="s">
        <v>193</v>
      </c>
      <c r="D142" s="215" t="s">
        <v>152</v>
      </c>
      <c r="E142" s="216" t="s">
        <v>194</v>
      </c>
      <c r="F142" s="217" t="s">
        <v>195</v>
      </c>
      <c r="G142" s="218" t="s">
        <v>149</v>
      </c>
      <c r="H142" s="219">
        <v>42</v>
      </c>
      <c r="I142" s="220"/>
      <c r="J142" s="221">
        <f t="shared" si="0"/>
        <v>0</v>
      </c>
      <c r="K142" s="222"/>
      <c r="L142" s="223"/>
      <c r="M142" s="224" t="s">
        <v>1</v>
      </c>
      <c r="N142" s="225" t="s">
        <v>41</v>
      </c>
      <c r="O142" s="68"/>
      <c r="P142" s="211">
        <f t="shared" si="1"/>
        <v>0</v>
      </c>
      <c r="Q142" s="211">
        <v>0.0025</v>
      </c>
      <c r="R142" s="211">
        <f t="shared" si="2"/>
        <v>0.105</v>
      </c>
      <c r="S142" s="211">
        <v>0</v>
      </c>
      <c r="T142" s="212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155</v>
      </c>
      <c r="AT142" s="213" t="s">
        <v>152</v>
      </c>
      <c r="AU142" s="213" t="s">
        <v>86</v>
      </c>
      <c r="AY142" s="14" t="s">
        <v>143</v>
      </c>
      <c r="BE142" s="214">
        <f t="shared" si="4"/>
        <v>0</v>
      </c>
      <c r="BF142" s="214">
        <f t="shared" si="5"/>
        <v>0</v>
      </c>
      <c r="BG142" s="214">
        <f t="shared" si="6"/>
        <v>0</v>
      </c>
      <c r="BH142" s="214">
        <f t="shared" si="7"/>
        <v>0</v>
      </c>
      <c r="BI142" s="214">
        <f t="shared" si="8"/>
        <v>0</v>
      </c>
      <c r="BJ142" s="14" t="s">
        <v>84</v>
      </c>
      <c r="BK142" s="214">
        <f t="shared" si="9"/>
        <v>0</v>
      </c>
      <c r="BL142" s="14" t="s">
        <v>150</v>
      </c>
      <c r="BM142" s="213" t="s">
        <v>196</v>
      </c>
    </row>
    <row r="143" spans="1:65" s="2" customFormat="1" ht="26.25" customHeight="1">
      <c r="A143" s="31"/>
      <c r="B143" s="32"/>
      <c r="C143" s="201" t="s">
        <v>197</v>
      </c>
      <c r="D143" s="201" t="s">
        <v>146</v>
      </c>
      <c r="E143" s="202" t="s">
        <v>198</v>
      </c>
      <c r="F143" s="203" t="s">
        <v>199</v>
      </c>
      <c r="G143" s="204" t="s">
        <v>149</v>
      </c>
      <c r="H143" s="205">
        <v>156</v>
      </c>
      <c r="I143" s="206"/>
      <c r="J143" s="207">
        <f t="shared" si="0"/>
        <v>0</v>
      </c>
      <c r="K143" s="208"/>
      <c r="L143" s="36"/>
      <c r="M143" s="209" t="s">
        <v>1</v>
      </c>
      <c r="N143" s="210" t="s">
        <v>41</v>
      </c>
      <c r="O143" s="68"/>
      <c r="P143" s="211">
        <f t="shared" si="1"/>
        <v>0</v>
      </c>
      <c r="Q143" s="211">
        <v>0</v>
      </c>
      <c r="R143" s="211">
        <f t="shared" si="2"/>
        <v>0</v>
      </c>
      <c r="S143" s="211">
        <v>0</v>
      </c>
      <c r="T143" s="212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150</v>
      </c>
      <c r="AT143" s="213" t="s">
        <v>146</v>
      </c>
      <c r="AU143" s="213" t="s">
        <v>86</v>
      </c>
      <c r="AY143" s="14" t="s">
        <v>143</v>
      </c>
      <c r="BE143" s="214">
        <f t="shared" si="4"/>
        <v>0</v>
      </c>
      <c r="BF143" s="214">
        <f t="shared" si="5"/>
        <v>0</v>
      </c>
      <c r="BG143" s="214">
        <f t="shared" si="6"/>
        <v>0</v>
      </c>
      <c r="BH143" s="214">
        <f t="shared" si="7"/>
        <v>0</v>
      </c>
      <c r="BI143" s="214">
        <f t="shared" si="8"/>
        <v>0</v>
      </c>
      <c r="BJ143" s="14" t="s">
        <v>84</v>
      </c>
      <c r="BK143" s="214">
        <f t="shared" si="9"/>
        <v>0</v>
      </c>
      <c r="BL143" s="14" t="s">
        <v>150</v>
      </c>
      <c r="BM143" s="213" t="s">
        <v>200</v>
      </c>
    </row>
    <row r="144" spans="1:65" s="2" customFormat="1" ht="26.25" customHeight="1">
      <c r="A144" s="31"/>
      <c r="B144" s="32"/>
      <c r="C144" s="215" t="s">
        <v>201</v>
      </c>
      <c r="D144" s="215" t="s">
        <v>152</v>
      </c>
      <c r="E144" s="216" t="s">
        <v>202</v>
      </c>
      <c r="F144" s="217" t="s">
        <v>203</v>
      </c>
      <c r="G144" s="218" t="s">
        <v>149</v>
      </c>
      <c r="H144" s="219">
        <v>13</v>
      </c>
      <c r="I144" s="220"/>
      <c r="J144" s="221">
        <f t="shared" si="0"/>
        <v>0</v>
      </c>
      <c r="K144" s="222"/>
      <c r="L144" s="223"/>
      <c r="M144" s="224" t="s">
        <v>1</v>
      </c>
      <c r="N144" s="225" t="s">
        <v>41</v>
      </c>
      <c r="O144" s="68"/>
      <c r="P144" s="211">
        <f t="shared" si="1"/>
        <v>0</v>
      </c>
      <c r="Q144" s="211">
        <v>8E-05</v>
      </c>
      <c r="R144" s="211">
        <f t="shared" si="2"/>
        <v>0.0010400000000000001</v>
      </c>
      <c r="S144" s="211">
        <v>0</v>
      </c>
      <c r="T144" s="212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155</v>
      </c>
      <c r="AT144" s="213" t="s">
        <v>152</v>
      </c>
      <c r="AU144" s="213" t="s">
        <v>86</v>
      </c>
      <c r="AY144" s="14" t="s">
        <v>143</v>
      </c>
      <c r="BE144" s="214">
        <f t="shared" si="4"/>
        <v>0</v>
      </c>
      <c r="BF144" s="214">
        <f t="shared" si="5"/>
        <v>0</v>
      </c>
      <c r="BG144" s="214">
        <f t="shared" si="6"/>
        <v>0</v>
      </c>
      <c r="BH144" s="214">
        <f t="shared" si="7"/>
        <v>0</v>
      </c>
      <c r="BI144" s="214">
        <f t="shared" si="8"/>
        <v>0</v>
      </c>
      <c r="BJ144" s="14" t="s">
        <v>84</v>
      </c>
      <c r="BK144" s="214">
        <f t="shared" si="9"/>
        <v>0</v>
      </c>
      <c r="BL144" s="14" t="s">
        <v>150</v>
      </c>
      <c r="BM144" s="213" t="s">
        <v>204</v>
      </c>
    </row>
    <row r="145" spans="1:65" s="2" customFormat="1" ht="26.25" customHeight="1">
      <c r="A145" s="31"/>
      <c r="B145" s="32"/>
      <c r="C145" s="215" t="s">
        <v>8</v>
      </c>
      <c r="D145" s="215" t="s">
        <v>152</v>
      </c>
      <c r="E145" s="216" t="s">
        <v>205</v>
      </c>
      <c r="F145" s="217" t="s">
        <v>206</v>
      </c>
      <c r="G145" s="218" t="s">
        <v>149</v>
      </c>
      <c r="H145" s="219">
        <v>13</v>
      </c>
      <c r="I145" s="220"/>
      <c r="J145" s="221">
        <f t="shared" si="0"/>
        <v>0</v>
      </c>
      <c r="K145" s="222"/>
      <c r="L145" s="223"/>
      <c r="M145" s="224" t="s">
        <v>1</v>
      </c>
      <c r="N145" s="225" t="s">
        <v>41</v>
      </c>
      <c r="O145" s="68"/>
      <c r="P145" s="211">
        <f t="shared" si="1"/>
        <v>0</v>
      </c>
      <c r="Q145" s="211">
        <v>9E-05</v>
      </c>
      <c r="R145" s="211">
        <f t="shared" si="2"/>
        <v>0.00117</v>
      </c>
      <c r="S145" s="211">
        <v>0</v>
      </c>
      <c r="T145" s="212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155</v>
      </c>
      <c r="AT145" s="213" t="s">
        <v>152</v>
      </c>
      <c r="AU145" s="213" t="s">
        <v>86</v>
      </c>
      <c r="AY145" s="14" t="s">
        <v>143</v>
      </c>
      <c r="BE145" s="214">
        <f t="shared" si="4"/>
        <v>0</v>
      </c>
      <c r="BF145" s="214">
        <f t="shared" si="5"/>
        <v>0</v>
      </c>
      <c r="BG145" s="214">
        <f t="shared" si="6"/>
        <v>0</v>
      </c>
      <c r="BH145" s="214">
        <f t="shared" si="7"/>
        <v>0</v>
      </c>
      <c r="BI145" s="214">
        <f t="shared" si="8"/>
        <v>0</v>
      </c>
      <c r="BJ145" s="14" t="s">
        <v>84</v>
      </c>
      <c r="BK145" s="214">
        <f t="shared" si="9"/>
        <v>0</v>
      </c>
      <c r="BL145" s="14" t="s">
        <v>150</v>
      </c>
      <c r="BM145" s="213" t="s">
        <v>207</v>
      </c>
    </row>
    <row r="146" spans="1:65" s="2" customFormat="1" ht="26.25" customHeight="1">
      <c r="A146" s="31"/>
      <c r="B146" s="32"/>
      <c r="C146" s="215" t="s">
        <v>150</v>
      </c>
      <c r="D146" s="215" t="s">
        <v>152</v>
      </c>
      <c r="E146" s="216" t="s">
        <v>208</v>
      </c>
      <c r="F146" s="217" t="s">
        <v>209</v>
      </c>
      <c r="G146" s="218" t="s">
        <v>149</v>
      </c>
      <c r="H146" s="219">
        <v>5</v>
      </c>
      <c r="I146" s="220"/>
      <c r="J146" s="221">
        <f t="shared" si="0"/>
        <v>0</v>
      </c>
      <c r="K146" s="222"/>
      <c r="L146" s="223"/>
      <c r="M146" s="224" t="s">
        <v>1</v>
      </c>
      <c r="N146" s="225" t="s">
        <v>41</v>
      </c>
      <c r="O146" s="68"/>
      <c r="P146" s="211">
        <f t="shared" si="1"/>
        <v>0</v>
      </c>
      <c r="Q146" s="211">
        <v>8E-05</v>
      </c>
      <c r="R146" s="211">
        <f t="shared" si="2"/>
        <v>0.0004</v>
      </c>
      <c r="S146" s="211">
        <v>0</v>
      </c>
      <c r="T146" s="212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155</v>
      </c>
      <c r="AT146" s="213" t="s">
        <v>152</v>
      </c>
      <c r="AU146" s="213" t="s">
        <v>86</v>
      </c>
      <c r="AY146" s="14" t="s">
        <v>143</v>
      </c>
      <c r="BE146" s="214">
        <f t="shared" si="4"/>
        <v>0</v>
      </c>
      <c r="BF146" s="214">
        <f t="shared" si="5"/>
        <v>0</v>
      </c>
      <c r="BG146" s="214">
        <f t="shared" si="6"/>
        <v>0</v>
      </c>
      <c r="BH146" s="214">
        <f t="shared" si="7"/>
        <v>0</v>
      </c>
      <c r="BI146" s="214">
        <f t="shared" si="8"/>
        <v>0</v>
      </c>
      <c r="BJ146" s="14" t="s">
        <v>84</v>
      </c>
      <c r="BK146" s="214">
        <f t="shared" si="9"/>
        <v>0</v>
      </c>
      <c r="BL146" s="14" t="s">
        <v>150</v>
      </c>
      <c r="BM146" s="213" t="s">
        <v>210</v>
      </c>
    </row>
    <row r="147" spans="1:65" s="2" customFormat="1" ht="26.25" customHeight="1">
      <c r="A147" s="31"/>
      <c r="B147" s="32"/>
      <c r="C147" s="215" t="s">
        <v>211</v>
      </c>
      <c r="D147" s="215" t="s">
        <v>152</v>
      </c>
      <c r="E147" s="216" t="s">
        <v>212</v>
      </c>
      <c r="F147" s="217" t="s">
        <v>213</v>
      </c>
      <c r="G147" s="218" t="s">
        <v>149</v>
      </c>
      <c r="H147" s="219">
        <v>5</v>
      </c>
      <c r="I147" s="220"/>
      <c r="J147" s="221">
        <f t="shared" si="0"/>
        <v>0</v>
      </c>
      <c r="K147" s="222"/>
      <c r="L147" s="223"/>
      <c r="M147" s="224" t="s">
        <v>1</v>
      </c>
      <c r="N147" s="225" t="s">
        <v>41</v>
      </c>
      <c r="O147" s="68"/>
      <c r="P147" s="211">
        <f t="shared" si="1"/>
        <v>0</v>
      </c>
      <c r="Q147" s="211">
        <v>9E-05</v>
      </c>
      <c r="R147" s="211">
        <f t="shared" si="2"/>
        <v>0.00045000000000000004</v>
      </c>
      <c r="S147" s="211">
        <v>0</v>
      </c>
      <c r="T147" s="212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155</v>
      </c>
      <c r="AT147" s="213" t="s">
        <v>152</v>
      </c>
      <c r="AU147" s="213" t="s">
        <v>86</v>
      </c>
      <c r="AY147" s="14" t="s">
        <v>143</v>
      </c>
      <c r="BE147" s="214">
        <f t="shared" si="4"/>
        <v>0</v>
      </c>
      <c r="BF147" s="214">
        <f t="shared" si="5"/>
        <v>0</v>
      </c>
      <c r="BG147" s="214">
        <f t="shared" si="6"/>
        <v>0</v>
      </c>
      <c r="BH147" s="214">
        <f t="shared" si="7"/>
        <v>0</v>
      </c>
      <c r="BI147" s="214">
        <f t="shared" si="8"/>
        <v>0</v>
      </c>
      <c r="BJ147" s="14" t="s">
        <v>84</v>
      </c>
      <c r="BK147" s="214">
        <f t="shared" si="9"/>
        <v>0</v>
      </c>
      <c r="BL147" s="14" t="s">
        <v>150</v>
      </c>
      <c r="BM147" s="213" t="s">
        <v>214</v>
      </c>
    </row>
    <row r="148" spans="1:65" s="2" customFormat="1" ht="26.25" customHeight="1">
      <c r="A148" s="31"/>
      <c r="B148" s="32"/>
      <c r="C148" s="215" t="s">
        <v>215</v>
      </c>
      <c r="D148" s="215" t="s">
        <v>152</v>
      </c>
      <c r="E148" s="216" t="s">
        <v>216</v>
      </c>
      <c r="F148" s="217" t="s">
        <v>217</v>
      </c>
      <c r="G148" s="218" t="s">
        <v>149</v>
      </c>
      <c r="H148" s="219">
        <v>25</v>
      </c>
      <c r="I148" s="220"/>
      <c r="J148" s="221">
        <f t="shared" si="0"/>
        <v>0</v>
      </c>
      <c r="K148" s="222"/>
      <c r="L148" s="223"/>
      <c r="M148" s="224" t="s">
        <v>1</v>
      </c>
      <c r="N148" s="225" t="s">
        <v>41</v>
      </c>
      <c r="O148" s="68"/>
      <c r="P148" s="211">
        <f t="shared" si="1"/>
        <v>0</v>
      </c>
      <c r="Q148" s="211">
        <v>0.00014</v>
      </c>
      <c r="R148" s="211">
        <f t="shared" si="2"/>
        <v>0.0034999999999999996</v>
      </c>
      <c r="S148" s="211">
        <v>0</v>
      </c>
      <c r="T148" s="212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3" t="s">
        <v>155</v>
      </c>
      <c r="AT148" s="213" t="s">
        <v>152</v>
      </c>
      <c r="AU148" s="213" t="s">
        <v>86</v>
      </c>
      <c r="AY148" s="14" t="s">
        <v>143</v>
      </c>
      <c r="BE148" s="214">
        <f t="shared" si="4"/>
        <v>0</v>
      </c>
      <c r="BF148" s="214">
        <f t="shared" si="5"/>
        <v>0</v>
      </c>
      <c r="BG148" s="214">
        <f t="shared" si="6"/>
        <v>0</v>
      </c>
      <c r="BH148" s="214">
        <f t="shared" si="7"/>
        <v>0</v>
      </c>
      <c r="BI148" s="214">
        <f t="shared" si="8"/>
        <v>0</v>
      </c>
      <c r="BJ148" s="14" t="s">
        <v>84</v>
      </c>
      <c r="BK148" s="214">
        <f t="shared" si="9"/>
        <v>0</v>
      </c>
      <c r="BL148" s="14" t="s">
        <v>150</v>
      </c>
      <c r="BM148" s="213" t="s">
        <v>218</v>
      </c>
    </row>
    <row r="149" spans="1:65" s="2" customFormat="1" ht="26.25" customHeight="1">
      <c r="A149" s="31"/>
      <c r="B149" s="32"/>
      <c r="C149" s="215" t="s">
        <v>219</v>
      </c>
      <c r="D149" s="215" t="s">
        <v>152</v>
      </c>
      <c r="E149" s="216" t="s">
        <v>220</v>
      </c>
      <c r="F149" s="217" t="s">
        <v>221</v>
      </c>
      <c r="G149" s="218" t="s">
        <v>149</v>
      </c>
      <c r="H149" s="219">
        <v>25</v>
      </c>
      <c r="I149" s="220"/>
      <c r="J149" s="221">
        <f t="shared" si="0"/>
        <v>0</v>
      </c>
      <c r="K149" s="222"/>
      <c r="L149" s="223"/>
      <c r="M149" s="224" t="s">
        <v>1</v>
      </c>
      <c r="N149" s="225" t="s">
        <v>41</v>
      </c>
      <c r="O149" s="68"/>
      <c r="P149" s="211">
        <f t="shared" si="1"/>
        <v>0</v>
      </c>
      <c r="Q149" s="211">
        <v>0.00024</v>
      </c>
      <c r="R149" s="211">
        <f t="shared" si="2"/>
        <v>0.006</v>
      </c>
      <c r="S149" s="211">
        <v>0</v>
      </c>
      <c r="T149" s="212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155</v>
      </c>
      <c r="AT149" s="213" t="s">
        <v>152</v>
      </c>
      <c r="AU149" s="213" t="s">
        <v>86</v>
      </c>
      <c r="AY149" s="14" t="s">
        <v>143</v>
      </c>
      <c r="BE149" s="214">
        <f t="shared" si="4"/>
        <v>0</v>
      </c>
      <c r="BF149" s="214">
        <f t="shared" si="5"/>
        <v>0</v>
      </c>
      <c r="BG149" s="214">
        <f t="shared" si="6"/>
        <v>0</v>
      </c>
      <c r="BH149" s="214">
        <f t="shared" si="7"/>
        <v>0</v>
      </c>
      <c r="BI149" s="214">
        <f t="shared" si="8"/>
        <v>0</v>
      </c>
      <c r="BJ149" s="14" t="s">
        <v>84</v>
      </c>
      <c r="BK149" s="214">
        <f t="shared" si="9"/>
        <v>0</v>
      </c>
      <c r="BL149" s="14" t="s">
        <v>150</v>
      </c>
      <c r="BM149" s="213" t="s">
        <v>222</v>
      </c>
    </row>
    <row r="150" spans="1:65" s="2" customFormat="1" ht="26.25" customHeight="1">
      <c r="A150" s="31"/>
      <c r="B150" s="32"/>
      <c r="C150" s="215" t="s">
        <v>223</v>
      </c>
      <c r="D150" s="215" t="s">
        <v>152</v>
      </c>
      <c r="E150" s="216" t="s">
        <v>224</v>
      </c>
      <c r="F150" s="217" t="s">
        <v>225</v>
      </c>
      <c r="G150" s="218" t="s">
        <v>149</v>
      </c>
      <c r="H150" s="219">
        <v>31</v>
      </c>
      <c r="I150" s="220"/>
      <c r="J150" s="221">
        <f t="shared" si="0"/>
        <v>0</v>
      </c>
      <c r="K150" s="222"/>
      <c r="L150" s="223"/>
      <c r="M150" s="224" t="s">
        <v>1</v>
      </c>
      <c r="N150" s="225" t="s">
        <v>41</v>
      </c>
      <c r="O150" s="68"/>
      <c r="P150" s="211">
        <f t="shared" si="1"/>
        <v>0</v>
      </c>
      <c r="Q150" s="211">
        <v>0.00015</v>
      </c>
      <c r="R150" s="211">
        <f t="shared" si="2"/>
        <v>0.00465</v>
      </c>
      <c r="S150" s="211">
        <v>0</v>
      </c>
      <c r="T150" s="212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155</v>
      </c>
      <c r="AT150" s="213" t="s">
        <v>152</v>
      </c>
      <c r="AU150" s="213" t="s">
        <v>86</v>
      </c>
      <c r="AY150" s="14" t="s">
        <v>143</v>
      </c>
      <c r="BE150" s="214">
        <f t="shared" si="4"/>
        <v>0</v>
      </c>
      <c r="BF150" s="214">
        <f t="shared" si="5"/>
        <v>0</v>
      </c>
      <c r="BG150" s="214">
        <f t="shared" si="6"/>
        <v>0</v>
      </c>
      <c r="BH150" s="214">
        <f t="shared" si="7"/>
        <v>0</v>
      </c>
      <c r="BI150" s="214">
        <f t="shared" si="8"/>
        <v>0</v>
      </c>
      <c r="BJ150" s="14" t="s">
        <v>84</v>
      </c>
      <c r="BK150" s="214">
        <f t="shared" si="9"/>
        <v>0</v>
      </c>
      <c r="BL150" s="14" t="s">
        <v>150</v>
      </c>
      <c r="BM150" s="213" t="s">
        <v>226</v>
      </c>
    </row>
    <row r="151" spans="1:65" s="2" customFormat="1" ht="26.25" customHeight="1">
      <c r="A151" s="31"/>
      <c r="B151" s="32"/>
      <c r="C151" s="215" t="s">
        <v>7</v>
      </c>
      <c r="D151" s="215" t="s">
        <v>152</v>
      </c>
      <c r="E151" s="216" t="s">
        <v>227</v>
      </c>
      <c r="F151" s="217" t="s">
        <v>228</v>
      </c>
      <c r="G151" s="218" t="s">
        <v>149</v>
      </c>
      <c r="H151" s="219">
        <v>31</v>
      </c>
      <c r="I151" s="220"/>
      <c r="J151" s="221">
        <f t="shared" si="0"/>
        <v>0</v>
      </c>
      <c r="K151" s="222"/>
      <c r="L151" s="223"/>
      <c r="M151" s="224" t="s">
        <v>1</v>
      </c>
      <c r="N151" s="225" t="s">
        <v>41</v>
      </c>
      <c r="O151" s="68"/>
      <c r="P151" s="211">
        <f t="shared" si="1"/>
        <v>0</v>
      </c>
      <c r="Q151" s="211">
        <v>0.00028</v>
      </c>
      <c r="R151" s="211">
        <f t="shared" si="2"/>
        <v>0.008679999999999998</v>
      </c>
      <c r="S151" s="211">
        <v>0</v>
      </c>
      <c r="T151" s="212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3" t="s">
        <v>155</v>
      </c>
      <c r="AT151" s="213" t="s">
        <v>152</v>
      </c>
      <c r="AU151" s="213" t="s">
        <v>86</v>
      </c>
      <c r="AY151" s="14" t="s">
        <v>143</v>
      </c>
      <c r="BE151" s="214">
        <f t="shared" si="4"/>
        <v>0</v>
      </c>
      <c r="BF151" s="214">
        <f t="shared" si="5"/>
        <v>0</v>
      </c>
      <c r="BG151" s="214">
        <f t="shared" si="6"/>
        <v>0</v>
      </c>
      <c r="BH151" s="214">
        <f t="shared" si="7"/>
        <v>0</v>
      </c>
      <c r="BI151" s="214">
        <f t="shared" si="8"/>
        <v>0</v>
      </c>
      <c r="BJ151" s="14" t="s">
        <v>84</v>
      </c>
      <c r="BK151" s="214">
        <f t="shared" si="9"/>
        <v>0</v>
      </c>
      <c r="BL151" s="14" t="s">
        <v>150</v>
      </c>
      <c r="BM151" s="213" t="s">
        <v>229</v>
      </c>
    </row>
    <row r="152" spans="1:65" s="2" customFormat="1" ht="26.25" customHeight="1">
      <c r="A152" s="31"/>
      <c r="B152" s="32"/>
      <c r="C152" s="215" t="s">
        <v>230</v>
      </c>
      <c r="D152" s="215" t="s">
        <v>152</v>
      </c>
      <c r="E152" s="216" t="s">
        <v>231</v>
      </c>
      <c r="F152" s="217" t="s">
        <v>232</v>
      </c>
      <c r="G152" s="218" t="s">
        <v>149</v>
      </c>
      <c r="H152" s="219">
        <v>4</v>
      </c>
      <c r="I152" s="220"/>
      <c r="J152" s="221">
        <f t="shared" si="0"/>
        <v>0</v>
      </c>
      <c r="K152" s="222"/>
      <c r="L152" s="223"/>
      <c r="M152" s="224" t="s">
        <v>1</v>
      </c>
      <c r="N152" s="225" t="s">
        <v>41</v>
      </c>
      <c r="O152" s="68"/>
      <c r="P152" s="211">
        <f t="shared" si="1"/>
        <v>0</v>
      </c>
      <c r="Q152" s="211">
        <v>0.00014</v>
      </c>
      <c r="R152" s="211">
        <f t="shared" si="2"/>
        <v>0.00056</v>
      </c>
      <c r="S152" s="211">
        <v>0</v>
      </c>
      <c r="T152" s="212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155</v>
      </c>
      <c r="AT152" s="213" t="s">
        <v>152</v>
      </c>
      <c r="AU152" s="213" t="s">
        <v>86</v>
      </c>
      <c r="AY152" s="14" t="s">
        <v>143</v>
      </c>
      <c r="BE152" s="214">
        <f t="shared" si="4"/>
        <v>0</v>
      </c>
      <c r="BF152" s="214">
        <f t="shared" si="5"/>
        <v>0</v>
      </c>
      <c r="BG152" s="214">
        <f t="shared" si="6"/>
        <v>0</v>
      </c>
      <c r="BH152" s="214">
        <f t="shared" si="7"/>
        <v>0</v>
      </c>
      <c r="BI152" s="214">
        <f t="shared" si="8"/>
        <v>0</v>
      </c>
      <c r="BJ152" s="14" t="s">
        <v>84</v>
      </c>
      <c r="BK152" s="214">
        <f t="shared" si="9"/>
        <v>0</v>
      </c>
      <c r="BL152" s="14" t="s">
        <v>150</v>
      </c>
      <c r="BM152" s="213" t="s">
        <v>233</v>
      </c>
    </row>
    <row r="153" spans="1:65" s="2" customFormat="1" ht="26.25" customHeight="1">
      <c r="A153" s="31"/>
      <c r="B153" s="32"/>
      <c r="C153" s="215" t="s">
        <v>234</v>
      </c>
      <c r="D153" s="215" t="s">
        <v>152</v>
      </c>
      <c r="E153" s="216" t="s">
        <v>235</v>
      </c>
      <c r="F153" s="217" t="s">
        <v>236</v>
      </c>
      <c r="G153" s="218" t="s">
        <v>149</v>
      </c>
      <c r="H153" s="219">
        <v>4</v>
      </c>
      <c r="I153" s="220"/>
      <c r="J153" s="221">
        <f t="shared" si="0"/>
        <v>0</v>
      </c>
      <c r="K153" s="222"/>
      <c r="L153" s="223"/>
      <c r="M153" s="224" t="s">
        <v>1</v>
      </c>
      <c r="N153" s="225" t="s">
        <v>41</v>
      </c>
      <c r="O153" s="68"/>
      <c r="P153" s="211">
        <f t="shared" si="1"/>
        <v>0</v>
      </c>
      <c r="Q153" s="211">
        <v>0.00021</v>
      </c>
      <c r="R153" s="211">
        <f t="shared" si="2"/>
        <v>0.00084</v>
      </c>
      <c r="S153" s="211">
        <v>0</v>
      </c>
      <c r="T153" s="212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3" t="s">
        <v>155</v>
      </c>
      <c r="AT153" s="213" t="s">
        <v>152</v>
      </c>
      <c r="AU153" s="213" t="s">
        <v>86</v>
      </c>
      <c r="AY153" s="14" t="s">
        <v>143</v>
      </c>
      <c r="BE153" s="214">
        <f t="shared" si="4"/>
        <v>0</v>
      </c>
      <c r="BF153" s="214">
        <f t="shared" si="5"/>
        <v>0</v>
      </c>
      <c r="BG153" s="214">
        <f t="shared" si="6"/>
        <v>0</v>
      </c>
      <c r="BH153" s="214">
        <f t="shared" si="7"/>
        <v>0</v>
      </c>
      <c r="BI153" s="214">
        <f t="shared" si="8"/>
        <v>0</v>
      </c>
      <c r="BJ153" s="14" t="s">
        <v>84</v>
      </c>
      <c r="BK153" s="214">
        <f t="shared" si="9"/>
        <v>0</v>
      </c>
      <c r="BL153" s="14" t="s">
        <v>150</v>
      </c>
      <c r="BM153" s="213" t="s">
        <v>237</v>
      </c>
    </row>
    <row r="154" spans="1:65" s="2" customFormat="1" ht="26.25" customHeight="1">
      <c r="A154" s="31"/>
      <c r="B154" s="32"/>
      <c r="C154" s="201" t="s">
        <v>238</v>
      </c>
      <c r="D154" s="201" t="s">
        <v>146</v>
      </c>
      <c r="E154" s="202" t="s">
        <v>198</v>
      </c>
      <c r="F154" s="203" t="s">
        <v>199</v>
      </c>
      <c r="G154" s="204" t="s">
        <v>149</v>
      </c>
      <c r="H154" s="205">
        <v>33</v>
      </c>
      <c r="I154" s="206"/>
      <c r="J154" s="207">
        <f t="shared" si="0"/>
        <v>0</v>
      </c>
      <c r="K154" s="208"/>
      <c r="L154" s="36"/>
      <c r="M154" s="209" t="s">
        <v>1</v>
      </c>
      <c r="N154" s="210" t="s">
        <v>41</v>
      </c>
      <c r="O154" s="68"/>
      <c r="P154" s="211">
        <f t="shared" si="1"/>
        <v>0</v>
      </c>
      <c r="Q154" s="211">
        <v>0</v>
      </c>
      <c r="R154" s="211">
        <f t="shared" si="2"/>
        <v>0</v>
      </c>
      <c r="S154" s="211">
        <v>0</v>
      </c>
      <c r="T154" s="212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3" t="s">
        <v>150</v>
      </c>
      <c r="AT154" s="213" t="s">
        <v>146</v>
      </c>
      <c r="AU154" s="213" t="s">
        <v>86</v>
      </c>
      <c r="AY154" s="14" t="s">
        <v>143</v>
      </c>
      <c r="BE154" s="214">
        <f t="shared" si="4"/>
        <v>0</v>
      </c>
      <c r="BF154" s="214">
        <f t="shared" si="5"/>
        <v>0</v>
      </c>
      <c r="BG154" s="214">
        <f t="shared" si="6"/>
        <v>0</v>
      </c>
      <c r="BH154" s="214">
        <f t="shared" si="7"/>
        <v>0</v>
      </c>
      <c r="BI154" s="214">
        <f t="shared" si="8"/>
        <v>0</v>
      </c>
      <c r="BJ154" s="14" t="s">
        <v>84</v>
      </c>
      <c r="BK154" s="214">
        <f t="shared" si="9"/>
        <v>0</v>
      </c>
      <c r="BL154" s="14" t="s">
        <v>150</v>
      </c>
      <c r="BM154" s="213" t="s">
        <v>239</v>
      </c>
    </row>
    <row r="155" spans="1:65" s="2" customFormat="1" ht="16.5" customHeight="1">
      <c r="A155" s="31"/>
      <c r="B155" s="32"/>
      <c r="C155" s="201" t="s">
        <v>240</v>
      </c>
      <c r="D155" s="201" t="s">
        <v>146</v>
      </c>
      <c r="E155" s="202" t="s">
        <v>241</v>
      </c>
      <c r="F155" s="203" t="s">
        <v>242</v>
      </c>
      <c r="G155" s="204" t="s">
        <v>149</v>
      </c>
      <c r="H155" s="205">
        <v>12</v>
      </c>
      <c r="I155" s="206"/>
      <c r="J155" s="207">
        <f t="shared" si="0"/>
        <v>0</v>
      </c>
      <c r="K155" s="208"/>
      <c r="L155" s="36"/>
      <c r="M155" s="209" t="s">
        <v>1</v>
      </c>
      <c r="N155" s="210" t="s">
        <v>41</v>
      </c>
      <c r="O155" s="68"/>
      <c r="P155" s="211">
        <f t="shared" si="1"/>
        <v>0</v>
      </c>
      <c r="Q155" s="211">
        <v>0</v>
      </c>
      <c r="R155" s="211">
        <f t="shared" si="2"/>
        <v>0</v>
      </c>
      <c r="S155" s="211">
        <v>0</v>
      </c>
      <c r="T155" s="212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3" t="s">
        <v>150</v>
      </c>
      <c r="AT155" s="213" t="s">
        <v>146</v>
      </c>
      <c r="AU155" s="213" t="s">
        <v>86</v>
      </c>
      <c r="AY155" s="14" t="s">
        <v>143</v>
      </c>
      <c r="BE155" s="214">
        <f t="shared" si="4"/>
        <v>0</v>
      </c>
      <c r="BF155" s="214">
        <f t="shared" si="5"/>
        <v>0</v>
      </c>
      <c r="BG155" s="214">
        <f t="shared" si="6"/>
        <v>0</v>
      </c>
      <c r="BH155" s="214">
        <f t="shared" si="7"/>
        <v>0</v>
      </c>
      <c r="BI155" s="214">
        <f t="shared" si="8"/>
        <v>0</v>
      </c>
      <c r="BJ155" s="14" t="s">
        <v>84</v>
      </c>
      <c r="BK155" s="214">
        <f t="shared" si="9"/>
        <v>0</v>
      </c>
      <c r="BL155" s="14" t="s">
        <v>150</v>
      </c>
      <c r="BM155" s="213" t="s">
        <v>243</v>
      </c>
    </row>
    <row r="156" spans="1:65" s="2" customFormat="1" ht="16.5" customHeight="1">
      <c r="A156" s="31"/>
      <c r="B156" s="32"/>
      <c r="C156" s="201" t="s">
        <v>244</v>
      </c>
      <c r="D156" s="201" t="s">
        <v>146</v>
      </c>
      <c r="E156" s="202" t="s">
        <v>245</v>
      </c>
      <c r="F156" s="203" t="s">
        <v>246</v>
      </c>
      <c r="G156" s="204" t="s">
        <v>247</v>
      </c>
      <c r="H156" s="205">
        <v>5</v>
      </c>
      <c r="I156" s="206"/>
      <c r="J156" s="207">
        <f t="shared" si="0"/>
        <v>0</v>
      </c>
      <c r="K156" s="208"/>
      <c r="L156" s="36"/>
      <c r="M156" s="209" t="s">
        <v>1</v>
      </c>
      <c r="N156" s="210" t="s">
        <v>41</v>
      </c>
      <c r="O156" s="68"/>
      <c r="P156" s="211">
        <f t="shared" si="1"/>
        <v>0</v>
      </c>
      <c r="Q156" s="211">
        <v>0</v>
      </c>
      <c r="R156" s="211">
        <f t="shared" si="2"/>
        <v>0</v>
      </c>
      <c r="S156" s="211">
        <v>0</v>
      </c>
      <c r="T156" s="212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150</v>
      </c>
      <c r="AT156" s="213" t="s">
        <v>146</v>
      </c>
      <c r="AU156" s="213" t="s">
        <v>86</v>
      </c>
      <c r="AY156" s="14" t="s">
        <v>143</v>
      </c>
      <c r="BE156" s="214">
        <f t="shared" si="4"/>
        <v>0</v>
      </c>
      <c r="BF156" s="214">
        <f t="shared" si="5"/>
        <v>0</v>
      </c>
      <c r="BG156" s="214">
        <f t="shared" si="6"/>
        <v>0</v>
      </c>
      <c r="BH156" s="214">
        <f t="shared" si="7"/>
        <v>0</v>
      </c>
      <c r="BI156" s="214">
        <f t="shared" si="8"/>
        <v>0</v>
      </c>
      <c r="BJ156" s="14" t="s">
        <v>84</v>
      </c>
      <c r="BK156" s="214">
        <f t="shared" si="9"/>
        <v>0</v>
      </c>
      <c r="BL156" s="14" t="s">
        <v>150</v>
      </c>
      <c r="BM156" s="213" t="s">
        <v>248</v>
      </c>
    </row>
    <row r="157" spans="1:65" s="2" customFormat="1" ht="16.5" customHeight="1">
      <c r="A157" s="31"/>
      <c r="B157" s="32"/>
      <c r="C157" s="201" t="s">
        <v>249</v>
      </c>
      <c r="D157" s="201" t="s">
        <v>146</v>
      </c>
      <c r="E157" s="202" t="s">
        <v>250</v>
      </c>
      <c r="F157" s="203" t="s">
        <v>251</v>
      </c>
      <c r="G157" s="204" t="s">
        <v>149</v>
      </c>
      <c r="H157" s="205">
        <v>10</v>
      </c>
      <c r="I157" s="206"/>
      <c r="J157" s="207">
        <f t="shared" si="0"/>
        <v>0</v>
      </c>
      <c r="K157" s="208"/>
      <c r="L157" s="36"/>
      <c r="M157" s="209" t="s">
        <v>1</v>
      </c>
      <c r="N157" s="210" t="s">
        <v>41</v>
      </c>
      <c r="O157" s="68"/>
      <c r="P157" s="211">
        <f t="shared" si="1"/>
        <v>0</v>
      </c>
      <c r="Q157" s="211">
        <v>0</v>
      </c>
      <c r="R157" s="211">
        <f t="shared" si="2"/>
        <v>0</v>
      </c>
      <c r="S157" s="211">
        <v>0</v>
      </c>
      <c r="T157" s="212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150</v>
      </c>
      <c r="AT157" s="213" t="s">
        <v>146</v>
      </c>
      <c r="AU157" s="213" t="s">
        <v>86</v>
      </c>
      <c r="AY157" s="14" t="s">
        <v>143</v>
      </c>
      <c r="BE157" s="214">
        <f t="shared" si="4"/>
        <v>0</v>
      </c>
      <c r="BF157" s="214">
        <f t="shared" si="5"/>
        <v>0</v>
      </c>
      <c r="BG157" s="214">
        <f t="shared" si="6"/>
        <v>0</v>
      </c>
      <c r="BH157" s="214">
        <f t="shared" si="7"/>
        <v>0</v>
      </c>
      <c r="BI157" s="214">
        <f t="shared" si="8"/>
        <v>0</v>
      </c>
      <c r="BJ157" s="14" t="s">
        <v>84</v>
      </c>
      <c r="BK157" s="214">
        <f t="shared" si="9"/>
        <v>0</v>
      </c>
      <c r="BL157" s="14" t="s">
        <v>150</v>
      </c>
      <c r="BM157" s="213" t="s">
        <v>252</v>
      </c>
    </row>
    <row r="158" spans="1:65" s="2" customFormat="1" ht="16.5" customHeight="1">
      <c r="A158" s="31"/>
      <c r="B158" s="32"/>
      <c r="C158" s="201" t="s">
        <v>253</v>
      </c>
      <c r="D158" s="201" t="s">
        <v>146</v>
      </c>
      <c r="E158" s="202" t="s">
        <v>254</v>
      </c>
      <c r="F158" s="203" t="s">
        <v>255</v>
      </c>
      <c r="G158" s="204" t="s">
        <v>149</v>
      </c>
      <c r="H158" s="205">
        <v>6</v>
      </c>
      <c r="I158" s="206"/>
      <c r="J158" s="207">
        <f t="shared" si="0"/>
        <v>0</v>
      </c>
      <c r="K158" s="208"/>
      <c r="L158" s="36"/>
      <c r="M158" s="209" t="s">
        <v>1</v>
      </c>
      <c r="N158" s="210" t="s">
        <v>41</v>
      </c>
      <c r="O158" s="68"/>
      <c r="P158" s="211">
        <f t="shared" si="1"/>
        <v>0</v>
      </c>
      <c r="Q158" s="211">
        <v>0</v>
      </c>
      <c r="R158" s="211">
        <f t="shared" si="2"/>
        <v>0</v>
      </c>
      <c r="S158" s="211">
        <v>0</v>
      </c>
      <c r="T158" s="212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256</v>
      </c>
      <c r="AT158" s="213" t="s">
        <v>146</v>
      </c>
      <c r="AU158" s="213" t="s">
        <v>86</v>
      </c>
      <c r="AY158" s="14" t="s">
        <v>143</v>
      </c>
      <c r="BE158" s="214">
        <f t="shared" si="4"/>
        <v>0</v>
      </c>
      <c r="BF158" s="214">
        <f t="shared" si="5"/>
        <v>0</v>
      </c>
      <c r="BG158" s="214">
        <f t="shared" si="6"/>
        <v>0</v>
      </c>
      <c r="BH158" s="214">
        <f t="shared" si="7"/>
        <v>0</v>
      </c>
      <c r="BI158" s="214">
        <f t="shared" si="8"/>
        <v>0</v>
      </c>
      <c r="BJ158" s="14" t="s">
        <v>84</v>
      </c>
      <c r="BK158" s="214">
        <f t="shared" si="9"/>
        <v>0</v>
      </c>
      <c r="BL158" s="14" t="s">
        <v>256</v>
      </c>
      <c r="BM158" s="213" t="s">
        <v>257</v>
      </c>
    </row>
    <row r="159" spans="1:65" s="2" customFormat="1" ht="25.5" customHeight="1">
      <c r="A159" s="31"/>
      <c r="B159" s="32"/>
      <c r="C159" s="201" t="s">
        <v>258</v>
      </c>
      <c r="D159" s="201" t="s">
        <v>146</v>
      </c>
      <c r="E159" s="202" t="s">
        <v>259</v>
      </c>
      <c r="F159" s="203" t="s">
        <v>260</v>
      </c>
      <c r="G159" s="204" t="s">
        <v>261</v>
      </c>
      <c r="H159" s="205">
        <v>0.323</v>
      </c>
      <c r="I159" s="206"/>
      <c r="J159" s="207">
        <f t="shared" si="0"/>
        <v>0</v>
      </c>
      <c r="K159" s="208"/>
      <c r="L159" s="36"/>
      <c r="M159" s="209" t="s">
        <v>1</v>
      </c>
      <c r="N159" s="210" t="s">
        <v>41</v>
      </c>
      <c r="O159" s="68"/>
      <c r="P159" s="211">
        <f t="shared" si="1"/>
        <v>0</v>
      </c>
      <c r="Q159" s="211">
        <v>0</v>
      </c>
      <c r="R159" s="211">
        <f t="shared" si="2"/>
        <v>0</v>
      </c>
      <c r="S159" s="211">
        <v>0</v>
      </c>
      <c r="T159" s="212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3" t="s">
        <v>150</v>
      </c>
      <c r="AT159" s="213" t="s">
        <v>146</v>
      </c>
      <c r="AU159" s="213" t="s">
        <v>86</v>
      </c>
      <c r="AY159" s="14" t="s">
        <v>143</v>
      </c>
      <c r="BE159" s="214">
        <f t="shared" si="4"/>
        <v>0</v>
      </c>
      <c r="BF159" s="214">
        <f t="shared" si="5"/>
        <v>0</v>
      </c>
      <c r="BG159" s="214">
        <f t="shared" si="6"/>
        <v>0</v>
      </c>
      <c r="BH159" s="214">
        <f t="shared" si="7"/>
        <v>0</v>
      </c>
      <c r="BI159" s="214">
        <f t="shared" si="8"/>
        <v>0</v>
      </c>
      <c r="BJ159" s="14" t="s">
        <v>84</v>
      </c>
      <c r="BK159" s="214">
        <f t="shared" si="9"/>
        <v>0</v>
      </c>
      <c r="BL159" s="14" t="s">
        <v>150</v>
      </c>
      <c r="BM159" s="213" t="s">
        <v>262</v>
      </c>
    </row>
    <row r="160" spans="2:63" s="12" customFormat="1" ht="22.9" customHeight="1">
      <c r="B160" s="185"/>
      <c r="C160" s="186"/>
      <c r="D160" s="187" t="s">
        <v>75</v>
      </c>
      <c r="E160" s="199" t="s">
        <v>263</v>
      </c>
      <c r="F160" s="199" t="s">
        <v>264</v>
      </c>
      <c r="G160" s="186"/>
      <c r="H160" s="186"/>
      <c r="I160" s="189"/>
      <c r="J160" s="200">
        <f>BK160</f>
        <v>0</v>
      </c>
      <c r="K160" s="186"/>
      <c r="L160" s="191"/>
      <c r="M160" s="192"/>
      <c r="N160" s="193"/>
      <c r="O160" s="193"/>
      <c r="P160" s="194">
        <f>SUM(P161:P180)</f>
        <v>0</v>
      </c>
      <c r="Q160" s="193"/>
      <c r="R160" s="194">
        <f>SUM(R161:R180)</f>
        <v>0.11844999999999999</v>
      </c>
      <c r="S160" s="193"/>
      <c r="T160" s="195">
        <f>SUM(T161:T180)</f>
        <v>0</v>
      </c>
      <c r="AR160" s="196" t="s">
        <v>86</v>
      </c>
      <c r="AT160" s="197" t="s">
        <v>75</v>
      </c>
      <c r="AU160" s="197" t="s">
        <v>84</v>
      </c>
      <c r="AY160" s="196" t="s">
        <v>143</v>
      </c>
      <c r="BK160" s="198">
        <f>SUM(BK161:BK180)</f>
        <v>0</v>
      </c>
    </row>
    <row r="161" spans="1:65" s="2" customFormat="1" ht="16.5" customHeight="1">
      <c r="A161" s="31"/>
      <c r="B161" s="32"/>
      <c r="C161" s="201" t="s">
        <v>265</v>
      </c>
      <c r="D161" s="201" t="s">
        <v>146</v>
      </c>
      <c r="E161" s="202" t="s">
        <v>266</v>
      </c>
      <c r="F161" s="203" t="s">
        <v>267</v>
      </c>
      <c r="G161" s="204" t="s">
        <v>268</v>
      </c>
      <c r="H161" s="205">
        <v>1</v>
      </c>
      <c r="I161" s="206"/>
      <c r="J161" s="207">
        <f aca="true" t="shared" si="10" ref="J161:J180">ROUND(I161*H161,2)</f>
        <v>0</v>
      </c>
      <c r="K161" s="208"/>
      <c r="L161" s="36"/>
      <c r="M161" s="209" t="s">
        <v>1</v>
      </c>
      <c r="N161" s="210" t="s">
        <v>41</v>
      </c>
      <c r="O161" s="68"/>
      <c r="P161" s="211">
        <f aca="true" t="shared" si="11" ref="P161:P180">O161*H161</f>
        <v>0</v>
      </c>
      <c r="Q161" s="211">
        <v>0</v>
      </c>
      <c r="R161" s="211">
        <f aca="true" t="shared" si="12" ref="R161:R180">Q161*H161</f>
        <v>0</v>
      </c>
      <c r="S161" s="211">
        <v>0</v>
      </c>
      <c r="T161" s="212">
        <f aca="true" t="shared" si="13" ref="T161:T180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3" t="s">
        <v>150</v>
      </c>
      <c r="AT161" s="213" t="s">
        <v>146</v>
      </c>
      <c r="AU161" s="213" t="s">
        <v>86</v>
      </c>
      <c r="AY161" s="14" t="s">
        <v>143</v>
      </c>
      <c r="BE161" s="214">
        <f aca="true" t="shared" si="14" ref="BE161:BE180">IF(N161="základní",J161,0)</f>
        <v>0</v>
      </c>
      <c r="BF161" s="214">
        <f aca="true" t="shared" si="15" ref="BF161:BF180">IF(N161="snížená",J161,0)</f>
        <v>0</v>
      </c>
      <c r="BG161" s="214">
        <f aca="true" t="shared" si="16" ref="BG161:BG180">IF(N161="zákl. přenesená",J161,0)</f>
        <v>0</v>
      </c>
      <c r="BH161" s="214">
        <f aca="true" t="shared" si="17" ref="BH161:BH180">IF(N161="sníž. přenesená",J161,0)</f>
        <v>0</v>
      </c>
      <c r="BI161" s="214">
        <f aca="true" t="shared" si="18" ref="BI161:BI180">IF(N161="nulová",J161,0)</f>
        <v>0</v>
      </c>
      <c r="BJ161" s="14" t="s">
        <v>84</v>
      </c>
      <c r="BK161" s="214">
        <f aca="true" t="shared" si="19" ref="BK161:BK180">ROUND(I161*H161,2)</f>
        <v>0</v>
      </c>
      <c r="BL161" s="14" t="s">
        <v>150</v>
      </c>
      <c r="BM161" s="213" t="s">
        <v>269</v>
      </c>
    </row>
    <row r="162" spans="1:65" s="2" customFormat="1" ht="25.5" customHeight="1">
      <c r="A162" s="31"/>
      <c r="B162" s="32"/>
      <c r="C162" s="201" t="s">
        <v>270</v>
      </c>
      <c r="D162" s="201" t="s">
        <v>146</v>
      </c>
      <c r="E162" s="202" t="s">
        <v>271</v>
      </c>
      <c r="F162" s="203" t="s">
        <v>272</v>
      </c>
      <c r="G162" s="204" t="s">
        <v>149</v>
      </c>
      <c r="H162" s="205">
        <v>25</v>
      </c>
      <c r="I162" s="206"/>
      <c r="J162" s="207">
        <f t="shared" si="10"/>
        <v>0</v>
      </c>
      <c r="K162" s="208"/>
      <c r="L162" s="36"/>
      <c r="M162" s="209" t="s">
        <v>1</v>
      </c>
      <c r="N162" s="210" t="s">
        <v>41</v>
      </c>
      <c r="O162" s="68"/>
      <c r="P162" s="211">
        <f t="shared" si="11"/>
        <v>0</v>
      </c>
      <c r="Q162" s="211">
        <v>0.00022</v>
      </c>
      <c r="R162" s="211">
        <f t="shared" si="12"/>
        <v>0.0055000000000000005</v>
      </c>
      <c r="S162" s="211">
        <v>0</v>
      </c>
      <c r="T162" s="212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150</v>
      </c>
      <c r="AT162" s="213" t="s">
        <v>146</v>
      </c>
      <c r="AU162" s="213" t="s">
        <v>86</v>
      </c>
      <c r="AY162" s="14" t="s">
        <v>143</v>
      </c>
      <c r="BE162" s="214">
        <f t="shared" si="14"/>
        <v>0</v>
      </c>
      <c r="BF162" s="214">
        <f t="shared" si="15"/>
        <v>0</v>
      </c>
      <c r="BG162" s="214">
        <f t="shared" si="16"/>
        <v>0</v>
      </c>
      <c r="BH162" s="214">
        <f t="shared" si="17"/>
        <v>0</v>
      </c>
      <c r="BI162" s="214">
        <f t="shared" si="18"/>
        <v>0</v>
      </c>
      <c r="BJ162" s="14" t="s">
        <v>84</v>
      </c>
      <c r="BK162" s="214">
        <f t="shared" si="19"/>
        <v>0</v>
      </c>
      <c r="BL162" s="14" t="s">
        <v>150</v>
      </c>
      <c r="BM162" s="213" t="s">
        <v>273</v>
      </c>
    </row>
    <row r="163" spans="1:65" s="2" customFormat="1" ht="25.5" customHeight="1">
      <c r="A163" s="31"/>
      <c r="B163" s="32"/>
      <c r="C163" s="201" t="s">
        <v>274</v>
      </c>
      <c r="D163" s="201" t="s">
        <v>146</v>
      </c>
      <c r="E163" s="202" t="s">
        <v>275</v>
      </c>
      <c r="F163" s="203" t="s">
        <v>276</v>
      </c>
      <c r="G163" s="204" t="s">
        <v>149</v>
      </c>
      <c r="H163" s="205">
        <v>10</v>
      </c>
      <c r="I163" s="206"/>
      <c r="J163" s="207">
        <f t="shared" si="10"/>
        <v>0</v>
      </c>
      <c r="K163" s="208"/>
      <c r="L163" s="36"/>
      <c r="M163" s="209" t="s">
        <v>1</v>
      </c>
      <c r="N163" s="210" t="s">
        <v>41</v>
      </c>
      <c r="O163" s="68"/>
      <c r="P163" s="211">
        <f t="shared" si="11"/>
        <v>0</v>
      </c>
      <c r="Q163" s="211">
        <v>0.0003</v>
      </c>
      <c r="R163" s="211">
        <f t="shared" si="12"/>
        <v>0.0029999999999999996</v>
      </c>
      <c r="S163" s="211">
        <v>0</v>
      </c>
      <c r="T163" s="212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3" t="s">
        <v>150</v>
      </c>
      <c r="AT163" s="213" t="s">
        <v>146</v>
      </c>
      <c r="AU163" s="213" t="s">
        <v>86</v>
      </c>
      <c r="AY163" s="14" t="s">
        <v>143</v>
      </c>
      <c r="BE163" s="214">
        <f t="shared" si="14"/>
        <v>0</v>
      </c>
      <c r="BF163" s="214">
        <f t="shared" si="15"/>
        <v>0</v>
      </c>
      <c r="BG163" s="214">
        <f t="shared" si="16"/>
        <v>0</v>
      </c>
      <c r="BH163" s="214">
        <f t="shared" si="17"/>
        <v>0</v>
      </c>
      <c r="BI163" s="214">
        <f t="shared" si="18"/>
        <v>0</v>
      </c>
      <c r="BJ163" s="14" t="s">
        <v>84</v>
      </c>
      <c r="BK163" s="214">
        <f t="shared" si="19"/>
        <v>0</v>
      </c>
      <c r="BL163" s="14" t="s">
        <v>150</v>
      </c>
      <c r="BM163" s="213" t="s">
        <v>277</v>
      </c>
    </row>
    <row r="164" spans="1:65" s="2" customFormat="1" ht="25.5" customHeight="1">
      <c r="A164" s="31"/>
      <c r="B164" s="32"/>
      <c r="C164" s="201" t="s">
        <v>155</v>
      </c>
      <c r="D164" s="201" t="s">
        <v>146</v>
      </c>
      <c r="E164" s="202" t="s">
        <v>278</v>
      </c>
      <c r="F164" s="203" t="s">
        <v>279</v>
      </c>
      <c r="G164" s="204" t="s">
        <v>149</v>
      </c>
      <c r="H164" s="205">
        <v>35</v>
      </c>
      <c r="I164" s="206"/>
      <c r="J164" s="207">
        <f t="shared" si="10"/>
        <v>0</v>
      </c>
      <c r="K164" s="208"/>
      <c r="L164" s="36"/>
      <c r="M164" s="209" t="s">
        <v>1</v>
      </c>
      <c r="N164" s="210" t="s">
        <v>41</v>
      </c>
      <c r="O164" s="68"/>
      <c r="P164" s="211">
        <f t="shared" si="11"/>
        <v>0</v>
      </c>
      <c r="Q164" s="211">
        <v>0.00052</v>
      </c>
      <c r="R164" s="211">
        <f t="shared" si="12"/>
        <v>0.018199999999999997</v>
      </c>
      <c r="S164" s="211">
        <v>0</v>
      </c>
      <c r="T164" s="212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150</v>
      </c>
      <c r="AT164" s="213" t="s">
        <v>146</v>
      </c>
      <c r="AU164" s="213" t="s">
        <v>86</v>
      </c>
      <c r="AY164" s="14" t="s">
        <v>143</v>
      </c>
      <c r="BE164" s="214">
        <f t="shared" si="14"/>
        <v>0</v>
      </c>
      <c r="BF164" s="214">
        <f t="shared" si="15"/>
        <v>0</v>
      </c>
      <c r="BG164" s="214">
        <f t="shared" si="16"/>
        <v>0</v>
      </c>
      <c r="BH164" s="214">
        <f t="shared" si="17"/>
        <v>0</v>
      </c>
      <c r="BI164" s="214">
        <f t="shared" si="18"/>
        <v>0</v>
      </c>
      <c r="BJ164" s="14" t="s">
        <v>84</v>
      </c>
      <c r="BK164" s="214">
        <f t="shared" si="19"/>
        <v>0</v>
      </c>
      <c r="BL164" s="14" t="s">
        <v>150</v>
      </c>
      <c r="BM164" s="213" t="s">
        <v>280</v>
      </c>
    </row>
    <row r="165" spans="1:65" s="2" customFormat="1" ht="25.5" customHeight="1">
      <c r="A165" s="31"/>
      <c r="B165" s="32"/>
      <c r="C165" s="201" t="s">
        <v>281</v>
      </c>
      <c r="D165" s="201" t="s">
        <v>146</v>
      </c>
      <c r="E165" s="202" t="s">
        <v>282</v>
      </c>
      <c r="F165" s="203" t="s">
        <v>283</v>
      </c>
      <c r="G165" s="204" t="s">
        <v>149</v>
      </c>
      <c r="H165" s="205">
        <v>31</v>
      </c>
      <c r="I165" s="206"/>
      <c r="J165" s="207">
        <f t="shared" si="10"/>
        <v>0</v>
      </c>
      <c r="K165" s="208"/>
      <c r="L165" s="36"/>
      <c r="M165" s="209" t="s">
        <v>1</v>
      </c>
      <c r="N165" s="210" t="s">
        <v>41</v>
      </c>
      <c r="O165" s="68"/>
      <c r="P165" s="211">
        <f t="shared" si="11"/>
        <v>0</v>
      </c>
      <c r="Q165" s="211">
        <v>0.00077</v>
      </c>
      <c r="R165" s="211">
        <f t="shared" si="12"/>
        <v>0.02387</v>
      </c>
      <c r="S165" s="211">
        <v>0</v>
      </c>
      <c r="T165" s="212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3" t="s">
        <v>150</v>
      </c>
      <c r="AT165" s="213" t="s">
        <v>146</v>
      </c>
      <c r="AU165" s="213" t="s">
        <v>86</v>
      </c>
      <c r="AY165" s="14" t="s">
        <v>143</v>
      </c>
      <c r="BE165" s="214">
        <f t="shared" si="14"/>
        <v>0</v>
      </c>
      <c r="BF165" s="214">
        <f t="shared" si="15"/>
        <v>0</v>
      </c>
      <c r="BG165" s="214">
        <f t="shared" si="16"/>
        <v>0</v>
      </c>
      <c r="BH165" s="214">
        <f t="shared" si="17"/>
        <v>0</v>
      </c>
      <c r="BI165" s="214">
        <f t="shared" si="18"/>
        <v>0</v>
      </c>
      <c r="BJ165" s="14" t="s">
        <v>84</v>
      </c>
      <c r="BK165" s="214">
        <f t="shared" si="19"/>
        <v>0</v>
      </c>
      <c r="BL165" s="14" t="s">
        <v>150</v>
      </c>
      <c r="BM165" s="213" t="s">
        <v>284</v>
      </c>
    </row>
    <row r="166" spans="1:65" s="2" customFormat="1" ht="25.5" customHeight="1">
      <c r="A166" s="31"/>
      <c r="B166" s="32"/>
      <c r="C166" s="201" t="s">
        <v>285</v>
      </c>
      <c r="D166" s="201" t="s">
        <v>146</v>
      </c>
      <c r="E166" s="202" t="s">
        <v>286</v>
      </c>
      <c r="F166" s="203" t="s">
        <v>287</v>
      </c>
      <c r="G166" s="204" t="s">
        <v>149</v>
      </c>
      <c r="H166" s="205">
        <v>10</v>
      </c>
      <c r="I166" s="206"/>
      <c r="J166" s="207">
        <f t="shared" si="10"/>
        <v>0</v>
      </c>
      <c r="K166" s="208"/>
      <c r="L166" s="36"/>
      <c r="M166" s="209" t="s">
        <v>1</v>
      </c>
      <c r="N166" s="210" t="s">
        <v>41</v>
      </c>
      <c r="O166" s="68"/>
      <c r="P166" s="211">
        <f t="shared" si="11"/>
        <v>0</v>
      </c>
      <c r="Q166" s="211">
        <v>0.00122</v>
      </c>
      <c r="R166" s="211">
        <f t="shared" si="12"/>
        <v>0.012199999999999999</v>
      </c>
      <c r="S166" s="211">
        <v>0</v>
      </c>
      <c r="T166" s="212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3" t="s">
        <v>150</v>
      </c>
      <c r="AT166" s="213" t="s">
        <v>146</v>
      </c>
      <c r="AU166" s="213" t="s">
        <v>86</v>
      </c>
      <c r="AY166" s="14" t="s">
        <v>143</v>
      </c>
      <c r="BE166" s="214">
        <f t="shared" si="14"/>
        <v>0</v>
      </c>
      <c r="BF166" s="214">
        <f t="shared" si="15"/>
        <v>0</v>
      </c>
      <c r="BG166" s="214">
        <f t="shared" si="16"/>
        <v>0</v>
      </c>
      <c r="BH166" s="214">
        <f t="shared" si="17"/>
        <v>0</v>
      </c>
      <c r="BI166" s="214">
        <f t="shared" si="18"/>
        <v>0</v>
      </c>
      <c r="BJ166" s="14" t="s">
        <v>84</v>
      </c>
      <c r="BK166" s="214">
        <f t="shared" si="19"/>
        <v>0</v>
      </c>
      <c r="BL166" s="14" t="s">
        <v>150</v>
      </c>
      <c r="BM166" s="213" t="s">
        <v>288</v>
      </c>
    </row>
    <row r="167" spans="1:65" s="2" customFormat="1" ht="25.5" customHeight="1">
      <c r="A167" s="31"/>
      <c r="B167" s="32"/>
      <c r="C167" s="201" t="s">
        <v>289</v>
      </c>
      <c r="D167" s="201" t="s">
        <v>146</v>
      </c>
      <c r="E167" s="202" t="s">
        <v>290</v>
      </c>
      <c r="F167" s="203" t="s">
        <v>291</v>
      </c>
      <c r="G167" s="204" t="s">
        <v>149</v>
      </c>
      <c r="H167" s="205">
        <v>111</v>
      </c>
      <c r="I167" s="206"/>
      <c r="J167" s="207">
        <f t="shared" si="10"/>
        <v>0</v>
      </c>
      <c r="K167" s="208"/>
      <c r="L167" s="36"/>
      <c r="M167" s="209" t="s">
        <v>1</v>
      </c>
      <c r="N167" s="210" t="s">
        <v>41</v>
      </c>
      <c r="O167" s="68"/>
      <c r="P167" s="211">
        <f t="shared" si="11"/>
        <v>0</v>
      </c>
      <c r="Q167" s="211">
        <v>0.0004</v>
      </c>
      <c r="R167" s="211">
        <f t="shared" si="12"/>
        <v>0.0444</v>
      </c>
      <c r="S167" s="211">
        <v>0</v>
      </c>
      <c r="T167" s="212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150</v>
      </c>
      <c r="AT167" s="213" t="s">
        <v>146</v>
      </c>
      <c r="AU167" s="213" t="s">
        <v>86</v>
      </c>
      <c r="AY167" s="14" t="s">
        <v>143</v>
      </c>
      <c r="BE167" s="214">
        <f t="shared" si="14"/>
        <v>0</v>
      </c>
      <c r="BF167" s="214">
        <f t="shared" si="15"/>
        <v>0</v>
      </c>
      <c r="BG167" s="214">
        <f t="shared" si="16"/>
        <v>0</v>
      </c>
      <c r="BH167" s="214">
        <f t="shared" si="17"/>
        <v>0</v>
      </c>
      <c r="BI167" s="214">
        <f t="shared" si="18"/>
        <v>0</v>
      </c>
      <c r="BJ167" s="14" t="s">
        <v>84</v>
      </c>
      <c r="BK167" s="214">
        <f t="shared" si="19"/>
        <v>0</v>
      </c>
      <c r="BL167" s="14" t="s">
        <v>150</v>
      </c>
      <c r="BM167" s="213" t="s">
        <v>292</v>
      </c>
    </row>
    <row r="168" spans="1:65" s="2" customFormat="1" ht="16.5" customHeight="1">
      <c r="A168" s="31"/>
      <c r="B168" s="32"/>
      <c r="C168" s="201" t="s">
        <v>293</v>
      </c>
      <c r="D168" s="201" t="s">
        <v>146</v>
      </c>
      <c r="E168" s="202" t="s">
        <v>294</v>
      </c>
      <c r="F168" s="203" t="s">
        <v>295</v>
      </c>
      <c r="G168" s="204" t="s">
        <v>149</v>
      </c>
      <c r="H168" s="205">
        <v>111</v>
      </c>
      <c r="I168" s="206"/>
      <c r="J168" s="207">
        <f t="shared" si="10"/>
        <v>0</v>
      </c>
      <c r="K168" s="208"/>
      <c r="L168" s="36"/>
      <c r="M168" s="209" t="s">
        <v>1</v>
      </c>
      <c r="N168" s="210" t="s">
        <v>41</v>
      </c>
      <c r="O168" s="68"/>
      <c r="P168" s="211">
        <f t="shared" si="11"/>
        <v>0</v>
      </c>
      <c r="Q168" s="211">
        <v>1E-05</v>
      </c>
      <c r="R168" s="211">
        <f t="shared" si="12"/>
        <v>0.00111</v>
      </c>
      <c r="S168" s="211">
        <v>0</v>
      </c>
      <c r="T168" s="212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3" t="s">
        <v>150</v>
      </c>
      <c r="AT168" s="213" t="s">
        <v>146</v>
      </c>
      <c r="AU168" s="213" t="s">
        <v>86</v>
      </c>
      <c r="AY168" s="14" t="s">
        <v>143</v>
      </c>
      <c r="BE168" s="214">
        <f t="shared" si="14"/>
        <v>0</v>
      </c>
      <c r="BF168" s="214">
        <f t="shared" si="15"/>
        <v>0</v>
      </c>
      <c r="BG168" s="214">
        <f t="shared" si="16"/>
        <v>0</v>
      </c>
      <c r="BH168" s="214">
        <f t="shared" si="17"/>
        <v>0</v>
      </c>
      <c r="BI168" s="214">
        <f t="shared" si="18"/>
        <v>0</v>
      </c>
      <c r="BJ168" s="14" t="s">
        <v>84</v>
      </c>
      <c r="BK168" s="214">
        <f t="shared" si="19"/>
        <v>0</v>
      </c>
      <c r="BL168" s="14" t="s">
        <v>150</v>
      </c>
      <c r="BM168" s="213" t="s">
        <v>296</v>
      </c>
    </row>
    <row r="169" spans="1:65" s="2" customFormat="1" ht="25.5" customHeight="1">
      <c r="A169" s="31"/>
      <c r="B169" s="32"/>
      <c r="C169" s="201" t="s">
        <v>297</v>
      </c>
      <c r="D169" s="201" t="s">
        <v>146</v>
      </c>
      <c r="E169" s="202" t="s">
        <v>298</v>
      </c>
      <c r="F169" s="203" t="s">
        <v>299</v>
      </c>
      <c r="G169" s="204" t="s">
        <v>268</v>
      </c>
      <c r="H169" s="205">
        <v>1</v>
      </c>
      <c r="I169" s="206"/>
      <c r="J169" s="207">
        <f t="shared" si="10"/>
        <v>0</v>
      </c>
      <c r="K169" s="208"/>
      <c r="L169" s="36"/>
      <c r="M169" s="209" t="s">
        <v>1</v>
      </c>
      <c r="N169" s="210" t="s">
        <v>41</v>
      </c>
      <c r="O169" s="68"/>
      <c r="P169" s="211">
        <f t="shared" si="11"/>
        <v>0</v>
      </c>
      <c r="Q169" s="211">
        <v>0</v>
      </c>
      <c r="R169" s="211">
        <f t="shared" si="12"/>
        <v>0</v>
      </c>
      <c r="S169" s="211">
        <v>0</v>
      </c>
      <c r="T169" s="212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3" t="s">
        <v>150</v>
      </c>
      <c r="AT169" s="213" t="s">
        <v>146</v>
      </c>
      <c r="AU169" s="213" t="s">
        <v>86</v>
      </c>
      <c r="AY169" s="14" t="s">
        <v>143</v>
      </c>
      <c r="BE169" s="214">
        <f t="shared" si="14"/>
        <v>0</v>
      </c>
      <c r="BF169" s="214">
        <f t="shared" si="15"/>
        <v>0</v>
      </c>
      <c r="BG169" s="214">
        <f t="shared" si="16"/>
        <v>0</v>
      </c>
      <c r="BH169" s="214">
        <f t="shared" si="17"/>
        <v>0</v>
      </c>
      <c r="BI169" s="214">
        <f t="shared" si="18"/>
        <v>0</v>
      </c>
      <c r="BJ169" s="14" t="s">
        <v>84</v>
      </c>
      <c r="BK169" s="214">
        <f t="shared" si="19"/>
        <v>0</v>
      </c>
      <c r="BL169" s="14" t="s">
        <v>150</v>
      </c>
      <c r="BM169" s="213" t="s">
        <v>300</v>
      </c>
    </row>
    <row r="170" spans="1:65" s="2" customFormat="1" ht="25.5" customHeight="1">
      <c r="A170" s="31"/>
      <c r="B170" s="32"/>
      <c r="C170" s="201" t="s">
        <v>301</v>
      </c>
      <c r="D170" s="201" t="s">
        <v>146</v>
      </c>
      <c r="E170" s="202" t="s">
        <v>302</v>
      </c>
      <c r="F170" s="203" t="s">
        <v>303</v>
      </c>
      <c r="G170" s="204" t="s">
        <v>268</v>
      </c>
      <c r="H170" s="205">
        <v>2</v>
      </c>
      <c r="I170" s="206"/>
      <c r="J170" s="207">
        <f t="shared" si="10"/>
        <v>0</v>
      </c>
      <c r="K170" s="208"/>
      <c r="L170" s="36"/>
      <c r="M170" s="209" t="s">
        <v>1</v>
      </c>
      <c r="N170" s="210" t="s">
        <v>41</v>
      </c>
      <c r="O170" s="68"/>
      <c r="P170" s="211">
        <f t="shared" si="11"/>
        <v>0</v>
      </c>
      <c r="Q170" s="211">
        <v>0.00057</v>
      </c>
      <c r="R170" s="211">
        <f t="shared" si="12"/>
        <v>0.00114</v>
      </c>
      <c r="S170" s="211">
        <v>0</v>
      </c>
      <c r="T170" s="212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3" t="s">
        <v>150</v>
      </c>
      <c r="AT170" s="213" t="s">
        <v>146</v>
      </c>
      <c r="AU170" s="213" t="s">
        <v>86</v>
      </c>
      <c r="AY170" s="14" t="s">
        <v>143</v>
      </c>
      <c r="BE170" s="214">
        <f t="shared" si="14"/>
        <v>0</v>
      </c>
      <c r="BF170" s="214">
        <f t="shared" si="15"/>
        <v>0</v>
      </c>
      <c r="BG170" s="214">
        <f t="shared" si="16"/>
        <v>0</v>
      </c>
      <c r="BH170" s="214">
        <f t="shared" si="17"/>
        <v>0</v>
      </c>
      <c r="BI170" s="214">
        <f t="shared" si="18"/>
        <v>0</v>
      </c>
      <c r="BJ170" s="14" t="s">
        <v>84</v>
      </c>
      <c r="BK170" s="214">
        <f t="shared" si="19"/>
        <v>0</v>
      </c>
      <c r="BL170" s="14" t="s">
        <v>150</v>
      </c>
      <c r="BM170" s="213" t="s">
        <v>304</v>
      </c>
    </row>
    <row r="171" spans="1:65" s="2" customFormat="1" ht="16.5" customHeight="1">
      <c r="A171" s="31"/>
      <c r="B171" s="32"/>
      <c r="C171" s="201" t="s">
        <v>305</v>
      </c>
      <c r="D171" s="201" t="s">
        <v>146</v>
      </c>
      <c r="E171" s="202" t="s">
        <v>306</v>
      </c>
      <c r="F171" s="203" t="s">
        <v>307</v>
      </c>
      <c r="G171" s="204" t="s">
        <v>268</v>
      </c>
      <c r="H171" s="205">
        <v>1</v>
      </c>
      <c r="I171" s="206"/>
      <c r="J171" s="207">
        <f t="shared" si="10"/>
        <v>0</v>
      </c>
      <c r="K171" s="208"/>
      <c r="L171" s="36"/>
      <c r="M171" s="209" t="s">
        <v>1</v>
      </c>
      <c r="N171" s="210" t="s">
        <v>41</v>
      </c>
      <c r="O171" s="68"/>
      <c r="P171" s="211">
        <f t="shared" si="11"/>
        <v>0</v>
      </c>
      <c r="Q171" s="211">
        <v>0.00023</v>
      </c>
      <c r="R171" s="211">
        <f t="shared" si="12"/>
        <v>0.00023</v>
      </c>
      <c r="S171" s="211">
        <v>0</v>
      </c>
      <c r="T171" s="212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3" t="s">
        <v>150</v>
      </c>
      <c r="AT171" s="213" t="s">
        <v>146</v>
      </c>
      <c r="AU171" s="213" t="s">
        <v>86</v>
      </c>
      <c r="AY171" s="14" t="s">
        <v>143</v>
      </c>
      <c r="BE171" s="214">
        <f t="shared" si="14"/>
        <v>0</v>
      </c>
      <c r="BF171" s="214">
        <f t="shared" si="15"/>
        <v>0</v>
      </c>
      <c r="BG171" s="214">
        <f t="shared" si="16"/>
        <v>0</v>
      </c>
      <c r="BH171" s="214">
        <f t="shared" si="17"/>
        <v>0</v>
      </c>
      <c r="BI171" s="214">
        <f t="shared" si="18"/>
        <v>0</v>
      </c>
      <c r="BJ171" s="14" t="s">
        <v>84</v>
      </c>
      <c r="BK171" s="214">
        <f t="shared" si="19"/>
        <v>0</v>
      </c>
      <c r="BL171" s="14" t="s">
        <v>150</v>
      </c>
      <c r="BM171" s="213" t="s">
        <v>308</v>
      </c>
    </row>
    <row r="172" spans="1:65" s="2" customFormat="1" ht="16.5" customHeight="1">
      <c r="A172" s="31"/>
      <c r="B172" s="32"/>
      <c r="C172" s="201" t="s">
        <v>309</v>
      </c>
      <c r="D172" s="201" t="s">
        <v>146</v>
      </c>
      <c r="E172" s="202" t="s">
        <v>310</v>
      </c>
      <c r="F172" s="203" t="s">
        <v>311</v>
      </c>
      <c r="G172" s="204" t="s">
        <v>268</v>
      </c>
      <c r="H172" s="205">
        <v>1</v>
      </c>
      <c r="I172" s="206"/>
      <c r="J172" s="207">
        <f t="shared" si="10"/>
        <v>0</v>
      </c>
      <c r="K172" s="208"/>
      <c r="L172" s="36"/>
      <c r="M172" s="209" t="s">
        <v>1</v>
      </c>
      <c r="N172" s="210" t="s">
        <v>41</v>
      </c>
      <c r="O172" s="68"/>
      <c r="P172" s="211">
        <f t="shared" si="11"/>
        <v>0</v>
      </c>
      <c r="Q172" s="211">
        <v>0</v>
      </c>
      <c r="R172" s="211">
        <f t="shared" si="12"/>
        <v>0</v>
      </c>
      <c r="S172" s="211">
        <v>0</v>
      </c>
      <c r="T172" s="212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3" t="s">
        <v>150</v>
      </c>
      <c r="AT172" s="213" t="s">
        <v>146</v>
      </c>
      <c r="AU172" s="213" t="s">
        <v>86</v>
      </c>
      <c r="AY172" s="14" t="s">
        <v>143</v>
      </c>
      <c r="BE172" s="214">
        <f t="shared" si="14"/>
        <v>0</v>
      </c>
      <c r="BF172" s="214">
        <f t="shared" si="15"/>
        <v>0</v>
      </c>
      <c r="BG172" s="214">
        <f t="shared" si="16"/>
        <v>0</v>
      </c>
      <c r="BH172" s="214">
        <f t="shared" si="17"/>
        <v>0</v>
      </c>
      <c r="BI172" s="214">
        <f t="shared" si="18"/>
        <v>0</v>
      </c>
      <c r="BJ172" s="14" t="s">
        <v>84</v>
      </c>
      <c r="BK172" s="214">
        <f t="shared" si="19"/>
        <v>0</v>
      </c>
      <c r="BL172" s="14" t="s">
        <v>150</v>
      </c>
      <c r="BM172" s="213" t="s">
        <v>312</v>
      </c>
    </row>
    <row r="173" spans="1:65" s="2" customFormat="1" ht="26.25" customHeight="1">
      <c r="A173" s="31"/>
      <c r="B173" s="32"/>
      <c r="C173" s="201" t="s">
        <v>313</v>
      </c>
      <c r="D173" s="201" t="s">
        <v>146</v>
      </c>
      <c r="E173" s="202" t="s">
        <v>314</v>
      </c>
      <c r="F173" s="203" t="s">
        <v>315</v>
      </c>
      <c r="G173" s="204" t="s">
        <v>268</v>
      </c>
      <c r="H173" s="205">
        <v>2</v>
      </c>
      <c r="I173" s="206"/>
      <c r="J173" s="207">
        <f t="shared" si="10"/>
        <v>0</v>
      </c>
      <c r="K173" s="208"/>
      <c r="L173" s="36"/>
      <c r="M173" s="209" t="s">
        <v>1</v>
      </c>
      <c r="N173" s="210" t="s">
        <v>41</v>
      </c>
      <c r="O173" s="68"/>
      <c r="P173" s="211">
        <f t="shared" si="11"/>
        <v>0</v>
      </c>
      <c r="Q173" s="211">
        <v>0.00022</v>
      </c>
      <c r="R173" s="211">
        <f t="shared" si="12"/>
        <v>0.00044</v>
      </c>
      <c r="S173" s="211">
        <v>0</v>
      </c>
      <c r="T173" s="212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3" t="s">
        <v>150</v>
      </c>
      <c r="AT173" s="213" t="s">
        <v>146</v>
      </c>
      <c r="AU173" s="213" t="s">
        <v>86</v>
      </c>
      <c r="AY173" s="14" t="s">
        <v>143</v>
      </c>
      <c r="BE173" s="214">
        <f t="shared" si="14"/>
        <v>0</v>
      </c>
      <c r="BF173" s="214">
        <f t="shared" si="15"/>
        <v>0</v>
      </c>
      <c r="BG173" s="214">
        <f t="shared" si="16"/>
        <v>0</v>
      </c>
      <c r="BH173" s="214">
        <f t="shared" si="17"/>
        <v>0</v>
      </c>
      <c r="BI173" s="214">
        <f t="shared" si="18"/>
        <v>0</v>
      </c>
      <c r="BJ173" s="14" t="s">
        <v>84</v>
      </c>
      <c r="BK173" s="214">
        <f t="shared" si="19"/>
        <v>0</v>
      </c>
      <c r="BL173" s="14" t="s">
        <v>150</v>
      </c>
      <c r="BM173" s="213" t="s">
        <v>316</v>
      </c>
    </row>
    <row r="174" spans="1:65" s="2" customFormat="1" ht="16.5" customHeight="1">
      <c r="A174" s="31"/>
      <c r="B174" s="32"/>
      <c r="C174" s="201" t="s">
        <v>317</v>
      </c>
      <c r="D174" s="201" t="s">
        <v>146</v>
      </c>
      <c r="E174" s="202" t="s">
        <v>318</v>
      </c>
      <c r="F174" s="203" t="s">
        <v>319</v>
      </c>
      <c r="G174" s="204" t="s">
        <v>268</v>
      </c>
      <c r="H174" s="205">
        <v>6</v>
      </c>
      <c r="I174" s="206"/>
      <c r="J174" s="207">
        <f t="shared" si="10"/>
        <v>0</v>
      </c>
      <c r="K174" s="208"/>
      <c r="L174" s="36"/>
      <c r="M174" s="209" t="s">
        <v>1</v>
      </c>
      <c r="N174" s="210" t="s">
        <v>41</v>
      </c>
      <c r="O174" s="68"/>
      <c r="P174" s="211">
        <f t="shared" si="11"/>
        <v>0</v>
      </c>
      <c r="Q174" s="211">
        <v>0.00021</v>
      </c>
      <c r="R174" s="211">
        <f t="shared" si="12"/>
        <v>0.00126</v>
      </c>
      <c r="S174" s="211">
        <v>0</v>
      </c>
      <c r="T174" s="212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3" t="s">
        <v>150</v>
      </c>
      <c r="AT174" s="213" t="s">
        <v>146</v>
      </c>
      <c r="AU174" s="213" t="s">
        <v>86</v>
      </c>
      <c r="AY174" s="14" t="s">
        <v>143</v>
      </c>
      <c r="BE174" s="214">
        <f t="shared" si="14"/>
        <v>0</v>
      </c>
      <c r="BF174" s="214">
        <f t="shared" si="15"/>
        <v>0</v>
      </c>
      <c r="BG174" s="214">
        <f t="shared" si="16"/>
        <v>0</v>
      </c>
      <c r="BH174" s="214">
        <f t="shared" si="17"/>
        <v>0</v>
      </c>
      <c r="BI174" s="214">
        <f t="shared" si="18"/>
        <v>0</v>
      </c>
      <c r="BJ174" s="14" t="s">
        <v>84</v>
      </c>
      <c r="BK174" s="214">
        <f t="shared" si="19"/>
        <v>0</v>
      </c>
      <c r="BL174" s="14" t="s">
        <v>150</v>
      </c>
      <c r="BM174" s="213" t="s">
        <v>320</v>
      </c>
    </row>
    <row r="175" spans="1:65" s="2" customFormat="1" ht="16.5" customHeight="1">
      <c r="A175" s="31"/>
      <c r="B175" s="32"/>
      <c r="C175" s="201" t="s">
        <v>321</v>
      </c>
      <c r="D175" s="201" t="s">
        <v>146</v>
      </c>
      <c r="E175" s="202" t="s">
        <v>322</v>
      </c>
      <c r="F175" s="203" t="s">
        <v>323</v>
      </c>
      <c r="G175" s="204" t="s">
        <v>268</v>
      </c>
      <c r="H175" s="205">
        <v>2</v>
      </c>
      <c r="I175" s="206"/>
      <c r="J175" s="207">
        <f t="shared" si="10"/>
        <v>0</v>
      </c>
      <c r="K175" s="208"/>
      <c r="L175" s="36"/>
      <c r="M175" s="209" t="s">
        <v>1</v>
      </c>
      <c r="N175" s="210" t="s">
        <v>41</v>
      </c>
      <c r="O175" s="68"/>
      <c r="P175" s="211">
        <f t="shared" si="11"/>
        <v>0</v>
      </c>
      <c r="Q175" s="211">
        <v>0.00034</v>
      </c>
      <c r="R175" s="211">
        <f t="shared" si="12"/>
        <v>0.00068</v>
      </c>
      <c r="S175" s="211">
        <v>0</v>
      </c>
      <c r="T175" s="212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3" t="s">
        <v>150</v>
      </c>
      <c r="AT175" s="213" t="s">
        <v>146</v>
      </c>
      <c r="AU175" s="213" t="s">
        <v>86</v>
      </c>
      <c r="AY175" s="14" t="s">
        <v>143</v>
      </c>
      <c r="BE175" s="214">
        <f t="shared" si="14"/>
        <v>0</v>
      </c>
      <c r="BF175" s="214">
        <f t="shared" si="15"/>
        <v>0</v>
      </c>
      <c r="BG175" s="214">
        <f t="shared" si="16"/>
        <v>0</v>
      </c>
      <c r="BH175" s="214">
        <f t="shared" si="17"/>
        <v>0</v>
      </c>
      <c r="BI175" s="214">
        <f t="shared" si="18"/>
        <v>0</v>
      </c>
      <c r="BJ175" s="14" t="s">
        <v>84</v>
      </c>
      <c r="BK175" s="214">
        <f t="shared" si="19"/>
        <v>0</v>
      </c>
      <c r="BL175" s="14" t="s">
        <v>150</v>
      </c>
      <c r="BM175" s="213" t="s">
        <v>324</v>
      </c>
    </row>
    <row r="176" spans="1:65" s="2" customFormat="1" ht="16.5" customHeight="1">
      <c r="A176" s="31"/>
      <c r="B176" s="32"/>
      <c r="C176" s="201" t="s">
        <v>325</v>
      </c>
      <c r="D176" s="201" t="s">
        <v>146</v>
      </c>
      <c r="E176" s="202" t="s">
        <v>326</v>
      </c>
      <c r="F176" s="203" t="s">
        <v>327</v>
      </c>
      <c r="G176" s="204" t="s">
        <v>268</v>
      </c>
      <c r="H176" s="205">
        <v>1</v>
      </c>
      <c r="I176" s="206"/>
      <c r="J176" s="207">
        <f t="shared" si="10"/>
        <v>0</v>
      </c>
      <c r="K176" s="208"/>
      <c r="L176" s="36"/>
      <c r="M176" s="209" t="s">
        <v>1</v>
      </c>
      <c r="N176" s="210" t="s">
        <v>41</v>
      </c>
      <c r="O176" s="68"/>
      <c r="P176" s="211">
        <f t="shared" si="11"/>
        <v>0</v>
      </c>
      <c r="Q176" s="211">
        <v>0.0005</v>
      </c>
      <c r="R176" s="211">
        <f t="shared" si="12"/>
        <v>0.0005</v>
      </c>
      <c r="S176" s="211">
        <v>0</v>
      </c>
      <c r="T176" s="212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3" t="s">
        <v>150</v>
      </c>
      <c r="AT176" s="213" t="s">
        <v>146</v>
      </c>
      <c r="AU176" s="213" t="s">
        <v>86</v>
      </c>
      <c r="AY176" s="14" t="s">
        <v>143</v>
      </c>
      <c r="BE176" s="214">
        <f t="shared" si="14"/>
        <v>0</v>
      </c>
      <c r="BF176" s="214">
        <f t="shared" si="15"/>
        <v>0</v>
      </c>
      <c r="BG176" s="214">
        <f t="shared" si="16"/>
        <v>0</v>
      </c>
      <c r="BH176" s="214">
        <f t="shared" si="17"/>
        <v>0</v>
      </c>
      <c r="BI176" s="214">
        <f t="shared" si="18"/>
        <v>0</v>
      </c>
      <c r="BJ176" s="14" t="s">
        <v>84</v>
      </c>
      <c r="BK176" s="214">
        <f t="shared" si="19"/>
        <v>0</v>
      </c>
      <c r="BL176" s="14" t="s">
        <v>150</v>
      </c>
      <c r="BM176" s="213" t="s">
        <v>328</v>
      </c>
    </row>
    <row r="177" spans="1:65" s="2" customFormat="1" ht="16.5" customHeight="1">
      <c r="A177" s="31"/>
      <c r="B177" s="32"/>
      <c r="C177" s="201" t="s">
        <v>329</v>
      </c>
      <c r="D177" s="201" t="s">
        <v>146</v>
      </c>
      <c r="E177" s="202" t="s">
        <v>330</v>
      </c>
      <c r="F177" s="203" t="s">
        <v>331</v>
      </c>
      <c r="G177" s="204" t="s">
        <v>268</v>
      </c>
      <c r="H177" s="205">
        <v>3</v>
      </c>
      <c r="I177" s="206"/>
      <c r="J177" s="207">
        <f t="shared" si="10"/>
        <v>0</v>
      </c>
      <c r="K177" s="208"/>
      <c r="L177" s="36"/>
      <c r="M177" s="209" t="s">
        <v>1</v>
      </c>
      <c r="N177" s="210" t="s">
        <v>41</v>
      </c>
      <c r="O177" s="68"/>
      <c r="P177" s="211">
        <f t="shared" si="11"/>
        <v>0</v>
      </c>
      <c r="Q177" s="211">
        <v>0.0007</v>
      </c>
      <c r="R177" s="211">
        <f t="shared" si="12"/>
        <v>0.0021</v>
      </c>
      <c r="S177" s="211">
        <v>0</v>
      </c>
      <c r="T177" s="212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3" t="s">
        <v>150</v>
      </c>
      <c r="AT177" s="213" t="s">
        <v>146</v>
      </c>
      <c r="AU177" s="213" t="s">
        <v>86</v>
      </c>
      <c r="AY177" s="14" t="s">
        <v>143</v>
      </c>
      <c r="BE177" s="214">
        <f t="shared" si="14"/>
        <v>0</v>
      </c>
      <c r="BF177" s="214">
        <f t="shared" si="15"/>
        <v>0</v>
      </c>
      <c r="BG177" s="214">
        <f t="shared" si="16"/>
        <v>0</v>
      </c>
      <c r="BH177" s="214">
        <f t="shared" si="17"/>
        <v>0</v>
      </c>
      <c r="BI177" s="214">
        <f t="shared" si="18"/>
        <v>0</v>
      </c>
      <c r="BJ177" s="14" t="s">
        <v>84</v>
      </c>
      <c r="BK177" s="214">
        <f t="shared" si="19"/>
        <v>0</v>
      </c>
      <c r="BL177" s="14" t="s">
        <v>150</v>
      </c>
      <c r="BM177" s="213" t="s">
        <v>332</v>
      </c>
    </row>
    <row r="178" spans="1:65" s="2" customFormat="1" ht="16.5" customHeight="1">
      <c r="A178" s="31"/>
      <c r="B178" s="32"/>
      <c r="C178" s="201" t="s">
        <v>333</v>
      </c>
      <c r="D178" s="201" t="s">
        <v>146</v>
      </c>
      <c r="E178" s="202" t="s">
        <v>334</v>
      </c>
      <c r="F178" s="203" t="s">
        <v>335</v>
      </c>
      <c r="G178" s="204" t="s">
        <v>268</v>
      </c>
      <c r="H178" s="205">
        <v>2</v>
      </c>
      <c r="I178" s="206"/>
      <c r="J178" s="207">
        <f t="shared" si="10"/>
        <v>0</v>
      </c>
      <c r="K178" s="208"/>
      <c r="L178" s="36"/>
      <c r="M178" s="209" t="s">
        <v>1</v>
      </c>
      <c r="N178" s="210" t="s">
        <v>41</v>
      </c>
      <c r="O178" s="68"/>
      <c r="P178" s="211">
        <f t="shared" si="11"/>
        <v>0</v>
      </c>
      <c r="Q178" s="211">
        <v>0.00107</v>
      </c>
      <c r="R178" s="211">
        <f t="shared" si="12"/>
        <v>0.00214</v>
      </c>
      <c r="S178" s="211">
        <v>0</v>
      </c>
      <c r="T178" s="212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3" t="s">
        <v>150</v>
      </c>
      <c r="AT178" s="213" t="s">
        <v>146</v>
      </c>
      <c r="AU178" s="213" t="s">
        <v>86</v>
      </c>
      <c r="AY178" s="14" t="s">
        <v>143</v>
      </c>
      <c r="BE178" s="214">
        <f t="shared" si="14"/>
        <v>0</v>
      </c>
      <c r="BF178" s="214">
        <f t="shared" si="15"/>
        <v>0</v>
      </c>
      <c r="BG178" s="214">
        <f t="shared" si="16"/>
        <v>0</v>
      </c>
      <c r="BH178" s="214">
        <f t="shared" si="17"/>
        <v>0</v>
      </c>
      <c r="BI178" s="214">
        <f t="shared" si="18"/>
        <v>0</v>
      </c>
      <c r="BJ178" s="14" t="s">
        <v>84</v>
      </c>
      <c r="BK178" s="214">
        <f t="shared" si="19"/>
        <v>0</v>
      </c>
      <c r="BL178" s="14" t="s">
        <v>150</v>
      </c>
      <c r="BM178" s="213" t="s">
        <v>336</v>
      </c>
    </row>
    <row r="179" spans="1:65" s="2" customFormat="1" ht="16.5" customHeight="1">
      <c r="A179" s="31"/>
      <c r="B179" s="32"/>
      <c r="C179" s="201" t="s">
        <v>337</v>
      </c>
      <c r="D179" s="201" t="s">
        <v>146</v>
      </c>
      <c r="E179" s="202" t="s">
        <v>338</v>
      </c>
      <c r="F179" s="203" t="s">
        <v>339</v>
      </c>
      <c r="G179" s="204" t="s">
        <v>268</v>
      </c>
      <c r="H179" s="205">
        <v>1</v>
      </c>
      <c r="I179" s="206"/>
      <c r="J179" s="207">
        <f t="shared" si="10"/>
        <v>0</v>
      </c>
      <c r="K179" s="208"/>
      <c r="L179" s="36"/>
      <c r="M179" s="209" t="s">
        <v>1</v>
      </c>
      <c r="N179" s="210" t="s">
        <v>41</v>
      </c>
      <c r="O179" s="68"/>
      <c r="P179" s="211">
        <f t="shared" si="11"/>
        <v>0</v>
      </c>
      <c r="Q179" s="211">
        <v>0.00168</v>
      </c>
      <c r="R179" s="211">
        <f t="shared" si="12"/>
        <v>0.00168</v>
      </c>
      <c r="S179" s="211">
        <v>0</v>
      </c>
      <c r="T179" s="212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3" t="s">
        <v>150</v>
      </c>
      <c r="AT179" s="213" t="s">
        <v>146</v>
      </c>
      <c r="AU179" s="213" t="s">
        <v>86</v>
      </c>
      <c r="AY179" s="14" t="s">
        <v>143</v>
      </c>
      <c r="BE179" s="214">
        <f t="shared" si="14"/>
        <v>0</v>
      </c>
      <c r="BF179" s="214">
        <f t="shared" si="15"/>
        <v>0</v>
      </c>
      <c r="BG179" s="214">
        <f t="shared" si="16"/>
        <v>0</v>
      </c>
      <c r="BH179" s="214">
        <f t="shared" si="17"/>
        <v>0</v>
      </c>
      <c r="BI179" s="214">
        <f t="shared" si="18"/>
        <v>0</v>
      </c>
      <c r="BJ179" s="14" t="s">
        <v>84</v>
      </c>
      <c r="BK179" s="214">
        <f t="shared" si="19"/>
        <v>0</v>
      </c>
      <c r="BL179" s="14" t="s">
        <v>150</v>
      </c>
      <c r="BM179" s="213" t="s">
        <v>340</v>
      </c>
    </row>
    <row r="180" spans="1:65" s="2" customFormat="1" ht="24.75" customHeight="1">
      <c r="A180" s="31"/>
      <c r="B180" s="32"/>
      <c r="C180" s="201" t="s">
        <v>341</v>
      </c>
      <c r="D180" s="201" t="s">
        <v>146</v>
      </c>
      <c r="E180" s="202" t="s">
        <v>342</v>
      </c>
      <c r="F180" s="203" t="s">
        <v>343</v>
      </c>
      <c r="G180" s="204" t="s">
        <v>261</v>
      </c>
      <c r="H180" s="205">
        <v>0.118</v>
      </c>
      <c r="I180" s="206"/>
      <c r="J180" s="207">
        <f t="shared" si="10"/>
        <v>0</v>
      </c>
      <c r="K180" s="208"/>
      <c r="L180" s="36"/>
      <c r="M180" s="209" t="s">
        <v>1</v>
      </c>
      <c r="N180" s="210" t="s">
        <v>41</v>
      </c>
      <c r="O180" s="68"/>
      <c r="P180" s="211">
        <f t="shared" si="11"/>
        <v>0</v>
      </c>
      <c r="Q180" s="211">
        <v>0</v>
      </c>
      <c r="R180" s="211">
        <f t="shared" si="12"/>
        <v>0</v>
      </c>
      <c r="S180" s="211">
        <v>0</v>
      </c>
      <c r="T180" s="212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3" t="s">
        <v>150</v>
      </c>
      <c r="AT180" s="213" t="s">
        <v>146</v>
      </c>
      <c r="AU180" s="213" t="s">
        <v>86</v>
      </c>
      <c r="AY180" s="14" t="s">
        <v>143</v>
      </c>
      <c r="BE180" s="214">
        <f t="shared" si="14"/>
        <v>0</v>
      </c>
      <c r="BF180" s="214">
        <f t="shared" si="15"/>
        <v>0</v>
      </c>
      <c r="BG180" s="214">
        <f t="shared" si="16"/>
        <v>0</v>
      </c>
      <c r="BH180" s="214">
        <f t="shared" si="17"/>
        <v>0</v>
      </c>
      <c r="BI180" s="214">
        <f t="shared" si="18"/>
        <v>0</v>
      </c>
      <c r="BJ180" s="14" t="s">
        <v>84</v>
      </c>
      <c r="BK180" s="214">
        <f t="shared" si="19"/>
        <v>0</v>
      </c>
      <c r="BL180" s="14" t="s">
        <v>150</v>
      </c>
      <c r="BM180" s="213" t="s">
        <v>344</v>
      </c>
    </row>
    <row r="181" spans="2:63" s="12" customFormat="1" ht="22.9" customHeight="1">
      <c r="B181" s="185"/>
      <c r="C181" s="186"/>
      <c r="D181" s="187" t="s">
        <v>75</v>
      </c>
      <c r="E181" s="199" t="s">
        <v>345</v>
      </c>
      <c r="F181" s="199" t="s">
        <v>346</v>
      </c>
      <c r="G181" s="186"/>
      <c r="H181" s="186"/>
      <c r="I181" s="189"/>
      <c r="J181" s="200">
        <f>BK181</f>
        <v>0</v>
      </c>
      <c r="K181" s="186"/>
      <c r="L181" s="191"/>
      <c r="M181" s="192"/>
      <c r="N181" s="193"/>
      <c r="O181" s="193"/>
      <c r="P181" s="194">
        <f>SUM(P182:P185)</f>
        <v>0</v>
      </c>
      <c r="Q181" s="193"/>
      <c r="R181" s="194">
        <f>SUM(R182:R185)</f>
        <v>0</v>
      </c>
      <c r="S181" s="193"/>
      <c r="T181" s="195">
        <f>SUM(T182:T185)</f>
        <v>0.21039999999999998</v>
      </c>
      <c r="AR181" s="196" t="s">
        <v>86</v>
      </c>
      <c r="AT181" s="197" t="s">
        <v>75</v>
      </c>
      <c r="AU181" s="197" t="s">
        <v>84</v>
      </c>
      <c r="AY181" s="196" t="s">
        <v>143</v>
      </c>
      <c r="BK181" s="198">
        <f>SUM(BK182:BK185)</f>
        <v>0</v>
      </c>
    </row>
    <row r="182" spans="1:65" s="2" customFormat="1" ht="26.25" customHeight="1">
      <c r="A182" s="31"/>
      <c r="B182" s="32"/>
      <c r="C182" s="201" t="s">
        <v>347</v>
      </c>
      <c r="D182" s="201" t="s">
        <v>146</v>
      </c>
      <c r="E182" s="202" t="s">
        <v>348</v>
      </c>
      <c r="F182" s="203" t="s">
        <v>349</v>
      </c>
      <c r="G182" s="204" t="s">
        <v>268</v>
      </c>
      <c r="H182" s="205">
        <v>1</v>
      </c>
      <c r="I182" s="206"/>
      <c r="J182" s="207">
        <f>ROUND(I182*H182,2)</f>
        <v>0</v>
      </c>
      <c r="K182" s="208"/>
      <c r="L182" s="36"/>
      <c r="M182" s="209" t="s">
        <v>1</v>
      </c>
      <c r="N182" s="210" t="s">
        <v>41</v>
      </c>
      <c r="O182" s="68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3" t="s">
        <v>150</v>
      </c>
      <c r="AT182" s="213" t="s">
        <v>146</v>
      </c>
      <c r="AU182" s="213" t="s">
        <v>86</v>
      </c>
      <c r="AY182" s="14" t="s">
        <v>143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4" t="s">
        <v>84</v>
      </c>
      <c r="BK182" s="214">
        <f>ROUND(I182*H182,2)</f>
        <v>0</v>
      </c>
      <c r="BL182" s="14" t="s">
        <v>150</v>
      </c>
      <c r="BM182" s="213" t="s">
        <v>350</v>
      </c>
    </row>
    <row r="183" spans="1:65" s="2" customFormat="1" ht="26.25" customHeight="1">
      <c r="A183" s="31"/>
      <c r="B183" s="32"/>
      <c r="C183" s="201" t="s">
        <v>351</v>
      </c>
      <c r="D183" s="201" t="s">
        <v>146</v>
      </c>
      <c r="E183" s="202" t="s">
        <v>352</v>
      </c>
      <c r="F183" s="203" t="s">
        <v>353</v>
      </c>
      <c r="G183" s="204" t="s">
        <v>268</v>
      </c>
      <c r="H183" s="205">
        <v>1</v>
      </c>
      <c r="I183" s="206"/>
      <c r="J183" s="207">
        <f>ROUND(I183*H183,2)</f>
        <v>0</v>
      </c>
      <c r="K183" s="208"/>
      <c r="L183" s="36"/>
      <c r="M183" s="209" t="s">
        <v>1</v>
      </c>
      <c r="N183" s="210" t="s">
        <v>41</v>
      </c>
      <c r="O183" s="68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3" t="s">
        <v>150</v>
      </c>
      <c r="AT183" s="213" t="s">
        <v>146</v>
      </c>
      <c r="AU183" s="213" t="s">
        <v>86</v>
      </c>
      <c r="AY183" s="14" t="s">
        <v>143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4" t="s">
        <v>84</v>
      </c>
      <c r="BK183" s="214">
        <f>ROUND(I183*H183,2)</f>
        <v>0</v>
      </c>
      <c r="BL183" s="14" t="s">
        <v>150</v>
      </c>
      <c r="BM183" s="213" t="s">
        <v>354</v>
      </c>
    </row>
    <row r="184" spans="1:65" s="2" customFormat="1" ht="26.25" customHeight="1">
      <c r="A184" s="31"/>
      <c r="B184" s="32"/>
      <c r="C184" s="201" t="s">
        <v>355</v>
      </c>
      <c r="D184" s="201" t="s">
        <v>146</v>
      </c>
      <c r="E184" s="202" t="s">
        <v>356</v>
      </c>
      <c r="F184" s="203" t="s">
        <v>357</v>
      </c>
      <c r="G184" s="204" t="s">
        <v>149</v>
      </c>
      <c r="H184" s="205">
        <v>40</v>
      </c>
      <c r="I184" s="206"/>
      <c r="J184" s="207">
        <f>ROUND(I184*H184,2)</f>
        <v>0</v>
      </c>
      <c r="K184" s="208"/>
      <c r="L184" s="36"/>
      <c r="M184" s="209" t="s">
        <v>1</v>
      </c>
      <c r="N184" s="210" t="s">
        <v>41</v>
      </c>
      <c r="O184" s="68"/>
      <c r="P184" s="211">
        <f>O184*H184</f>
        <v>0</v>
      </c>
      <c r="Q184" s="211">
        <v>0</v>
      </c>
      <c r="R184" s="211">
        <f>Q184*H184</f>
        <v>0</v>
      </c>
      <c r="S184" s="211">
        <v>0.00497</v>
      </c>
      <c r="T184" s="212">
        <f>S184*H184</f>
        <v>0.19879999999999998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3" t="s">
        <v>150</v>
      </c>
      <c r="AT184" s="213" t="s">
        <v>146</v>
      </c>
      <c r="AU184" s="213" t="s">
        <v>86</v>
      </c>
      <c r="AY184" s="14" t="s">
        <v>143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4" t="s">
        <v>84</v>
      </c>
      <c r="BK184" s="214">
        <f>ROUND(I184*H184,2)</f>
        <v>0</v>
      </c>
      <c r="BL184" s="14" t="s">
        <v>150</v>
      </c>
      <c r="BM184" s="213" t="s">
        <v>358</v>
      </c>
    </row>
    <row r="185" spans="1:65" s="2" customFormat="1" ht="16.5" customHeight="1">
      <c r="A185" s="31"/>
      <c r="B185" s="32"/>
      <c r="C185" s="201" t="s">
        <v>359</v>
      </c>
      <c r="D185" s="201" t="s">
        <v>146</v>
      </c>
      <c r="E185" s="202" t="s">
        <v>360</v>
      </c>
      <c r="F185" s="203" t="s">
        <v>361</v>
      </c>
      <c r="G185" s="204" t="s">
        <v>149</v>
      </c>
      <c r="H185" s="205">
        <v>40</v>
      </c>
      <c r="I185" s="206"/>
      <c r="J185" s="207">
        <f>ROUND(I185*H185,2)</f>
        <v>0</v>
      </c>
      <c r="K185" s="208"/>
      <c r="L185" s="36"/>
      <c r="M185" s="209" t="s">
        <v>1</v>
      </c>
      <c r="N185" s="210" t="s">
        <v>41</v>
      </c>
      <c r="O185" s="68"/>
      <c r="P185" s="211">
        <f>O185*H185</f>
        <v>0</v>
      </c>
      <c r="Q185" s="211">
        <v>0</v>
      </c>
      <c r="R185" s="211">
        <f>Q185*H185</f>
        <v>0</v>
      </c>
      <c r="S185" s="211">
        <v>0.00029</v>
      </c>
      <c r="T185" s="212">
        <f>S185*H185</f>
        <v>0.0116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3" t="s">
        <v>150</v>
      </c>
      <c r="AT185" s="213" t="s">
        <v>146</v>
      </c>
      <c r="AU185" s="213" t="s">
        <v>86</v>
      </c>
      <c r="AY185" s="14" t="s">
        <v>143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4" t="s">
        <v>84</v>
      </c>
      <c r="BK185" s="214">
        <f>ROUND(I185*H185,2)</f>
        <v>0</v>
      </c>
      <c r="BL185" s="14" t="s">
        <v>150</v>
      </c>
      <c r="BM185" s="213" t="s">
        <v>362</v>
      </c>
    </row>
    <row r="186" spans="2:63" s="12" customFormat="1" ht="22.9" customHeight="1">
      <c r="B186" s="185"/>
      <c r="C186" s="186"/>
      <c r="D186" s="187" t="s">
        <v>75</v>
      </c>
      <c r="E186" s="199" t="s">
        <v>363</v>
      </c>
      <c r="F186" s="199" t="s">
        <v>364</v>
      </c>
      <c r="G186" s="186"/>
      <c r="H186" s="186"/>
      <c r="I186" s="189"/>
      <c r="J186" s="200">
        <f>BK186</f>
        <v>0</v>
      </c>
      <c r="K186" s="186"/>
      <c r="L186" s="191"/>
      <c r="M186" s="192"/>
      <c r="N186" s="193"/>
      <c r="O186" s="193"/>
      <c r="P186" s="194">
        <f>SUM(P187:P198)</f>
        <v>0</v>
      </c>
      <c r="Q186" s="193"/>
      <c r="R186" s="194">
        <f>SUM(R187:R198)</f>
        <v>0.0229</v>
      </c>
      <c r="S186" s="193"/>
      <c r="T186" s="195">
        <f>SUM(T187:T198)</f>
        <v>5.13031</v>
      </c>
      <c r="AR186" s="196" t="s">
        <v>86</v>
      </c>
      <c r="AT186" s="197" t="s">
        <v>75</v>
      </c>
      <c r="AU186" s="197" t="s">
        <v>84</v>
      </c>
      <c r="AY186" s="196" t="s">
        <v>143</v>
      </c>
      <c r="BK186" s="198">
        <f>SUM(BK187:BK198)</f>
        <v>0</v>
      </c>
    </row>
    <row r="187" spans="1:65" s="2" customFormat="1" ht="16.5" customHeight="1">
      <c r="A187" s="31"/>
      <c r="B187" s="32"/>
      <c r="C187" s="201" t="s">
        <v>365</v>
      </c>
      <c r="D187" s="201" t="s">
        <v>146</v>
      </c>
      <c r="E187" s="202" t="s">
        <v>366</v>
      </c>
      <c r="F187" s="203" t="s">
        <v>367</v>
      </c>
      <c r="G187" s="204" t="s">
        <v>268</v>
      </c>
      <c r="H187" s="205">
        <v>2</v>
      </c>
      <c r="I187" s="206"/>
      <c r="J187" s="207">
        <f aca="true" t="shared" si="20" ref="J187:J198">ROUND(I187*H187,2)</f>
        <v>0</v>
      </c>
      <c r="K187" s="208"/>
      <c r="L187" s="36"/>
      <c r="M187" s="209" t="s">
        <v>1</v>
      </c>
      <c r="N187" s="210" t="s">
        <v>41</v>
      </c>
      <c r="O187" s="68"/>
      <c r="P187" s="211">
        <f aca="true" t="shared" si="21" ref="P187:P198">O187*H187</f>
        <v>0</v>
      </c>
      <c r="Q187" s="211">
        <v>0</v>
      </c>
      <c r="R187" s="211">
        <f aca="true" t="shared" si="22" ref="R187:R198">Q187*H187</f>
        <v>0</v>
      </c>
      <c r="S187" s="211">
        <v>0</v>
      </c>
      <c r="T187" s="212">
        <f aca="true" t="shared" si="23" ref="T187:T198"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3" t="s">
        <v>150</v>
      </c>
      <c r="AT187" s="213" t="s">
        <v>146</v>
      </c>
      <c r="AU187" s="213" t="s">
        <v>86</v>
      </c>
      <c r="AY187" s="14" t="s">
        <v>143</v>
      </c>
      <c r="BE187" s="214">
        <f aca="true" t="shared" si="24" ref="BE187:BE198">IF(N187="základní",J187,0)</f>
        <v>0</v>
      </c>
      <c r="BF187" s="214">
        <f aca="true" t="shared" si="25" ref="BF187:BF198">IF(N187="snížená",J187,0)</f>
        <v>0</v>
      </c>
      <c r="BG187" s="214">
        <f aca="true" t="shared" si="26" ref="BG187:BG198">IF(N187="zákl. přenesená",J187,0)</f>
        <v>0</v>
      </c>
      <c r="BH187" s="214">
        <f aca="true" t="shared" si="27" ref="BH187:BH198">IF(N187="sníž. přenesená",J187,0)</f>
        <v>0</v>
      </c>
      <c r="BI187" s="214">
        <f aca="true" t="shared" si="28" ref="BI187:BI198">IF(N187="nulová",J187,0)</f>
        <v>0</v>
      </c>
      <c r="BJ187" s="14" t="s">
        <v>84</v>
      </c>
      <c r="BK187" s="214">
        <f aca="true" t="shared" si="29" ref="BK187:BK198">ROUND(I187*H187,2)</f>
        <v>0</v>
      </c>
      <c r="BL187" s="14" t="s">
        <v>150</v>
      </c>
      <c r="BM187" s="213" t="s">
        <v>368</v>
      </c>
    </row>
    <row r="188" spans="1:65" s="2" customFormat="1" ht="25.5" customHeight="1">
      <c r="A188" s="31"/>
      <c r="B188" s="32"/>
      <c r="C188" s="201" t="s">
        <v>369</v>
      </c>
      <c r="D188" s="201" t="s">
        <v>146</v>
      </c>
      <c r="E188" s="202" t="s">
        <v>370</v>
      </c>
      <c r="F188" s="203" t="s">
        <v>371</v>
      </c>
      <c r="G188" s="204" t="s">
        <v>268</v>
      </c>
      <c r="H188" s="205">
        <v>10</v>
      </c>
      <c r="I188" s="206"/>
      <c r="J188" s="207">
        <f t="shared" si="20"/>
        <v>0</v>
      </c>
      <c r="K188" s="208"/>
      <c r="L188" s="36"/>
      <c r="M188" s="209" t="s">
        <v>1</v>
      </c>
      <c r="N188" s="210" t="s">
        <v>41</v>
      </c>
      <c r="O188" s="68"/>
      <c r="P188" s="211">
        <f t="shared" si="21"/>
        <v>0</v>
      </c>
      <c r="Q188" s="211">
        <v>0</v>
      </c>
      <c r="R188" s="211">
        <f t="shared" si="22"/>
        <v>0</v>
      </c>
      <c r="S188" s="211">
        <v>0</v>
      </c>
      <c r="T188" s="212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3" t="s">
        <v>150</v>
      </c>
      <c r="AT188" s="213" t="s">
        <v>146</v>
      </c>
      <c r="AU188" s="213" t="s">
        <v>86</v>
      </c>
      <c r="AY188" s="14" t="s">
        <v>143</v>
      </c>
      <c r="BE188" s="214">
        <f t="shared" si="24"/>
        <v>0</v>
      </c>
      <c r="BF188" s="214">
        <f t="shared" si="25"/>
        <v>0</v>
      </c>
      <c r="BG188" s="214">
        <f t="shared" si="26"/>
        <v>0</v>
      </c>
      <c r="BH188" s="214">
        <f t="shared" si="27"/>
        <v>0</v>
      </c>
      <c r="BI188" s="214">
        <f t="shared" si="28"/>
        <v>0</v>
      </c>
      <c r="BJ188" s="14" t="s">
        <v>84</v>
      </c>
      <c r="BK188" s="214">
        <f t="shared" si="29"/>
        <v>0</v>
      </c>
      <c r="BL188" s="14" t="s">
        <v>150</v>
      </c>
      <c r="BM188" s="213" t="s">
        <v>372</v>
      </c>
    </row>
    <row r="189" spans="1:65" s="2" customFormat="1" ht="25.5" customHeight="1">
      <c r="A189" s="31"/>
      <c r="B189" s="32"/>
      <c r="C189" s="201" t="s">
        <v>373</v>
      </c>
      <c r="D189" s="201" t="s">
        <v>146</v>
      </c>
      <c r="E189" s="202" t="s">
        <v>374</v>
      </c>
      <c r="F189" s="203" t="s">
        <v>375</v>
      </c>
      <c r="G189" s="204" t="s">
        <v>268</v>
      </c>
      <c r="H189" s="205">
        <v>3</v>
      </c>
      <c r="I189" s="206"/>
      <c r="J189" s="207">
        <f t="shared" si="20"/>
        <v>0</v>
      </c>
      <c r="K189" s="208"/>
      <c r="L189" s="36"/>
      <c r="M189" s="209" t="s">
        <v>1</v>
      </c>
      <c r="N189" s="210" t="s">
        <v>41</v>
      </c>
      <c r="O189" s="68"/>
      <c r="P189" s="211">
        <f t="shared" si="21"/>
        <v>0</v>
      </c>
      <c r="Q189" s="211">
        <v>0</v>
      </c>
      <c r="R189" s="211">
        <f t="shared" si="22"/>
        <v>0</v>
      </c>
      <c r="S189" s="211">
        <v>0</v>
      </c>
      <c r="T189" s="212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3" t="s">
        <v>150</v>
      </c>
      <c r="AT189" s="213" t="s">
        <v>146</v>
      </c>
      <c r="AU189" s="213" t="s">
        <v>86</v>
      </c>
      <c r="AY189" s="14" t="s">
        <v>143</v>
      </c>
      <c r="BE189" s="214">
        <f t="shared" si="24"/>
        <v>0</v>
      </c>
      <c r="BF189" s="214">
        <f t="shared" si="25"/>
        <v>0</v>
      </c>
      <c r="BG189" s="214">
        <f t="shared" si="26"/>
        <v>0</v>
      </c>
      <c r="BH189" s="214">
        <f t="shared" si="27"/>
        <v>0</v>
      </c>
      <c r="BI189" s="214">
        <f t="shared" si="28"/>
        <v>0</v>
      </c>
      <c r="BJ189" s="14" t="s">
        <v>84</v>
      </c>
      <c r="BK189" s="214">
        <f t="shared" si="29"/>
        <v>0</v>
      </c>
      <c r="BL189" s="14" t="s">
        <v>150</v>
      </c>
      <c r="BM189" s="213" t="s">
        <v>376</v>
      </c>
    </row>
    <row r="190" spans="1:65" s="2" customFormat="1" ht="25.5" customHeight="1">
      <c r="A190" s="31"/>
      <c r="B190" s="32"/>
      <c r="C190" s="201" t="s">
        <v>377</v>
      </c>
      <c r="D190" s="201" t="s">
        <v>146</v>
      </c>
      <c r="E190" s="202" t="s">
        <v>378</v>
      </c>
      <c r="F190" s="203" t="s">
        <v>379</v>
      </c>
      <c r="G190" s="204" t="s">
        <v>268</v>
      </c>
      <c r="H190" s="205">
        <v>1</v>
      </c>
      <c r="I190" s="206"/>
      <c r="J190" s="207">
        <f t="shared" si="20"/>
        <v>0</v>
      </c>
      <c r="K190" s="208"/>
      <c r="L190" s="36"/>
      <c r="M190" s="209" t="s">
        <v>1</v>
      </c>
      <c r="N190" s="210" t="s">
        <v>41</v>
      </c>
      <c r="O190" s="68"/>
      <c r="P190" s="211">
        <f t="shared" si="21"/>
        <v>0</v>
      </c>
      <c r="Q190" s="211">
        <v>0</v>
      </c>
      <c r="R190" s="211">
        <f t="shared" si="22"/>
        <v>0</v>
      </c>
      <c r="S190" s="211">
        <v>0</v>
      </c>
      <c r="T190" s="212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3" t="s">
        <v>150</v>
      </c>
      <c r="AT190" s="213" t="s">
        <v>146</v>
      </c>
      <c r="AU190" s="213" t="s">
        <v>86</v>
      </c>
      <c r="AY190" s="14" t="s">
        <v>143</v>
      </c>
      <c r="BE190" s="214">
        <f t="shared" si="24"/>
        <v>0</v>
      </c>
      <c r="BF190" s="214">
        <f t="shared" si="25"/>
        <v>0</v>
      </c>
      <c r="BG190" s="214">
        <f t="shared" si="26"/>
        <v>0</v>
      </c>
      <c r="BH190" s="214">
        <f t="shared" si="27"/>
        <v>0</v>
      </c>
      <c r="BI190" s="214">
        <f t="shared" si="28"/>
        <v>0</v>
      </c>
      <c r="BJ190" s="14" t="s">
        <v>84</v>
      </c>
      <c r="BK190" s="214">
        <f t="shared" si="29"/>
        <v>0</v>
      </c>
      <c r="BL190" s="14" t="s">
        <v>150</v>
      </c>
      <c r="BM190" s="213" t="s">
        <v>380</v>
      </c>
    </row>
    <row r="191" spans="1:65" s="2" customFormat="1" ht="25.5" customHeight="1">
      <c r="A191" s="31"/>
      <c r="B191" s="32"/>
      <c r="C191" s="201" t="s">
        <v>381</v>
      </c>
      <c r="D191" s="201" t="s">
        <v>146</v>
      </c>
      <c r="E191" s="202" t="s">
        <v>382</v>
      </c>
      <c r="F191" s="203" t="s">
        <v>383</v>
      </c>
      <c r="G191" s="204" t="s">
        <v>268</v>
      </c>
      <c r="H191" s="205">
        <v>1</v>
      </c>
      <c r="I191" s="206"/>
      <c r="J191" s="207">
        <f t="shared" si="20"/>
        <v>0</v>
      </c>
      <c r="K191" s="208"/>
      <c r="L191" s="36"/>
      <c r="M191" s="209" t="s">
        <v>1</v>
      </c>
      <c r="N191" s="210" t="s">
        <v>41</v>
      </c>
      <c r="O191" s="68"/>
      <c r="P191" s="211">
        <f t="shared" si="21"/>
        <v>0</v>
      </c>
      <c r="Q191" s="211">
        <v>0</v>
      </c>
      <c r="R191" s="211">
        <f t="shared" si="22"/>
        <v>0</v>
      </c>
      <c r="S191" s="211">
        <v>0</v>
      </c>
      <c r="T191" s="212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3" t="s">
        <v>150</v>
      </c>
      <c r="AT191" s="213" t="s">
        <v>146</v>
      </c>
      <c r="AU191" s="213" t="s">
        <v>86</v>
      </c>
      <c r="AY191" s="14" t="s">
        <v>143</v>
      </c>
      <c r="BE191" s="214">
        <f t="shared" si="24"/>
        <v>0</v>
      </c>
      <c r="BF191" s="214">
        <f t="shared" si="25"/>
        <v>0</v>
      </c>
      <c r="BG191" s="214">
        <f t="shared" si="26"/>
        <v>0</v>
      </c>
      <c r="BH191" s="214">
        <f t="shared" si="27"/>
        <v>0</v>
      </c>
      <c r="BI191" s="214">
        <f t="shared" si="28"/>
        <v>0</v>
      </c>
      <c r="BJ191" s="14" t="s">
        <v>84</v>
      </c>
      <c r="BK191" s="214">
        <f t="shared" si="29"/>
        <v>0</v>
      </c>
      <c r="BL191" s="14" t="s">
        <v>150</v>
      </c>
      <c r="BM191" s="213" t="s">
        <v>384</v>
      </c>
    </row>
    <row r="192" spans="1:65" s="2" customFormat="1" ht="16.5" customHeight="1">
      <c r="A192" s="31"/>
      <c r="B192" s="32"/>
      <c r="C192" s="201" t="s">
        <v>385</v>
      </c>
      <c r="D192" s="201" t="s">
        <v>146</v>
      </c>
      <c r="E192" s="202" t="s">
        <v>386</v>
      </c>
      <c r="F192" s="203" t="s">
        <v>387</v>
      </c>
      <c r="G192" s="204" t="s">
        <v>149</v>
      </c>
      <c r="H192" s="205">
        <v>10</v>
      </c>
      <c r="I192" s="206"/>
      <c r="J192" s="207">
        <f t="shared" si="20"/>
        <v>0</v>
      </c>
      <c r="K192" s="208"/>
      <c r="L192" s="36"/>
      <c r="M192" s="209" t="s">
        <v>1</v>
      </c>
      <c r="N192" s="210" t="s">
        <v>41</v>
      </c>
      <c r="O192" s="68"/>
      <c r="P192" s="211">
        <f t="shared" si="21"/>
        <v>0</v>
      </c>
      <c r="Q192" s="211">
        <v>0</v>
      </c>
      <c r="R192" s="211">
        <f t="shared" si="22"/>
        <v>0</v>
      </c>
      <c r="S192" s="211">
        <v>0.09358</v>
      </c>
      <c r="T192" s="212">
        <f t="shared" si="23"/>
        <v>0.9358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3" t="s">
        <v>150</v>
      </c>
      <c r="AT192" s="213" t="s">
        <v>146</v>
      </c>
      <c r="AU192" s="213" t="s">
        <v>86</v>
      </c>
      <c r="AY192" s="14" t="s">
        <v>143</v>
      </c>
      <c r="BE192" s="214">
        <f t="shared" si="24"/>
        <v>0</v>
      </c>
      <c r="BF192" s="214">
        <f t="shared" si="25"/>
        <v>0</v>
      </c>
      <c r="BG192" s="214">
        <f t="shared" si="26"/>
        <v>0</v>
      </c>
      <c r="BH192" s="214">
        <f t="shared" si="27"/>
        <v>0</v>
      </c>
      <c r="BI192" s="214">
        <f t="shared" si="28"/>
        <v>0</v>
      </c>
      <c r="BJ192" s="14" t="s">
        <v>84</v>
      </c>
      <c r="BK192" s="214">
        <f t="shared" si="29"/>
        <v>0</v>
      </c>
      <c r="BL192" s="14" t="s">
        <v>150</v>
      </c>
      <c r="BM192" s="213" t="s">
        <v>388</v>
      </c>
    </row>
    <row r="193" spans="1:65" s="2" customFormat="1" ht="16.5" customHeight="1">
      <c r="A193" s="31"/>
      <c r="B193" s="32"/>
      <c r="C193" s="201" t="s">
        <v>389</v>
      </c>
      <c r="D193" s="201" t="s">
        <v>146</v>
      </c>
      <c r="E193" s="202" t="s">
        <v>390</v>
      </c>
      <c r="F193" s="203" t="s">
        <v>391</v>
      </c>
      <c r="G193" s="204" t="s">
        <v>149</v>
      </c>
      <c r="H193" s="205">
        <v>75</v>
      </c>
      <c r="I193" s="206"/>
      <c r="J193" s="207">
        <f t="shared" si="20"/>
        <v>0</v>
      </c>
      <c r="K193" s="208"/>
      <c r="L193" s="36"/>
      <c r="M193" s="209" t="s">
        <v>1</v>
      </c>
      <c r="N193" s="210" t="s">
        <v>41</v>
      </c>
      <c r="O193" s="68"/>
      <c r="P193" s="211">
        <f t="shared" si="21"/>
        <v>0</v>
      </c>
      <c r="Q193" s="211">
        <v>4E-05</v>
      </c>
      <c r="R193" s="211">
        <f t="shared" si="22"/>
        <v>0.003</v>
      </c>
      <c r="S193" s="211">
        <v>0.00254</v>
      </c>
      <c r="T193" s="212">
        <f t="shared" si="23"/>
        <v>0.1905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3" t="s">
        <v>150</v>
      </c>
      <c r="AT193" s="213" t="s">
        <v>146</v>
      </c>
      <c r="AU193" s="213" t="s">
        <v>86</v>
      </c>
      <c r="AY193" s="14" t="s">
        <v>143</v>
      </c>
      <c r="BE193" s="214">
        <f t="shared" si="24"/>
        <v>0</v>
      </c>
      <c r="BF193" s="214">
        <f t="shared" si="25"/>
        <v>0</v>
      </c>
      <c r="BG193" s="214">
        <f t="shared" si="26"/>
        <v>0</v>
      </c>
      <c r="BH193" s="214">
        <f t="shared" si="27"/>
        <v>0</v>
      </c>
      <c r="BI193" s="214">
        <f t="shared" si="28"/>
        <v>0</v>
      </c>
      <c r="BJ193" s="14" t="s">
        <v>84</v>
      </c>
      <c r="BK193" s="214">
        <f t="shared" si="29"/>
        <v>0</v>
      </c>
      <c r="BL193" s="14" t="s">
        <v>150</v>
      </c>
      <c r="BM193" s="213" t="s">
        <v>392</v>
      </c>
    </row>
    <row r="194" spans="1:65" s="2" customFormat="1" ht="16.5" customHeight="1">
      <c r="A194" s="31"/>
      <c r="B194" s="32"/>
      <c r="C194" s="201" t="s">
        <v>393</v>
      </c>
      <c r="D194" s="201" t="s">
        <v>146</v>
      </c>
      <c r="E194" s="202" t="s">
        <v>394</v>
      </c>
      <c r="F194" s="203" t="s">
        <v>395</v>
      </c>
      <c r="G194" s="204" t="s">
        <v>149</v>
      </c>
      <c r="H194" s="205">
        <v>25</v>
      </c>
      <c r="I194" s="206"/>
      <c r="J194" s="207">
        <f t="shared" si="20"/>
        <v>0</v>
      </c>
      <c r="K194" s="208"/>
      <c r="L194" s="36"/>
      <c r="M194" s="209" t="s">
        <v>1</v>
      </c>
      <c r="N194" s="210" t="s">
        <v>41</v>
      </c>
      <c r="O194" s="68"/>
      <c r="P194" s="211">
        <f t="shared" si="21"/>
        <v>0</v>
      </c>
      <c r="Q194" s="211">
        <v>5E-05</v>
      </c>
      <c r="R194" s="211">
        <f t="shared" si="22"/>
        <v>0.00125</v>
      </c>
      <c r="S194" s="211">
        <v>0.00473</v>
      </c>
      <c r="T194" s="212">
        <f t="shared" si="23"/>
        <v>0.11825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3" t="s">
        <v>150</v>
      </c>
      <c r="AT194" s="213" t="s">
        <v>146</v>
      </c>
      <c r="AU194" s="213" t="s">
        <v>86</v>
      </c>
      <c r="AY194" s="14" t="s">
        <v>143</v>
      </c>
      <c r="BE194" s="214">
        <f t="shared" si="24"/>
        <v>0</v>
      </c>
      <c r="BF194" s="214">
        <f t="shared" si="25"/>
        <v>0</v>
      </c>
      <c r="BG194" s="214">
        <f t="shared" si="26"/>
        <v>0</v>
      </c>
      <c r="BH194" s="214">
        <f t="shared" si="27"/>
        <v>0</v>
      </c>
      <c r="BI194" s="214">
        <f t="shared" si="28"/>
        <v>0</v>
      </c>
      <c r="BJ194" s="14" t="s">
        <v>84</v>
      </c>
      <c r="BK194" s="214">
        <f t="shared" si="29"/>
        <v>0</v>
      </c>
      <c r="BL194" s="14" t="s">
        <v>150</v>
      </c>
      <c r="BM194" s="213" t="s">
        <v>396</v>
      </c>
    </row>
    <row r="195" spans="1:65" s="2" customFormat="1" ht="26.25" customHeight="1">
      <c r="A195" s="31"/>
      <c r="B195" s="32"/>
      <c r="C195" s="201" t="s">
        <v>397</v>
      </c>
      <c r="D195" s="201" t="s">
        <v>146</v>
      </c>
      <c r="E195" s="202" t="s">
        <v>398</v>
      </c>
      <c r="F195" s="203" t="s">
        <v>399</v>
      </c>
      <c r="G195" s="204" t="s">
        <v>149</v>
      </c>
      <c r="H195" s="205">
        <v>52</v>
      </c>
      <c r="I195" s="206"/>
      <c r="J195" s="207">
        <f t="shared" si="20"/>
        <v>0</v>
      </c>
      <c r="K195" s="208"/>
      <c r="L195" s="36"/>
      <c r="M195" s="209" t="s">
        <v>1</v>
      </c>
      <c r="N195" s="210" t="s">
        <v>41</v>
      </c>
      <c r="O195" s="68"/>
      <c r="P195" s="211">
        <f t="shared" si="21"/>
        <v>0</v>
      </c>
      <c r="Q195" s="211">
        <v>5E-05</v>
      </c>
      <c r="R195" s="211">
        <f t="shared" si="22"/>
        <v>0.0026000000000000003</v>
      </c>
      <c r="S195" s="211">
        <v>0.00473</v>
      </c>
      <c r="T195" s="212">
        <f t="shared" si="23"/>
        <v>0.24595999999999998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3" t="s">
        <v>150</v>
      </c>
      <c r="AT195" s="213" t="s">
        <v>146</v>
      </c>
      <c r="AU195" s="213" t="s">
        <v>86</v>
      </c>
      <c r="AY195" s="14" t="s">
        <v>143</v>
      </c>
      <c r="BE195" s="214">
        <f t="shared" si="24"/>
        <v>0</v>
      </c>
      <c r="BF195" s="214">
        <f t="shared" si="25"/>
        <v>0</v>
      </c>
      <c r="BG195" s="214">
        <f t="shared" si="26"/>
        <v>0</v>
      </c>
      <c r="BH195" s="214">
        <f t="shared" si="27"/>
        <v>0</v>
      </c>
      <c r="BI195" s="214">
        <f t="shared" si="28"/>
        <v>0</v>
      </c>
      <c r="BJ195" s="14" t="s">
        <v>84</v>
      </c>
      <c r="BK195" s="214">
        <f t="shared" si="29"/>
        <v>0</v>
      </c>
      <c r="BL195" s="14" t="s">
        <v>150</v>
      </c>
      <c r="BM195" s="213" t="s">
        <v>400</v>
      </c>
    </row>
    <row r="196" spans="1:65" s="2" customFormat="1" ht="16.5" customHeight="1">
      <c r="A196" s="31"/>
      <c r="B196" s="32"/>
      <c r="C196" s="201" t="s">
        <v>401</v>
      </c>
      <c r="D196" s="201" t="s">
        <v>146</v>
      </c>
      <c r="E196" s="202" t="s">
        <v>402</v>
      </c>
      <c r="F196" s="203" t="s">
        <v>403</v>
      </c>
      <c r="G196" s="204" t="s">
        <v>149</v>
      </c>
      <c r="H196" s="205">
        <v>80</v>
      </c>
      <c r="I196" s="206"/>
      <c r="J196" s="207">
        <f t="shared" si="20"/>
        <v>0</v>
      </c>
      <c r="K196" s="208"/>
      <c r="L196" s="36"/>
      <c r="M196" s="209" t="s">
        <v>1</v>
      </c>
      <c r="N196" s="210" t="s">
        <v>41</v>
      </c>
      <c r="O196" s="68"/>
      <c r="P196" s="211">
        <f t="shared" si="21"/>
        <v>0</v>
      </c>
      <c r="Q196" s="211">
        <v>6E-05</v>
      </c>
      <c r="R196" s="211">
        <f t="shared" si="22"/>
        <v>0.0048000000000000004</v>
      </c>
      <c r="S196" s="211">
        <v>0.00841</v>
      </c>
      <c r="T196" s="212">
        <f t="shared" si="23"/>
        <v>0.6728000000000001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3" t="s">
        <v>150</v>
      </c>
      <c r="AT196" s="213" t="s">
        <v>146</v>
      </c>
      <c r="AU196" s="213" t="s">
        <v>86</v>
      </c>
      <c r="AY196" s="14" t="s">
        <v>143</v>
      </c>
      <c r="BE196" s="214">
        <f t="shared" si="24"/>
        <v>0</v>
      </c>
      <c r="BF196" s="214">
        <f t="shared" si="25"/>
        <v>0</v>
      </c>
      <c r="BG196" s="214">
        <f t="shared" si="26"/>
        <v>0</v>
      </c>
      <c r="BH196" s="214">
        <f t="shared" si="27"/>
        <v>0</v>
      </c>
      <c r="BI196" s="214">
        <f t="shared" si="28"/>
        <v>0</v>
      </c>
      <c r="BJ196" s="14" t="s">
        <v>84</v>
      </c>
      <c r="BK196" s="214">
        <f t="shared" si="29"/>
        <v>0</v>
      </c>
      <c r="BL196" s="14" t="s">
        <v>150</v>
      </c>
      <c r="BM196" s="213" t="s">
        <v>404</v>
      </c>
    </row>
    <row r="197" spans="1:65" s="2" customFormat="1" ht="24.75" customHeight="1">
      <c r="A197" s="31"/>
      <c r="B197" s="32"/>
      <c r="C197" s="201" t="s">
        <v>405</v>
      </c>
      <c r="D197" s="201" t="s">
        <v>146</v>
      </c>
      <c r="E197" s="202" t="s">
        <v>406</v>
      </c>
      <c r="F197" s="203" t="s">
        <v>407</v>
      </c>
      <c r="G197" s="204" t="s">
        <v>149</v>
      </c>
      <c r="H197" s="205">
        <v>75</v>
      </c>
      <c r="I197" s="206"/>
      <c r="J197" s="207">
        <f t="shared" si="20"/>
        <v>0</v>
      </c>
      <c r="K197" s="208"/>
      <c r="L197" s="36"/>
      <c r="M197" s="209" t="s">
        <v>1</v>
      </c>
      <c r="N197" s="210" t="s">
        <v>41</v>
      </c>
      <c r="O197" s="68"/>
      <c r="P197" s="211">
        <f t="shared" si="21"/>
        <v>0</v>
      </c>
      <c r="Q197" s="211">
        <v>0.00015</v>
      </c>
      <c r="R197" s="211">
        <f t="shared" si="22"/>
        <v>0.01125</v>
      </c>
      <c r="S197" s="211">
        <v>0.03956</v>
      </c>
      <c r="T197" s="212">
        <f t="shared" si="23"/>
        <v>2.9669999999999996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3" t="s">
        <v>150</v>
      </c>
      <c r="AT197" s="213" t="s">
        <v>146</v>
      </c>
      <c r="AU197" s="213" t="s">
        <v>86</v>
      </c>
      <c r="AY197" s="14" t="s">
        <v>143</v>
      </c>
      <c r="BE197" s="214">
        <f t="shared" si="24"/>
        <v>0</v>
      </c>
      <c r="BF197" s="214">
        <f t="shared" si="25"/>
        <v>0</v>
      </c>
      <c r="BG197" s="214">
        <f t="shared" si="26"/>
        <v>0</v>
      </c>
      <c r="BH197" s="214">
        <f t="shared" si="27"/>
        <v>0</v>
      </c>
      <c r="BI197" s="214">
        <f t="shared" si="28"/>
        <v>0</v>
      </c>
      <c r="BJ197" s="14" t="s">
        <v>84</v>
      </c>
      <c r="BK197" s="214">
        <f t="shared" si="29"/>
        <v>0</v>
      </c>
      <c r="BL197" s="14" t="s">
        <v>150</v>
      </c>
      <c r="BM197" s="213" t="s">
        <v>408</v>
      </c>
    </row>
    <row r="198" spans="1:65" s="2" customFormat="1" ht="24.75" customHeight="1">
      <c r="A198" s="31"/>
      <c r="B198" s="32"/>
      <c r="C198" s="201" t="s">
        <v>409</v>
      </c>
      <c r="D198" s="201" t="s">
        <v>146</v>
      </c>
      <c r="E198" s="202" t="s">
        <v>410</v>
      </c>
      <c r="F198" s="203" t="s">
        <v>411</v>
      </c>
      <c r="G198" s="204" t="s">
        <v>261</v>
      </c>
      <c r="H198" s="205">
        <v>5</v>
      </c>
      <c r="I198" s="206"/>
      <c r="J198" s="207">
        <f t="shared" si="20"/>
        <v>0</v>
      </c>
      <c r="K198" s="208"/>
      <c r="L198" s="36"/>
      <c r="M198" s="209" t="s">
        <v>1</v>
      </c>
      <c r="N198" s="210" t="s">
        <v>41</v>
      </c>
      <c r="O198" s="68"/>
      <c r="P198" s="211">
        <f t="shared" si="21"/>
        <v>0</v>
      </c>
      <c r="Q198" s="211">
        <v>0</v>
      </c>
      <c r="R198" s="211">
        <f t="shared" si="22"/>
        <v>0</v>
      </c>
      <c r="S198" s="211">
        <v>0</v>
      </c>
      <c r="T198" s="212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3" t="s">
        <v>150</v>
      </c>
      <c r="AT198" s="213" t="s">
        <v>146</v>
      </c>
      <c r="AU198" s="213" t="s">
        <v>86</v>
      </c>
      <c r="AY198" s="14" t="s">
        <v>143</v>
      </c>
      <c r="BE198" s="214">
        <f t="shared" si="24"/>
        <v>0</v>
      </c>
      <c r="BF198" s="214">
        <f t="shared" si="25"/>
        <v>0</v>
      </c>
      <c r="BG198" s="214">
        <f t="shared" si="26"/>
        <v>0</v>
      </c>
      <c r="BH198" s="214">
        <f t="shared" si="27"/>
        <v>0</v>
      </c>
      <c r="BI198" s="214">
        <f t="shared" si="28"/>
        <v>0</v>
      </c>
      <c r="BJ198" s="14" t="s">
        <v>84</v>
      </c>
      <c r="BK198" s="214">
        <f t="shared" si="29"/>
        <v>0</v>
      </c>
      <c r="BL198" s="14" t="s">
        <v>150</v>
      </c>
      <c r="BM198" s="213" t="s">
        <v>412</v>
      </c>
    </row>
    <row r="199" spans="2:63" s="12" customFormat="1" ht="22.9" customHeight="1">
      <c r="B199" s="185"/>
      <c r="C199" s="186"/>
      <c r="D199" s="187" t="s">
        <v>75</v>
      </c>
      <c r="E199" s="199" t="s">
        <v>413</v>
      </c>
      <c r="F199" s="199" t="s">
        <v>414</v>
      </c>
      <c r="G199" s="186"/>
      <c r="H199" s="186"/>
      <c r="I199" s="189"/>
      <c r="J199" s="200">
        <f>BK199</f>
        <v>0</v>
      </c>
      <c r="K199" s="186"/>
      <c r="L199" s="191"/>
      <c r="M199" s="192"/>
      <c r="N199" s="193"/>
      <c r="O199" s="193"/>
      <c r="P199" s="194">
        <f>SUM(P200:P215)</f>
        <v>0</v>
      </c>
      <c r="Q199" s="193"/>
      <c r="R199" s="194">
        <f>SUM(R200:R215)</f>
        <v>0.09215</v>
      </c>
      <c r="S199" s="193"/>
      <c r="T199" s="195">
        <f>SUM(T200:T215)</f>
        <v>0</v>
      </c>
      <c r="AR199" s="196" t="s">
        <v>86</v>
      </c>
      <c r="AT199" s="197" t="s">
        <v>75</v>
      </c>
      <c r="AU199" s="197" t="s">
        <v>84</v>
      </c>
      <c r="AY199" s="196" t="s">
        <v>143</v>
      </c>
      <c r="BK199" s="198">
        <f>SUM(BK200:BK215)</f>
        <v>0</v>
      </c>
    </row>
    <row r="200" spans="1:65" s="2" customFormat="1" ht="63.75" customHeight="1">
      <c r="A200" s="31"/>
      <c r="B200" s="32"/>
      <c r="C200" s="201" t="s">
        <v>415</v>
      </c>
      <c r="D200" s="201" t="s">
        <v>146</v>
      </c>
      <c r="E200" s="202" t="s">
        <v>416</v>
      </c>
      <c r="F200" s="203" t="s">
        <v>417</v>
      </c>
      <c r="G200" s="204" t="s">
        <v>268</v>
      </c>
      <c r="H200" s="205">
        <v>1</v>
      </c>
      <c r="I200" s="206"/>
      <c r="J200" s="207">
        <f aca="true" t="shared" si="30" ref="J200:J215">ROUND(I200*H200,2)</f>
        <v>0</v>
      </c>
      <c r="K200" s="208"/>
      <c r="L200" s="36"/>
      <c r="M200" s="209" t="s">
        <v>1</v>
      </c>
      <c r="N200" s="210" t="s">
        <v>41</v>
      </c>
      <c r="O200" s="68"/>
      <c r="P200" s="211">
        <f aca="true" t="shared" si="31" ref="P200:P215">O200*H200</f>
        <v>0</v>
      </c>
      <c r="Q200" s="211">
        <v>0</v>
      </c>
      <c r="R200" s="211">
        <f aca="true" t="shared" si="32" ref="R200:R215">Q200*H200</f>
        <v>0</v>
      </c>
      <c r="S200" s="211">
        <v>0</v>
      </c>
      <c r="T200" s="212">
        <f aca="true" t="shared" si="33" ref="T200:T215"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3" t="s">
        <v>150</v>
      </c>
      <c r="AT200" s="213" t="s">
        <v>146</v>
      </c>
      <c r="AU200" s="213" t="s">
        <v>86</v>
      </c>
      <c r="AY200" s="14" t="s">
        <v>143</v>
      </c>
      <c r="BE200" s="214">
        <f aca="true" t="shared" si="34" ref="BE200:BE215">IF(N200="základní",J200,0)</f>
        <v>0</v>
      </c>
      <c r="BF200" s="214">
        <f aca="true" t="shared" si="35" ref="BF200:BF215">IF(N200="snížená",J200,0)</f>
        <v>0</v>
      </c>
      <c r="BG200" s="214">
        <f aca="true" t="shared" si="36" ref="BG200:BG215">IF(N200="zákl. přenesená",J200,0)</f>
        <v>0</v>
      </c>
      <c r="BH200" s="214">
        <f aca="true" t="shared" si="37" ref="BH200:BH215">IF(N200="sníž. přenesená",J200,0)</f>
        <v>0</v>
      </c>
      <c r="BI200" s="214">
        <f aca="true" t="shared" si="38" ref="BI200:BI215">IF(N200="nulová",J200,0)</f>
        <v>0</v>
      </c>
      <c r="BJ200" s="14" t="s">
        <v>84</v>
      </c>
      <c r="BK200" s="214">
        <f aca="true" t="shared" si="39" ref="BK200:BK215">ROUND(I200*H200,2)</f>
        <v>0</v>
      </c>
      <c r="BL200" s="14" t="s">
        <v>150</v>
      </c>
      <c r="BM200" s="213" t="s">
        <v>418</v>
      </c>
    </row>
    <row r="201" spans="1:65" s="2" customFormat="1" ht="50.25" customHeight="1">
      <c r="A201" s="31"/>
      <c r="B201" s="32"/>
      <c r="C201" s="201" t="s">
        <v>419</v>
      </c>
      <c r="D201" s="201" t="s">
        <v>146</v>
      </c>
      <c r="E201" s="202" t="s">
        <v>420</v>
      </c>
      <c r="F201" s="203" t="s">
        <v>421</v>
      </c>
      <c r="G201" s="204" t="s">
        <v>268</v>
      </c>
      <c r="H201" s="205">
        <v>0</v>
      </c>
      <c r="I201" s="206"/>
      <c r="J201" s="207">
        <f t="shared" si="30"/>
        <v>0</v>
      </c>
      <c r="K201" s="208"/>
      <c r="L201" s="36"/>
      <c r="M201" s="209" t="s">
        <v>1</v>
      </c>
      <c r="N201" s="210" t="s">
        <v>41</v>
      </c>
      <c r="O201" s="68"/>
      <c r="P201" s="211">
        <f t="shared" si="31"/>
        <v>0</v>
      </c>
      <c r="Q201" s="211">
        <v>0</v>
      </c>
      <c r="R201" s="211">
        <f t="shared" si="32"/>
        <v>0</v>
      </c>
      <c r="S201" s="211">
        <v>0</v>
      </c>
      <c r="T201" s="212">
        <f t="shared" si="3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3" t="s">
        <v>150</v>
      </c>
      <c r="AT201" s="213" t="s">
        <v>146</v>
      </c>
      <c r="AU201" s="213" t="s">
        <v>86</v>
      </c>
      <c r="AY201" s="14" t="s">
        <v>143</v>
      </c>
      <c r="BE201" s="214">
        <f t="shared" si="34"/>
        <v>0</v>
      </c>
      <c r="BF201" s="214">
        <f t="shared" si="35"/>
        <v>0</v>
      </c>
      <c r="BG201" s="214">
        <f t="shared" si="36"/>
        <v>0</v>
      </c>
      <c r="BH201" s="214">
        <f t="shared" si="37"/>
        <v>0</v>
      </c>
      <c r="BI201" s="214">
        <f t="shared" si="38"/>
        <v>0</v>
      </c>
      <c r="BJ201" s="14" t="s">
        <v>84</v>
      </c>
      <c r="BK201" s="214">
        <f t="shared" si="39"/>
        <v>0</v>
      </c>
      <c r="BL201" s="14" t="s">
        <v>150</v>
      </c>
      <c r="BM201" s="213" t="s">
        <v>422</v>
      </c>
    </row>
    <row r="202" spans="1:65" s="2" customFormat="1" ht="49.5" customHeight="1">
      <c r="A202" s="31"/>
      <c r="B202" s="32"/>
      <c r="C202" s="201" t="s">
        <v>423</v>
      </c>
      <c r="D202" s="201" t="s">
        <v>146</v>
      </c>
      <c r="E202" s="202" t="s">
        <v>424</v>
      </c>
      <c r="F202" s="203" t="s">
        <v>425</v>
      </c>
      <c r="G202" s="204" t="s">
        <v>268</v>
      </c>
      <c r="H202" s="205">
        <v>0</v>
      </c>
      <c r="I202" s="206"/>
      <c r="J202" s="207">
        <f t="shared" si="30"/>
        <v>0</v>
      </c>
      <c r="K202" s="208"/>
      <c r="L202" s="36"/>
      <c r="M202" s="209" t="s">
        <v>1</v>
      </c>
      <c r="N202" s="210" t="s">
        <v>41</v>
      </c>
      <c r="O202" s="68"/>
      <c r="P202" s="211">
        <f t="shared" si="31"/>
        <v>0</v>
      </c>
      <c r="Q202" s="211">
        <v>0</v>
      </c>
      <c r="R202" s="211">
        <f t="shared" si="32"/>
        <v>0</v>
      </c>
      <c r="S202" s="211">
        <v>0</v>
      </c>
      <c r="T202" s="212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3" t="s">
        <v>150</v>
      </c>
      <c r="AT202" s="213" t="s">
        <v>146</v>
      </c>
      <c r="AU202" s="213" t="s">
        <v>86</v>
      </c>
      <c r="AY202" s="14" t="s">
        <v>143</v>
      </c>
      <c r="BE202" s="214">
        <f t="shared" si="34"/>
        <v>0</v>
      </c>
      <c r="BF202" s="214">
        <f t="shared" si="35"/>
        <v>0</v>
      </c>
      <c r="BG202" s="214">
        <f t="shared" si="36"/>
        <v>0</v>
      </c>
      <c r="BH202" s="214">
        <f t="shared" si="37"/>
        <v>0</v>
      </c>
      <c r="BI202" s="214">
        <f t="shared" si="38"/>
        <v>0</v>
      </c>
      <c r="BJ202" s="14" t="s">
        <v>84</v>
      </c>
      <c r="BK202" s="214">
        <f t="shared" si="39"/>
        <v>0</v>
      </c>
      <c r="BL202" s="14" t="s">
        <v>150</v>
      </c>
      <c r="BM202" s="213" t="s">
        <v>426</v>
      </c>
    </row>
    <row r="203" spans="1:65" s="2" customFormat="1" ht="36.75" customHeight="1">
      <c r="A203" s="31"/>
      <c r="B203" s="32"/>
      <c r="C203" s="201" t="s">
        <v>427</v>
      </c>
      <c r="D203" s="201" t="s">
        <v>146</v>
      </c>
      <c r="E203" s="202" t="s">
        <v>428</v>
      </c>
      <c r="F203" s="203" t="s">
        <v>429</v>
      </c>
      <c r="G203" s="204" t="s">
        <v>268</v>
      </c>
      <c r="H203" s="205">
        <v>0</v>
      </c>
      <c r="I203" s="206"/>
      <c r="J203" s="207">
        <f t="shared" si="30"/>
        <v>0</v>
      </c>
      <c r="K203" s="208"/>
      <c r="L203" s="36"/>
      <c r="M203" s="209" t="s">
        <v>1</v>
      </c>
      <c r="N203" s="210" t="s">
        <v>41</v>
      </c>
      <c r="O203" s="68"/>
      <c r="P203" s="211">
        <f t="shared" si="31"/>
        <v>0</v>
      </c>
      <c r="Q203" s="211">
        <v>0</v>
      </c>
      <c r="R203" s="211">
        <f t="shared" si="32"/>
        <v>0</v>
      </c>
      <c r="S203" s="211">
        <v>0</v>
      </c>
      <c r="T203" s="212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3" t="s">
        <v>150</v>
      </c>
      <c r="AT203" s="213" t="s">
        <v>146</v>
      </c>
      <c r="AU203" s="213" t="s">
        <v>86</v>
      </c>
      <c r="AY203" s="14" t="s">
        <v>143</v>
      </c>
      <c r="BE203" s="214">
        <f t="shared" si="34"/>
        <v>0</v>
      </c>
      <c r="BF203" s="214">
        <f t="shared" si="35"/>
        <v>0</v>
      </c>
      <c r="BG203" s="214">
        <f t="shared" si="36"/>
        <v>0</v>
      </c>
      <c r="BH203" s="214">
        <f t="shared" si="37"/>
        <v>0</v>
      </c>
      <c r="BI203" s="214">
        <f t="shared" si="38"/>
        <v>0</v>
      </c>
      <c r="BJ203" s="14" t="s">
        <v>84</v>
      </c>
      <c r="BK203" s="214">
        <f t="shared" si="39"/>
        <v>0</v>
      </c>
      <c r="BL203" s="14" t="s">
        <v>150</v>
      </c>
      <c r="BM203" s="213" t="s">
        <v>430</v>
      </c>
    </row>
    <row r="204" spans="1:65" s="2" customFormat="1" ht="25.5" customHeight="1">
      <c r="A204" s="31"/>
      <c r="B204" s="32"/>
      <c r="C204" s="201" t="s">
        <v>431</v>
      </c>
      <c r="D204" s="201" t="s">
        <v>146</v>
      </c>
      <c r="E204" s="202" t="s">
        <v>432</v>
      </c>
      <c r="F204" s="203" t="s">
        <v>433</v>
      </c>
      <c r="G204" s="204" t="s">
        <v>268</v>
      </c>
      <c r="H204" s="205">
        <v>0</v>
      </c>
      <c r="I204" s="206"/>
      <c r="J204" s="207">
        <f t="shared" si="30"/>
        <v>0</v>
      </c>
      <c r="K204" s="208"/>
      <c r="L204" s="36"/>
      <c r="M204" s="209" t="s">
        <v>1</v>
      </c>
      <c r="N204" s="210" t="s">
        <v>41</v>
      </c>
      <c r="O204" s="68"/>
      <c r="P204" s="211">
        <f t="shared" si="31"/>
        <v>0</v>
      </c>
      <c r="Q204" s="211">
        <v>0</v>
      </c>
      <c r="R204" s="211">
        <f t="shared" si="32"/>
        <v>0</v>
      </c>
      <c r="S204" s="211">
        <v>0</v>
      </c>
      <c r="T204" s="212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3" t="s">
        <v>150</v>
      </c>
      <c r="AT204" s="213" t="s">
        <v>146</v>
      </c>
      <c r="AU204" s="213" t="s">
        <v>86</v>
      </c>
      <c r="AY204" s="14" t="s">
        <v>143</v>
      </c>
      <c r="BE204" s="214">
        <f t="shared" si="34"/>
        <v>0</v>
      </c>
      <c r="BF204" s="214">
        <f t="shared" si="35"/>
        <v>0</v>
      </c>
      <c r="BG204" s="214">
        <f t="shared" si="36"/>
        <v>0</v>
      </c>
      <c r="BH204" s="214">
        <f t="shared" si="37"/>
        <v>0</v>
      </c>
      <c r="BI204" s="214">
        <f t="shared" si="38"/>
        <v>0</v>
      </c>
      <c r="BJ204" s="14" t="s">
        <v>84</v>
      </c>
      <c r="BK204" s="214">
        <f t="shared" si="39"/>
        <v>0</v>
      </c>
      <c r="BL204" s="14" t="s">
        <v>150</v>
      </c>
      <c r="BM204" s="213" t="s">
        <v>434</v>
      </c>
    </row>
    <row r="205" spans="1:65" s="2" customFormat="1" ht="25.5" customHeight="1">
      <c r="A205" s="31"/>
      <c r="B205" s="32"/>
      <c r="C205" s="201" t="s">
        <v>435</v>
      </c>
      <c r="D205" s="201" t="s">
        <v>146</v>
      </c>
      <c r="E205" s="202" t="s">
        <v>436</v>
      </c>
      <c r="F205" s="203" t="s">
        <v>437</v>
      </c>
      <c r="G205" s="204" t="s">
        <v>268</v>
      </c>
      <c r="H205" s="205">
        <v>0</v>
      </c>
      <c r="I205" s="206"/>
      <c r="J205" s="207">
        <f t="shared" si="30"/>
        <v>0</v>
      </c>
      <c r="K205" s="208"/>
      <c r="L205" s="36"/>
      <c r="M205" s="209" t="s">
        <v>1</v>
      </c>
      <c r="N205" s="210" t="s">
        <v>41</v>
      </c>
      <c r="O205" s="68"/>
      <c r="P205" s="211">
        <f t="shared" si="31"/>
        <v>0</v>
      </c>
      <c r="Q205" s="211">
        <v>0</v>
      </c>
      <c r="R205" s="211">
        <f t="shared" si="32"/>
        <v>0</v>
      </c>
      <c r="S205" s="211">
        <v>0</v>
      </c>
      <c r="T205" s="212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3" t="s">
        <v>150</v>
      </c>
      <c r="AT205" s="213" t="s">
        <v>146</v>
      </c>
      <c r="AU205" s="213" t="s">
        <v>86</v>
      </c>
      <c r="AY205" s="14" t="s">
        <v>143</v>
      </c>
      <c r="BE205" s="214">
        <f t="shared" si="34"/>
        <v>0</v>
      </c>
      <c r="BF205" s="214">
        <f t="shared" si="35"/>
        <v>0</v>
      </c>
      <c r="BG205" s="214">
        <f t="shared" si="36"/>
        <v>0</v>
      </c>
      <c r="BH205" s="214">
        <f t="shared" si="37"/>
        <v>0</v>
      </c>
      <c r="BI205" s="214">
        <f t="shared" si="38"/>
        <v>0</v>
      </c>
      <c r="BJ205" s="14" t="s">
        <v>84</v>
      </c>
      <c r="BK205" s="214">
        <f t="shared" si="39"/>
        <v>0</v>
      </c>
      <c r="BL205" s="14" t="s">
        <v>150</v>
      </c>
      <c r="BM205" s="213" t="s">
        <v>438</v>
      </c>
    </row>
    <row r="206" spans="1:65" s="2" customFormat="1" ht="26.25" customHeight="1">
      <c r="A206" s="31"/>
      <c r="B206" s="32"/>
      <c r="C206" s="201" t="s">
        <v>439</v>
      </c>
      <c r="D206" s="201" t="s">
        <v>146</v>
      </c>
      <c r="E206" s="202" t="s">
        <v>440</v>
      </c>
      <c r="F206" s="203" t="s">
        <v>441</v>
      </c>
      <c r="G206" s="204" t="s">
        <v>268</v>
      </c>
      <c r="H206" s="205">
        <v>2</v>
      </c>
      <c r="I206" s="206"/>
      <c r="J206" s="207">
        <f t="shared" si="30"/>
        <v>0</v>
      </c>
      <c r="K206" s="208"/>
      <c r="L206" s="36"/>
      <c r="M206" s="209" t="s">
        <v>1</v>
      </c>
      <c r="N206" s="210" t="s">
        <v>41</v>
      </c>
      <c r="O206" s="68"/>
      <c r="P206" s="211">
        <f t="shared" si="31"/>
        <v>0</v>
      </c>
      <c r="Q206" s="211">
        <v>0.00482</v>
      </c>
      <c r="R206" s="211">
        <f t="shared" si="32"/>
        <v>0.00964</v>
      </c>
      <c r="S206" s="211">
        <v>0</v>
      </c>
      <c r="T206" s="212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3" t="s">
        <v>150</v>
      </c>
      <c r="AT206" s="213" t="s">
        <v>146</v>
      </c>
      <c r="AU206" s="213" t="s">
        <v>86</v>
      </c>
      <c r="AY206" s="14" t="s">
        <v>143</v>
      </c>
      <c r="BE206" s="214">
        <f t="shared" si="34"/>
        <v>0</v>
      </c>
      <c r="BF206" s="214">
        <f t="shared" si="35"/>
        <v>0</v>
      </c>
      <c r="BG206" s="214">
        <f t="shared" si="36"/>
        <v>0</v>
      </c>
      <c r="BH206" s="214">
        <f t="shared" si="37"/>
        <v>0</v>
      </c>
      <c r="BI206" s="214">
        <f t="shared" si="38"/>
        <v>0</v>
      </c>
      <c r="BJ206" s="14" t="s">
        <v>84</v>
      </c>
      <c r="BK206" s="214">
        <f t="shared" si="39"/>
        <v>0</v>
      </c>
      <c r="BL206" s="14" t="s">
        <v>150</v>
      </c>
      <c r="BM206" s="213" t="s">
        <v>442</v>
      </c>
    </row>
    <row r="207" spans="1:65" s="2" customFormat="1" ht="26.25" customHeight="1">
      <c r="A207" s="31"/>
      <c r="B207" s="32"/>
      <c r="C207" s="201" t="s">
        <v>443</v>
      </c>
      <c r="D207" s="201" t="s">
        <v>146</v>
      </c>
      <c r="E207" s="202" t="s">
        <v>444</v>
      </c>
      <c r="F207" s="203" t="s">
        <v>445</v>
      </c>
      <c r="G207" s="204" t="s">
        <v>268</v>
      </c>
      <c r="H207" s="205">
        <v>2</v>
      </c>
      <c r="I207" s="206"/>
      <c r="J207" s="207">
        <f t="shared" si="30"/>
        <v>0</v>
      </c>
      <c r="K207" s="208"/>
      <c r="L207" s="36"/>
      <c r="M207" s="209" t="s">
        <v>1</v>
      </c>
      <c r="N207" s="210" t="s">
        <v>41</v>
      </c>
      <c r="O207" s="68"/>
      <c r="P207" s="211">
        <f t="shared" si="31"/>
        <v>0</v>
      </c>
      <c r="Q207" s="211">
        <v>0</v>
      </c>
      <c r="R207" s="211">
        <f t="shared" si="32"/>
        <v>0</v>
      </c>
      <c r="S207" s="211">
        <v>0</v>
      </c>
      <c r="T207" s="212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3" t="s">
        <v>150</v>
      </c>
      <c r="AT207" s="213" t="s">
        <v>146</v>
      </c>
      <c r="AU207" s="213" t="s">
        <v>86</v>
      </c>
      <c r="AY207" s="14" t="s">
        <v>143</v>
      </c>
      <c r="BE207" s="214">
        <f t="shared" si="34"/>
        <v>0</v>
      </c>
      <c r="BF207" s="214">
        <f t="shared" si="35"/>
        <v>0</v>
      </c>
      <c r="BG207" s="214">
        <f t="shared" si="36"/>
        <v>0</v>
      </c>
      <c r="BH207" s="214">
        <f t="shared" si="37"/>
        <v>0</v>
      </c>
      <c r="BI207" s="214">
        <f t="shared" si="38"/>
        <v>0</v>
      </c>
      <c r="BJ207" s="14" t="s">
        <v>84</v>
      </c>
      <c r="BK207" s="214">
        <f t="shared" si="39"/>
        <v>0</v>
      </c>
      <c r="BL207" s="14" t="s">
        <v>150</v>
      </c>
      <c r="BM207" s="213" t="s">
        <v>446</v>
      </c>
    </row>
    <row r="208" spans="1:65" s="2" customFormat="1" ht="26.25" customHeight="1">
      <c r="A208" s="31"/>
      <c r="B208" s="32"/>
      <c r="C208" s="201" t="s">
        <v>447</v>
      </c>
      <c r="D208" s="201" t="s">
        <v>146</v>
      </c>
      <c r="E208" s="202" t="s">
        <v>352</v>
      </c>
      <c r="F208" s="203" t="s">
        <v>353</v>
      </c>
      <c r="G208" s="204" t="s">
        <v>268</v>
      </c>
      <c r="H208" s="205">
        <v>1</v>
      </c>
      <c r="I208" s="206"/>
      <c r="J208" s="207">
        <f t="shared" si="30"/>
        <v>0</v>
      </c>
      <c r="K208" s="208"/>
      <c r="L208" s="36"/>
      <c r="M208" s="209" t="s">
        <v>1</v>
      </c>
      <c r="N208" s="210" t="s">
        <v>41</v>
      </c>
      <c r="O208" s="68"/>
      <c r="P208" s="211">
        <f t="shared" si="31"/>
        <v>0</v>
      </c>
      <c r="Q208" s="211">
        <v>0</v>
      </c>
      <c r="R208" s="211">
        <f t="shared" si="32"/>
        <v>0</v>
      </c>
      <c r="S208" s="211">
        <v>0</v>
      </c>
      <c r="T208" s="212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3" t="s">
        <v>150</v>
      </c>
      <c r="AT208" s="213" t="s">
        <v>146</v>
      </c>
      <c r="AU208" s="213" t="s">
        <v>86</v>
      </c>
      <c r="AY208" s="14" t="s">
        <v>143</v>
      </c>
      <c r="BE208" s="214">
        <f t="shared" si="34"/>
        <v>0</v>
      </c>
      <c r="BF208" s="214">
        <f t="shared" si="35"/>
        <v>0</v>
      </c>
      <c r="BG208" s="214">
        <f t="shared" si="36"/>
        <v>0</v>
      </c>
      <c r="BH208" s="214">
        <f t="shared" si="37"/>
        <v>0</v>
      </c>
      <c r="BI208" s="214">
        <f t="shared" si="38"/>
        <v>0</v>
      </c>
      <c r="BJ208" s="14" t="s">
        <v>84</v>
      </c>
      <c r="BK208" s="214">
        <f t="shared" si="39"/>
        <v>0</v>
      </c>
      <c r="BL208" s="14" t="s">
        <v>150</v>
      </c>
      <c r="BM208" s="213" t="s">
        <v>448</v>
      </c>
    </row>
    <row r="209" spans="1:65" s="2" customFormat="1" ht="26.25" customHeight="1">
      <c r="A209" s="31"/>
      <c r="B209" s="32"/>
      <c r="C209" s="201" t="s">
        <v>449</v>
      </c>
      <c r="D209" s="201" t="s">
        <v>146</v>
      </c>
      <c r="E209" s="202" t="s">
        <v>450</v>
      </c>
      <c r="F209" s="203" t="s">
        <v>451</v>
      </c>
      <c r="G209" s="204" t="s">
        <v>268</v>
      </c>
      <c r="H209" s="205">
        <v>1</v>
      </c>
      <c r="I209" s="206"/>
      <c r="J209" s="207">
        <f t="shared" si="30"/>
        <v>0</v>
      </c>
      <c r="K209" s="208"/>
      <c r="L209" s="36"/>
      <c r="M209" s="209" t="s">
        <v>1</v>
      </c>
      <c r="N209" s="210" t="s">
        <v>41</v>
      </c>
      <c r="O209" s="68"/>
      <c r="P209" s="211">
        <f t="shared" si="31"/>
        <v>0</v>
      </c>
      <c r="Q209" s="211">
        <v>0.01537</v>
      </c>
      <c r="R209" s="211">
        <f t="shared" si="32"/>
        <v>0.01537</v>
      </c>
      <c r="S209" s="211">
        <v>0</v>
      </c>
      <c r="T209" s="212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3" t="s">
        <v>150</v>
      </c>
      <c r="AT209" s="213" t="s">
        <v>146</v>
      </c>
      <c r="AU209" s="213" t="s">
        <v>86</v>
      </c>
      <c r="AY209" s="14" t="s">
        <v>143</v>
      </c>
      <c r="BE209" s="214">
        <f t="shared" si="34"/>
        <v>0</v>
      </c>
      <c r="BF209" s="214">
        <f t="shared" si="35"/>
        <v>0</v>
      </c>
      <c r="BG209" s="214">
        <f t="shared" si="36"/>
        <v>0</v>
      </c>
      <c r="BH209" s="214">
        <f t="shared" si="37"/>
        <v>0</v>
      </c>
      <c r="BI209" s="214">
        <f t="shared" si="38"/>
        <v>0</v>
      </c>
      <c r="BJ209" s="14" t="s">
        <v>84</v>
      </c>
      <c r="BK209" s="214">
        <f t="shared" si="39"/>
        <v>0</v>
      </c>
      <c r="BL209" s="14" t="s">
        <v>150</v>
      </c>
      <c r="BM209" s="213" t="s">
        <v>452</v>
      </c>
    </row>
    <row r="210" spans="1:65" s="2" customFormat="1" ht="26.25" customHeight="1">
      <c r="A210" s="31"/>
      <c r="B210" s="32"/>
      <c r="C210" s="201" t="s">
        <v>453</v>
      </c>
      <c r="D210" s="201" t="s">
        <v>146</v>
      </c>
      <c r="E210" s="202" t="s">
        <v>454</v>
      </c>
      <c r="F210" s="203" t="s">
        <v>455</v>
      </c>
      <c r="G210" s="204" t="s">
        <v>268</v>
      </c>
      <c r="H210" s="205">
        <v>1</v>
      </c>
      <c r="I210" s="206"/>
      <c r="J210" s="207">
        <f t="shared" si="30"/>
        <v>0</v>
      </c>
      <c r="K210" s="208"/>
      <c r="L210" s="36"/>
      <c r="M210" s="209" t="s">
        <v>1</v>
      </c>
      <c r="N210" s="210" t="s">
        <v>41</v>
      </c>
      <c r="O210" s="68"/>
      <c r="P210" s="211">
        <f t="shared" si="31"/>
        <v>0</v>
      </c>
      <c r="Q210" s="211">
        <v>0.00076</v>
      </c>
      <c r="R210" s="211">
        <f t="shared" si="32"/>
        <v>0.00076</v>
      </c>
      <c r="S210" s="211">
        <v>0</v>
      </c>
      <c r="T210" s="212">
        <f t="shared" si="3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3" t="s">
        <v>150</v>
      </c>
      <c r="AT210" s="213" t="s">
        <v>146</v>
      </c>
      <c r="AU210" s="213" t="s">
        <v>86</v>
      </c>
      <c r="AY210" s="14" t="s">
        <v>143</v>
      </c>
      <c r="BE210" s="214">
        <f t="shared" si="34"/>
        <v>0</v>
      </c>
      <c r="BF210" s="214">
        <f t="shared" si="35"/>
        <v>0</v>
      </c>
      <c r="BG210" s="214">
        <f t="shared" si="36"/>
        <v>0</v>
      </c>
      <c r="BH210" s="214">
        <f t="shared" si="37"/>
        <v>0</v>
      </c>
      <c r="BI210" s="214">
        <f t="shared" si="38"/>
        <v>0</v>
      </c>
      <c r="BJ210" s="14" t="s">
        <v>84</v>
      </c>
      <c r="BK210" s="214">
        <f t="shared" si="39"/>
        <v>0</v>
      </c>
      <c r="BL210" s="14" t="s">
        <v>150</v>
      </c>
      <c r="BM210" s="213" t="s">
        <v>456</v>
      </c>
    </row>
    <row r="211" spans="1:65" s="2" customFormat="1" ht="25.5" customHeight="1">
      <c r="A211" s="31"/>
      <c r="B211" s="32"/>
      <c r="C211" s="201" t="s">
        <v>457</v>
      </c>
      <c r="D211" s="201" t="s">
        <v>146</v>
      </c>
      <c r="E211" s="202" t="s">
        <v>458</v>
      </c>
      <c r="F211" s="203" t="s">
        <v>459</v>
      </c>
      <c r="G211" s="204" t="s">
        <v>268</v>
      </c>
      <c r="H211" s="205">
        <v>1</v>
      </c>
      <c r="I211" s="206"/>
      <c r="J211" s="207">
        <f t="shared" si="30"/>
        <v>0</v>
      </c>
      <c r="K211" s="208"/>
      <c r="L211" s="36"/>
      <c r="M211" s="209" t="s">
        <v>1</v>
      </c>
      <c r="N211" s="210" t="s">
        <v>41</v>
      </c>
      <c r="O211" s="68"/>
      <c r="P211" s="211">
        <f t="shared" si="31"/>
        <v>0</v>
      </c>
      <c r="Q211" s="211">
        <v>0.00328</v>
      </c>
      <c r="R211" s="211">
        <f t="shared" si="32"/>
        <v>0.00328</v>
      </c>
      <c r="S211" s="211">
        <v>0</v>
      </c>
      <c r="T211" s="212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3" t="s">
        <v>150</v>
      </c>
      <c r="AT211" s="213" t="s">
        <v>146</v>
      </c>
      <c r="AU211" s="213" t="s">
        <v>86</v>
      </c>
      <c r="AY211" s="14" t="s">
        <v>143</v>
      </c>
      <c r="BE211" s="214">
        <f t="shared" si="34"/>
        <v>0</v>
      </c>
      <c r="BF211" s="214">
        <f t="shared" si="35"/>
        <v>0</v>
      </c>
      <c r="BG211" s="214">
        <f t="shared" si="36"/>
        <v>0</v>
      </c>
      <c r="BH211" s="214">
        <f t="shared" si="37"/>
        <v>0</v>
      </c>
      <c r="BI211" s="214">
        <f t="shared" si="38"/>
        <v>0</v>
      </c>
      <c r="BJ211" s="14" t="s">
        <v>84</v>
      </c>
      <c r="BK211" s="214">
        <f t="shared" si="39"/>
        <v>0</v>
      </c>
      <c r="BL211" s="14" t="s">
        <v>150</v>
      </c>
      <c r="BM211" s="213" t="s">
        <v>460</v>
      </c>
    </row>
    <row r="212" spans="1:65" s="2" customFormat="1" ht="25.5" customHeight="1">
      <c r="A212" s="31"/>
      <c r="B212" s="32"/>
      <c r="C212" s="201" t="s">
        <v>461</v>
      </c>
      <c r="D212" s="201" t="s">
        <v>146</v>
      </c>
      <c r="E212" s="202" t="s">
        <v>462</v>
      </c>
      <c r="F212" s="203" t="s">
        <v>463</v>
      </c>
      <c r="G212" s="204" t="s">
        <v>268</v>
      </c>
      <c r="H212" s="205">
        <v>1</v>
      </c>
      <c r="I212" s="206"/>
      <c r="J212" s="207">
        <f t="shared" si="30"/>
        <v>0</v>
      </c>
      <c r="K212" s="208"/>
      <c r="L212" s="36"/>
      <c r="M212" s="209" t="s">
        <v>1</v>
      </c>
      <c r="N212" s="210" t="s">
        <v>41</v>
      </c>
      <c r="O212" s="68"/>
      <c r="P212" s="211">
        <f t="shared" si="31"/>
        <v>0</v>
      </c>
      <c r="Q212" s="211">
        <v>0.00608</v>
      </c>
      <c r="R212" s="211">
        <f t="shared" si="32"/>
        <v>0.00608</v>
      </c>
      <c r="S212" s="211">
        <v>0</v>
      </c>
      <c r="T212" s="212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3" t="s">
        <v>150</v>
      </c>
      <c r="AT212" s="213" t="s">
        <v>146</v>
      </c>
      <c r="AU212" s="213" t="s">
        <v>86</v>
      </c>
      <c r="AY212" s="14" t="s">
        <v>143</v>
      </c>
      <c r="BE212" s="214">
        <f t="shared" si="34"/>
        <v>0</v>
      </c>
      <c r="BF212" s="214">
        <f t="shared" si="35"/>
        <v>0</v>
      </c>
      <c r="BG212" s="214">
        <f t="shared" si="36"/>
        <v>0</v>
      </c>
      <c r="BH212" s="214">
        <f t="shared" si="37"/>
        <v>0</v>
      </c>
      <c r="BI212" s="214">
        <f t="shared" si="38"/>
        <v>0</v>
      </c>
      <c r="BJ212" s="14" t="s">
        <v>84</v>
      </c>
      <c r="BK212" s="214">
        <f t="shared" si="39"/>
        <v>0</v>
      </c>
      <c r="BL212" s="14" t="s">
        <v>150</v>
      </c>
      <c r="BM212" s="213" t="s">
        <v>464</v>
      </c>
    </row>
    <row r="213" spans="1:65" s="2" customFormat="1" ht="25.5" customHeight="1">
      <c r="A213" s="31"/>
      <c r="B213" s="32"/>
      <c r="C213" s="201" t="s">
        <v>465</v>
      </c>
      <c r="D213" s="201" t="s">
        <v>146</v>
      </c>
      <c r="E213" s="202" t="s">
        <v>466</v>
      </c>
      <c r="F213" s="203" t="s">
        <v>467</v>
      </c>
      <c r="G213" s="204" t="s">
        <v>268</v>
      </c>
      <c r="H213" s="205">
        <v>1</v>
      </c>
      <c r="I213" s="206"/>
      <c r="J213" s="207">
        <f t="shared" si="30"/>
        <v>0</v>
      </c>
      <c r="K213" s="208"/>
      <c r="L213" s="36"/>
      <c r="M213" s="209" t="s">
        <v>1</v>
      </c>
      <c r="N213" s="210" t="s">
        <v>41</v>
      </c>
      <c r="O213" s="68"/>
      <c r="P213" s="211">
        <f t="shared" si="31"/>
        <v>0</v>
      </c>
      <c r="Q213" s="211">
        <v>0.00659</v>
      </c>
      <c r="R213" s="211">
        <f t="shared" si="32"/>
        <v>0.00659</v>
      </c>
      <c r="S213" s="211">
        <v>0</v>
      </c>
      <c r="T213" s="212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3" t="s">
        <v>150</v>
      </c>
      <c r="AT213" s="213" t="s">
        <v>146</v>
      </c>
      <c r="AU213" s="213" t="s">
        <v>86</v>
      </c>
      <c r="AY213" s="14" t="s">
        <v>143</v>
      </c>
      <c r="BE213" s="214">
        <f t="shared" si="34"/>
        <v>0</v>
      </c>
      <c r="BF213" s="214">
        <f t="shared" si="35"/>
        <v>0</v>
      </c>
      <c r="BG213" s="214">
        <f t="shared" si="36"/>
        <v>0</v>
      </c>
      <c r="BH213" s="214">
        <f t="shared" si="37"/>
        <v>0</v>
      </c>
      <c r="BI213" s="214">
        <f t="shared" si="38"/>
        <v>0</v>
      </c>
      <c r="BJ213" s="14" t="s">
        <v>84</v>
      </c>
      <c r="BK213" s="214">
        <f t="shared" si="39"/>
        <v>0</v>
      </c>
      <c r="BL213" s="14" t="s">
        <v>150</v>
      </c>
      <c r="BM213" s="213" t="s">
        <v>468</v>
      </c>
    </row>
    <row r="214" spans="1:65" s="2" customFormat="1" ht="25.5" customHeight="1">
      <c r="A214" s="31"/>
      <c r="B214" s="32"/>
      <c r="C214" s="201" t="s">
        <v>469</v>
      </c>
      <c r="D214" s="201" t="s">
        <v>146</v>
      </c>
      <c r="E214" s="202" t="s">
        <v>470</v>
      </c>
      <c r="F214" s="203" t="s">
        <v>471</v>
      </c>
      <c r="G214" s="204" t="s">
        <v>268</v>
      </c>
      <c r="H214" s="205">
        <v>1</v>
      </c>
      <c r="I214" s="206"/>
      <c r="J214" s="207">
        <f t="shared" si="30"/>
        <v>0</v>
      </c>
      <c r="K214" s="208"/>
      <c r="L214" s="36"/>
      <c r="M214" s="209" t="s">
        <v>1</v>
      </c>
      <c r="N214" s="210" t="s">
        <v>41</v>
      </c>
      <c r="O214" s="68"/>
      <c r="P214" s="211">
        <f t="shared" si="31"/>
        <v>0</v>
      </c>
      <c r="Q214" s="211">
        <v>0.02154</v>
      </c>
      <c r="R214" s="211">
        <f t="shared" si="32"/>
        <v>0.02154</v>
      </c>
      <c r="S214" s="211">
        <v>0</v>
      </c>
      <c r="T214" s="212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3" t="s">
        <v>150</v>
      </c>
      <c r="AT214" s="213" t="s">
        <v>146</v>
      </c>
      <c r="AU214" s="213" t="s">
        <v>86</v>
      </c>
      <c r="AY214" s="14" t="s">
        <v>143</v>
      </c>
      <c r="BE214" s="214">
        <f t="shared" si="34"/>
        <v>0</v>
      </c>
      <c r="BF214" s="214">
        <f t="shared" si="35"/>
        <v>0</v>
      </c>
      <c r="BG214" s="214">
        <f t="shared" si="36"/>
        <v>0</v>
      </c>
      <c r="BH214" s="214">
        <f t="shared" si="37"/>
        <v>0</v>
      </c>
      <c r="BI214" s="214">
        <f t="shared" si="38"/>
        <v>0</v>
      </c>
      <c r="BJ214" s="14" t="s">
        <v>84</v>
      </c>
      <c r="BK214" s="214">
        <f t="shared" si="39"/>
        <v>0</v>
      </c>
      <c r="BL214" s="14" t="s">
        <v>150</v>
      </c>
      <c r="BM214" s="213" t="s">
        <v>472</v>
      </c>
    </row>
    <row r="215" spans="1:65" s="2" customFormat="1" ht="25.5" customHeight="1">
      <c r="A215" s="31"/>
      <c r="B215" s="32"/>
      <c r="C215" s="201" t="s">
        <v>473</v>
      </c>
      <c r="D215" s="201" t="s">
        <v>146</v>
      </c>
      <c r="E215" s="202" t="s">
        <v>474</v>
      </c>
      <c r="F215" s="203" t="s">
        <v>475</v>
      </c>
      <c r="G215" s="204" t="s">
        <v>268</v>
      </c>
      <c r="H215" s="205">
        <v>1</v>
      </c>
      <c r="I215" s="206"/>
      <c r="J215" s="207">
        <f t="shared" si="30"/>
        <v>0</v>
      </c>
      <c r="K215" s="208"/>
      <c r="L215" s="36"/>
      <c r="M215" s="209" t="s">
        <v>1</v>
      </c>
      <c r="N215" s="210" t="s">
        <v>41</v>
      </c>
      <c r="O215" s="68"/>
      <c r="P215" s="211">
        <f t="shared" si="31"/>
        <v>0</v>
      </c>
      <c r="Q215" s="211">
        <v>0.02889</v>
      </c>
      <c r="R215" s="211">
        <f t="shared" si="32"/>
        <v>0.02889</v>
      </c>
      <c r="S215" s="211">
        <v>0</v>
      </c>
      <c r="T215" s="212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13" t="s">
        <v>150</v>
      </c>
      <c r="AT215" s="213" t="s">
        <v>146</v>
      </c>
      <c r="AU215" s="213" t="s">
        <v>86</v>
      </c>
      <c r="AY215" s="14" t="s">
        <v>143</v>
      </c>
      <c r="BE215" s="214">
        <f t="shared" si="34"/>
        <v>0</v>
      </c>
      <c r="BF215" s="214">
        <f t="shared" si="35"/>
        <v>0</v>
      </c>
      <c r="BG215" s="214">
        <f t="shared" si="36"/>
        <v>0</v>
      </c>
      <c r="BH215" s="214">
        <f t="shared" si="37"/>
        <v>0</v>
      </c>
      <c r="BI215" s="214">
        <f t="shared" si="38"/>
        <v>0</v>
      </c>
      <c r="BJ215" s="14" t="s">
        <v>84</v>
      </c>
      <c r="BK215" s="214">
        <f t="shared" si="39"/>
        <v>0</v>
      </c>
      <c r="BL215" s="14" t="s">
        <v>150</v>
      </c>
      <c r="BM215" s="213" t="s">
        <v>476</v>
      </c>
    </row>
    <row r="216" spans="2:63" s="12" customFormat="1" ht="22.9" customHeight="1">
      <c r="B216" s="185"/>
      <c r="C216" s="186"/>
      <c r="D216" s="187" t="s">
        <v>75</v>
      </c>
      <c r="E216" s="199" t="s">
        <v>477</v>
      </c>
      <c r="F216" s="199" t="s">
        <v>478</v>
      </c>
      <c r="G216" s="186"/>
      <c r="H216" s="186"/>
      <c r="I216" s="189"/>
      <c r="J216" s="200">
        <f>BK216</f>
        <v>0</v>
      </c>
      <c r="K216" s="186"/>
      <c r="L216" s="191"/>
      <c r="M216" s="192"/>
      <c r="N216" s="193"/>
      <c r="O216" s="193"/>
      <c r="P216" s="194">
        <f>P217+SUM(P218:P233)</f>
        <v>0</v>
      </c>
      <c r="Q216" s="193"/>
      <c r="R216" s="194">
        <f>R217+SUM(R218:R233)</f>
        <v>1.0529</v>
      </c>
      <c r="S216" s="193"/>
      <c r="T216" s="195">
        <f>T217+SUM(T218:T233)</f>
        <v>0</v>
      </c>
      <c r="AR216" s="196" t="s">
        <v>86</v>
      </c>
      <c r="AT216" s="197" t="s">
        <v>75</v>
      </c>
      <c r="AU216" s="197" t="s">
        <v>84</v>
      </c>
      <c r="AY216" s="196" t="s">
        <v>143</v>
      </c>
      <c r="BK216" s="198">
        <f>BK217+SUM(BK218:BK233)</f>
        <v>0</v>
      </c>
    </row>
    <row r="217" spans="1:65" s="2" customFormat="1" ht="25.5" customHeight="1">
      <c r="A217" s="31"/>
      <c r="B217" s="32"/>
      <c r="C217" s="201" t="s">
        <v>479</v>
      </c>
      <c r="D217" s="201" t="s">
        <v>146</v>
      </c>
      <c r="E217" s="202" t="s">
        <v>480</v>
      </c>
      <c r="F217" s="203" t="s">
        <v>481</v>
      </c>
      <c r="G217" s="204" t="s">
        <v>149</v>
      </c>
      <c r="H217" s="205">
        <v>2</v>
      </c>
      <c r="I217" s="206"/>
      <c r="J217" s="207">
        <f aca="true" t="shared" si="40" ref="J217:J232">ROUND(I217*H217,2)</f>
        <v>0</v>
      </c>
      <c r="K217" s="208"/>
      <c r="L217" s="36"/>
      <c r="M217" s="209" t="s">
        <v>1</v>
      </c>
      <c r="N217" s="210" t="s">
        <v>41</v>
      </c>
      <c r="O217" s="68"/>
      <c r="P217" s="211">
        <f aca="true" t="shared" si="41" ref="P217:P232">O217*H217</f>
        <v>0</v>
      </c>
      <c r="Q217" s="211">
        <v>0.00517</v>
      </c>
      <c r="R217" s="211">
        <f aca="true" t="shared" si="42" ref="R217:R232">Q217*H217</f>
        <v>0.01034</v>
      </c>
      <c r="S217" s="211">
        <v>0</v>
      </c>
      <c r="T217" s="212">
        <f aca="true" t="shared" si="43" ref="T217:T232"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3" t="s">
        <v>150</v>
      </c>
      <c r="AT217" s="213" t="s">
        <v>146</v>
      </c>
      <c r="AU217" s="213" t="s">
        <v>86</v>
      </c>
      <c r="AY217" s="14" t="s">
        <v>143</v>
      </c>
      <c r="BE217" s="214">
        <f aca="true" t="shared" si="44" ref="BE217:BE232">IF(N217="základní",J217,0)</f>
        <v>0</v>
      </c>
      <c r="BF217" s="214">
        <f aca="true" t="shared" si="45" ref="BF217:BF232">IF(N217="snížená",J217,0)</f>
        <v>0</v>
      </c>
      <c r="BG217" s="214">
        <f aca="true" t="shared" si="46" ref="BG217:BG232">IF(N217="zákl. přenesená",J217,0)</f>
        <v>0</v>
      </c>
      <c r="BH217" s="214">
        <f aca="true" t="shared" si="47" ref="BH217:BH232">IF(N217="sníž. přenesená",J217,0)</f>
        <v>0</v>
      </c>
      <c r="BI217" s="214">
        <f aca="true" t="shared" si="48" ref="BI217:BI232">IF(N217="nulová",J217,0)</f>
        <v>0</v>
      </c>
      <c r="BJ217" s="14" t="s">
        <v>84</v>
      </c>
      <c r="BK217" s="214">
        <f aca="true" t="shared" si="49" ref="BK217:BK232">ROUND(I217*H217,2)</f>
        <v>0</v>
      </c>
      <c r="BL217" s="14" t="s">
        <v>150</v>
      </c>
      <c r="BM217" s="213" t="s">
        <v>482</v>
      </c>
    </row>
    <row r="218" spans="1:65" s="2" customFormat="1" ht="25.5" customHeight="1">
      <c r="A218" s="31"/>
      <c r="B218" s="32"/>
      <c r="C218" s="201" t="s">
        <v>483</v>
      </c>
      <c r="D218" s="201" t="s">
        <v>146</v>
      </c>
      <c r="E218" s="202" t="s">
        <v>484</v>
      </c>
      <c r="F218" s="203" t="s">
        <v>485</v>
      </c>
      <c r="G218" s="204" t="s">
        <v>149</v>
      </c>
      <c r="H218" s="205">
        <v>2</v>
      </c>
      <c r="I218" s="206"/>
      <c r="J218" s="207">
        <f t="shared" si="40"/>
        <v>0</v>
      </c>
      <c r="K218" s="208"/>
      <c r="L218" s="36"/>
      <c r="M218" s="209" t="s">
        <v>1</v>
      </c>
      <c r="N218" s="210" t="s">
        <v>41</v>
      </c>
      <c r="O218" s="68"/>
      <c r="P218" s="211">
        <f t="shared" si="41"/>
        <v>0</v>
      </c>
      <c r="Q218" s="211">
        <v>0.00617</v>
      </c>
      <c r="R218" s="211">
        <f t="shared" si="42"/>
        <v>0.01234</v>
      </c>
      <c r="S218" s="211">
        <v>0</v>
      </c>
      <c r="T218" s="212">
        <f t="shared" si="4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13" t="s">
        <v>150</v>
      </c>
      <c r="AT218" s="213" t="s">
        <v>146</v>
      </c>
      <c r="AU218" s="213" t="s">
        <v>86</v>
      </c>
      <c r="AY218" s="14" t="s">
        <v>143</v>
      </c>
      <c r="BE218" s="214">
        <f t="shared" si="44"/>
        <v>0</v>
      </c>
      <c r="BF218" s="214">
        <f t="shared" si="45"/>
        <v>0</v>
      </c>
      <c r="BG218" s="214">
        <f t="shared" si="46"/>
        <v>0</v>
      </c>
      <c r="BH218" s="214">
        <f t="shared" si="47"/>
        <v>0</v>
      </c>
      <c r="BI218" s="214">
        <f t="shared" si="48"/>
        <v>0</v>
      </c>
      <c r="BJ218" s="14" t="s">
        <v>84</v>
      </c>
      <c r="BK218" s="214">
        <f t="shared" si="49"/>
        <v>0</v>
      </c>
      <c r="BL218" s="14" t="s">
        <v>150</v>
      </c>
      <c r="BM218" s="213" t="s">
        <v>486</v>
      </c>
    </row>
    <row r="219" spans="1:65" s="2" customFormat="1" ht="25.5" customHeight="1">
      <c r="A219" s="31"/>
      <c r="B219" s="32"/>
      <c r="C219" s="201" t="s">
        <v>487</v>
      </c>
      <c r="D219" s="201" t="s">
        <v>146</v>
      </c>
      <c r="E219" s="202" t="s">
        <v>488</v>
      </c>
      <c r="F219" s="203" t="s">
        <v>489</v>
      </c>
      <c r="G219" s="204" t="s">
        <v>149</v>
      </c>
      <c r="H219" s="205">
        <v>25</v>
      </c>
      <c r="I219" s="206"/>
      <c r="J219" s="207">
        <f t="shared" si="40"/>
        <v>0</v>
      </c>
      <c r="K219" s="208"/>
      <c r="L219" s="36"/>
      <c r="M219" s="209" t="s">
        <v>1</v>
      </c>
      <c r="N219" s="210" t="s">
        <v>41</v>
      </c>
      <c r="O219" s="68"/>
      <c r="P219" s="211">
        <f t="shared" si="41"/>
        <v>0</v>
      </c>
      <c r="Q219" s="211">
        <v>0.00667</v>
      </c>
      <c r="R219" s="211">
        <f t="shared" si="42"/>
        <v>0.16674999999999998</v>
      </c>
      <c r="S219" s="211">
        <v>0</v>
      </c>
      <c r="T219" s="212">
        <f t="shared" si="4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13" t="s">
        <v>150</v>
      </c>
      <c r="AT219" s="213" t="s">
        <v>146</v>
      </c>
      <c r="AU219" s="213" t="s">
        <v>86</v>
      </c>
      <c r="AY219" s="14" t="s">
        <v>143</v>
      </c>
      <c r="BE219" s="214">
        <f t="shared" si="44"/>
        <v>0</v>
      </c>
      <c r="BF219" s="214">
        <f t="shared" si="45"/>
        <v>0</v>
      </c>
      <c r="BG219" s="214">
        <f t="shared" si="46"/>
        <v>0</v>
      </c>
      <c r="BH219" s="214">
        <f t="shared" si="47"/>
        <v>0</v>
      </c>
      <c r="BI219" s="214">
        <f t="shared" si="48"/>
        <v>0</v>
      </c>
      <c r="BJ219" s="14" t="s">
        <v>84</v>
      </c>
      <c r="BK219" s="214">
        <f t="shared" si="49"/>
        <v>0</v>
      </c>
      <c r="BL219" s="14" t="s">
        <v>150</v>
      </c>
      <c r="BM219" s="213" t="s">
        <v>490</v>
      </c>
    </row>
    <row r="220" spans="1:65" s="2" customFormat="1" ht="25.5" customHeight="1">
      <c r="A220" s="31"/>
      <c r="B220" s="32"/>
      <c r="C220" s="201" t="s">
        <v>491</v>
      </c>
      <c r="D220" s="201" t="s">
        <v>146</v>
      </c>
      <c r="E220" s="202" t="s">
        <v>492</v>
      </c>
      <c r="F220" s="203" t="s">
        <v>493</v>
      </c>
      <c r="G220" s="204" t="s">
        <v>149</v>
      </c>
      <c r="H220" s="205">
        <v>10</v>
      </c>
      <c r="I220" s="206"/>
      <c r="J220" s="207">
        <f t="shared" si="40"/>
        <v>0</v>
      </c>
      <c r="K220" s="208"/>
      <c r="L220" s="36"/>
      <c r="M220" s="209" t="s">
        <v>1</v>
      </c>
      <c r="N220" s="210" t="s">
        <v>41</v>
      </c>
      <c r="O220" s="68"/>
      <c r="P220" s="211">
        <f t="shared" si="41"/>
        <v>0</v>
      </c>
      <c r="Q220" s="211">
        <v>0.00908</v>
      </c>
      <c r="R220" s="211">
        <f t="shared" si="42"/>
        <v>0.09079999999999999</v>
      </c>
      <c r="S220" s="211">
        <v>0</v>
      </c>
      <c r="T220" s="212">
        <f t="shared" si="4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3" t="s">
        <v>150</v>
      </c>
      <c r="AT220" s="213" t="s">
        <v>146</v>
      </c>
      <c r="AU220" s="213" t="s">
        <v>86</v>
      </c>
      <c r="AY220" s="14" t="s">
        <v>143</v>
      </c>
      <c r="BE220" s="214">
        <f t="shared" si="44"/>
        <v>0</v>
      </c>
      <c r="BF220" s="214">
        <f t="shared" si="45"/>
        <v>0</v>
      </c>
      <c r="BG220" s="214">
        <f t="shared" si="46"/>
        <v>0</v>
      </c>
      <c r="BH220" s="214">
        <f t="shared" si="47"/>
        <v>0</v>
      </c>
      <c r="BI220" s="214">
        <f t="shared" si="48"/>
        <v>0</v>
      </c>
      <c r="BJ220" s="14" t="s">
        <v>84</v>
      </c>
      <c r="BK220" s="214">
        <f t="shared" si="49"/>
        <v>0</v>
      </c>
      <c r="BL220" s="14" t="s">
        <v>150</v>
      </c>
      <c r="BM220" s="213" t="s">
        <v>494</v>
      </c>
    </row>
    <row r="221" spans="1:65" s="2" customFormat="1" ht="25.5" customHeight="1">
      <c r="A221" s="31"/>
      <c r="B221" s="32"/>
      <c r="C221" s="201" t="s">
        <v>495</v>
      </c>
      <c r="D221" s="201" t="s">
        <v>146</v>
      </c>
      <c r="E221" s="202" t="s">
        <v>496</v>
      </c>
      <c r="F221" s="203" t="s">
        <v>497</v>
      </c>
      <c r="G221" s="204" t="s">
        <v>149</v>
      </c>
      <c r="H221" s="205">
        <v>42</v>
      </c>
      <c r="I221" s="206"/>
      <c r="J221" s="207">
        <f t="shared" si="40"/>
        <v>0</v>
      </c>
      <c r="K221" s="208"/>
      <c r="L221" s="36"/>
      <c r="M221" s="209" t="s">
        <v>1</v>
      </c>
      <c r="N221" s="210" t="s">
        <v>41</v>
      </c>
      <c r="O221" s="68"/>
      <c r="P221" s="211">
        <f t="shared" si="41"/>
        <v>0</v>
      </c>
      <c r="Q221" s="211">
        <v>0.01228</v>
      </c>
      <c r="R221" s="211">
        <f t="shared" si="42"/>
        <v>0.51576</v>
      </c>
      <c r="S221" s="211">
        <v>0</v>
      </c>
      <c r="T221" s="212">
        <f t="shared" si="4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13" t="s">
        <v>150</v>
      </c>
      <c r="AT221" s="213" t="s">
        <v>146</v>
      </c>
      <c r="AU221" s="213" t="s">
        <v>86</v>
      </c>
      <c r="AY221" s="14" t="s">
        <v>143</v>
      </c>
      <c r="BE221" s="214">
        <f t="shared" si="44"/>
        <v>0</v>
      </c>
      <c r="BF221" s="214">
        <f t="shared" si="45"/>
        <v>0</v>
      </c>
      <c r="BG221" s="214">
        <f t="shared" si="46"/>
        <v>0</v>
      </c>
      <c r="BH221" s="214">
        <f t="shared" si="47"/>
        <v>0</v>
      </c>
      <c r="BI221" s="214">
        <f t="shared" si="48"/>
        <v>0</v>
      </c>
      <c r="BJ221" s="14" t="s">
        <v>84</v>
      </c>
      <c r="BK221" s="214">
        <f t="shared" si="49"/>
        <v>0</v>
      </c>
      <c r="BL221" s="14" t="s">
        <v>150</v>
      </c>
      <c r="BM221" s="213" t="s">
        <v>498</v>
      </c>
    </row>
    <row r="222" spans="1:65" s="2" customFormat="1" ht="16.5" customHeight="1">
      <c r="A222" s="31"/>
      <c r="B222" s="32"/>
      <c r="C222" s="201" t="s">
        <v>499</v>
      </c>
      <c r="D222" s="201" t="s">
        <v>146</v>
      </c>
      <c r="E222" s="202" t="s">
        <v>500</v>
      </c>
      <c r="F222" s="203" t="s">
        <v>501</v>
      </c>
      <c r="G222" s="204" t="s">
        <v>268</v>
      </c>
      <c r="H222" s="205">
        <v>14</v>
      </c>
      <c r="I222" s="206"/>
      <c r="J222" s="207">
        <f t="shared" si="40"/>
        <v>0</v>
      </c>
      <c r="K222" s="208"/>
      <c r="L222" s="36"/>
      <c r="M222" s="209" t="s">
        <v>1</v>
      </c>
      <c r="N222" s="210" t="s">
        <v>41</v>
      </c>
      <c r="O222" s="68"/>
      <c r="P222" s="211">
        <f t="shared" si="41"/>
        <v>0</v>
      </c>
      <c r="Q222" s="211">
        <v>0.00163</v>
      </c>
      <c r="R222" s="211">
        <f t="shared" si="42"/>
        <v>0.02282</v>
      </c>
      <c r="S222" s="211">
        <v>0</v>
      </c>
      <c r="T222" s="212">
        <f t="shared" si="4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3" t="s">
        <v>150</v>
      </c>
      <c r="AT222" s="213" t="s">
        <v>146</v>
      </c>
      <c r="AU222" s="213" t="s">
        <v>86</v>
      </c>
      <c r="AY222" s="14" t="s">
        <v>143</v>
      </c>
      <c r="BE222" s="214">
        <f t="shared" si="44"/>
        <v>0</v>
      </c>
      <c r="BF222" s="214">
        <f t="shared" si="45"/>
        <v>0</v>
      </c>
      <c r="BG222" s="214">
        <f t="shared" si="46"/>
        <v>0</v>
      </c>
      <c r="BH222" s="214">
        <f t="shared" si="47"/>
        <v>0</v>
      </c>
      <c r="BI222" s="214">
        <f t="shared" si="48"/>
        <v>0</v>
      </c>
      <c r="BJ222" s="14" t="s">
        <v>84</v>
      </c>
      <c r="BK222" s="214">
        <f t="shared" si="49"/>
        <v>0</v>
      </c>
      <c r="BL222" s="14" t="s">
        <v>150</v>
      </c>
      <c r="BM222" s="213" t="s">
        <v>502</v>
      </c>
    </row>
    <row r="223" spans="1:65" s="2" customFormat="1" ht="26.25" customHeight="1">
      <c r="A223" s="31"/>
      <c r="B223" s="32"/>
      <c r="C223" s="201" t="s">
        <v>503</v>
      </c>
      <c r="D223" s="201" t="s">
        <v>146</v>
      </c>
      <c r="E223" s="202" t="s">
        <v>504</v>
      </c>
      <c r="F223" s="203" t="s">
        <v>505</v>
      </c>
      <c r="G223" s="204" t="s">
        <v>149</v>
      </c>
      <c r="H223" s="205">
        <v>2</v>
      </c>
      <c r="I223" s="206"/>
      <c r="J223" s="207">
        <f t="shared" si="40"/>
        <v>0</v>
      </c>
      <c r="K223" s="208"/>
      <c r="L223" s="36"/>
      <c r="M223" s="209" t="s">
        <v>1</v>
      </c>
      <c r="N223" s="210" t="s">
        <v>41</v>
      </c>
      <c r="O223" s="68"/>
      <c r="P223" s="211">
        <f t="shared" si="41"/>
        <v>0</v>
      </c>
      <c r="Q223" s="211">
        <v>0</v>
      </c>
      <c r="R223" s="211">
        <f t="shared" si="42"/>
        <v>0</v>
      </c>
      <c r="S223" s="211">
        <v>0</v>
      </c>
      <c r="T223" s="212">
        <f t="shared" si="4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13" t="s">
        <v>150</v>
      </c>
      <c r="AT223" s="213" t="s">
        <v>146</v>
      </c>
      <c r="AU223" s="213" t="s">
        <v>86</v>
      </c>
      <c r="AY223" s="14" t="s">
        <v>143</v>
      </c>
      <c r="BE223" s="214">
        <f t="shared" si="44"/>
        <v>0</v>
      </c>
      <c r="BF223" s="214">
        <f t="shared" si="45"/>
        <v>0</v>
      </c>
      <c r="BG223" s="214">
        <f t="shared" si="46"/>
        <v>0</v>
      </c>
      <c r="BH223" s="214">
        <f t="shared" si="47"/>
        <v>0</v>
      </c>
      <c r="BI223" s="214">
        <f t="shared" si="48"/>
        <v>0</v>
      </c>
      <c r="BJ223" s="14" t="s">
        <v>84</v>
      </c>
      <c r="BK223" s="214">
        <f t="shared" si="49"/>
        <v>0</v>
      </c>
      <c r="BL223" s="14" t="s">
        <v>150</v>
      </c>
      <c r="BM223" s="213" t="s">
        <v>506</v>
      </c>
    </row>
    <row r="224" spans="1:65" s="2" customFormat="1" ht="26.25" customHeight="1">
      <c r="A224" s="31"/>
      <c r="B224" s="32"/>
      <c r="C224" s="201" t="s">
        <v>507</v>
      </c>
      <c r="D224" s="201" t="s">
        <v>146</v>
      </c>
      <c r="E224" s="202" t="s">
        <v>508</v>
      </c>
      <c r="F224" s="203" t="s">
        <v>509</v>
      </c>
      <c r="G224" s="204" t="s">
        <v>149</v>
      </c>
      <c r="H224" s="205">
        <v>35</v>
      </c>
      <c r="I224" s="206"/>
      <c r="J224" s="207">
        <f t="shared" si="40"/>
        <v>0</v>
      </c>
      <c r="K224" s="208"/>
      <c r="L224" s="36"/>
      <c r="M224" s="209" t="s">
        <v>1</v>
      </c>
      <c r="N224" s="210" t="s">
        <v>41</v>
      </c>
      <c r="O224" s="68"/>
      <c r="P224" s="211">
        <f t="shared" si="41"/>
        <v>0</v>
      </c>
      <c r="Q224" s="211">
        <v>0</v>
      </c>
      <c r="R224" s="211">
        <f t="shared" si="42"/>
        <v>0</v>
      </c>
      <c r="S224" s="211">
        <v>0</v>
      </c>
      <c r="T224" s="212">
        <f t="shared" si="4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13" t="s">
        <v>150</v>
      </c>
      <c r="AT224" s="213" t="s">
        <v>146</v>
      </c>
      <c r="AU224" s="213" t="s">
        <v>86</v>
      </c>
      <c r="AY224" s="14" t="s">
        <v>143</v>
      </c>
      <c r="BE224" s="214">
        <f t="shared" si="44"/>
        <v>0</v>
      </c>
      <c r="BF224" s="214">
        <f t="shared" si="45"/>
        <v>0</v>
      </c>
      <c r="BG224" s="214">
        <f t="shared" si="46"/>
        <v>0</v>
      </c>
      <c r="BH224" s="214">
        <f t="shared" si="47"/>
        <v>0</v>
      </c>
      <c r="BI224" s="214">
        <f t="shared" si="48"/>
        <v>0</v>
      </c>
      <c r="BJ224" s="14" t="s">
        <v>84</v>
      </c>
      <c r="BK224" s="214">
        <f t="shared" si="49"/>
        <v>0</v>
      </c>
      <c r="BL224" s="14" t="s">
        <v>150</v>
      </c>
      <c r="BM224" s="213" t="s">
        <v>510</v>
      </c>
    </row>
    <row r="225" spans="1:65" s="2" customFormat="1" ht="26.25" customHeight="1">
      <c r="A225" s="31"/>
      <c r="B225" s="32"/>
      <c r="C225" s="201" t="s">
        <v>511</v>
      </c>
      <c r="D225" s="201" t="s">
        <v>146</v>
      </c>
      <c r="E225" s="202" t="s">
        <v>512</v>
      </c>
      <c r="F225" s="203" t="s">
        <v>513</v>
      </c>
      <c r="G225" s="204" t="s">
        <v>149</v>
      </c>
      <c r="H225" s="205">
        <v>42</v>
      </c>
      <c r="I225" s="206"/>
      <c r="J225" s="207">
        <f t="shared" si="40"/>
        <v>0</v>
      </c>
      <c r="K225" s="208"/>
      <c r="L225" s="36"/>
      <c r="M225" s="209" t="s">
        <v>1</v>
      </c>
      <c r="N225" s="210" t="s">
        <v>41</v>
      </c>
      <c r="O225" s="68"/>
      <c r="P225" s="211">
        <f t="shared" si="41"/>
        <v>0</v>
      </c>
      <c r="Q225" s="211">
        <v>0</v>
      </c>
      <c r="R225" s="211">
        <f t="shared" si="42"/>
        <v>0</v>
      </c>
      <c r="S225" s="211">
        <v>0</v>
      </c>
      <c r="T225" s="212">
        <f t="shared" si="4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13" t="s">
        <v>150</v>
      </c>
      <c r="AT225" s="213" t="s">
        <v>146</v>
      </c>
      <c r="AU225" s="213" t="s">
        <v>86</v>
      </c>
      <c r="AY225" s="14" t="s">
        <v>143</v>
      </c>
      <c r="BE225" s="214">
        <f t="shared" si="44"/>
        <v>0</v>
      </c>
      <c r="BF225" s="214">
        <f t="shared" si="45"/>
        <v>0</v>
      </c>
      <c r="BG225" s="214">
        <f t="shared" si="46"/>
        <v>0</v>
      </c>
      <c r="BH225" s="214">
        <f t="shared" si="47"/>
        <v>0</v>
      </c>
      <c r="BI225" s="214">
        <f t="shared" si="48"/>
        <v>0</v>
      </c>
      <c r="BJ225" s="14" t="s">
        <v>84</v>
      </c>
      <c r="BK225" s="214">
        <f t="shared" si="49"/>
        <v>0</v>
      </c>
      <c r="BL225" s="14" t="s">
        <v>150</v>
      </c>
      <c r="BM225" s="213" t="s">
        <v>514</v>
      </c>
    </row>
    <row r="226" spans="1:65" s="2" customFormat="1" ht="16.5" customHeight="1">
      <c r="A226" s="31"/>
      <c r="B226" s="32"/>
      <c r="C226" s="201" t="s">
        <v>515</v>
      </c>
      <c r="D226" s="201" t="s">
        <v>146</v>
      </c>
      <c r="E226" s="202" t="s">
        <v>516</v>
      </c>
      <c r="F226" s="203" t="s">
        <v>517</v>
      </c>
      <c r="G226" s="204" t="s">
        <v>149</v>
      </c>
      <c r="H226" s="205">
        <v>43</v>
      </c>
      <c r="I226" s="206"/>
      <c r="J226" s="207">
        <f t="shared" si="40"/>
        <v>0</v>
      </c>
      <c r="K226" s="208"/>
      <c r="L226" s="36"/>
      <c r="M226" s="209" t="s">
        <v>1</v>
      </c>
      <c r="N226" s="210" t="s">
        <v>41</v>
      </c>
      <c r="O226" s="68"/>
      <c r="P226" s="211">
        <f t="shared" si="41"/>
        <v>0</v>
      </c>
      <c r="Q226" s="211">
        <v>0.00045</v>
      </c>
      <c r="R226" s="211">
        <f t="shared" si="42"/>
        <v>0.01935</v>
      </c>
      <c r="S226" s="211">
        <v>0</v>
      </c>
      <c r="T226" s="212">
        <f t="shared" si="4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3" t="s">
        <v>150</v>
      </c>
      <c r="AT226" s="213" t="s">
        <v>146</v>
      </c>
      <c r="AU226" s="213" t="s">
        <v>86</v>
      </c>
      <c r="AY226" s="14" t="s">
        <v>143</v>
      </c>
      <c r="BE226" s="214">
        <f t="shared" si="44"/>
        <v>0</v>
      </c>
      <c r="BF226" s="214">
        <f t="shared" si="45"/>
        <v>0</v>
      </c>
      <c r="BG226" s="214">
        <f t="shared" si="46"/>
        <v>0</v>
      </c>
      <c r="BH226" s="214">
        <f t="shared" si="47"/>
        <v>0</v>
      </c>
      <c r="BI226" s="214">
        <f t="shared" si="48"/>
        <v>0</v>
      </c>
      <c r="BJ226" s="14" t="s">
        <v>84</v>
      </c>
      <c r="BK226" s="214">
        <f t="shared" si="49"/>
        <v>0</v>
      </c>
      <c r="BL226" s="14" t="s">
        <v>150</v>
      </c>
      <c r="BM226" s="213" t="s">
        <v>518</v>
      </c>
    </row>
    <row r="227" spans="1:65" s="2" customFormat="1" ht="16.5" customHeight="1">
      <c r="A227" s="31"/>
      <c r="B227" s="32"/>
      <c r="C227" s="201" t="s">
        <v>519</v>
      </c>
      <c r="D227" s="201" t="s">
        <v>146</v>
      </c>
      <c r="E227" s="202" t="s">
        <v>520</v>
      </c>
      <c r="F227" s="203" t="s">
        <v>521</v>
      </c>
      <c r="G227" s="204" t="s">
        <v>149</v>
      </c>
      <c r="H227" s="205">
        <v>41</v>
      </c>
      <c r="I227" s="206"/>
      <c r="J227" s="207">
        <f t="shared" si="40"/>
        <v>0</v>
      </c>
      <c r="K227" s="208"/>
      <c r="L227" s="36"/>
      <c r="M227" s="209" t="s">
        <v>1</v>
      </c>
      <c r="N227" s="210" t="s">
        <v>41</v>
      </c>
      <c r="O227" s="68"/>
      <c r="P227" s="211">
        <f t="shared" si="41"/>
        <v>0</v>
      </c>
      <c r="Q227" s="211">
        <v>0.00068</v>
      </c>
      <c r="R227" s="211">
        <f t="shared" si="42"/>
        <v>0.027880000000000002</v>
      </c>
      <c r="S227" s="211">
        <v>0</v>
      </c>
      <c r="T227" s="212">
        <f t="shared" si="4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13" t="s">
        <v>150</v>
      </c>
      <c r="AT227" s="213" t="s">
        <v>146</v>
      </c>
      <c r="AU227" s="213" t="s">
        <v>86</v>
      </c>
      <c r="AY227" s="14" t="s">
        <v>143</v>
      </c>
      <c r="BE227" s="214">
        <f t="shared" si="44"/>
        <v>0</v>
      </c>
      <c r="BF227" s="214">
        <f t="shared" si="45"/>
        <v>0</v>
      </c>
      <c r="BG227" s="214">
        <f t="shared" si="46"/>
        <v>0</v>
      </c>
      <c r="BH227" s="214">
        <f t="shared" si="47"/>
        <v>0</v>
      </c>
      <c r="BI227" s="214">
        <f t="shared" si="48"/>
        <v>0</v>
      </c>
      <c r="BJ227" s="14" t="s">
        <v>84</v>
      </c>
      <c r="BK227" s="214">
        <f t="shared" si="49"/>
        <v>0</v>
      </c>
      <c r="BL227" s="14" t="s">
        <v>150</v>
      </c>
      <c r="BM227" s="213" t="s">
        <v>522</v>
      </c>
    </row>
    <row r="228" spans="1:65" s="2" customFormat="1" ht="16.5" customHeight="1">
      <c r="A228" s="31"/>
      <c r="B228" s="32"/>
      <c r="C228" s="201" t="s">
        <v>523</v>
      </c>
      <c r="D228" s="201" t="s">
        <v>146</v>
      </c>
      <c r="E228" s="202" t="s">
        <v>524</v>
      </c>
      <c r="F228" s="203" t="s">
        <v>525</v>
      </c>
      <c r="G228" s="204" t="s">
        <v>149</v>
      </c>
      <c r="H228" s="205">
        <v>25</v>
      </c>
      <c r="I228" s="206"/>
      <c r="J228" s="207">
        <f t="shared" si="40"/>
        <v>0</v>
      </c>
      <c r="K228" s="208"/>
      <c r="L228" s="36"/>
      <c r="M228" s="209" t="s">
        <v>1</v>
      </c>
      <c r="N228" s="210" t="s">
        <v>41</v>
      </c>
      <c r="O228" s="68"/>
      <c r="P228" s="211">
        <f t="shared" si="41"/>
        <v>0</v>
      </c>
      <c r="Q228" s="211">
        <v>0.00067</v>
      </c>
      <c r="R228" s="211">
        <f t="shared" si="42"/>
        <v>0.01675</v>
      </c>
      <c r="S228" s="211">
        <v>0</v>
      </c>
      <c r="T228" s="212">
        <f t="shared" si="4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13" t="s">
        <v>150</v>
      </c>
      <c r="AT228" s="213" t="s">
        <v>146</v>
      </c>
      <c r="AU228" s="213" t="s">
        <v>86</v>
      </c>
      <c r="AY228" s="14" t="s">
        <v>143</v>
      </c>
      <c r="BE228" s="214">
        <f t="shared" si="44"/>
        <v>0</v>
      </c>
      <c r="BF228" s="214">
        <f t="shared" si="45"/>
        <v>0</v>
      </c>
      <c r="BG228" s="214">
        <f t="shared" si="46"/>
        <v>0</v>
      </c>
      <c r="BH228" s="214">
        <f t="shared" si="47"/>
        <v>0</v>
      </c>
      <c r="BI228" s="214">
        <f t="shared" si="48"/>
        <v>0</v>
      </c>
      <c r="BJ228" s="14" t="s">
        <v>84</v>
      </c>
      <c r="BK228" s="214">
        <f t="shared" si="49"/>
        <v>0</v>
      </c>
      <c r="BL228" s="14" t="s">
        <v>150</v>
      </c>
      <c r="BM228" s="213" t="s">
        <v>526</v>
      </c>
    </row>
    <row r="229" spans="1:65" s="2" customFormat="1" ht="16.5" customHeight="1">
      <c r="A229" s="31"/>
      <c r="B229" s="32"/>
      <c r="C229" s="201" t="s">
        <v>527</v>
      </c>
      <c r="D229" s="201" t="s">
        <v>146</v>
      </c>
      <c r="E229" s="202" t="s">
        <v>528</v>
      </c>
      <c r="F229" s="203" t="s">
        <v>529</v>
      </c>
      <c r="G229" s="204" t="s">
        <v>149</v>
      </c>
      <c r="H229" s="205">
        <v>45</v>
      </c>
      <c r="I229" s="206"/>
      <c r="J229" s="207">
        <f t="shared" si="40"/>
        <v>0</v>
      </c>
      <c r="K229" s="208"/>
      <c r="L229" s="36"/>
      <c r="M229" s="209" t="s">
        <v>1</v>
      </c>
      <c r="N229" s="210" t="s">
        <v>41</v>
      </c>
      <c r="O229" s="68"/>
      <c r="P229" s="211">
        <f t="shared" si="41"/>
        <v>0</v>
      </c>
      <c r="Q229" s="211">
        <v>0.00124</v>
      </c>
      <c r="R229" s="211">
        <f t="shared" si="42"/>
        <v>0.0558</v>
      </c>
      <c r="S229" s="211">
        <v>0</v>
      </c>
      <c r="T229" s="212">
        <f t="shared" si="4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13" t="s">
        <v>150</v>
      </c>
      <c r="AT229" s="213" t="s">
        <v>146</v>
      </c>
      <c r="AU229" s="213" t="s">
        <v>86</v>
      </c>
      <c r="AY229" s="14" t="s">
        <v>143</v>
      </c>
      <c r="BE229" s="214">
        <f t="shared" si="44"/>
        <v>0</v>
      </c>
      <c r="BF229" s="214">
        <f t="shared" si="45"/>
        <v>0</v>
      </c>
      <c r="BG229" s="214">
        <f t="shared" si="46"/>
        <v>0</v>
      </c>
      <c r="BH229" s="214">
        <f t="shared" si="47"/>
        <v>0</v>
      </c>
      <c r="BI229" s="214">
        <f t="shared" si="48"/>
        <v>0</v>
      </c>
      <c r="BJ229" s="14" t="s">
        <v>84</v>
      </c>
      <c r="BK229" s="214">
        <f t="shared" si="49"/>
        <v>0</v>
      </c>
      <c r="BL229" s="14" t="s">
        <v>150</v>
      </c>
      <c r="BM229" s="213" t="s">
        <v>530</v>
      </c>
    </row>
    <row r="230" spans="1:65" s="2" customFormat="1" ht="16.5" customHeight="1">
      <c r="A230" s="31"/>
      <c r="B230" s="32"/>
      <c r="C230" s="201" t="s">
        <v>531</v>
      </c>
      <c r="D230" s="201" t="s">
        <v>146</v>
      </c>
      <c r="E230" s="202" t="s">
        <v>532</v>
      </c>
      <c r="F230" s="203" t="s">
        <v>533</v>
      </c>
      <c r="G230" s="204" t="s">
        <v>149</v>
      </c>
      <c r="H230" s="205">
        <v>71</v>
      </c>
      <c r="I230" s="206"/>
      <c r="J230" s="207">
        <f t="shared" si="40"/>
        <v>0</v>
      </c>
      <c r="K230" s="208"/>
      <c r="L230" s="36"/>
      <c r="M230" s="209" t="s">
        <v>1</v>
      </c>
      <c r="N230" s="210" t="s">
        <v>41</v>
      </c>
      <c r="O230" s="68"/>
      <c r="P230" s="211">
        <f t="shared" si="41"/>
        <v>0</v>
      </c>
      <c r="Q230" s="211">
        <v>0.00161</v>
      </c>
      <c r="R230" s="211">
        <f t="shared" si="42"/>
        <v>0.11431000000000001</v>
      </c>
      <c r="S230" s="211">
        <v>0</v>
      </c>
      <c r="T230" s="212">
        <f t="shared" si="4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13" t="s">
        <v>150</v>
      </c>
      <c r="AT230" s="213" t="s">
        <v>146</v>
      </c>
      <c r="AU230" s="213" t="s">
        <v>86</v>
      </c>
      <c r="AY230" s="14" t="s">
        <v>143</v>
      </c>
      <c r="BE230" s="214">
        <f t="shared" si="44"/>
        <v>0</v>
      </c>
      <c r="BF230" s="214">
        <f t="shared" si="45"/>
        <v>0</v>
      </c>
      <c r="BG230" s="214">
        <f t="shared" si="46"/>
        <v>0</v>
      </c>
      <c r="BH230" s="214">
        <f t="shared" si="47"/>
        <v>0</v>
      </c>
      <c r="BI230" s="214">
        <f t="shared" si="48"/>
        <v>0</v>
      </c>
      <c r="BJ230" s="14" t="s">
        <v>84</v>
      </c>
      <c r="BK230" s="214">
        <f t="shared" si="49"/>
        <v>0</v>
      </c>
      <c r="BL230" s="14" t="s">
        <v>150</v>
      </c>
      <c r="BM230" s="213" t="s">
        <v>534</v>
      </c>
    </row>
    <row r="231" spans="1:65" s="2" customFormat="1" ht="16.5" customHeight="1">
      <c r="A231" s="31"/>
      <c r="B231" s="32"/>
      <c r="C231" s="201" t="s">
        <v>535</v>
      </c>
      <c r="D231" s="201" t="s">
        <v>146</v>
      </c>
      <c r="E231" s="202" t="s">
        <v>536</v>
      </c>
      <c r="F231" s="203" t="s">
        <v>537</v>
      </c>
      <c r="G231" s="204" t="s">
        <v>149</v>
      </c>
      <c r="H231" s="205">
        <v>225</v>
      </c>
      <c r="I231" s="206"/>
      <c r="J231" s="207">
        <f t="shared" si="40"/>
        <v>0</v>
      </c>
      <c r="K231" s="208"/>
      <c r="L231" s="36"/>
      <c r="M231" s="209" t="s">
        <v>1</v>
      </c>
      <c r="N231" s="210" t="s">
        <v>41</v>
      </c>
      <c r="O231" s="68"/>
      <c r="P231" s="211">
        <f t="shared" si="41"/>
        <v>0</v>
      </c>
      <c r="Q231" s="211">
        <v>0</v>
      </c>
      <c r="R231" s="211">
        <f t="shared" si="42"/>
        <v>0</v>
      </c>
      <c r="S231" s="211">
        <v>0</v>
      </c>
      <c r="T231" s="212">
        <f t="shared" si="4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13" t="s">
        <v>150</v>
      </c>
      <c r="AT231" s="213" t="s">
        <v>146</v>
      </c>
      <c r="AU231" s="213" t="s">
        <v>86</v>
      </c>
      <c r="AY231" s="14" t="s">
        <v>143</v>
      </c>
      <c r="BE231" s="214">
        <f t="shared" si="44"/>
        <v>0</v>
      </c>
      <c r="BF231" s="214">
        <f t="shared" si="45"/>
        <v>0</v>
      </c>
      <c r="BG231" s="214">
        <f t="shared" si="46"/>
        <v>0</v>
      </c>
      <c r="BH231" s="214">
        <f t="shared" si="47"/>
        <v>0</v>
      </c>
      <c r="BI231" s="214">
        <f t="shared" si="48"/>
        <v>0</v>
      </c>
      <c r="BJ231" s="14" t="s">
        <v>84</v>
      </c>
      <c r="BK231" s="214">
        <f t="shared" si="49"/>
        <v>0</v>
      </c>
      <c r="BL231" s="14" t="s">
        <v>150</v>
      </c>
      <c r="BM231" s="213" t="s">
        <v>538</v>
      </c>
    </row>
    <row r="232" spans="1:65" s="2" customFormat="1" ht="25.5" customHeight="1">
      <c r="A232" s="31"/>
      <c r="B232" s="32"/>
      <c r="C232" s="201" t="s">
        <v>539</v>
      </c>
      <c r="D232" s="201" t="s">
        <v>146</v>
      </c>
      <c r="E232" s="202" t="s">
        <v>540</v>
      </c>
      <c r="F232" s="203" t="s">
        <v>541</v>
      </c>
      <c r="G232" s="204" t="s">
        <v>261</v>
      </c>
      <c r="H232" s="205">
        <v>1.053</v>
      </c>
      <c r="I232" s="206"/>
      <c r="J232" s="207">
        <f t="shared" si="40"/>
        <v>0</v>
      </c>
      <c r="K232" s="208"/>
      <c r="L232" s="36"/>
      <c r="M232" s="209" t="s">
        <v>1</v>
      </c>
      <c r="N232" s="210" t="s">
        <v>41</v>
      </c>
      <c r="O232" s="68"/>
      <c r="P232" s="211">
        <f t="shared" si="41"/>
        <v>0</v>
      </c>
      <c r="Q232" s="211">
        <v>0</v>
      </c>
      <c r="R232" s="211">
        <f t="shared" si="42"/>
        <v>0</v>
      </c>
      <c r="S232" s="211">
        <v>0</v>
      </c>
      <c r="T232" s="212">
        <f t="shared" si="4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13" t="s">
        <v>150</v>
      </c>
      <c r="AT232" s="213" t="s">
        <v>146</v>
      </c>
      <c r="AU232" s="213" t="s">
        <v>86</v>
      </c>
      <c r="AY232" s="14" t="s">
        <v>143</v>
      </c>
      <c r="BE232" s="214">
        <f t="shared" si="44"/>
        <v>0</v>
      </c>
      <c r="BF232" s="214">
        <f t="shared" si="45"/>
        <v>0</v>
      </c>
      <c r="BG232" s="214">
        <f t="shared" si="46"/>
        <v>0</v>
      </c>
      <c r="BH232" s="214">
        <f t="shared" si="47"/>
        <v>0</v>
      </c>
      <c r="BI232" s="214">
        <f t="shared" si="48"/>
        <v>0</v>
      </c>
      <c r="BJ232" s="14" t="s">
        <v>84</v>
      </c>
      <c r="BK232" s="214">
        <f t="shared" si="49"/>
        <v>0</v>
      </c>
      <c r="BL232" s="14" t="s">
        <v>150</v>
      </c>
      <c r="BM232" s="213" t="s">
        <v>542</v>
      </c>
    </row>
    <row r="233" spans="2:63" s="12" customFormat="1" ht="20.85" customHeight="1">
      <c r="B233" s="185"/>
      <c r="C233" s="186"/>
      <c r="D233" s="187" t="s">
        <v>75</v>
      </c>
      <c r="E233" s="199" t="s">
        <v>543</v>
      </c>
      <c r="F233" s="199" t="s">
        <v>544</v>
      </c>
      <c r="G233" s="186"/>
      <c r="H233" s="186"/>
      <c r="I233" s="189"/>
      <c r="J233" s="200">
        <f>BK233</f>
        <v>0</v>
      </c>
      <c r="K233" s="186"/>
      <c r="L233" s="191"/>
      <c r="M233" s="192"/>
      <c r="N233" s="193"/>
      <c r="O233" s="193"/>
      <c r="P233" s="194">
        <f>SUM(P234:P248)</f>
        <v>0</v>
      </c>
      <c r="Q233" s="193"/>
      <c r="R233" s="194">
        <f>SUM(R234:R248)</f>
        <v>0</v>
      </c>
      <c r="S233" s="193"/>
      <c r="T233" s="195">
        <f>SUM(T234:T248)</f>
        <v>0</v>
      </c>
      <c r="AR233" s="196" t="s">
        <v>86</v>
      </c>
      <c r="AT233" s="197" t="s">
        <v>75</v>
      </c>
      <c r="AU233" s="197" t="s">
        <v>86</v>
      </c>
      <c r="AY233" s="196" t="s">
        <v>143</v>
      </c>
      <c r="BK233" s="198">
        <f>SUM(BK234:BK248)</f>
        <v>0</v>
      </c>
    </row>
    <row r="234" spans="1:65" s="2" customFormat="1" ht="25.5" customHeight="1">
      <c r="A234" s="31"/>
      <c r="B234" s="32"/>
      <c r="C234" s="201" t="s">
        <v>545</v>
      </c>
      <c r="D234" s="201" t="s">
        <v>146</v>
      </c>
      <c r="E234" s="202" t="s">
        <v>546</v>
      </c>
      <c r="F234" s="203" t="s">
        <v>547</v>
      </c>
      <c r="G234" s="204" t="s">
        <v>149</v>
      </c>
      <c r="H234" s="205">
        <v>106</v>
      </c>
      <c r="I234" s="206"/>
      <c r="J234" s="207">
        <f aca="true" t="shared" si="50" ref="J234:J248">ROUND(I234*H234,2)</f>
        <v>0</v>
      </c>
      <c r="K234" s="208"/>
      <c r="L234" s="36"/>
      <c r="M234" s="209" t="s">
        <v>1</v>
      </c>
      <c r="N234" s="210" t="s">
        <v>41</v>
      </c>
      <c r="O234" s="68"/>
      <c r="P234" s="211">
        <f aca="true" t="shared" si="51" ref="P234:P248">O234*H234</f>
        <v>0</v>
      </c>
      <c r="Q234" s="211">
        <v>0</v>
      </c>
      <c r="R234" s="211">
        <f aca="true" t="shared" si="52" ref="R234:R248">Q234*H234</f>
        <v>0</v>
      </c>
      <c r="S234" s="211">
        <v>0</v>
      </c>
      <c r="T234" s="212">
        <f aca="true" t="shared" si="53" ref="T234:T248"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13" t="s">
        <v>150</v>
      </c>
      <c r="AT234" s="213" t="s">
        <v>146</v>
      </c>
      <c r="AU234" s="213" t="s">
        <v>157</v>
      </c>
      <c r="AY234" s="14" t="s">
        <v>143</v>
      </c>
      <c r="BE234" s="214">
        <f aca="true" t="shared" si="54" ref="BE234:BE248">IF(N234="základní",J234,0)</f>
        <v>0</v>
      </c>
      <c r="BF234" s="214">
        <f aca="true" t="shared" si="55" ref="BF234:BF248">IF(N234="snížená",J234,0)</f>
        <v>0</v>
      </c>
      <c r="BG234" s="214">
        <f aca="true" t="shared" si="56" ref="BG234:BG248">IF(N234="zákl. přenesená",J234,0)</f>
        <v>0</v>
      </c>
      <c r="BH234" s="214">
        <f aca="true" t="shared" si="57" ref="BH234:BH248">IF(N234="sníž. přenesená",J234,0)</f>
        <v>0</v>
      </c>
      <c r="BI234" s="214">
        <f aca="true" t="shared" si="58" ref="BI234:BI248">IF(N234="nulová",J234,0)</f>
        <v>0</v>
      </c>
      <c r="BJ234" s="14" t="s">
        <v>84</v>
      </c>
      <c r="BK234" s="214">
        <f aca="true" t="shared" si="59" ref="BK234:BK248">ROUND(I234*H234,2)</f>
        <v>0</v>
      </c>
      <c r="BL234" s="14" t="s">
        <v>150</v>
      </c>
      <c r="BM234" s="213" t="s">
        <v>548</v>
      </c>
    </row>
    <row r="235" spans="1:65" s="2" customFormat="1" ht="25.5" customHeight="1">
      <c r="A235" s="31"/>
      <c r="B235" s="32"/>
      <c r="C235" s="201" t="s">
        <v>549</v>
      </c>
      <c r="D235" s="201" t="s">
        <v>146</v>
      </c>
      <c r="E235" s="202" t="s">
        <v>550</v>
      </c>
      <c r="F235" s="203" t="s">
        <v>551</v>
      </c>
      <c r="G235" s="204" t="s">
        <v>247</v>
      </c>
      <c r="H235" s="205">
        <v>8</v>
      </c>
      <c r="I235" s="206"/>
      <c r="J235" s="207">
        <f t="shared" si="50"/>
        <v>0</v>
      </c>
      <c r="K235" s="208"/>
      <c r="L235" s="36"/>
      <c r="M235" s="209" t="s">
        <v>1</v>
      </c>
      <c r="N235" s="210" t="s">
        <v>41</v>
      </c>
      <c r="O235" s="68"/>
      <c r="P235" s="211">
        <f t="shared" si="51"/>
        <v>0</v>
      </c>
      <c r="Q235" s="211">
        <v>0</v>
      </c>
      <c r="R235" s="211">
        <f t="shared" si="52"/>
        <v>0</v>
      </c>
      <c r="S235" s="211">
        <v>0</v>
      </c>
      <c r="T235" s="212">
        <f t="shared" si="5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13" t="s">
        <v>150</v>
      </c>
      <c r="AT235" s="213" t="s">
        <v>146</v>
      </c>
      <c r="AU235" s="213" t="s">
        <v>157</v>
      </c>
      <c r="AY235" s="14" t="s">
        <v>143</v>
      </c>
      <c r="BE235" s="214">
        <f t="shared" si="54"/>
        <v>0</v>
      </c>
      <c r="BF235" s="214">
        <f t="shared" si="55"/>
        <v>0</v>
      </c>
      <c r="BG235" s="214">
        <f t="shared" si="56"/>
        <v>0</v>
      </c>
      <c r="BH235" s="214">
        <f t="shared" si="57"/>
        <v>0</v>
      </c>
      <c r="BI235" s="214">
        <f t="shared" si="58"/>
        <v>0</v>
      </c>
      <c r="BJ235" s="14" t="s">
        <v>84</v>
      </c>
      <c r="BK235" s="214">
        <f t="shared" si="59"/>
        <v>0</v>
      </c>
      <c r="BL235" s="14" t="s">
        <v>150</v>
      </c>
      <c r="BM235" s="213" t="s">
        <v>552</v>
      </c>
    </row>
    <row r="236" spans="1:65" s="2" customFormat="1" ht="16.5" customHeight="1">
      <c r="A236" s="31"/>
      <c r="B236" s="32"/>
      <c r="C236" s="201" t="s">
        <v>553</v>
      </c>
      <c r="D236" s="201" t="s">
        <v>146</v>
      </c>
      <c r="E236" s="202" t="s">
        <v>554</v>
      </c>
      <c r="F236" s="203" t="s">
        <v>555</v>
      </c>
      <c r="G236" s="204" t="s">
        <v>247</v>
      </c>
      <c r="H236" s="205">
        <v>4</v>
      </c>
      <c r="I236" s="206"/>
      <c r="J236" s="207">
        <f t="shared" si="50"/>
        <v>0</v>
      </c>
      <c r="K236" s="208"/>
      <c r="L236" s="36"/>
      <c r="M236" s="209" t="s">
        <v>1</v>
      </c>
      <c r="N236" s="210" t="s">
        <v>41</v>
      </c>
      <c r="O236" s="68"/>
      <c r="P236" s="211">
        <f t="shared" si="51"/>
        <v>0</v>
      </c>
      <c r="Q236" s="211">
        <v>0</v>
      </c>
      <c r="R236" s="211">
        <f t="shared" si="52"/>
        <v>0</v>
      </c>
      <c r="S236" s="211">
        <v>0</v>
      </c>
      <c r="T236" s="212">
        <f t="shared" si="5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13" t="s">
        <v>150</v>
      </c>
      <c r="AT236" s="213" t="s">
        <v>146</v>
      </c>
      <c r="AU236" s="213" t="s">
        <v>157</v>
      </c>
      <c r="AY236" s="14" t="s">
        <v>143</v>
      </c>
      <c r="BE236" s="214">
        <f t="shared" si="54"/>
        <v>0</v>
      </c>
      <c r="BF236" s="214">
        <f t="shared" si="55"/>
        <v>0</v>
      </c>
      <c r="BG236" s="214">
        <f t="shared" si="56"/>
        <v>0</v>
      </c>
      <c r="BH236" s="214">
        <f t="shared" si="57"/>
        <v>0</v>
      </c>
      <c r="BI236" s="214">
        <f t="shared" si="58"/>
        <v>0</v>
      </c>
      <c r="BJ236" s="14" t="s">
        <v>84</v>
      </c>
      <c r="BK236" s="214">
        <f t="shared" si="59"/>
        <v>0</v>
      </c>
      <c r="BL236" s="14" t="s">
        <v>150</v>
      </c>
      <c r="BM236" s="213" t="s">
        <v>556</v>
      </c>
    </row>
    <row r="237" spans="1:65" s="2" customFormat="1" ht="16.5" customHeight="1">
      <c r="A237" s="31"/>
      <c r="B237" s="32"/>
      <c r="C237" s="201" t="s">
        <v>557</v>
      </c>
      <c r="D237" s="201" t="s">
        <v>146</v>
      </c>
      <c r="E237" s="202" t="s">
        <v>558</v>
      </c>
      <c r="F237" s="203" t="s">
        <v>559</v>
      </c>
      <c r="G237" s="204" t="s">
        <v>247</v>
      </c>
      <c r="H237" s="205">
        <v>4</v>
      </c>
      <c r="I237" s="206"/>
      <c r="J237" s="207">
        <f t="shared" si="50"/>
        <v>0</v>
      </c>
      <c r="K237" s="208"/>
      <c r="L237" s="36"/>
      <c r="M237" s="209" t="s">
        <v>1</v>
      </c>
      <c r="N237" s="210" t="s">
        <v>41</v>
      </c>
      <c r="O237" s="68"/>
      <c r="P237" s="211">
        <f t="shared" si="51"/>
        <v>0</v>
      </c>
      <c r="Q237" s="211">
        <v>0</v>
      </c>
      <c r="R237" s="211">
        <f t="shared" si="52"/>
        <v>0</v>
      </c>
      <c r="S237" s="211">
        <v>0</v>
      </c>
      <c r="T237" s="212">
        <f t="shared" si="5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13" t="s">
        <v>150</v>
      </c>
      <c r="AT237" s="213" t="s">
        <v>146</v>
      </c>
      <c r="AU237" s="213" t="s">
        <v>157</v>
      </c>
      <c r="AY237" s="14" t="s">
        <v>143</v>
      </c>
      <c r="BE237" s="214">
        <f t="shared" si="54"/>
        <v>0</v>
      </c>
      <c r="BF237" s="214">
        <f t="shared" si="55"/>
        <v>0</v>
      </c>
      <c r="BG237" s="214">
        <f t="shared" si="56"/>
        <v>0</v>
      </c>
      <c r="BH237" s="214">
        <f t="shared" si="57"/>
        <v>0</v>
      </c>
      <c r="BI237" s="214">
        <f t="shared" si="58"/>
        <v>0</v>
      </c>
      <c r="BJ237" s="14" t="s">
        <v>84</v>
      </c>
      <c r="BK237" s="214">
        <f t="shared" si="59"/>
        <v>0</v>
      </c>
      <c r="BL237" s="14" t="s">
        <v>150</v>
      </c>
      <c r="BM237" s="213" t="s">
        <v>560</v>
      </c>
    </row>
    <row r="238" spans="1:65" s="2" customFormat="1" ht="16.5" customHeight="1">
      <c r="A238" s="31"/>
      <c r="B238" s="32"/>
      <c r="C238" s="201" t="s">
        <v>561</v>
      </c>
      <c r="D238" s="201" t="s">
        <v>146</v>
      </c>
      <c r="E238" s="202" t="s">
        <v>562</v>
      </c>
      <c r="F238" s="203" t="s">
        <v>563</v>
      </c>
      <c r="G238" s="204" t="s">
        <v>149</v>
      </c>
      <c r="H238" s="205">
        <v>110</v>
      </c>
      <c r="I238" s="206"/>
      <c r="J238" s="207">
        <f t="shared" si="50"/>
        <v>0</v>
      </c>
      <c r="K238" s="208"/>
      <c r="L238" s="36"/>
      <c r="M238" s="209" t="s">
        <v>1</v>
      </c>
      <c r="N238" s="210" t="s">
        <v>41</v>
      </c>
      <c r="O238" s="68"/>
      <c r="P238" s="211">
        <f t="shared" si="51"/>
        <v>0</v>
      </c>
      <c r="Q238" s="211">
        <v>0</v>
      </c>
      <c r="R238" s="211">
        <f t="shared" si="52"/>
        <v>0</v>
      </c>
      <c r="S238" s="211">
        <v>0</v>
      </c>
      <c r="T238" s="212">
        <f t="shared" si="5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13" t="s">
        <v>150</v>
      </c>
      <c r="AT238" s="213" t="s">
        <v>146</v>
      </c>
      <c r="AU238" s="213" t="s">
        <v>157</v>
      </c>
      <c r="AY238" s="14" t="s">
        <v>143</v>
      </c>
      <c r="BE238" s="214">
        <f t="shared" si="54"/>
        <v>0</v>
      </c>
      <c r="BF238" s="214">
        <f t="shared" si="55"/>
        <v>0</v>
      </c>
      <c r="BG238" s="214">
        <f t="shared" si="56"/>
        <v>0</v>
      </c>
      <c r="BH238" s="214">
        <f t="shared" si="57"/>
        <v>0</v>
      </c>
      <c r="BI238" s="214">
        <f t="shared" si="58"/>
        <v>0</v>
      </c>
      <c r="BJ238" s="14" t="s">
        <v>84</v>
      </c>
      <c r="BK238" s="214">
        <f t="shared" si="59"/>
        <v>0</v>
      </c>
      <c r="BL238" s="14" t="s">
        <v>150</v>
      </c>
      <c r="BM238" s="213" t="s">
        <v>564</v>
      </c>
    </row>
    <row r="239" spans="1:65" s="2" customFormat="1" ht="37.5" customHeight="1">
      <c r="A239" s="31"/>
      <c r="B239" s="32"/>
      <c r="C239" s="201" t="s">
        <v>565</v>
      </c>
      <c r="D239" s="201" t="s">
        <v>146</v>
      </c>
      <c r="E239" s="202" t="s">
        <v>566</v>
      </c>
      <c r="F239" s="203" t="s">
        <v>567</v>
      </c>
      <c r="G239" s="204" t="s">
        <v>268</v>
      </c>
      <c r="H239" s="205">
        <v>16</v>
      </c>
      <c r="I239" s="206"/>
      <c r="J239" s="207">
        <f t="shared" si="50"/>
        <v>0</v>
      </c>
      <c r="K239" s="208"/>
      <c r="L239" s="36"/>
      <c r="M239" s="209" t="s">
        <v>1</v>
      </c>
      <c r="N239" s="210" t="s">
        <v>41</v>
      </c>
      <c r="O239" s="68"/>
      <c r="P239" s="211">
        <f t="shared" si="51"/>
        <v>0</v>
      </c>
      <c r="Q239" s="211">
        <v>0</v>
      </c>
      <c r="R239" s="211">
        <f t="shared" si="52"/>
        <v>0</v>
      </c>
      <c r="S239" s="211">
        <v>0</v>
      </c>
      <c r="T239" s="212">
        <f t="shared" si="5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13" t="s">
        <v>150</v>
      </c>
      <c r="AT239" s="213" t="s">
        <v>146</v>
      </c>
      <c r="AU239" s="213" t="s">
        <v>157</v>
      </c>
      <c r="AY239" s="14" t="s">
        <v>143</v>
      </c>
      <c r="BE239" s="214">
        <f t="shared" si="54"/>
        <v>0</v>
      </c>
      <c r="BF239" s="214">
        <f t="shared" si="55"/>
        <v>0</v>
      </c>
      <c r="BG239" s="214">
        <f t="shared" si="56"/>
        <v>0</v>
      </c>
      <c r="BH239" s="214">
        <f t="shared" si="57"/>
        <v>0</v>
      </c>
      <c r="BI239" s="214">
        <f t="shared" si="58"/>
        <v>0</v>
      </c>
      <c r="BJ239" s="14" t="s">
        <v>84</v>
      </c>
      <c r="BK239" s="214">
        <f t="shared" si="59"/>
        <v>0</v>
      </c>
      <c r="BL239" s="14" t="s">
        <v>150</v>
      </c>
      <c r="BM239" s="213" t="s">
        <v>568</v>
      </c>
    </row>
    <row r="240" spans="1:65" s="2" customFormat="1" ht="16.5" customHeight="1">
      <c r="A240" s="31"/>
      <c r="B240" s="32"/>
      <c r="C240" s="201" t="s">
        <v>569</v>
      </c>
      <c r="D240" s="201" t="s">
        <v>146</v>
      </c>
      <c r="E240" s="202" t="s">
        <v>570</v>
      </c>
      <c r="F240" s="203" t="s">
        <v>571</v>
      </c>
      <c r="G240" s="204" t="s">
        <v>268</v>
      </c>
      <c r="H240" s="205">
        <v>16</v>
      </c>
      <c r="I240" s="206"/>
      <c r="J240" s="207">
        <f t="shared" si="50"/>
        <v>0</v>
      </c>
      <c r="K240" s="208"/>
      <c r="L240" s="36"/>
      <c r="M240" s="209" t="s">
        <v>1</v>
      </c>
      <c r="N240" s="210" t="s">
        <v>41</v>
      </c>
      <c r="O240" s="68"/>
      <c r="P240" s="211">
        <f t="shared" si="51"/>
        <v>0</v>
      </c>
      <c r="Q240" s="211">
        <v>0</v>
      </c>
      <c r="R240" s="211">
        <f t="shared" si="52"/>
        <v>0</v>
      </c>
      <c r="S240" s="211">
        <v>0</v>
      </c>
      <c r="T240" s="212">
        <f t="shared" si="5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13" t="s">
        <v>150</v>
      </c>
      <c r="AT240" s="213" t="s">
        <v>146</v>
      </c>
      <c r="AU240" s="213" t="s">
        <v>157</v>
      </c>
      <c r="AY240" s="14" t="s">
        <v>143</v>
      </c>
      <c r="BE240" s="214">
        <f t="shared" si="54"/>
        <v>0</v>
      </c>
      <c r="BF240" s="214">
        <f t="shared" si="55"/>
        <v>0</v>
      </c>
      <c r="BG240" s="214">
        <f t="shared" si="56"/>
        <v>0</v>
      </c>
      <c r="BH240" s="214">
        <f t="shared" si="57"/>
        <v>0</v>
      </c>
      <c r="BI240" s="214">
        <f t="shared" si="58"/>
        <v>0</v>
      </c>
      <c r="BJ240" s="14" t="s">
        <v>84</v>
      </c>
      <c r="BK240" s="214">
        <f t="shared" si="59"/>
        <v>0</v>
      </c>
      <c r="BL240" s="14" t="s">
        <v>150</v>
      </c>
      <c r="BM240" s="213" t="s">
        <v>572</v>
      </c>
    </row>
    <row r="241" spans="1:65" s="2" customFormat="1" ht="16.5" customHeight="1">
      <c r="A241" s="31"/>
      <c r="B241" s="32"/>
      <c r="C241" s="201" t="s">
        <v>573</v>
      </c>
      <c r="D241" s="201" t="s">
        <v>146</v>
      </c>
      <c r="E241" s="202" t="s">
        <v>574</v>
      </c>
      <c r="F241" s="203" t="s">
        <v>575</v>
      </c>
      <c r="G241" s="204" t="s">
        <v>268</v>
      </c>
      <c r="H241" s="205">
        <v>16</v>
      </c>
      <c r="I241" s="206"/>
      <c r="J241" s="207">
        <f t="shared" si="50"/>
        <v>0</v>
      </c>
      <c r="K241" s="208"/>
      <c r="L241" s="36"/>
      <c r="M241" s="209" t="s">
        <v>1</v>
      </c>
      <c r="N241" s="210" t="s">
        <v>41</v>
      </c>
      <c r="O241" s="68"/>
      <c r="P241" s="211">
        <f t="shared" si="51"/>
        <v>0</v>
      </c>
      <c r="Q241" s="211">
        <v>0</v>
      </c>
      <c r="R241" s="211">
        <f t="shared" si="52"/>
        <v>0</v>
      </c>
      <c r="S241" s="211">
        <v>0</v>
      </c>
      <c r="T241" s="212">
        <f t="shared" si="5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13" t="s">
        <v>150</v>
      </c>
      <c r="AT241" s="213" t="s">
        <v>146</v>
      </c>
      <c r="AU241" s="213" t="s">
        <v>157</v>
      </c>
      <c r="AY241" s="14" t="s">
        <v>143</v>
      </c>
      <c r="BE241" s="214">
        <f t="shared" si="54"/>
        <v>0</v>
      </c>
      <c r="BF241" s="214">
        <f t="shared" si="55"/>
        <v>0</v>
      </c>
      <c r="BG241" s="214">
        <f t="shared" si="56"/>
        <v>0</v>
      </c>
      <c r="BH241" s="214">
        <f t="shared" si="57"/>
        <v>0</v>
      </c>
      <c r="BI241" s="214">
        <f t="shared" si="58"/>
        <v>0</v>
      </c>
      <c r="BJ241" s="14" t="s">
        <v>84</v>
      </c>
      <c r="BK241" s="214">
        <f t="shared" si="59"/>
        <v>0</v>
      </c>
      <c r="BL241" s="14" t="s">
        <v>150</v>
      </c>
      <c r="BM241" s="213" t="s">
        <v>576</v>
      </c>
    </row>
    <row r="242" spans="1:65" s="2" customFormat="1" ht="16.5" customHeight="1">
      <c r="A242" s="31"/>
      <c r="B242" s="32"/>
      <c r="C242" s="201" t="s">
        <v>577</v>
      </c>
      <c r="D242" s="201" t="s">
        <v>146</v>
      </c>
      <c r="E242" s="202" t="s">
        <v>578</v>
      </c>
      <c r="F242" s="203" t="s">
        <v>579</v>
      </c>
      <c r="G242" s="204" t="s">
        <v>580</v>
      </c>
      <c r="H242" s="205">
        <v>1</v>
      </c>
      <c r="I242" s="206"/>
      <c r="J242" s="207">
        <f t="shared" si="50"/>
        <v>0</v>
      </c>
      <c r="K242" s="208"/>
      <c r="L242" s="36"/>
      <c r="M242" s="209" t="s">
        <v>1</v>
      </c>
      <c r="N242" s="210" t="s">
        <v>41</v>
      </c>
      <c r="O242" s="68"/>
      <c r="P242" s="211">
        <f t="shared" si="51"/>
        <v>0</v>
      </c>
      <c r="Q242" s="211">
        <v>0</v>
      </c>
      <c r="R242" s="211">
        <f t="shared" si="52"/>
        <v>0</v>
      </c>
      <c r="S242" s="211">
        <v>0</v>
      </c>
      <c r="T242" s="212">
        <f t="shared" si="5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13" t="s">
        <v>150</v>
      </c>
      <c r="AT242" s="213" t="s">
        <v>146</v>
      </c>
      <c r="AU242" s="213" t="s">
        <v>157</v>
      </c>
      <c r="AY242" s="14" t="s">
        <v>143</v>
      </c>
      <c r="BE242" s="214">
        <f t="shared" si="54"/>
        <v>0</v>
      </c>
      <c r="BF242" s="214">
        <f t="shared" si="55"/>
        <v>0</v>
      </c>
      <c r="BG242" s="214">
        <f t="shared" si="56"/>
        <v>0</v>
      </c>
      <c r="BH242" s="214">
        <f t="shared" si="57"/>
        <v>0</v>
      </c>
      <c r="BI242" s="214">
        <f t="shared" si="58"/>
        <v>0</v>
      </c>
      <c r="BJ242" s="14" t="s">
        <v>84</v>
      </c>
      <c r="BK242" s="214">
        <f t="shared" si="59"/>
        <v>0</v>
      </c>
      <c r="BL242" s="14" t="s">
        <v>150</v>
      </c>
      <c r="BM242" s="213" t="s">
        <v>581</v>
      </c>
    </row>
    <row r="243" spans="1:65" s="2" customFormat="1" ht="16.5" customHeight="1">
      <c r="A243" s="31"/>
      <c r="B243" s="32"/>
      <c r="C243" s="201" t="s">
        <v>582</v>
      </c>
      <c r="D243" s="201" t="s">
        <v>146</v>
      </c>
      <c r="E243" s="202" t="s">
        <v>583</v>
      </c>
      <c r="F243" s="203" t="s">
        <v>584</v>
      </c>
      <c r="G243" s="204" t="s">
        <v>268</v>
      </c>
      <c r="H243" s="205">
        <v>48</v>
      </c>
      <c r="I243" s="206"/>
      <c r="J243" s="207">
        <f t="shared" si="50"/>
        <v>0</v>
      </c>
      <c r="K243" s="208"/>
      <c r="L243" s="36"/>
      <c r="M243" s="209" t="s">
        <v>1</v>
      </c>
      <c r="N243" s="210" t="s">
        <v>41</v>
      </c>
      <c r="O243" s="68"/>
      <c r="P243" s="211">
        <f t="shared" si="51"/>
        <v>0</v>
      </c>
      <c r="Q243" s="211">
        <v>0</v>
      </c>
      <c r="R243" s="211">
        <f t="shared" si="52"/>
        <v>0</v>
      </c>
      <c r="S243" s="211">
        <v>0</v>
      </c>
      <c r="T243" s="212">
        <f t="shared" si="5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13" t="s">
        <v>150</v>
      </c>
      <c r="AT243" s="213" t="s">
        <v>146</v>
      </c>
      <c r="AU243" s="213" t="s">
        <v>157</v>
      </c>
      <c r="AY243" s="14" t="s">
        <v>143</v>
      </c>
      <c r="BE243" s="214">
        <f t="shared" si="54"/>
        <v>0</v>
      </c>
      <c r="BF243" s="214">
        <f t="shared" si="55"/>
        <v>0</v>
      </c>
      <c r="BG243" s="214">
        <f t="shared" si="56"/>
        <v>0</v>
      </c>
      <c r="BH243" s="214">
        <f t="shared" si="57"/>
        <v>0</v>
      </c>
      <c r="BI243" s="214">
        <f t="shared" si="58"/>
        <v>0</v>
      </c>
      <c r="BJ243" s="14" t="s">
        <v>84</v>
      </c>
      <c r="BK243" s="214">
        <f t="shared" si="59"/>
        <v>0</v>
      </c>
      <c r="BL243" s="14" t="s">
        <v>150</v>
      </c>
      <c r="BM243" s="213" t="s">
        <v>585</v>
      </c>
    </row>
    <row r="244" spans="1:65" s="2" customFormat="1" ht="16.5" customHeight="1">
      <c r="A244" s="31"/>
      <c r="B244" s="32"/>
      <c r="C244" s="201" t="s">
        <v>586</v>
      </c>
      <c r="D244" s="201" t="s">
        <v>146</v>
      </c>
      <c r="E244" s="202" t="s">
        <v>587</v>
      </c>
      <c r="F244" s="203" t="s">
        <v>588</v>
      </c>
      <c r="G244" s="204" t="s">
        <v>268</v>
      </c>
      <c r="H244" s="205">
        <v>2</v>
      </c>
      <c r="I244" s="206"/>
      <c r="J244" s="207">
        <f t="shared" si="50"/>
        <v>0</v>
      </c>
      <c r="K244" s="208"/>
      <c r="L244" s="36"/>
      <c r="M244" s="209" t="s">
        <v>1</v>
      </c>
      <c r="N244" s="210" t="s">
        <v>41</v>
      </c>
      <c r="O244" s="68"/>
      <c r="P244" s="211">
        <f t="shared" si="51"/>
        <v>0</v>
      </c>
      <c r="Q244" s="211">
        <v>0</v>
      </c>
      <c r="R244" s="211">
        <f t="shared" si="52"/>
        <v>0</v>
      </c>
      <c r="S244" s="211">
        <v>0</v>
      </c>
      <c r="T244" s="212">
        <f t="shared" si="5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13" t="s">
        <v>150</v>
      </c>
      <c r="AT244" s="213" t="s">
        <v>146</v>
      </c>
      <c r="AU244" s="213" t="s">
        <v>157</v>
      </c>
      <c r="AY244" s="14" t="s">
        <v>143</v>
      </c>
      <c r="BE244" s="214">
        <f t="shared" si="54"/>
        <v>0</v>
      </c>
      <c r="BF244" s="214">
        <f t="shared" si="55"/>
        <v>0</v>
      </c>
      <c r="BG244" s="214">
        <f t="shared" si="56"/>
        <v>0</v>
      </c>
      <c r="BH244" s="214">
        <f t="shared" si="57"/>
        <v>0</v>
      </c>
      <c r="BI244" s="214">
        <f t="shared" si="58"/>
        <v>0</v>
      </c>
      <c r="BJ244" s="14" t="s">
        <v>84</v>
      </c>
      <c r="BK244" s="214">
        <f t="shared" si="59"/>
        <v>0</v>
      </c>
      <c r="BL244" s="14" t="s">
        <v>150</v>
      </c>
      <c r="BM244" s="213" t="s">
        <v>589</v>
      </c>
    </row>
    <row r="245" spans="1:65" s="2" customFormat="1" ht="16.5" customHeight="1">
      <c r="A245" s="31"/>
      <c r="B245" s="32"/>
      <c r="C245" s="201" t="s">
        <v>590</v>
      </c>
      <c r="D245" s="201" t="s">
        <v>146</v>
      </c>
      <c r="E245" s="202" t="s">
        <v>591</v>
      </c>
      <c r="F245" s="203" t="s">
        <v>592</v>
      </c>
      <c r="G245" s="204" t="s">
        <v>268</v>
      </c>
      <c r="H245" s="205">
        <v>2</v>
      </c>
      <c r="I245" s="206"/>
      <c r="J245" s="207">
        <f t="shared" si="50"/>
        <v>0</v>
      </c>
      <c r="K245" s="208"/>
      <c r="L245" s="36"/>
      <c r="M245" s="209" t="s">
        <v>1</v>
      </c>
      <c r="N245" s="210" t="s">
        <v>41</v>
      </c>
      <c r="O245" s="68"/>
      <c r="P245" s="211">
        <f t="shared" si="51"/>
        <v>0</v>
      </c>
      <c r="Q245" s="211">
        <v>0</v>
      </c>
      <c r="R245" s="211">
        <f t="shared" si="52"/>
        <v>0</v>
      </c>
      <c r="S245" s="211">
        <v>0</v>
      </c>
      <c r="T245" s="212">
        <f t="shared" si="5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13" t="s">
        <v>150</v>
      </c>
      <c r="AT245" s="213" t="s">
        <v>146</v>
      </c>
      <c r="AU245" s="213" t="s">
        <v>157</v>
      </c>
      <c r="AY245" s="14" t="s">
        <v>143</v>
      </c>
      <c r="BE245" s="214">
        <f t="shared" si="54"/>
        <v>0</v>
      </c>
      <c r="BF245" s="214">
        <f t="shared" si="55"/>
        <v>0</v>
      </c>
      <c r="BG245" s="214">
        <f t="shared" si="56"/>
        <v>0</v>
      </c>
      <c r="BH245" s="214">
        <f t="shared" si="57"/>
        <v>0</v>
      </c>
      <c r="BI245" s="214">
        <f t="shared" si="58"/>
        <v>0</v>
      </c>
      <c r="BJ245" s="14" t="s">
        <v>84</v>
      </c>
      <c r="BK245" s="214">
        <f t="shared" si="59"/>
        <v>0</v>
      </c>
      <c r="BL245" s="14" t="s">
        <v>150</v>
      </c>
      <c r="BM245" s="213" t="s">
        <v>593</v>
      </c>
    </row>
    <row r="246" spans="1:65" s="2" customFormat="1" ht="25.5" customHeight="1">
      <c r="A246" s="31"/>
      <c r="B246" s="32"/>
      <c r="C246" s="201" t="s">
        <v>594</v>
      </c>
      <c r="D246" s="201" t="s">
        <v>146</v>
      </c>
      <c r="E246" s="202" t="s">
        <v>595</v>
      </c>
      <c r="F246" s="203" t="s">
        <v>596</v>
      </c>
      <c r="G246" s="204" t="s">
        <v>149</v>
      </c>
      <c r="H246" s="205">
        <v>53</v>
      </c>
      <c r="I246" s="206"/>
      <c r="J246" s="207">
        <f t="shared" si="50"/>
        <v>0</v>
      </c>
      <c r="K246" s="208"/>
      <c r="L246" s="36"/>
      <c r="M246" s="209" t="s">
        <v>1</v>
      </c>
      <c r="N246" s="210" t="s">
        <v>41</v>
      </c>
      <c r="O246" s="68"/>
      <c r="P246" s="211">
        <f t="shared" si="51"/>
        <v>0</v>
      </c>
      <c r="Q246" s="211">
        <v>0</v>
      </c>
      <c r="R246" s="211">
        <f t="shared" si="52"/>
        <v>0</v>
      </c>
      <c r="S246" s="211">
        <v>0</v>
      </c>
      <c r="T246" s="212">
        <f t="shared" si="5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13" t="s">
        <v>150</v>
      </c>
      <c r="AT246" s="213" t="s">
        <v>146</v>
      </c>
      <c r="AU246" s="213" t="s">
        <v>157</v>
      </c>
      <c r="AY246" s="14" t="s">
        <v>143</v>
      </c>
      <c r="BE246" s="214">
        <f t="shared" si="54"/>
        <v>0</v>
      </c>
      <c r="BF246" s="214">
        <f t="shared" si="55"/>
        <v>0</v>
      </c>
      <c r="BG246" s="214">
        <f t="shared" si="56"/>
        <v>0</v>
      </c>
      <c r="BH246" s="214">
        <f t="shared" si="57"/>
        <v>0</v>
      </c>
      <c r="BI246" s="214">
        <f t="shared" si="58"/>
        <v>0</v>
      </c>
      <c r="BJ246" s="14" t="s">
        <v>84</v>
      </c>
      <c r="BK246" s="214">
        <f t="shared" si="59"/>
        <v>0</v>
      </c>
      <c r="BL246" s="14" t="s">
        <v>150</v>
      </c>
      <c r="BM246" s="213" t="s">
        <v>597</v>
      </c>
    </row>
    <row r="247" spans="1:65" s="2" customFormat="1" ht="25.5" customHeight="1">
      <c r="A247" s="31"/>
      <c r="B247" s="32"/>
      <c r="C247" s="201" t="s">
        <v>598</v>
      </c>
      <c r="D247" s="201" t="s">
        <v>146</v>
      </c>
      <c r="E247" s="202" t="s">
        <v>599</v>
      </c>
      <c r="F247" s="203" t="s">
        <v>600</v>
      </c>
      <c r="G247" s="204" t="s">
        <v>601</v>
      </c>
      <c r="H247" s="205">
        <v>7</v>
      </c>
      <c r="I247" s="206"/>
      <c r="J247" s="207">
        <f t="shared" si="50"/>
        <v>0</v>
      </c>
      <c r="K247" s="208"/>
      <c r="L247" s="36"/>
      <c r="M247" s="209" t="s">
        <v>1</v>
      </c>
      <c r="N247" s="210" t="s">
        <v>41</v>
      </c>
      <c r="O247" s="68"/>
      <c r="P247" s="211">
        <f t="shared" si="51"/>
        <v>0</v>
      </c>
      <c r="Q247" s="211">
        <v>0</v>
      </c>
      <c r="R247" s="211">
        <f t="shared" si="52"/>
        <v>0</v>
      </c>
      <c r="S247" s="211">
        <v>0</v>
      </c>
      <c r="T247" s="212">
        <f t="shared" si="5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13" t="s">
        <v>150</v>
      </c>
      <c r="AT247" s="213" t="s">
        <v>146</v>
      </c>
      <c r="AU247" s="213" t="s">
        <v>157</v>
      </c>
      <c r="AY247" s="14" t="s">
        <v>143</v>
      </c>
      <c r="BE247" s="214">
        <f t="shared" si="54"/>
        <v>0</v>
      </c>
      <c r="BF247" s="214">
        <f t="shared" si="55"/>
        <v>0</v>
      </c>
      <c r="BG247" s="214">
        <f t="shared" si="56"/>
        <v>0</v>
      </c>
      <c r="BH247" s="214">
        <f t="shared" si="57"/>
        <v>0</v>
      </c>
      <c r="BI247" s="214">
        <f t="shared" si="58"/>
        <v>0</v>
      </c>
      <c r="BJ247" s="14" t="s">
        <v>84</v>
      </c>
      <c r="BK247" s="214">
        <f t="shared" si="59"/>
        <v>0</v>
      </c>
      <c r="BL247" s="14" t="s">
        <v>150</v>
      </c>
      <c r="BM247" s="213" t="s">
        <v>602</v>
      </c>
    </row>
    <row r="248" spans="1:65" s="2" customFormat="1" ht="36.75" customHeight="1">
      <c r="A248" s="31"/>
      <c r="B248" s="32"/>
      <c r="C248" s="201" t="s">
        <v>603</v>
      </c>
      <c r="D248" s="201" t="s">
        <v>146</v>
      </c>
      <c r="E248" s="202" t="s">
        <v>604</v>
      </c>
      <c r="F248" s="203" t="s">
        <v>605</v>
      </c>
      <c r="G248" s="204" t="s">
        <v>268</v>
      </c>
      <c r="H248" s="205">
        <v>1</v>
      </c>
      <c r="I248" s="206"/>
      <c r="J248" s="207">
        <f t="shared" si="50"/>
        <v>0</v>
      </c>
      <c r="K248" s="208"/>
      <c r="L248" s="36"/>
      <c r="M248" s="209" t="s">
        <v>1</v>
      </c>
      <c r="N248" s="210" t="s">
        <v>41</v>
      </c>
      <c r="O248" s="68"/>
      <c r="P248" s="211">
        <f t="shared" si="51"/>
        <v>0</v>
      </c>
      <c r="Q248" s="211">
        <v>0</v>
      </c>
      <c r="R248" s="211">
        <f t="shared" si="52"/>
        <v>0</v>
      </c>
      <c r="S248" s="211">
        <v>0</v>
      </c>
      <c r="T248" s="212">
        <f t="shared" si="5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13" t="s">
        <v>150</v>
      </c>
      <c r="AT248" s="213" t="s">
        <v>146</v>
      </c>
      <c r="AU248" s="213" t="s">
        <v>157</v>
      </c>
      <c r="AY248" s="14" t="s">
        <v>143</v>
      </c>
      <c r="BE248" s="214">
        <f t="shared" si="54"/>
        <v>0</v>
      </c>
      <c r="BF248" s="214">
        <f t="shared" si="55"/>
        <v>0</v>
      </c>
      <c r="BG248" s="214">
        <f t="shared" si="56"/>
        <v>0</v>
      </c>
      <c r="BH248" s="214">
        <f t="shared" si="57"/>
        <v>0</v>
      </c>
      <c r="BI248" s="214">
        <f t="shared" si="58"/>
        <v>0</v>
      </c>
      <c r="BJ248" s="14" t="s">
        <v>84</v>
      </c>
      <c r="BK248" s="214">
        <f t="shared" si="59"/>
        <v>0</v>
      </c>
      <c r="BL248" s="14" t="s">
        <v>150</v>
      </c>
      <c r="BM248" s="213" t="s">
        <v>606</v>
      </c>
    </row>
    <row r="249" spans="2:63" s="12" customFormat="1" ht="22.9" customHeight="1">
      <c r="B249" s="185"/>
      <c r="C249" s="186"/>
      <c r="D249" s="187" t="s">
        <v>75</v>
      </c>
      <c r="E249" s="199" t="s">
        <v>607</v>
      </c>
      <c r="F249" s="199" t="s">
        <v>608</v>
      </c>
      <c r="G249" s="186"/>
      <c r="H249" s="186"/>
      <c r="I249" s="189"/>
      <c r="J249" s="200">
        <f>BK249</f>
        <v>0</v>
      </c>
      <c r="K249" s="186"/>
      <c r="L249" s="191"/>
      <c r="M249" s="192"/>
      <c r="N249" s="193"/>
      <c r="O249" s="193"/>
      <c r="P249" s="194">
        <f>SUM(P250:P284)</f>
        <v>0</v>
      </c>
      <c r="Q249" s="193"/>
      <c r="R249" s="194">
        <f>SUM(R250:R284)</f>
        <v>0.5804500000000001</v>
      </c>
      <c r="S249" s="193"/>
      <c r="T249" s="195">
        <f>SUM(T250:T284)</f>
        <v>0</v>
      </c>
      <c r="AR249" s="196" t="s">
        <v>86</v>
      </c>
      <c r="AT249" s="197" t="s">
        <v>75</v>
      </c>
      <c r="AU249" s="197" t="s">
        <v>84</v>
      </c>
      <c r="AY249" s="196" t="s">
        <v>143</v>
      </c>
      <c r="BK249" s="198">
        <f>SUM(BK250:BK284)</f>
        <v>0</v>
      </c>
    </row>
    <row r="250" spans="1:65" s="2" customFormat="1" ht="25.5" customHeight="1">
      <c r="A250" s="31"/>
      <c r="B250" s="32"/>
      <c r="C250" s="201" t="s">
        <v>609</v>
      </c>
      <c r="D250" s="201" t="s">
        <v>146</v>
      </c>
      <c r="E250" s="202" t="s">
        <v>610</v>
      </c>
      <c r="F250" s="203" t="s">
        <v>611</v>
      </c>
      <c r="G250" s="204" t="s">
        <v>268</v>
      </c>
      <c r="H250" s="205">
        <v>4</v>
      </c>
      <c r="I250" s="206"/>
      <c r="J250" s="207">
        <f aca="true" t="shared" si="60" ref="J250:J284">ROUND(I250*H250,2)</f>
        <v>0</v>
      </c>
      <c r="K250" s="208"/>
      <c r="L250" s="36"/>
      <c r="M250" s="209" t="s">
        <v>1</v>
      </c>
      <c r="N250" s="210" t="s">
        <v>41</v>
      </c>
      <c r="O250" s="68"/>
      <c r="P250" s="211">
        <f aca="true" t="shared" si="61" ref="P250:P284">O250*H250</f>
        <v>0</v>
      </c>
      <c r="Q250" s="211">
        <v>0.00939</v>
      </c>
      <c r="R250" s="211">
        <f aca="true" t="shared" si="62" ref="R250:R284">Q250*H250</f>
        <v>0.03756</v>
      </c>
      <c r="S250" s="211">
        <v>0</v>
      </c>
      <c r="T250" s="212">
        <f aca="true" t="shared" si="63" ref="T250:T284"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13" t="s">
        <v>150</v>
      </c>
      <c r="AT250" s="213" t="s">
        <v>146</v>
      </c>
      <c r="AU250" s="213" t="s">
        <v>86</v>
      </c>
      <c r="AY250" s="14" t="s">
        <v>143</v>
      </c>
      <c r="BE250" s="214">
        <f aca="true" t="shared" si="64" ref="BE250:BE284">IF(N250="základní",J250,0)</f>
        <v>0</v>
      </c>
      <c r="BF250" s="214">
        <f aca="true" t="shared" si="65" ref="BF250:BF284">IF(N250="snížená",J250,0)</f>
        <v>0</v>
      </c>
      <c r="BG250" s="214">
        <f aca="true" t="shared" si="66" ref="BG250:BG284">IF(N250="zákl. přenesená",J250,0)</f>
        <v>0</v>
      </c>
      <c r="BH250" s="214">
        <f aca="true" t="shared" si="67" ref="BH250:BH284">IF(N250="sníž. přenesená",J250,0)</f>
        <v>0</v>
      </c>
      <c r="BI250" s="214">
        <f aca="true" t="shared" si="68" ref="BI250:BI284">IF(N250="nulová",J250,0)</f>
        <v>0</v>
      </c>
      <c r="BJ250" s="14" t="s">
        <v>84</v>
      </c>
      <c r="BK250" s="214">
        <f aca="true" t="shared" si="69" ref="BK250:BK284">ROUND(I250*H250,2)</f>
        <v>0</v>
      </c>
      <c r="BL250" s="14" t="s">
        <v>150</v>
      </c>
      <c r="BM250" s="213" t="s">
        <v>612</v>
      </c>
    </row>
    <row r="251" spans="1:65" s="2" customFormat="1" ht="25.5" customHeight="1">
      <c r="A251" s="31"/>
      <c r="B251" s="32"/>
      <c r="C251" s="201" t="s">
        <v>613</v>
      </c>
      <c r="D251" s="201" t="s">
        <v>146</v>
      </c>
      <c r="E251" s="202" t="s">
        <v>614</v>
      </c>
      <c r="F251" s="203" t="s">
        <v>615</v>
      </c>
      <c r="G251" s="204" t="s">
        <v>268</v>
      </c>
      <c r="H251" s="205">
        <v>3</v>
      </c>
      <c r="I251" s="206"/>
      <c r="J251" s="207">
        <f t="shared" si="60"/>
        <v>0</v>
      </c>
      <c r="K251" s="208"/>
      <c r="L251" s="36"/>
      <c r="M251" s="209" t="s">
        <v>1</v>
      </c>
      <c r="N251" s="210" t="s">
        <v>41</v>
      </c>
      <c r="O251" s="68"/>
      <c r="P251" s="211">
        <f t="shared" si="61"/>
        <v>0</v>
      </c>
      <c r="Q251" s="211">
        <v>0.01149</v>
      </c>
      <c r="R251" s="211">
        <f t="shared" si="62"/>
        <v>0.03447</v>
      </c>
      <c r="S251" s="211">
        <v>0</v>
      </c>
      <c r="T251" s="212">
        <f t="shared" si="6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13" t="s">
        <v>150</v>
      </c>
      <c r="AT251" s="213" t="s">
        <v>146</v>
      </c>
      <c r="AU251" s="213" t="s">
        <v>86</v>
      </c>
      <c r="AY251" s="14" t="s">
        <v>143</v>
      </c>
      <c r="BE251" s="214">
        <f t="shared" si="64"/>
        <v>0</v>
      </c>
      <c r="BF251" s="214">
        <f t="shared" si="65"/>
        <v>0</v>
      </c>
      <c r="BG251" s="214">
        <f t="shared" si="66"/>
        <v>0</v>
      </c>
      <c r="BH251" s="214">
        <f t="shared" si="67"/>
        <v>0</v>
      </c>
      <c r="BI251" s="214">
        <f t="shared" si="68"/>
        <v>0</v>
      </c>
      <c r="BJ251" s="14" t="s">
        <v>84</v>
      </c>
      <c r="BK251" s="214">
        <f t="shared" si="69"/>
        <v>0</v>
      </c>
      <c r="BL251" s="14" t="s">
        <v>150</v>
      </c>
      <c r="BM251" s="213" t="s">
        <v>616</v>
      </c>
    </row>
    <row r="252" spans="1:65" s="2" customFormat="1" ht="25.5" customHeight="1">
      <c r="A252" s="31"/>
      <c r="B252" s="32"/>
      <c r="C252" s="201" t="s">
        <v>617</v>
      </c>
      <c r="D252" s="201" t="s">
        <v>146</v>
      </c>
      <c r="E252" s="202" t="s">
        <v>618</v>
      </c>
      <c r="F252" s="203" t="s">
        <v>619</v>
      </c>
      <c r="G252" s="204" t="s">
        <v>268</v>
      </c>
      <c r="H252" s="205">
        <v>9</v>
      </c>
      <c r="I252" s="206"/>
      <c r="J252" s="207">
        <f t="shared" si="60"/>
        <v>0</v>
      </c>
      <c r="K252" s="208"/>
      <c r="L252" s="36"/>
      <c r="M252" s="209" t="s">
        <v>1</v>
      </c>
      <c r="N252" s="210" t="s">
        <v>41</v>
      </c>
      <c r="O252" s="68"/>
      <c r="P252" s="211">
        <f t="shared" si="61"/>
        <v>0</v>
      </c>
      <c r="Q252" s="211">
        <v>0.01362</v>
      </c>
      <c r="R252" s="211">
        <f t="shared" si="62"/>
        <v>0.12258</v>
      </c>
      <c r="S252" s="211">
        <v>0</v>
      </c>
      <c r="T252" s="212">
        <f t="shared" si="6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13" t="s">
        <v>150</v>
      </c>
      <c r="AT252" s="213" t="s">
        <v>146</v>
      </c>
      <c r="AU252" s="213" t="s">
        <v>86</v>
      </c>
      <c r="AY252" s="14" t="s">
        <v>143</v>
      </c>
      <c r="BE252" s="214">
        <f t="shared" si="64"/>
        <v>0</v>
      </c>
      <c r="BF252" s="214">
        <f t="shared" si="65"/>
        <v>0</v>
      </c>
      <c r="BG252" s="214">
        <f t="shared" si="66"/>
        <v>0</v>
      </c>
      <c r="BH252" s="214">
        <f t="shared" si="67"/>
        <v>0</v>
      </c>
      <c r="BI252" s="214">
        <f t="shared" si="68"/>
        <v>0</v>
      </c>
      <c r="BJ252" s="14" t="s">
        <v>84</v>
      </c>
      <c r="BK252" s="214">
        <f t="shared" si="69"/>
        <v>0</v>
      </c>
      <c r="BL252" s="14" t="s">
        <v>150</v>
      </c>
      <c r="BM252" s="213" t="s">
        <v>620</v>
      </c>
    </row>
    <row r="253" spans="1:65" s="2" customFormat="1" ht="25.5" customHeight="1">
      <c r="A253" s="31"/>
      <c r="B253" s="32"/>
      <c r="C253" s="201" t="s">
        <v>621</v>
      </c>
      <c r="D253" s="201" t="s">
        <v>146</v>
      </c>
      <c r="E253" s="202" t="s">
        <v>622</v>
      </c>
      <c r="F253" s="203" t="s">
        <v>623</v>
      </c>
      <c r="G253" s="204" t="s">
        <v>268</v>
      </c>
      <c r="H253" s="205">
        <v>1</v>
      </c>
      <c r="I253" s="206"/>
      <c r="J253" s="207">
        <f t="shared" si="60"/>
        <v>0</v>
      </c>
      <c r="K253" s="208"/>
      <c r="L253" s="36"/>
      <c r="M253" s="209" t="s">
        <v>1</v>
      </c>
      <c r="N253" s="210" t="s">
        <v>41</v>
      </c>
      <c r="O253" s="68"/>
      <c r="P253" s="211">
        <f t="shared" si="61"/>
        <v>0</v>
      </c>
      <c r="Q253" s="211">
        <v>0.02525</v>
      </c>
      <c r="R253" s="211">
        <f t="shared" si="62"/>
        <v>0.02525</v>
      </c>
      <c r="S253" s="211">
        <v>0</v>
      </c>
      <c r="T253" s="212">
        <f t="shared" si="6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13" t="s">
        <v>150</v>
      </c>
      <c r="AT253" s="213" t="s">
        <v>146</v>
      </c>
      <c r="AU253" s="213" t="s">
        <v>86</v>
      </c>
      <c r="AY253" s="14" t="s">
        <v>143</v>
      </c>
      <c r="BE253" s="214">
        <f t="shared" si="64"/>
        <v>0</v>
      </c>
      <c r="BF253" s="214">
        <f t="shared" si="65"/>
        <v>0</v>
      </c>
      <c r="BG253" s="214">
        <f t="shared" si="66"/>
        <v>0</v>
      </c>
      <c r="BH253" s="214">
        <f t="shared" si="67"/>
        <v>0</v>
      </c>
      <c r="BI253" s="214">
        <f t="shared" si="68"/>
        <v>0</v>
      </c>
      <c r="BJ253" s="14" t="s">
        <v>84</v>
      </c>
      <c r="BK253" s="214">
        <f t="shared" si="69"/>
        <v>0</v>
      </c>
      <c r="BL253" s="14" t="s">
        <v>150</v>
      </c>
      <c r="BM253" s="213" t="s">
        <v>624</v>
      </c>
    </row>
    <row r="254" spans="1:65" s="2" customFormat="1" ht="25.5" customHeight="1">
      <c r="A254" s="31"/>
      <c r="B254" s="32"/>
      <c r="C254" s="201" t="s">
        <v>625</v>
      </c>
      <c r="D254" s="201" t="s">
        <v>146</v>
      </c>
      <c r="E254" s="202" t="s">
        <v>626</v>
      </c>
      <c r="F254" s="203" t="s">
        <v>627</v>
      </c>
      <c r="G254" s="204" t="s">
        <v>268</v>
      </c>
      <c r="H254" s="205">
        <v>1</v>
      </c>
      <c r="I254" s="206"/>
      <c r="J254" s="207">
        <f t="shared" si="60"/>
        <v>0</v>
      </c>
      <c r="K254" s="208"/>
      <c r="L254" s="36"/>
      <c r="M254" s="209" t="s">
        <v>1</v>
      </c>
      <c r="N254" s="210" t="s">
        <v>41</v>
      </c>
      <c r="O254" s="68"/>
      <c r="P254" s="211">
        <f t="shared" si="61"/>
        <v>0</v>
      </c>
      <c r="Q254" s="211">
        <v>0.02974</v>
      </c>
      <c r="R254" s="211">
        <f t="shared" si="62"/>
        <v>0.02974</v>
      </c>
      <c r="S254" s="211">
        <v>0</v>
      </c>
      <c r="T254" s="212">
        <f t="shared" si="6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13" t="s">
        <v>150</v>
      </c>
      <c r="AT254" s="213" t="s">
        <v>146</v>
      </c>
      <c r="AU254" s="213" t="s">
        <v>86</v>
      </c>
      <c r="AY254" s="14" t="s">
        <v>143</v>
      </c>
      <c r="BE254" s="214">
        <f t="shared" si="64"/>
        <v>0</v>
      </c>
      <c r="BF254" s="214">
        <f t="shared" si="65"/>
        <v>0</v>
      </c>
      <c r="BG254" s="214">
        <f t="shared" si="66"/>
        <v>0</v>
      </c>
      <c r="BH254" s="214">
        <f t="shared" si="67"/>
        <v>0</v>
      </c>
      <c r="BI254" s="214">
        <f t="shared" si="68"/>
        <v>0</v>
      </c>
      <c r="BJ254" s="14" t="s">
        <v>84</v>
      </c>
      <c r="BK254" s="214">
        <f t="shared" si="69"/>
        <v>0</v>
      </c>
      <c r="BL254" s="14" t="s">
        <v>150</v>
      </c>
      <c r="BM254" s="213" t="s">
        <v>628</v>
      </c>
    </row>
    <row r="255" spans="1:65" s="2" customFormat="1" ht="25.5" customHeight="1">
      <c r="A255" s="31"/>
      <c r="B255" s="32"/>
      <c r="C255" s="201" t="s">
        <v>629</v>
      </c>
      <c r="D255" s="201" t="s">
        <v>146</v>
      </c>
      <c r="E255" s="202" t="s">
        <v>630</v>
      </c>
      <c r="F255" s="203" t="s">
        <v>631</v>
      </c>
      <c r="G255" s="204" t="s">
        <v>268</v>
      </c>
      <c r="H255" s="205">
        <v>1</v>
      </c>
      <c r="I255" s="206"/>
      <c r="J255" s="207">
        <f t="shared" si="60"/>
        <v>0</v>
      </c>
      <c r="K255" s="208"/>
      <c r="L255" s="36"/>
      <c r="M255" s="209" t="s">
        <v>1</v>
      </c>
      <c r="N255" s="210" t="s">
        <v>41</v>
      </c>
      <c r="O255" s="68"/>
      <c r="P255" s="211">
        <f t="shared" si="61"/>
        <v>0</v>
      </c>
      <c r="Q255" s="211">
        <v>0.03987</v>
      </c>
      <c r="R255" s="211">
        <f t="shared" si="62"/>
        <v>0.03987</v>
      </c>
      <c r="S255" s="211">
        <v>0</v>
      </c>
      <c r="T255" s="212">
        <f t="shared" si="6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13" t="s">
        <v>150</v>
      </c>
      <c r="AT255" s="213" t="s">
        <v>146</v>
      </c>
      <c r="AU255" s="213" t="s">
        <v>86</v>
      </c>
      <c r="AY255" s="14" t="s">
        <v>143</v>
      </c>
      <c r="BE255" s="214">
        <f t="shared" si="64"/>
        <v>0</v>
      </c>
      <c r="BF255" s="214">
        <f t="shared" si="65"/>
        <v>0</v>
      </c>
      <c r="BG255" s="214">
        <f t="shared" si="66"/>
        <v>0</v>
      </c>
      <c r="BH255" s="214">
        <f t="shared" si="67"/>
        <v>0</v>
      </c>
      <c r="BI255" s="214">
        <f t="shared" si="68"/>
        <v>0</v>
      </c>
      <c r="BJ255" s="14" t="s">
        <v>84</v>
      </c>
      <c r="BK255" s="214">
        <f t="shared" si="69"/>
        <v>0</v>
      </c>
      <c r="BL255" s="14" t="s">
        <v>150</v>
      </c>
      <c r="BM255" s="213" t="s">
        <v>632</v>
      </c>
    </row>
    <row r="256" spans="1:65" s="2" customFormat="1" ht="16.5" customHeight="1">
      <c r="A256" s="31"/>
      <c r="B256" s="32"/>
      <c r="C256" s="201" t="s">
        <v>633</v>
      </c>
      <c r="D256" s="201" t="s">
        <v>146</v>
      </c>
      <c r="E256" s="202" t="s">
        <v>634</v>
      </c>
      <c r="F256" s="203" t="s">
        <v>635</v>
      </c>
      <c r="G256" s="204" t="s">
        <v>268</v>
      </c>
      <c r="H256" s="205">
        <v>2</v>
      </c>
      <c r="I256" s="206"/>
      <c r="J256" s="207">
        <f t="shared" si="60"/>
        <v>0</v>
      </c>
      <c r="K256" s="208"/>
      <c r="L256" s="36"/>
      <c r="M256" s="209" t="s">
        <v>1</v>
      </c>
      <c r="N256" s="210" t="s">
        <v>41</v>
      </c>
      <c r="O256" s="68"/>
      <c r="P256" s="211">
        <f t="shared" si="61"/>
        <v>0</v>
      </c>
      <c r="Q256" s="211">
        <v>0.00628</v>
      </c>
      <c r="R256" s="211">
        <f t="shared" si="62"/>
        <v>0.01256</v>
      </c>
      <c r="S256" s="211">
        <v>0</v>
      </c>
      <c r="T256" s="212">
        <f t="shared" si="6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13" t="s">
        <v>150</v>
      </c>
      <c r="AT256" s="213" t="s">
        <v>146</v>
      </c>
      <c r="AU256" s="213" t="s">
        <v>86</v>
      </c>
      <c r="AY256" s="14" t="s">
        <v>143</v>
      </c>
      <c r="BE256" s="214">
        <f t="shared" si="64"/>
        <v>0</v>
      </c>
      <c r="BF256" s="214">
        <f t="shared" si="65"/>
        <v>0</v>
      </c>
      <c r="BG256" s="214">
        <f t="shared" si="66"/>
        <v>0</v>
      </c>
      <c r="BH256" s="214">
        <f t="shared" si="67"/>
        <v>0</v>
      </c>
      <c r="BI256" s="214">
        <f t="shared" si="68"/>
        <v>0</v>
      </c>
      <c r="BJ256" s="14" t="s">
        <v>84</v>
      </c>
      <c r="BK256" s="214">
        <f t="shared" si="69"/>
        <v>0</v>
      </c>
      <c r="BL256" s="14" t="s">
        <v>150</v>
      </c>
      <c r="BM256" s="213" t="s">
        <v>636</v>
      </c>
    </row>
    <row r="257" spans="1:65" s="2" customFormat="1" ht="25.5" customHeight="1">
      <c r="A257" s="31"/>
      <c r="B257" s="32"/>
      <c r="C257" s="201" t="s">
        <v>637</v>
      </c>
      <c r="D257" s="201" t="s">
        <v>146</v>
      </c>
      <c r="E257" s="202" t="s">
        <v>638</v>
      </c>
      <c r="F257" s="203" t="s">
        <v>639</v>
      </c>
      <c r="G257" s="204" t="s">
        <v>268</v>
      </c>
      <c r="H257" s="205">
        <v>1</v>
      </c>
      <c r="I257" s="206"/>
      <c r="J257" s="207">
        <f t="shared" si="60"/>
        <v>0</v>
      </c>
      <c r="K257" s="208"/>
      <c r="L257" s="36"/>
      <c r="M257" s="209" t="s">
        <v>1</v>
      </c>
      <c r="N257" s="210" t="s">
        <v>41</v>
      </c>
      <c r="O257" s="68"/>
      <c r="P257" s="211">
        <f t="shared" si="61"/>
        <v>0</v>
      </c>
      <c r="Q257" s="211">
        <v>0.01693</v>
      </c>
      <c r="R257" s="211">
        <f t="shared" si="62"/>
        <v>0.01693</v>
      </c>
      <c r="S257" s="211">
        <v>0</v>
      </c>
      <c r="T257" s="212">
        <f t="shared" si="6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13" t="s">
        <v>150</v>
      </c>
      <c r="AT257" s="213" t="s">
        <v>146</v>
      </c>
      <c r="AU257" s="213" t="s">
        <v>86</v>
      </c>
      <c r="AY257" s="14" t="s">
        <v>143</v>
      </c>
      <c r="BE257" s="214">
        <f t="shared" si="64"/>
        <v>0</v>
      </c>
      <c r="BF257" s="214">
        <f t="shared" si="65"/>
        <v>0</v>
      </c>
      <c r="BG257" s="214">
        <f t="shared" si="66"/>
        <v>0</v>
      </c>
      <c r="BH257" s="214">
        <f t="shared" si="67"/>
        <v>0</v>
      </c>
      <c r="BI257" s="214">
        <f t="shared" si="68"/>
        <v>0</v>
      </c>
      <c r="BJ257" s="14" t="s">
        <v>84</v>
      </c>
      <c r="BK257" s="214">
        <f t="shared" si="69"/>
        <v>0</v>
      </c>
      <c r="BL257" s="14" t="s">
        <v>150</v>
      </c>
      <c r="BM257" s="213" t="s">
        <v>640</v>
      </c>
    </row>
    <row r="258" spans="1:65" s="2" customFormat="1" ht="25.5" customHeight="1">
      <c r="A258" s="31"/>
      <c r="B258" s="32"/>
      <c r="C258" s="201" t="s">
        <v>641</v>
      </c>
      <c r="D258" s="201" t="s">
        <v>146</v>
      </c>
      <c r="E258" s="202" t="s">
        <v>642</v>
      </c>
      <c r="F258" s="203" t="s">
        <v>643</v>
      </c>
      <c r="G258" s="204" t="s">
        <v>268</v>
      </c>
      <c r="H258" s="205">
        <v>1</v>
      </c>
      <c r="I258" s="206"/>
      <c r="J258" s="207">
        <f t="shared" si="60"/>
        <v>0</v>
      </c>
      <c r="K258" s="208"/>
      <c r="L258" s="36"/>
      <c r="M258" s="209" t="s">
        <v>1</v>
      </c>
      <c r="N258" s="210" t="s">
        <v>41</v>
      </c>
      <c r="O258" s="68"/>
      <c r="P258" s="211">
        <f t="shared" si="61"/>
        <v>0</v>
      </c>
      <c r="Q258" s="211">
        <v>0.02732</v>
      </c>
      <c r="R258" s="211">
        <f t="shared" si="62"/>
        <v>0.02732</v>
      </c>
      <c r="S258" s="211">
        <v>0</v>
      </c>
      <c r="T258" s="212">
        <f t="shared" si="6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13" t="s">
        <v>150</v>
      </c>
      <c r="AT258" s="213" t="s">
        <v>146</v>
      </c>
      <c r="AU258" s="213" t="s">
        <v>86</v>
      </c>
      <c r="AY258" s="14" t="s">
        <v>143</v>
      </c>
      <c r="BE258" s="214">
        <f t="shared" si="64"/>
        <v>0</v>
      </c>
      <c r="BF258" s="214">
        <f t="shared" si="65"/>
        <v>0</v>
      </c>
      <c r="BG258" s="214">
        <f t="shared" si="66"/>
        <v>0</v>
      </c>
      <c r="BH258" s="214">
        <f t="shared" si="67"/>
        <v>0</v>
      </c>
      <c r="BI258" s="214">
        <f t="shared" si="68"/>
        <v>0</v>
      </c>
      <c r="BJ258" s="14" t="s">
        <v>84</v>
      </c>
      <c r="BK258" s="214">
        <f t="shared" si="69"/>
        <v>0</v>
      </c>
      <c r="BL258" s="14" t="s">
        <v>150</v>
      </c>
      <c r="BM258" s="213" t="s">
        <v>644</v>
      </c>
    </row>
    <row r="259" spans="1:65" s="2" customFormat="1" ht="25.5" customHeight="1">
      <c r="A259" s="31"/>
      <c r="B259" s="32"/>
      <c r="C259" s="201" t="s">
        <v>645</v>
      </c>
      <c r="D259" s="201" t="s">
        <v>146</v>
      </c>
      <c r="E259" s="202" t="s">
        <v>646</v>
      </c>
      <c r="F259" s="203" t="s">
        <v>647</v>
      </c>
      <c r="G259" s="204" t="s">
        <v>268</v>
      </c>
      <c r="H259" s="205">
        <v>2</v>
      </c>
      <c r="I259" s="206"/>
      <c r="J259" s="207">
        <f t="shared" si="60"/>
        <v>0</v>
      </c>
      <c r="K259" s="208"/>
      <c r="L259" s="36"/>
      <c r="M259" s="209" t="s">
        <v>1</v>
      </c>
      <c r="N259" s="210" t="s">
        <v>41</v>
      </c>
      <c r="O259" s="68"/>
      <c r="P259" s="211">
        <f t="shared" si="61"/>
        <v>0</v>
      </c>
      <c r="Q259" s="211">
        <v>0.01467</v>
      </c>
      <c r="R259" s="211">
        <f t="shared" si="62"/>
        <v>0.02934</v>
      </c>
      <c r="S259" s="211">
        <v>0</v>
      </c>
      <c r="T259" s="212">
        <f t="shared" si="6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13" t="s">
        <v>150</v>
      </c>
      <c r="AT259" s="213" t="s">
        <v>146</v>
      </c>
      <c r="AU259" s="213" t="s">
        <v>86</v>
      </c>
      <c r="AY259" s="14" t="s">
        <v>143</v>
      </c>
      <c r="BE259" s="214">
        <f t="shared" si="64"/>
        <v>0</v>
      </c>
      <c r="BF259" s="214">
        <f t="shared" si="65"/>
        <v>0</v>
      </c>
      <c r="BG259" s="214">
        <f t="shared" si="66"/>
        <v>0</v>
      </c>
      <c r="BH259" s="214">
        <f t="shared" si="67"/>
        <v>0</v>
      </c>
      <c r="BI259" s="214">
        <f t="shared" si="68"/>
        <v>0</v>
      </c>
      <c r="BJ259" s="14" t="s">
        <v>84</v>
      </c>
      <c r="BK259" s="214">
        <f t="shared" si="69"/>
        <v>0</v>
      </c>
      <c r="BL259" s="14" t="s">
        <v>150</v>
      </c>
      <c r="BM259" s="213" t="s">
        <v>648</v>
      </c>
    </row>
    <row r="260" spans="1:65" s="2" customFormat="1" ht="25.5" customHeight="1">
      <c r="A260" s="31"/>
      <c r="B260" s="32"/>
      <c r="C260" s="201" t="s">
        <v>649</v>
      </c>
      <c r="D260" s="201" t="s">
        <v>146</v>
      </c>
      <c r="E260" s="202" t="s">
        <v>650</v>
      </c>
      <c r="F260" s="203" t="s">
        <v>651</v>
      </c>
      <c r="G260" s="204" t="s">
        <v>268</v>
      </c>
      <c r="H260" s="205">
        <v>3</v>
      </c>
      <c r="I260" s="206"/>
      <c r="J260" s="207">
        <f t="shared" si="60"/>
        <v>0</v>
      </c>
      <c r="K260" s="208"/>
      <c r="L260" s="36"/>
      <c r="M260" s="209" t="s">
        <v>1</v>
      </c>
      <c r="N260" s="210" t="s">
        <v>41</v>
      </c>
      <c r="O260" s="68"/>
      <c r="P260" s="211">
        <f t="shared" si="61"/>
        <v>0</v>
      </c>
      <c r="Q260" s="211">
        <v>0.01191</v>
      </c>
      <c r="R260" s="211">
        <f t="shared" si="62"/>
        <v>0.03573</v>
      </c>
      <c r="S260" s="211">
        <v>0</v>
      </c>
      <c r="T260" s="212">
        <f t="shared" si="6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13" t="s">
        <v>150</v>
      </c>
      <c r="AT260" s="213" t="s">
        <v>146</v>
      </c>
      <c r="AU260" s="213" t="s">
        <v>86</v>
      </c>
      <c r="AY260" s="14" t="s">
        <v>143</v>
      </c>
      <c r="BE260" s="214">
        <f t="shared" si="64"/>
        <v>0</v>
      </c>
      <c r="BF260" s="214">
        <f t="shared" si="65"/>
        <v>0</v>
      </c>
      <c r="BG260" s="214">
        <f t="shared" si="66"/>
        <v>0</v>
      </c>
      <c r="BH260" s="214">
        <f t="shared" si="67"/>
        <v>0</v>
      </c>
      <c r="BI260" s="214">
        <f t="shared" si="68"/>
        <v>0</v>
      </c>
      <c r="BJ260" s="14" t="s">
        <v>84</v>
      </c>
      <c r="BK260" s="214">
        <f t="shared" si="69"/>
        <v>0</v>
      </c>
      <c r="BL260" s="14" t="s">
        <v>150</v>
      </c>
      <c r="BM260" s="213" t="s">
        <v>652</v>
      </c>
    </row>
    <row r="261" spans="1:65" s="2" customFormat="1" ht="25.5" customHeight="1">
      <c r="A261" s="31"/>
      <c r="B261" s="32"/>
      <c r="C261" s="201" t="s">
        <v>653</v>
      </c>
      <c r="D261" s="201" t="s">
        <v>146</v>
      </c>
      <c r="E261" s="202" t="s">
        <v>654</v>
      </c>
      <c r="F261" s="203" t="s">
        <v>655</v>
      </c>
      <c r="G261" s="204" t="s">
        <v>268</v>
      </c>
      <c r="H261" s="205">
        <v>7</v>
      </c>
      <c r="I261" s="206"/>
      <c r="J261" s="207">
        <f t="shared" si="60"/>
        <v>0</v>
      </c>
      <c r="K261" s="208"/>
      <c r="L261" s="36"/>
      <c r="M261" s="209" t="s">
        <v>1</v>
      </c>
      <c r="N261" s="210" t="s">
        <v>41</v>
      </c>
      <c r="O261" s="68"/>
      <c r="P261" s="211">
        <f t="shared" si="61"/>
        <v>0</v>
      </c>
      <c r="Q261" s="211">
        <v>0.01749</v>
      </c>
      <c r="R261" s="211">
        <f t="shared" si="62"/>
        <v>0.12242999999999998</v>
      </c>
      <c r="S261" s="211">
        <v>0</v>
      </c>
      <c r="T261" s="212">
        <f t="shared" si="6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13" t="s">
        <v>150</v>
      </c>
      <c r="AT261" s="213" t="s">
        <v>146</v>
      </c>
      <c r="AU261" s="213" t="s">
        <v>86</v>
      </c>
      <c r="AY261" s="14" t="s">
        <v>143</v>
      </c>
      <c r="BE261" s="214">
        <f t="shared" si="64"/>
        <v>0</v>
      </c>
      <c r="BF261" s="214">
        <f t="shared" si="65"/>
        <v>0</v>
      </c>
      <c r="BG261" s="214">
        <f t="shared" si="66"/>
        <v>0</v>
      </c>
      <c r="BH261" s="214">
        <f t="shared" si="67"/>
        <v>0</v>
      </c>
      <c r="BI261" s="214">
        <f t="shared" si="68"/>
        <v>0</v>
      </c>
      <c r="BJ261" s="14" t="s">
        <v>84</v>
      </c>
      <c r="BK261" s="214">
        <f t="shared" si="69"/>
        <v>0</v>
      </c>
      <c r="BL261" s="14" t="s">
        <v>150</v>
      </c>
      <c r="BM261" s="213" t="s">
        <v>656</v>
      </c>
    </row>
    <row r="262" spans="1:65" s="2" customFormat="1" ht="16.5" customHeight="1">
      <c r="A262" s="31"/>
      <c r="B262" s="32"/>
      <c r="C262" s="201" t="s">
        <v>657</v>
      </c>
      <c r="D262" s="201" t="s">
        <v>146</v>
      </c>
      <c r="E262" s="202" t="s">
        <v>658</v>
      </c>
      <c r="F262" s="203" t="s">
        <v>659</v>
      </c>
      <c r="G262" s="204" t="s">
        <v>268</v>
      </c>
      <c r="H262" s="205">
        <v>14</v>
      </c>
      <c r="I262" s="206"/>
      <c r="J262" s="207">
        <f t="shared" si="60"/>
        <v>0</v>
      </c>
      <c r="K262" s="208"/>
      <c r="L262" s="36"/>
      <c r="M262" s="209" t="s">
        <v>1</v>
      </c>
      <c r="N262" s="210" t="s">
        <v>41</v>
      </c>
      <c r="O262" s="68"/>
      <c r="P262" s="211">
        <f t="shared" si="61"/>
        <v>0</v>
      </c>
      <c r="Q262" s="211">
        <v>3E-05</v>
      </c>
      <c r="R262" s="211">
        <f t="shared" si="62"/>
        <v>0.00042</v>
      </c>
      <c r="S262" s="211">
        <v>0</v>
      </c>
      <c r="T262" s="212">
        <f t="shared" si="6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13" t="s">
        <v>150</v>
      </c>
      <c r="AT262" s="213" t="s">
        <v>146</v>
      </c>
      <c r="AU262" s="213" t="s">
        <v>86</v>
      </c>
      <c r="AY262" s="14" t="s">
        <v>143</v>
      </c>
      <c r="BE262" s="214">
        <f t="shared" si="64"/>
        <v>0</v>
      </c>
      <c r="BF262" s="214">
        <f t="shared" si="65"/>
        <v>0</v>
      </c>
      <c r="BG262" s="214">
        <f t="shared" si="66"/>
        <v>0</v>
      </c>
      <c r="BH262" s="214">
        <f t="shared" si="67"/>
        <v>0</v>
      </c>
      <c r="BI262" s="214">
        <f t="shared" si="68"/>
        <v>0</v>
      </c>
      <c r="BJ262" s="14" t="s">
        <v>84</v>
      </c>
      <c r="BK262" s="214">
        <f t="shared" si="69"/>
        <v>0</v>
      </c>
      <c r="BL262" s="14" t="s">
        <v>150</v>
      </c>
      <c r="BM262" s="213" t="s">
        <v>660</v>
      </c>
    </row>
    <row r="263" spans="1:65" s="2" customFormat="1" ht="16.5" customHeight="1">
      <c r="A263" s="31"/>
      <c r="B263" s="32"/>
      <c r="C263" s="201" t="s">
        <v>661</v>
      </c>
      <c r="D263" s="201" t="s">
        <v>146</v>
      </c>
      <c r="E263" s="202" t="s">
        <v>662</v>
      </c>
      <c r="F263" s="203" t="s">
        <v>663</v>
      </c>
      <c r="G263" s="204" t="s">
        <v>268</v>
      </c>
      <c r="H263" s="205">
        <v>18</v>
      </c>
      <c r="I263" s="206"/>
      <c r="J263" s="207">
        <f t="shared" si="60"/>
        <v>0</v>
      </c>
      <c r="K263" s="208"/>
      <c r="L263" s="36"/>
      <c r="M263" s="209" t="s">
        <v>1</v>
      </c>
      <c r="N263" s="210" t="s">
        <v>41</v>
      </c>
      <c r="O263" s="68"/>
      <c r="P263" s="211">
        <f t="shared" si="61"/>
        <v>0</v>
      </c>
      <c r="Q263" s="211">
        <v>3E-05</v>
      </c>
      <c r="R263" s="211">
        <f t="shared" si="62"/>
        <v>0.00054</v>
      </c>
      <c r="S263" s="211">
        <v>0</v>
      </c>
      <c r="T263" s="212">
        <f t="shared" si="6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13" t="s">
        <v>150</v>
      </c>
      <c r="AT263" s="213" t="s">
        <v>146</v>
      </c>
      <c r="AU263" s="213" t="s">
        <v>86</v>
      </c>
      <c r="AY263" s="14" t="s">
        <v>143</v>
      </c>
      <c r="BE263" s="214">
        <f t="shared" si="64"/>
        <v>0</v>
      </c>
      <c r="BF263" s="214">
        <f t="shared" si="65"/>
        <v>0</v>
      </c>
      <c r="BG263" s="214">
        <f t="shared" si="66"/>
        <v>0</v>
      </c>
      <c r="BH263" s="214">
        <f t="shared" si="67"/>
        <v>0</v>
      </c>
      <c r="BI263" s="214">
        <f t="shared" si="68"/>
        <v>0</v>
      </c>
      <c r="BJ263" s="14" t="s">
        <v>84</v>
      </c>
      <c r="BK263" s="214">
        <f t="shared" si="69"/>
        <v>0</v>
      </c>
      <c r="BL263" s="14" t="s">
        <v>150</v>
      </c>
      <c r="BM263" s="213" t="s">
        <v>664</v>
      </c>
    </row>
    <row r="264" spans="1:65" s="2" customFormat="1" ht="16.5" customHeight="1">
      <c r="A264" s="31"/>
      <c r="B264" s="32"/>
      <c r="C264" s="201" t="s">
        <v>665</v>
      </c>
      <c r="D264" s="201" t="s">
        <v>146</v>
      </c>
      <c r="E264" s="202" t="s">
        <v>666</v>
      </c>
      <c r="F264" s="203" t="s">
        <v>667</v>
      </c>
      <c r="G264" s="204" t="s">
        <v>268</v>
      </c>
      <c r="H264" s="205">
        <v>9</v>
      </c>
      <c r="I264" s="206"/>
      <c r="J264" s="207">
        <f t="shared" si="60"/>
        <v>0</v>
      </c>
      <c r="K264" s="208"/>
      <c r="L264" s="36"/>
      <c r="M264" s="209" t="s">
        <v>1</v>
      </c>
      <c r="N264" s="210" t="s">
        <v>41</v>
      </c>
      <c r="O264" s="68"/>
      <c r="P264" s="211">
        <f t="shared" si="61"/>
        <v>0</v>
      </c>
      <c r="Q264" s="211">
        <v>8E-05</v>
      </c>
      <c r="R264" s="211">
        <f t="shared" si="62"/>
        <v>0.00072</v>
      </c>
      <c r="S264" s="211">
        <v>0</v>
      </c>
      <c r="T264" s="212">
        <f t="shared" si="6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13" t="s">
        <v>150</v>
      </c>
      <c r="AT264" s="213" t="s">
        <v>146</v>
      </c>
      <c r="AU264" s="213" t="s">
        <v>86</v>
      </c>
      <c r="AY264" s="14" t="s">
        <v>143</v>
      </c>
      <c r="BE264" s="214">
        <f t="shared" si="64"/>
        <v>0</v>
      </c>
      <c r="BF264" s="214">
        <f t="shared" si="65"/>
        <v>0</v>
      </c>
      <c r="BG264" s="214">
        <f t="shared" si="66"/>
        <v>0</v>
      </c>
      <c r="BH264" s="214">
        <f t="shared" si="67"/>
        <v>0</v>
      </c>
      <c r="BI264" s="214">
        <f t="shared" si="68"/>
        <v>0</v>
      </c>
      <c r="BJ264" s="14" t="s">
        <v>84</v>
      </c>
      <c r="BK264" s="214">
        <f t="shared" si="69"/>
        <v>0</v>
      </c>
      <c r="BL264" s="14" t="s">
        <v>150</v>
      </c>
      <c r="BM264" s="213" t="s">
        <v>668</v>
      </c>
    </row>
    <row r="265" spans="1:65" s="2" customFormat="1" ht="16.5" customHeight="1">
      <c r="A265" s="31"/>
      <c r="B265" s="32"/>
      <c r="C265" s="201" t="s">
        <v>669</v>
      </c>
      <c r="D265" s="201" t="s">
        <v>146</v>
      </c>
      <c r="E265" s="202" t="s">
        <v>670</v>
      </c>
      <c r="F265" s="203" t="s">
        <v>671</v>
      </c>
      <c r="G265" s="204" t="s">
        <v>268</v>
      </c>
      <c r="H265" s="205">
        <v>1</v>
      </c>
      <c r="I265" s="206"/>
      <c r="J265" s="207">
        <f t="shared" si="60"/>
        <v>0</v>
      </c>
      <c r="K265" s="208"/>
      <c r="L265" s="36"/>
      <c r="M265" s="209" t="s">
        <v>1</v>
      </c>
      <c r="N265" s="210" t="s">
        <v>41</v>
      </c>
      <c r="O265" s="68"/>
      <c r="P265" s="211">
        <f t="shared" si="61"/>
        <v>0</v>
      </c>
      <c r="Q265" s="211">
        <v>0.00014</v>
      </c>
      <c r="R265" s="211">
        <f t="shared" si="62"/>
        <v>0.00014</v>
      </c>
      <c r="S265" s="211">
        <v>0</v>
      </c>
      <c r="T265" s="212">
        <f t="shared" si="6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13" t="s">
        <v>150</v>
      </c>
      <c r="AT265" s="213" t="s">
        <v>146</v>
      </c>
      <c r="AU265" s="213" t="s">
        <v>86</v>
      </c>
      <c r="AY265" s="14" t="s">
        <v>143</v>
      </c>
      <c r="BE265" s="214">
        <f t="shared" si="64"/>
        <v>0</v>
      </c>
      <c r="BF265" s="214">
        <f t="shared" si="65"/>
        <v>0</v>
      </c>
      <c r="BG265" s="214">
        <f t="shared" si="66"/>
        <v>0</v>
      </c>
      <c r="BH265" s="214">
        <f t="shared" si="67"/>
        <v>0</v>
      </c>
      <c r="BI265" s="214">
        <f t="shared" si="68"/>
        <v>0</v>
      </c>
      <c r="BJ265" s="14" t="s">
        <v>84</v>
      </c>
      <c r="BK265" s="214">
        <f t="shared" si="69"/>
        <v>0</v>
      </c>
      <c r="BL265" s="14" t="s">
        <v>150</v>
      </c>
      <c r="BM265" s="213" t="s">
        <v>672</v>
      </c>
    </row>
    <row r="266" spans="1:65" s="2" customFormat="1" ht="16.5" customHeight="1">
      <c r="A266" s="31"/>
      <c r="B266" s="32"/>
      <c r="C266" s="201" t="s">
        <v>673</v>
      </c>
      <c r="D266" s="201" t="s">
        <v>146</v>
      </c>
      <c r="E266" s="202" t="s">
        <v>674</v>
      </c>
      <c r="F266" s="203" t="s">
        <v>675</v>
      </c>
      <c r="G266" s="204" t="s">
        <v>268</v>
      </c>
      <c r="H266" s="205">
        <v>10</v>
      </c>
      <c r="I266" s="206"/>
      <c r="J266" s="207">
        <f t="shared" si="60"/>
        <v>0</v>
      </c>
      <c r="K266" s="208"/>
      <c r="L266" s="36"/>
      <c r="M266" s="209" t="s">
        <v>1</v>
      </c>
      <c r="N266" s="210" t="s">
        <v>41</v>
      </c>
      <c r="O266" s="68"/>
      <c r="P266" s="211">
        <f t="shared" si="61"/>
        <v>0</v>
      </c>
      <c r="Q266" s="211">
        <v>0.00021</v>
      </c>
      <c r="R266" s="211">
        <f t="shared" si="62"/>
        <v>0.0021000000000000003</v>
      </c>
      <c r="S266" s="211">
        <v>0</v>
      </c>
      <c r="T266" s="212">
        <f t="shared" si="6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13" t="s">
        <v>150</v>
      </c>
      <c r="AT266" s="213" t="s">
        <v>146</v>
      </c>
      <c r="AU266" s="213" t="s">
        <v>86</v>
      </c>
      <c r="AY266" s="14" t="s">
        <v>143</v>
      </c>
      <c r="BE266" s="214">
        <f t="shared" si="64"/>
        <v>0</v>
      </c>
      <c r="BF266" s="214">
        <f t="shared" si="65"/>
        <v>0</v>
      </c>
      <c r="BG266" s="214">
        <f t="shared" si="66"/>
        <v>0</v>
      </c>
      <c r="BH266" s="214">
        <f t="shared" si="67"/>
        <v>0</v>
      </c>
      <c r="BI266" s="214">
        <f t="shared" si="68"/>
        <v>0</v>
      </c>
      <c r="BJ266" s="14" t="s">
        <v>84</v>
      </c>
      <c r="BK266" s="214">
        <f t="shared" si="69"/>
        <v>0</v>
      </c>
      <c r="BL266" s="14" t="s">
        <v>150</v>
      </c>
      <c r="BM266" s="213" t="s">
        <v>676</v>
      </c>
    </row>
    <row r="267" spans="1:65" s="2" customFormat="1" ht="16.5" customHeight="1">
      <c r="A267" s="31"/>
      <c r="B267" s="32"/>
      <c r="C267" s="201" t="s">
        <v>677</v>
      </c>
      <c r="D267" s="201" t="s">
        <v>146</v>
      </c>
      <c r="E267" s="202" t="s">
        <v>678</v>
      </c>
      <c r="F267" s="203" t="s">
        <v>679</v>
      </c>
      <c r="G267" s="204" t="s">
        <v>268</v>
      </c>
      <c r="H267" s="205">
        <v>5</v>
      </c>
      <c r="I267" s="206"/>
      <c r="J267" s="207">
        <f t="shared" si="60"/>
        <v>0</v>
      </c>
      <c r="K267" s="208"/>
      <c r="L267" s="36"/>
      <c r="M267" s="209" t="s">
        <v>1</v>
      </c>
      <c r="N267" s="210" t="s">
        <v>41</v>
      </c>
      <c r="O267" s="68"/>
      <c r="P267" s="211">
        <f t="shared" si="61"/>
        <v>0</v>
      </c>
      <c r="Q267" s="211">
        <v>0.00033</v>
      </c>
      <c r="R267" s="211">
        <f t="shared" si="62"/>
        <v>0.00165</v>
      </c>
      <c r="S267" s="211">
        <v>0</v>
      </c>
      <c r="T267" s="212">
        <f t="shared" si="6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13" t="s">
        <v>150</v>
      </c>
      <c r="AT267" s="213" t="s">
        <v>146</v>
      </c>
      <c r="AU267" s="213" t="s">
        <v>86</v>
      </c>
      <c r="AY267" s="14" t="s">
        <v>143</v>
      </c>
      <c r="BE267" s="214">
        <f t="shared" si="64"/>
        <v>0</v>
      </c>
      <c r="BF267" s="214">
        <f t="shared" si="65"/>
        <v>0</v>
      </c>
      <c r="BG267" s="214">
        <f t="shared" si="66"/>
        <v>0</v>
      </c>
      <c r="BH267" s="214">
        <f t="shared" si="67"/>
        <v>0</v>
      </c>
      <c r="BI267" s="214">
        <f t="shared" si="68"/>
        <v>0</v>
      </c>
      <c r="BJ267" s="14" t="s">
        <v>84</v>
      </c>
      <c r="BK267" s="214">
        <f t="shared" si="69"/>
        <v>0</v>
      </c>
      <c r="BL267" s="14" t="s">
        <v>150</v>
      </c>
      <c r="BM267" s="213" t="s">
        <v>680</v>
      </c>
    </row>
    <row r="268" spans="1:65" s="2" customFormat="1" ht="16.5" customHeight="1">
      <c r="A268" s="31"/>
      <c r="B268" s="32"/>
      <c r="C268" s="201" t="s">
        <v>681</v>
      </c>
      <c r="D268" s="201" t="s">
        <v>146</v>
      </c>
      <c r="E268" s="202" t="s">
        <v>682</v>
      </c>
      <c r="F268" s="203" t="s">
        <v>683</v>
      </c>
      <c r="G268" s="204" t="s">
        <v>268</v>
      </c>
      <c r="H268" s="205">
        <v>1</v>
      </c>
      <c r="I268" s="206"/>
      <c r="J268" s="207">
        <f t="shared" si="60"/>
        <v>0</v>
      </c>
      <c r="K268" s="208"/>
      <c r="L268" s="36"/>
      <c r="M268" s="209" t="s">
        <v>1</v>
      </c>
      <c r="N268" s="210" t="s">
        <v>41</v>
      </c>
      <c r="O268" s="68"/>
      <c r="P268" s="211">
        <f t="shared" si="61"/>
        <v>0</v>
      </c>
      <c r="Q268" s="211">
        <v>0.00015</v>
      </c>
      <c r="R268" s="211">
        <f t="shared" si="62"/>
        <v>0.00015</v>
      </c>
      <c r="S268" s="211">
        <v>0</v>
      </c>
      <c r="T268" s="212">
        <f t="shared" si="6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13" t="s">
        <v>150</v>
      </c>
      <c r="AT268" s="213" t="s">
        <v>146</v>
      </c>
      <c r="AU268" s="213" t="s">
        <v>86</v>
      </c>
      <c r="AY268" s="14" t="s">
        <v>143</v>
      </c>
      <c r="BE268" s="214">
        <f t="shared" si="64"/>
        <v>0</v>
      </c>
      <c r="BF268" s="214">
        <f t="shared" si="65"/>
        <v>0</v>
      </c>
      <c r="BG268" s="214">
        <f t="shared" si="66"/>
        <v>0</v>
      </c>
      <c r="BH268" s="214">
        <f t="shared" si="67"/>
        <v>0</v>
      </c>
      <c r="BI268" s="214">
        <f t="shared" si="68"/>
        <v>0</v>
      </c>
      <c r="BJ268" s="14" t="s">
        <v>84</v>
      </c>
      <c r="BK268" s="214">
        <f t="shared" si="69"/>
        <v>0</v>
      </c>
      <c r="BL268" s="14" t="s">
        <v>150</v>
      </c>
      <c r="BM268" s="213" t="s">
        <v>684</v>
      </c>
    </row>
    <row r="269" spans="1:65" s="2" customFormat="1" ht="16.5" customHeight="1">
      <c r="A269" s="31"/>
      <c r="B269" s="32"/>
      <c r="C269" s="201" t="s">
        <v>685</v>
      </c>
      <c r="D269" s="201" t="s">
        <v>146</v>
      </c>
      <c r="E269" s="202" t="s">
        <v>686</v>
      </c>
      <c r="F269" s="203" t="s">
        <v>687</v>
      </c>
      <c r="G269" s="204" t="s">
        <v>268</v>
      </c>
      <c r="H269" s="205">
        <v>1</v>
      </c>
      <c r="I269" s="206"/>
      <c r="J269" s="207">
        <f t="shared" si="60"/>
        <v>0</v>
      </c>
      <c r="K269" s="208"/>
      <c r="L269" s="36"/>
      <c r="M269" s="209" t="s">
        <v>1</v>
      </c>
      <c r="N269" s="210" t="s">
        <v>41</v>
      </c>
      <c r="O269" s="68"/>
      <c r="P269" s="211">
        <f t="shared" si="61"/>
        <v>0</v>
      </c>
      <c r="Q269" s="211">
        <v>0.00022</v>
      </c>
      <c r="R269" s="211">
        <f t="shared" si="62"/>
        <v>0.00022</v>
      </c>
      <c r="S269" s="211">
        <v>0</v>
      </c>
      <c r="T269" s="212">
        <f t="shared" si="6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13" t="s">
        <v>150</v>
      </c>
      <c r="AT269" s="213" t="s">
        <v>146</v>
      </c>
      <c r="AU269" s="213" t="s">
        <v>86</v>
      </c>
      <c r="AY269" s="14" t="s">
        <v>143</v>
      </c>
      <c r="BE269" s="214">
        <f t="shared" si="64"/>
        <v>0</v>
      </c>
      <c r="BF269" s="214">
        <f t="shared" si="65"/>
        <v>0</v>
      </c>
      <c r="BG269" s="214">
        <f t="shared" si="66"/>
        <v>0</v>
      </c>
      <c r="BH269" s="214">
        <f t="shared" si="67"/>
        <v>0</v>
      </c>
      <c r="BI269" s="214">
        <f t="shared" si="68"/>
        <v>0</v>
      </c>
      <c r="BJ269" s="14" t="s">
        <v>84</v>
      </c>
      <c r="BK269" s="214">
        <f t="shared" si="69"/>
        <v>0</v>
      </c>
      <c r="BL269" s="14" t="s">
        <v>150</v>
      </c>
      <c r="BM269" s="213" t="s">
        <v>688</v>
      </c>
    </row>
    <row r="270" spans="1:65" s="2" customFormat="1" ht="16.5" customHeight="1">
      <c r="A270" s="31"/>
      <c r="B270" s="32"/>
      <c r="C270" s="201" t="s">
        <v>689</v>
      </c>
      <c r="D270" s="201" t="s">
        <v>146</v>
      </c>
      <c r="E270" s="202" t="s">
        <v>690</v>
      </c>
      <c r="F270" s="203" t="s">
        <v>307</v>
      </c>
      <c r="G270" s="204" t="s">
        <v>268</v>
      </c>
      <c r="H270" s="205">
        <v>14</v>
      </c>
      <c r="I270" s="206"/>
      <c r="J270" s="207">
        <f t="shared" si="60"/>
        <v>0</v>
      </c>
      <c r="K270" s="208"/>
      <c r="L270" s="36"/>
      <c r="M270" s="209" t="s">
        <v>1</v>
      </c>
      <c r="N270" s="210" t="s">
        <v>41</v>
      </c>
      <c r="O270" s="68"/>
      <c r="P270" s="211">
        <f t="shared" si="61"/>
        <v>0</v>
      </c>
      <c r="Q270" s="211">
        <v>0.00023</v>
      </c>
      <c r="R270" s="211">
        <f t="shared" si="62"/>
        <v>0.00322</v>
      </c>
      <c r="S270" s="211">
        <v>0</v>
      </c>
      <c r="T270" s="212">
        <f t="shared" si="6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13" t="s">
        <v>150</v>
      </c>
      <c r="AT270" s="213" t="s">
        <v>146</v>
      </c>
      <c r="AU270" s="213" t="s">
        <v>86</v>
      </c>
      <c r="AY270" s="14" t="s">
        <v>143</v>
      </c>
      <c r="BE270" s="214">
        <f t="shared" si="64"/>
        <v>0</v>
      </c>
      <c r="BF270" s="214">
        <f t="shared" si="65"/>
        <v>0</v>
      </c>
      <c r="BG270" s="214">
        <f t="shared" si="66"/>
        <v>0</v>
      </c>
      <c r="BH270" s="214">
        <f t="shared" si="67"/>
        <v>0</v>
      </c>
      <c r="BI270" s="214">
        <f t="shared" si="68"/>
        <v>0</v>
      </c>
      <c r="BJ270" s="14" t="s">
        <v>84</v>
      </c>
      <c r="BK270" s="214">
        <f t="shared" si="69"/>
        <v>0</v>
      </c>
      <c r="BL270" s="14" t="s">
        <v>150</v>
      </c>
      <c r="BM270" s="213" t="s">
        <v>691</v>
      </c>
    </row>
    <row r="271" spans="1:65" s="2" customFormat="1" ht="26.25" customHeight="1">
      <c r="A271" s="31"/>
      <c r="B271" s="32"/>
      <c r="C271" s="201" t="s">
        <v>692</v>
      </c>
      <c r="D271" s="201" t="s">
        <v>146</v>
      </c>
      <c r="E271" s="202" t="s">
        <v>693</v>
      </c>
      <c r="F271" s="203" t="s">
        <v>694</v>
      </c>
      <c r="G271" s="204" t="s">
        <v>268</v>
      </c>
      <c r="H271" s="205">
        <v>9</v>
      </c>
      <c r="I271" s="206"/>
      <c r="J271" s="207">
        <f t="shared" si="60"/>
        <v>0</v>
      </c>
      <c r="K271" s="208"/>
      <c r="L271" s="36"/>
      <c r="M271" s="209" t="s">
        <v>1</v>
      </c>
      <c r="N271" s="210" t="s">
        <v>41</v>
      </c>
      <c r="O271" s="68"/>
      <c r="P271" s="211">
        <f t="shared" si="61"/>
        <v>0</v>
      </c>
      <c r="Q271" s="211">
        <v>0.00014</v>
      </c>
      <c r="R271" s="211">
        <f t="shared" si="62"/>
        <v>0.0012599999999999998</v>
      </c>
      <c r="S271" s="211">
        <v>0</v>
      </c>
      <c r="T271" s="212">
        <f t="shared" si="6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13" t="s">
        <v>150</v>
      </c>
      <c r="AT271" s="213" t="s">
        <v>146</v>
      </c>
      <c r="AU271" s="213" t="s">
        <v>86</v>
      </c>
      <c r="AY271" s="14" t="s">
        <v>143</v>
      </c>
      <c r="BE271" s="214">
        <f t="shared" si="64"/>
        <v>0</v>
      </c>
      <c r="BF271" s="214">
        <f t="shared" si="65"/>
        <v>0</v>
      </c>
      <c r="BG271" s="214">
        <f t="shared" si="66"/>
        <v>0</v>
      </c>
      <c r="BH271" s="214">
        <f t="shared" si="67"/>
        <v>0</v>
      </c>
      <c r="BI271" s="214">
        <f t="shared" si="68"/>
        <v>0</v>
      </c>
      <c r="BJ271" s="14" t="s">
        <v>84</v>
      </c>
      <c r="BK271" s="214">
        <f t="shared" si="69"/>
        <v>0</v>
      </c>
      <c r="BL271" s="14" t="s">
        <v>150</v>
      </c>
      <c r="BM271" s="213" t="s">
        <v>695</v>
      </c>
    </row>
    <row r="272" spans="1:65" s="2" customFormat="1" ht="16.5" customHeight="1">
      <c r="A272" s="31"/>
      <c r="B272" s="32"/>
      <c r="C272" s="201" t="s">
        <v>696</v>
      </c>
      <c r="D272" s="201" t="s">
        <v>146</v>
      </c>
      <c r="E272" s="202" t="s">
        <v>697</v>
      </c>
      <c r="F272" s="203" t="s">
        <v>698</v>
      </c>
      <c r="G272" s="204" t="s">
        <v>268</v>
      </c>
      <c r="H272" s="205">
        <v>2</v>
      </c>
      <c r="I272" s="206"/>
      <c r="J272" s="207">
        <f t="shared" si="60"/>
        <v>0</v>
      </c>
      <c r="K272" s="208"/>
      <c r="L272" s="36"/>
      <c r="M272" s="209" t="s">
        <v>1</v>
      </c>
      <c r="N272" s="210" t="s">
        <v>41</v>
      </c>
      <c r="O272" s="68"/>
      <c r="P272" s="211">
        <f t="shared" si="61"/>
        <v>0</v>
      </c>
      <c r="Q272" s="211">
        <v>0.00038</v>
      </c>
      <c r="R272" s="211">
        <f t="shared" si="62"/>
        <v>0.00076</v>
      </c>
      <c r="S272" s="211">
        <v>0</v>
      </c>
      <c r="T272" s="212">
        <f t="shared" si="6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13" t="s">
        <v>150</v>
      </c>
      <c r="AT272" s="213" t="s">
        <v>146</v>
      </c>
      <c r="AU272" s="213" t="s">
        <v>86</v>
      </c>
      <c r="AY272" s="14" t="s">
        <v>143</v>
      </c>
      <c r="BE272" s="214">
        <f t="shared" si="64"/>
        <v>0</v>
      </c>
      <c r="BF272" s="214">
        <f t="shared" si="65"/>
        <v>0</v>
      </c>
      <c r="BG272" s="214">
        <f t="shared" si="66"/>
        <v>0</v>
      </c>
      <c r="BH272" s="214">
        <f t="shared" si="67"/>
        <v>0</v>
      </c>
      <c r="BI272" s="214">
        <f t="shared" si="68"/>
        <v>0</v>
      </c>
      <c r="BJ272" s="14" t="s">
        <v>84</v>
      </c>
      <c r="BK272" s="214">
        <f t="shared" si="69"/>
        <v>0</v>
      </c>
      <c r="BL272" s="14" t="s">
        <v>150</v>
      </c>
      <c r="BM272" s="213" t="s">
        <v>699</v>
      </c>
    </row>
    <row r="273" spans="1:65" s="2" customFormat="1" ht="16.5" customHeight="1">
      <c r="A273" s="31"/>
      <c r="B273" s="32"/>
      <c r="C273" s="201" t="s">
        <v>700</v>
      </c>
      <c r="D273" s="201" t="s">
        <v>146</v>
      </c>
      <c r="E273" s="202" t="s">
        <v>701</v>
      </c>
      <c r="F273" s="203" t="s">
        <v>702</v>
      </c>
      <c r="G273" s="204" t="s">
        <v>268</v>
      </c>
      <c r="H273" s="205">
        <v>1</v>
      </c>
      <c r="I273" s="206"/>
      <c r="J273" s="207">
        <f t="shared" si="60"/>
        <v>0</v>
      </c>
      <c r="K273" s="208"/>
      <c r="L273" s="36"/>
      <c r="M273" s="209" t="s">
        <v>1</v>
      </c>
      <c r="N273" s="210" t="s">
        <v>41</v>
      </c>
      <c r="O273" s="68"/>
      <c r="P273" s="211">
        <f t="shared" si="61"/>
        <v>0</v>
      </c>
      <c r="Q273" s="211">
        <v>0.00078</v>
      </c>
      <c r="R273" s="211">
        <f t="shared" si="62"/>
        <v>0.00078</v>
      </c>
      <c r="S273" s="211">
        <v>0</v>
      </c>
      <c r="T273" s="212">
        <f t="shared" si="6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213" t="s">
        <v>150</v>
      </c>
      <c r="AT273" s="213" t="s">
        <v>146</v>
      </c>
      <c r="AU273" s="213" t="s">
        <v>86</v>
      </c>
      <c r="AY273" s="14" t="s">
        <v>143</v>
      </c>
      <c r="BE273" s="214">
        <f t="shared" si="64"/>
        <v>0</v>
      </c>
      <c r="BF273" s="214">
        <f t="shared" si="65"/>
        <v>0</v>
      </c>
      <c r="BG273" s="214">
        <f t="shared" si="66"/>
        <v>0</v>
      </c>
      <c r="BH273" s="214">
        <f t="shared" si="67"/>
        <v>0</v>
      </c>
      <c r="BI273" s="214">
        <f t="shared" si="68"/>
        <v>0</v>
      </c>
      <c r="BJ273" s="14" t="s">
        <v>84</v>
      </c>
      <c r="BK273" s="214">
        <f t="shared" si="69"/>
        <v>0</v>
      </c>
      <c r="BL273" s="14" t="s">
        <v>150</v>
      </c>
      <c r="BM273" s="213" t="s">
        <v>703</v>
      </c>
    </row>
    <row r="274" spans="1:65" s="2" customFormat="1" ht="25.5" customHeight="1">
      <c r="A274" s="31"/>
      <c r="B274" s="32"/>
      <c r="C274" s="201" t="s">
        <v>704</v>
      </c>
      <c r="D274" s="201" t="s">
        <v>146</v>
      </c>
      <c r="E274" s="202" t="s">
        <v>705</v>
      </c>
      <c r="F274" s="203" t="s">
        <v>706</v>
      </c>
      <c r="G274" s="204" t="s">
        <v>268</v>
      </c>
      <c r="H274" s="205">
        <v>9</v>
      </c>
      <c r="I274" s="206"/>
      <c r="J274" s="207">
        <f t="shared" si="60"/>
        <v>0</v>
      </c>
      <c r="K274" s="208"/>
      <c r="L274" s="36"/>
      <c r="M274" s="209" t="s">
        <v>1</v>
      </c>
      <c r="N274" s="210" t="s">
        <v>41</v>
      </c>
      <c r="O274" s="68"/>
      <c r="P274" s="211">
        <f t="shared" si="61"/>
        <v>0</v>
      </c>
      <c r="Q274" s="211">
        <v>0.0007</v>
      </c>
      <c r="R274" s="211">
        <f t="shared" si="62"/>
        <v>0.0063</v>
      </c>
      <c r="S274" s="211">
        <v>0</v>
      </c>
      <c r="T274" s="212">
        <f t="shared" si="6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13" t="s">
        <v>150</v>
      </c>
      <c r="AT274" s="213" t="s">
        <v>146</v>
      </c>
      <c r="AU274" s="213" t="s">
        <v>86</v>
      </c>
      <c r="AY274" s="14" t="s">
        <v>143</v>
      </c>
      <c r="BE274" s="214">
        <f t="shared" si="64"/>
        <v>0</v>
      </c>
      <c r="BF274" s="214">
        <f t="shared" si="65"/>
        <v>0</v>
      </c>
      <c r="BG274" s="214">
        <f t="shared" si="66"/>
        <v>0</v>
      </c>
      <c r="BH274" s="214">
        <f t="shared" si="67"/>
        <v>0</v>
      </c>
      <c r="BI274" s="214">
        <f t="shared" si="68"/>
        <v>0</v>
      </c>
      <c r="BJ274" s="14" t="s">
        <v>84</v>
      </c>
      <c r="BK274" s="214">
        <f t="shared" si="69"/>
        <v>0</v>
      </c>
      <c r="BL274" s="14" t="s">
        <v>150</v>
      </c>
      <c r="BM274" s="213" t="s">
        <v>707</v>
      </c>
    </row>
    <row r="275" spans="1:65" s="2" customFormat="1" ht="25.5" customHeight="1">
      <c r="A275" s="31"/>
      <c r="B275" s="32"/>
      <c r="C275" s="201" t="s">
        <v>708</v>
      </c>
      <c r="D275" s="201" t="s">
        <v>146</v>
      </c>
      <c r="E275" s="202" t="s">
        <v>709</v>
      </c>
      <c r="F275" s="203" t="s">
        <v>710</v>
      </c>
      <c r="G275" s="204" t="s">
        <v>268</v>
      </c>
      <c r="H275" s="205">
        <v>18</v>
      </c>
      <c r="I275" s="206"/>
      <c r="J275" s="207">
        <f t="shared" si="60"/>
        <v>0</v>
      </c>
      <c r="K275" s="208"/>
      <c r="L275" s="36"/>
      <c r="M275" s="209" t="s">
        <v>1</v>
      </c>
      <c r="N275" s="210" t="s">
        <v>41</v>
      </c>
      <c r="O275" s="68"/>
      <c r="P275" s="211">
        <f t="shared" si="61"/>
        <v>0</v>
      </c>
      <c r="Q275" s="211">
        <v>0.00022</v>
      </c>
      <c r="R275" s="211">
        <f t="shared" si="62"/>
        <v>0.00396</v>
      </c>
      <c r="S275" s="211">
        <v>0</v>
      </c>
      <c r="T275" s="212">
        <f t="shared" si="6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213" t="s">
        <v>150</v>
      </c>
      <c r="AT275" s="213" t="s">
        <v>146</v>
      </c>
      <c r="AU275" s="213" t="s">
        <v>86</v>
      </c>
      <c r="AY275" s="14" t="s">
        <v>143</v>
      </c>
      <c r="BE275" s="214">
        <f t="shared" si="64"/>
        <v>0</v>
      </c>
      <c r="BF275" s="214">
        <f t="shared" si="65"/>
        <v>0</v>
      </c>
      <c r="BG275" s="214">
        <f t="shared" si="66"/>
        <v>0</v>
      </c>
      <c r="BH275" s="214">
        <f t="shared" si="67"/>
        <v>0</v>
      </c>
      <c r="BI275" s="214">
        <f t="shared" si="68"/>
        <v>0</v>
      </c>
      <c r="BJ275" s="14" t="s">
        <v>84</v>
      </c>
      <c r="BK275" s="214">
        <f t="shared" si="69"/>
        <v>0</v>
      </c>
      <c r="BL275" s="14" t="s">
        <v>150</v>
      </c>
      <c r="BM275" s="213" t="s">
        <v>711</v>
      </c>
    </row>
    <row r="276" spans="1:65" s="2" customFormat="1" ht="25.5" customHeight="1">
      <c r="A276" s="31"/>
      <c r="B276" s="32"/>
      <c r="C276" s="201" t="s">
        <v>712</v>
      </c>
      <c r="D276" s="201" t="s">
        <v>146</v>
      </c>
      <c r="E276" s="202" t="s">
        <v>713</v>
      </c>
      <c r="F276" s="203" t="s">
        <v>714</v>
      </c>
      <c r="G276" s="204" t="s">
        <v>268</v>
      </c>
      <c r="H276" s="205">
        <v>2</v>
      </c>
      <c r="I276" s="206"/>
      <c r="J276" s="207">
        <f t="shared" si="60"/>
        <v>0</v>
      </c>
      <c r="K276" s="208"/>
      <c r="L276" s="36"/>
      <c r="M276" s="209" t="s">
        <v>1</v>
      </c>
      <c r="N276" s="210" t="s">
        <v>41</v>
      </c>
      <c r="O276" s="68"/>
      <c r="P276" s="211">
        <f t="shared" si="61"/>
        <v>0</v>
      </c>
      <c r="Q276" s="211">
        <v>0.00124</v>
      </c>
      <c r="R276" s="211">
        <f t="shared" si="62"/>
        <v>0.00248</v>
      </c>
      <c r="S276" s="211">
        <v>0</v>
      </c>
      <c r="T276" s="212">
        <f t="shared" si="6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213" t="s">
        <v>150</v>
      </c>
      <c r="AT276" s="213" t="s">
        <v>146</v>
      </c>
      <c r="AU276" s="213" t="s">
        <v>86</v>
      </c>
      <c r="AY276" s="14" t="s">
        <v>143</v>
      </c>
      <c r="BE276" s="214">
        <f t="shared" si="64"/>
        <v>0</v>
      </c>
      <c r="BF276" s="214">
        <f t="shared" si="65"/>
        <v>0</v>
      </c>
      <c r="BG276" s="214">
        <f t="shared" si="66"/>
        <v>0</v>
      </c>
      <c r="BH276" s="214">
        <f t="shared" si="67"/>
        <v>0</v>
      </c>
      <c r="BI276" s="214">
        <f t="shared" si="68"/>
        <v>0</v>
      </c>
      <c r="BJ276" s="14" t="s">
        <v>84</v>
      </c>
      <c r="BK276" s="214">
        <f t="shared" si="69"/>
        <v>0</v>
      </c>
      <c r="BL276" s="14" t="s">
        <v>150</v>
      </c>
      <c r="BM276" s="213" t="s">
        <v>715</v>
      </c>
    </row>
    <row r="277" spans="1:65" s="2" customFormat="1" ht="25.5" customHeight="1">
      <c r="A277" s="31"/>
      <c r="B277" s="32"/>
      <c r="C277" s="201" t="s">
        <v>716</v>
      </c>
      <c r="D277" s="201" t="s">
        <v>146</v>
      </c>
      <c r="E277" s="202" t="s">
        <v>717</v>
      </c>
      <c r="F277" s="203" t="s">
        <v>718</v>
      </c>
      <c r="G277" s="204" t="s">
        <v>268</v>
      </c>
      <c r="H277" s="205">
        <v>1</v>
      </c>
      <c r="I277" s="206"/>
      <c r="J277" s="207">
        <f t="shared" si="60"/>
        <v>0</v>
      </c>
      <c r="K277" s="208"/>
      <c r="L277" s="36"/>
      <c r="M277" s="209" t="s">
        <v>1</v>
      </c>
      <c r="N277" s="210" t="s">
        <v>41</v>
      </c>
      <c r="O277" s="68"/>
      <c r="P277" s="211">
        <f t="shared" si="61"/>
        <v>0</v>
      </c>
      <c r="Q277" s="211">
        <v>0.00173</v>
      </c>
      <c r="R277" s="211">
        <f t="shared" si="62"/>
        <v>0.00173</v>
      </c>
      <c r="S277" s="211">
        <v>0</v>
      </c>
      <c r="T277" s="212">
        <f t="shared" si="6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213" t="s">
        <v>150</v>
      </c>
      <c r="AT277" s="213" t="s">
        <v>146</v>
      </c>
      <c r="AU277" s="213" t="s">
        <v>86</v>
      </c>
      <c r="AY277" s="14" t="s">
        <v>143</v>
      </c>
      <c r="BE277" s="214">
        <f t="shared" si="64"/>
        <v>0</v>
      </c>
      <c r="BF277" s="214">
        <f t="shared" si="65"/>
        <v>0</v>
      </c>
      <c r="BG277" s="214">
        <f t="shared" si="66"/>
        <v>0</v>
      </c>
      <c r="BH277" s="214">
        <f t="shared" si="67"/>
        <v>0</v>
      </c>
      <c r="BI277" s="214">
        <f t="shared" si="68"/>
        <v>0</v>
      </c>
      <c r="BJ277" s="14" t="s">
        <v>84</v>
      </c>
      <c r="BK277" s="214">
        <f t="shared" si="69"/>
        <v>0</v>
      </c>
      <c r="BL277" s="14" t="s">
        <v>150</v>
      </c>
      <c r="BM277" s="213" t="s">
        <v>719</v>
      </c>
    </row>
    <row r="278" spans="1:65" s="2" customFormat="1" ht="25.5" customHeight="1">
      <c r="A278" s="31"/>
      <c r="B278" s="32"/>
      <c r="C278" s="201" t="s">
        <v>720</v>
      </c>
      <c r="D278" s="201" t="s">
        <v>146</v>
      </c>
      <c r="E278" s="202" t="s">
        <v>721</v>
      </c>
      <c r="F278" s="203" t="s">
        <v>722</v>
      </c>
      <c r="G278" s="204" t="s">
        <v>268</v>
      </c>
      <c r="H278" s="205">
        <v>6</v>
      </c>
      <c r="I278" s="206"/>
      <c r="J278" s="207">
        <f t="shared" si="60"/>
        <v>0</v>
      </c>
      <c r="K278" s="208"/>
      <c r="L278" s="36"/>
      <c r="M278" s="209" t="s">
        <v>1</v>
      </c>
      <c r="N278" s="210" t="s">
        <v>41</v>
      </c>
      <c r="O278" s="68"/>
      <c r="P278" s="211">
        <f t="shared" si="61"/>
        <v>0</v>
      </c>
      <c r="Q278" s="211">
        <v>0.0007</v>
      </c>
      <c r="R278" s="211">
        <f t="shared" si="62"/>
        <v>0.0042</v>
      </c>
      <c r="S278" s="211">
        <v>0</v>
      </c>
      <c r="T278" s="212">
        <f t="shared" si="6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13" t="s">
        <v>150</v>
      </c>
      <c r="AT278" s="213" t="s">
        <v>146</v>
      </c>
      <c r="AU278" s="213" t="s">
        <v>86</v>
      </c>
      <c r="AY278" s="14" t="s">
        <v>143</v>
      </c>
      <c r="BE278" s="214">
        <f t="shared" si="64"/>
        <v>0</v>
      </c>
      <c r="BF278" s="214">
        <f t="shared" si="65"/>
        <v>0</v>
      </c>
      <c r="BG278" s="214">
        <f t="shared" si="66"/>
        <v>0</v>
      </c>
      <c r="BH278" s="214">
        <f t="shared" si="67"/>
        <v>0</v>
      </c>
      <c r="BI278" s="214">
        <f t="shared" si="68"/>
        <v>0</v>
      </c>
      <c r="BJ278" s="14" t="s">
        <v>84</v>
      </c>
      <c r="BK278" s="214">
        <f t="shared" si="69"/>
        <v>0</v>
      </c>
      <c r="BL278" s="14" t="s">
        <v>150</v>
      </c>
      <c r="BM278" s="213" t="s">
        <v>723</v>
      </c>
    </row>
    <row r="279" spans="1:65" s="2" customFormat="1" ht="16.5" customHeight="1">
      <c r="A279" s="31"/>
      <c r="B279" s="32"/>
      <c r="C279" s="201" t="s">
        <v>724</v>
      </c>
      <c r="D279" s="201" t="s">
        <v>146</v>
      </c>
      <c r="E279" s="202" t="s">
        <v>725</v>
      </c>
      <c r="F279" s="203" t="s">
        <v>339</v>
      </c>
      <c r="G279" s="204" t="s">
        <v>268</v>
      </c>
      <c r="H279" s="205">
        <v>3</v>
      </c>
      <c r="I279" s="206"/>
      <c r="J279" s="207">
        <f t="shared" si="60"/>
        <v>0</v>
      </c>
      <c r="K279" s="208"/>
      <c r="L279" s="36"/>
      <c r="M279" s="209" t="s">
        <v>1</v>
      </c>
      <c r="N279" s="210" t="s">
        <v>41</v>
      </c>
      <c r="O279" s="68"/>
      <c r="P279" s="211">
        <f t="shared" si="61"/>
        <v>0</v>
      </c>
      <c r="Q279" s="211">
        <v>0.00168</v>
      </c>
      <c r="R279" s="211">
        <f t="shared" si="62"/>
        <v>0.00504</v>
      </c>
      <c r="S279" s="211">
        <v>0</v>
      </c>
      <c r="T279" s="212">
        <f t="shared" si="6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213" t="s">
        <v>150</v>
      </c>
      <c r="AT279" s="213" t="s">
        <v>146</v>
      </c>
      <c r="AU279" s="213" t="s">
        <v>86</v>
      </c>
      <c r="AY279" s="14" t="s">
        <v>143</v>
      </c>
      <c r="BE279" s="214">
        <f t="shared" si="64"/>
        <v>0</v>
      </c>
      <c r="BF279" s="214">
        <f t="shared" si="65"/>
        <v>0</v>
      </c>
      <c r="BG279" s="214">
        <f t="shared" si="66"/>
        <v>0</v>
      </c>
      <c r="BH279" s="214">
        <f t="shared" si="67"/>
        <v>0</v>
      </c>
      <c r="BI279" s="214">
        <f t="shared" si="68"/>
        <v>0</v>
      </c>
      <c r="BJ279" s="14" t="s">
        <v>84</v>
      </c>
      <c r="BK279" s="214">
        <f t="shared" si="69"/>
        <v>0</v>
      </c>
      <c r="BL279" s="14" t="s">
        <v>150</v>
      </c>
      <c r="BM279" s="213" t="s">
        <v>726</v>
      </c>
    </row>
    <row r="280" spans="1:65" s="2" customFormat="1" ht="24.75" customHeight="1">
      <c r="A280" s="31"/>
      <c r="B280" s="32"/>
      <c r="C280" s="201" t="s">
        <v>727</v>
      </c>
      <c r="D280" s="201" t="s">
        <v>146</v>
      </c>
      <c r="E280" s="202" t="s">
        <v>728</v>
      </c>
      <c r="F280" s="203" t="s">
        <v>729</v>
      </c>
      <c r="G280" s="204" t="s">
        <v>268</v>
      </c>
      <c r="H280" s="205">
        <v>1</v>
      </c>
      <c r="I280" s="206"/>
      <c r="J280" s="207">
        <f t="shared" si="60"/>
        <v>0</v>
      </c>
      <c r="K280" s="208"/>
      <c r="L280" s="36"/>
      <c r="M280" s="209" t="s">
        <v>1</v>
      </c>
      <c r="N280" s="210" t="s">
        <v>41</v>
      </c>
      <c r="O280" s="68"/>
      <c r="P280" s="211">
        <f t="shared" si="61"/>
        <v>0</v>
      </c>
      <c r="Q280" s="211">
        <v>0.00154</v>
      </c>
      <c r="R280" s="211">
        <f t="shared" si="62"/>
        <v>0.00154</v>
      </c>
      <c r="S280" s="211">
        <v>0</v>
      </c>
      <c r="T280" s="212">
        <f t="shared" si="6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213" t="s">
        <v>150</v>
      </c>
      <c r="AT280" s="213" t="s">
        <v>146</v>
      </c>
      <c r="AU280" s="213" t="s">
        <v>86</v>
      </c>
      <c r="AY280" s="14" t="s">
        <v>143</v>
      </c>
      <c r="BE280" s="214">
        <f t="shared" si="64"/>
        <v>0</v>
      </c>
      <c r="BF280" s="214">
        <f t="shared" si="65"/>
        <v>0</v>
      </c>
      <c r="BG280" s="214">
        <f t="shared" si="66"/>
        <v>0</v>
      </c>
      <c r="BH280" s="214">
        <f t="shared" si="67"/>
        <v>0</v>
      </c>
      <c r="BI280" s="214">
        <f t="shared" si="68"/>
        <v>0</v>
      </c>
      <c r="BJ280" s="14" t="s">
        <v>84</v>
      </c>
      <c r="BK280" s="214">
        <f t="shared" si="69"/>
        <v>0</v>
      </c>
      <c r="BL280" s="14" t="s">
        <v>150</v>
      </c>
      <c r="BM280" s="213" t="s">
        <v>730</v>
      </c>
    </row>
    <row r="281" spans="1:65" s="2" customFormat="1" ht="24.75" customHeight="1">
      <c r="A281" s="31"/>
      <c r="B281" s="32"/>
      <c r="C281" s="201" t="s">
        <v>731</v>
      </c>
      <c r="D281" s="201" t="s">
        <v>146</v>
      </c>
      <c r="E281" s="202" t="s">
        <v>732</v>
      </c>
      <c r="F281" s="203" t="s">
        <v>733</v>
      </c>
      <c r="G281" s="204" t="s">
        <v>268</v>
      </c>
      <c r="H281" s="205">
        <v>1</v>
      </c>
      <c r="I281" s="206"/>
      <c r="J281" s="207">
        <f t="shared" si="60"/>
        <v>0</v>
      </c>
      <c r="K281" s="208"/>
      <c r="L281" s="36"/>
      <c r="M281" s="209" t="s">
        <v>1</v>
      </c>
      <c r="N281" s="210" t="s">
        <v>41</v>
      </c>
      <c r="O281" s="68"/>
      <c r="P281" s="211">
        <f t="shared" si="61"/>
        <v>0</v>
      </c>
      <c r="Q281" s="211">
        <v>0.00155</v>
      </c>
      <c r="R281" s="211">
        <f t="shared" si="62"/>
        <v>0.00155</v>
      </c>
      <c r="S281" s="211">
        <v>0</v>
      </c>
      <c r="T281" s="212">
        <f t="shared" si="6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13" t="s">
        <v>150</v>
      </c>
      <c r="AT281" s="213" t="s">
        <v>146</v>
      </c>
      <c r="AU281" s="213" t="s">
        <v>86</v>
      </c>
      <c r="AY281" s="14" t="s">
        <v>143</v>
      </c>
      <c r="BE281" s="214">
        <f t="shared" si="64"/>
        <v>0</v>
      </c>
      <c r="BF281" s="214">
        <f t="shared" si="65"/>
        <v>0</v>
      </c>
      <c r="BG281" s="214">
        <f t="shared" si="66"/>
        <v>0</v>
      </c>
      <c r="BH281" s="214">
        <f t="shared" si="67"/>
        <v>0</v>
      </c>
      <c r="BI281" s="214">
        <f t="shared" si="68"/>
        <v>0</v>
      </c>
      <c r="BJ281" s="14" t="s">
        <v>84</v>
      </c>
      <c r="BK281" s="214">
        <f t="shared" si="69"/>
        <v>0</v>
      </c>
      <c r="BL281" s="14" t="s">
        <v>150</v>
      </c>
      <c r="BM281" s="213" t="s">
        <v>734</v>
      </c>
    </row>
    <row r="282" spans="1:65" s="2" customFormat="1" ht="24.75" customHeight="1">
      <c r="A282" s="31"/>
      <c r="B282" s="32"/>
      <c r="C282" s="201" t="s">
        <v>735</v>
      </c>
      <c r="D282" s="201" t="s">
        <v>146</v>
      </c>
      <c r="E282" s="202" t="s">
        <v>736</v>
      </c>
      <c r="F282" s="203" t="s">
        <v>303</v>
      </c>
      <c r="G282" s="204" t="s">
        <v>268</v>
      </c>
      <c r="H282" s="205">
        <v>10</v>
      </c>
      <c r="I282" s="206"/>
      <c r="J282" s="207">
        <f t="shared" si="60"/>
        <v>0</v>
      </c>
      <c r="K282" s="208"/>
      <c r="L282" s="36"/>
      <c r="M282" s="209" t="s">
        <v>1</v>
      </c>
      <c r="N282" s="210" t="s">
        <v>41</v>
      </c>
      <c r="O282" s="68"/>
      <c r="P282" s="211">
        <f t="shared" si="61"/>
        <v>0</v>
      </c>
      <c r="Q282" s="211">
        <v>0.00057</v>
      </c>
      <c r="R282" s="211">
        <f t="shared" si="62"/>
        <v>0.0057</v>
      </c>
      <c r="S282" s="211">
        <v>0</v>
      </c>
      <c r="T282" s="212">
        <f t="shared" si="6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213" t="s">
        <v>150</v>
      </c>
      <c r="AT282" s="213" t="s">
        <v>146</v>
      </c>
      <c r="AU282" s="213" t="s">
        <v>86</v>
      </c>
      <c r="AY282" s="14" t="s">
        <v>143</v>
      </c>
      <c r="BE282" s="214">
        <f t="shared" si="64"/>
        <v>0</v>
      </c>
      <c r="BF282" s="214">
        <f t="shared" si="65"/>
        <v>0</v>
      </c>
      <c r="BG282" s="214">
        <f t="shared" si="66"/>
        <v>0</v>
      </c>
      <c r="BH282" s="214">
        <f t="shared" si="67"/>
        <v>0</v>
      </c>
      <c r="BI282" s="214">
        <f t="shared" si="68"/>
        <v>0</v>
      </c>
      <c r="BJ282" s="14" t="s">
        <v>84</v>
      </c>
      <c r="BK282" s="214">
        <f t="shared" si="69"/>
        <v>0</v>
      </c>
      <c r="BL282" s="14" t="s">
        <v>150</v>
      </c>
      <c r="BM282" s="213" t="s">
        <v>737</v>
      </c>
    </row>
    <row r="283" spans="1:65" s="2" customFormat="1" ht="24.75" customHeight="1">
      <c r="A283" s="31"/>
      <c r="B283" s="32"/>
      <c r="C283" s="201" t="s">
        <v>738</v>
      </c>
      <c r="D283" s="201" t="s">
        <v>146</v>
      </c>
      <c r="E283" s="202" t="s">
        <v>739</v>
      </c>
      <c r="F283" s="203" t="s">
        <v>740</v>
      </c>
      <c r="G283" s="204" t="s">
        <v>268</v>
      </c>
      <c r="H283" s="205">
        <v>1</v>
      </c>
      <c r="I283" s="206"/>
      <c r="J283" s="207">
        <f t="shared" si="60"/>
        <v>0</v>
      </c>
      <c r="K283" s="208"/>
      <c r="L283" s="36"/>
      <c r="M283" s="209" t="s">
        <v>1</v>
      </c>
      <c r="N283" s="210" t="s">
        <v>41</v>
      </c>
      <c r="O283" s="68"/>
      <c r="P283" s="211">
        <f t="shared" si="61"/>
        <v>0</v>
      </c>
      <c r="Q283" s="211">
        <v>0.00221</v>
      </c>
      <c r="R283" s="211">
        <f t="shared" si="62"/>
        <v>0.00221</v>
      </c>
      <c r="S283" s="211">
        <v>0</v>
      </c>
      <c r="T283" s="212">
        <f t="shared" si="6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213" t="s">
        <v>150</v>
      </c>
      <c r="AT283" s="213" t="s">
        <v>146</v>
      </c>
      <c r="AU283" s="213" t="s">
        <v>86</v>
      </c>
      <c r="AY283" s="14" t="s">
        <v>143</v>
      </c>
      <c r="BE283" s="214">
        <f t="shared" si="64"/>
        <v>0</v>
      </c>
      <c r="BF283" s="214">
        <f t="shared" si="65"/>
        <v>0</v>
      </c>
      <c r="BG283" s="214">
        <f t="shared" si="66"/>
        <v>0</v>
      </c>
      <c r="BH283" s="214">
        <f t="shared" si="67"/>
        <v>0</v>
      </c>
      <c r="BI283" s="214">
        <f t="shared" si="68"/>
        <v>0</v>
      </c>
      <c r="BJ283" s="14" t="s">
        <v>84</v>
      </c>
      <c r="BK283" s="214">
        <f t="shared" si="69"/>
        <v>0</v>
      </c>
      <c r="BL283" s="14" t="s">
        <v>150</v>
      </c>
      <c r="BM283" s="213" t="s">
        <v>741</v>
      </c>
    </row>
    <row r="284" spans="1:65" s="2" customFormat="1" ht="24.75" customHeight="1">
      <c r="A284" s="31"/>
      <c r="B284" s="32"/>
      <c r="C284" s="201" t="s">
        <v>742</v>
      </c>
      <c r="D284" s="201" t="s">
        <v>146</v>
      </c>
      <c r="E284" s="202" t="s">
        <v>743</v>
      </c>
      <c r="F284" s="203" t="s">
        <v>744</v>
      </c>
      <c r="G284" s="204" t="s">
        <v>261</v>
      </c>
      <c r="H284" s="205">
        <v>0.58</v>
      </c>
      <c r="I284" s="206"/>
      <c r="J284" s="207">
        <f t="shared" si="60"/>
        <v>0</v>
      </c>
      <c r="K284" s="208"/>
      <c r="L284" s="36"/>
      <c r="M284" s="209" t="s">
        <v>1</v>
      </c>
      <c r="N284" s="210" t="s">
        <v>41</v>
      </c>
      <c r="O284" s="68"/>
      <c r="P284" s="211">
        <f t="shared" si="61"/>
        <v>0</v>
      </c>
      <c r="Q284" s="211">
        <v>0</v>
      </c>
      <c r="R284" s="211">
        <f t="shared" si="62"/>
        <v>0</v>
      </c>
      <c r="S284" s="211">
        <v>0</v>
      </c>
      <c r="T284" s="212">
        <f t="shared" si="6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13" t="s">
        <v>150</v>
      </c>
      <c r="AT284" s="213" t="s">
        <v>146</v>
      </c>
      <c r="AU284" s="213" t="s">
        <v>86</v>
      </c>
      <c r="AY284" s="14" t="s">
        <v>143</v>
      </c>
      <c r="BE284" s="214">
        <f t="shared" si="64"/>
        <v>0</v>
      </c>
      <c r="BF284" s="214">
        <f t="shared" si="65"/>
        <v>0</v>
      </c>
      <c r="BG284" s="214">
        <f t="shared" si="66"/>
        <v>0</v>
      </c>
      <c r="BH284" s="214">
        <f t="shared" si="67"/>
        <v>0</v>
      </c>
      <c r="BI284" s="214">
        <f t="shared" si="68"/>
        <v>0</v>
      </c>
      <c r="BJ284" s="14" t="s">
        <v>84</v>
      </c>
      <c r="BK284" s="214">
        <f t="shared" si="69"/>
        <v>0</v>
      </c>
      <c r="BL284" s="14" t="s">
        <v>150</v>
      </c>
      <c r="BM284" s="213" t="s">
        <v>745</v>
      </c>
    </row>
    <row r="285" spans="2:63" s="12" customFormat="1" ht="22.9" customHeight="1">
      <c r="B285" s="185"/>
      <c r="C285" s="186"/>
      <c r="D285" s="187" t="s">
        <v>75</v>
      </c>
      <c r="E285" s="199" t="s">
        <v>746</v>
      </c>
      <c r="F285" s="199" t="s">
        <v>747</v>
      </c>
      <c r="G285" s="186"/>
      <c r="H285" s="186"/>
      <c r="I285" s="189"/>
      <c r="J285" s="200">
        <f>BK285</f>
        <v>0</v>
      </c>
      <c r="K285" s="186"/>
      <c r="L285" s="191"/>
      <c r="M285" s="192"/>
      <c r="N285" s="193"/>
      <c r="O285" s="193"/>
      <c r="P285" s="194">
        <f>SUM(P286:P297)</f>
        <v>0</v>
      </c>
      <c r="Q285" s="193"/>
      <c r="R285" s="194">
        <f>SUM(R286:R297)</f>
        <v>0.57832</v>
      </c>
      <c r="S285" s="193"/>
      <c r="T285" s="195">
        <f>SUM(T286:T297)</f>
        <v>0</v>
      </c>
      <c r="AR285" s="196" t="s">
        <v>86</v>
      </c>
      <c r="AT285" s="197" t="s">
        <v>75</v>
      </c>
      <c r="AU285" s="197" t="s">
        <v>84</v>
      </c>
      <c r="AY285" s="196" t="s">
        <v>143</v>
      </c>
      <c r="BK285" s="198">
        <f>SUM(BK286:BK297)</f>
        <v>0</v>
      </c>
    </row>
    <row r="286" spans="1:65" s="2" customFormat="1" ht="26.25" customHeight="1">
      <c r="A286" s="31"/>
      <c r="B286" s="32"/>
      <c r="C286" s="201" t="s">
        <v>748</v>
      </c>
      <c r="D286" s="201" t="s">
        <v>146</v>
      </c>
      <c r="E286" s="202" t="s">
        <v>749</v>
      </c>
      <c r="F286" s="203" t="s">
        <v>750</v>
      </c>
      <c r="G286" s="204" t="s">
        <v>268</v>
      </c>
      <c r="H286" s="205">
        <v>2</v>
      </c>
      <c r="I286" s="206"/>
      <c r="J286" s="207">
        <f aca="true" t="shared" si="70" ref="J286:J297">ROUND(I286*H286,2)</f>
        <v>0</v>
      </c>
      <c r="K286" s="208"/>
      <c r="L286" s="36"/>
      <c r="M286" s="209" t="s">
        <v>1</v>
      </c>
      <c r="N286" s="210" t="s">
        <v>41</v>
      </c>
      <c r="O286" s="68"/>
      <c r="P286" s="211">
        <f aca="true" t="shared" si="71" ref="P286:P297">O286*H286</f>
        <v>0</v>
      </c>
      <c r="Q286" s="211">
        <v>0.05436</v>
      </c>
      <c r="R286" s="211">
        <f aca="true" t="shared" si="72" ref="R286:R297">Q286*H286</f>
        <v>0.10872</v>
      </c>
      <c r="S286" s="211">
        <v>0</v>
      </c>
      <c r="T286" s="212">
        <f aca="true" t="shared" si="73" ref="T286:T297"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213" t="s">
        <v>150</v>
      </c>
      <c r="AT286" s="213" t="s">
        <v>146</v>
      </c>
      <c r="AU286" s="213" t="s">
        <v>86</v>
      </c>
      <c r="AY286" s="14" t="s">
        <v>143</v>
      </c>
      <c r="BE286" s="214">
        <f aca="true" t="shared" si="74" ref="BE286:BE297">IF(N286="základní",J286,0)</f>
        <v>0</v>
      </c>
      <c r="BF286" s="214">
        <f aca="true" t="shared" si="75" ref="BF286:BF297">IF(N286="snížená",J286,0)</f>
        <v>0</v>
      </c>
      <c r="BG286" s="214">
        <f aca="true" t="shared" si="76" ref="BG286:BG297">IF(N286="zákl. přenesená",J286,0)</f>
        <v>0</v>
      </c>
      <c r="BH286" s="214">
        <f aca="true" t="shared" si="77" ref="BH286:BH297">IF(N286="sníž. přenesená",J286,0)</f>
        <v>0</v>
      </c>
      <c r="BI286" s="214">
        <f aca="true" t="shared" si="78" ref="BI286:BI297">IF(N286="nulová",J286,0)</f>
        <v>0</v>
      </c>
      <c r="BJ286" s="14" t="s">
        <v>84</v>
      </c>
      <c r="BK286" s="214">
        <f aca="true" t="shared" si="79" ref="BK286:BK297">ROUND(I286*H286,2)</f>
        <v>0</v>
      </c>
      <c r="BL286" s="14" t="s">
        <v>150</v>
      </c>
      <c r="BM286" s="213" t="s">
        <v>751</v>
      </c>
    </row>
    <row r="287" spans="1:65" s="2" customFormat="1" ht="26.25" customHeight="1">
      <c r="A287" s="31"/>
      <c r="B287" s="32"/>
      <c r="C287" s="201" t="s">
        <v>752</v>
      </c>
      <c r="D287" s="201" t="s">
        <v>146</v>
      </c>
      <c r="E287" s="202" t="s">
        <v>753</v>
      </c>
      <c r="F287" s="203" t="s">
        <v>754</v>
      </c>
      <c r="G287" s="204" t="s">
        <v>268</v>
      </c>
      <c r="H287" s="205">
        <v>1</v>
      </c>
      <c r="I287" s="206"/>
      <c r="J287" s="207">
        <f t="shared" si="70"/>
        <v>0</v>
      </c>
      <c r="K287" s="208"/>
      <c r="L287" s="36"/>
      <c r="M287" s="209" t="s">
        <v>1</v>
      </c>
      <c r="N287" s="210" t="s">
        <v>41</v>
      </c>
      <c r="O287" s="68"/>
      <c r="P287" s="211">
        <f t="shared" si="71"/>
        <v>0</v>
      </c>
      <c r="Q287" s="211">
        <v>0.04532</v>
      </c>
      <c r="R287" s="211">
        <f t="shared" si="72"/>
        <v>0.04532</v>
      </c>
      <c r="S287" s="211">
        <v>0</v>
      </c>
      <c r="T287" s="212">
        <f t="shared" si="73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213" t="s">
        <v>150</v>
      </c>
      <c r="AT287" s="213" t="s">
        <v>146</v>
      </c>
      <c r="AU287" s="213" t="s">
        <v>86</v>
      </c>
      <c r="AY287" s="14" t="s">
        <v>143</v>
      </c>
      <c r="BE287" s="214">
        <f t="shared" si="74"/>
        <v>0</v>
      </c>
      <c r="BF287" s="214">
        <f t="shared" si="75"/>
        <v>0</v>
      </c>
      <c r="BG287" s="214">
        <f t="shared" si="76"/>
        <v>0</v>
      </c>
      <c r="BH287" s="214">
        <f t="shared" si="77"/>
        <v>0</v>
      </c>
      <c r="BI287" s="214">
        <f t="shared" si="78"/>
        <v>0</v>
      </c>
      <c r="BJ287" s="14" t="s">
        <v>84</v>
      </c>
      <c r="BK287" s="214">
        <f t="shared" si="79"/>
        <v>0</v>
      </c>
      <c r="BL287" s="14" t="s">
        <v>150</v>
      </c>
      <c r="BM287" s="213" t="s">
        <v>755</v>
      </c>
    </row>
    <row r="288" spans="1:65" s="2" customFormat="1" ht="26.25" customHeight="1">
      <c r="A288" s="31"/>
      <c r="B288" s="32"/>
      <c r="C288" s="201" t="s">
        <v>756</v>
      </c>
      <c r="D288" s="201" t="s">
        <v>146</v>
      </c>
      <c r="E288" s="202" t="s">
        <v>757</v>
      </c>
      <c r="F288" s="203" t="s">
        <v>758</v>
      </c>
      <c r="G288" s="204" t="s">
        <v>268</v>
      </c>
      <c r="H288" s="205">
        <v>1</v>
      </c>
      <c r="I288" s="206"/>
      <c r="J288" s="207">
        <f t="shared" si="70"/>
        <v>0</v>
      </c>
      <c r="K288" s="208"/>
      <c r="L288" s="36"/>
      <c r="M288" s="209" t="s">
        <v>1</v>
      </c>
      <c r="N288" s="210" t="s">
        <v>41</v>
      </c>
      <c r="O288" s="68"/>
      <c r="P288" s="211">
        <f t="shared" si="71"/>
        <v>0</v>
      </c>
      <c r="Q288" s="211">
        <v>0.05071</v>
      </c>
      <c r="R288" s="211">
        <f t="shared" si="72"/>
        <v>0.05071</v>
      </c>
      <c r="S288" s="211">
        <v>0</v>
      </c>
      <c r="T288" s="212">
        <f t="shared" si="7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213" t="s">
        <v>150</v>
      </c>
      <c r="AT288" s="213" t="s">
        <v>146</v>
      </c>
      <c r="AU288" s="213" t="s">
        <v>86</v>
      </c>
      <c r="AY288" s="14" t="s">
        <v>143</v>
      </c>
      <c r="BE288" s="214">
        <f t="shared" si="74"/>
        <v>0</v>
      </c>
      <c r="BF288" s="214">
        <f t="shared" si="75"/>
        <v>0</v>
      </c>
      <c r="BG288" s="214">
        <f t="shared" si="76"/>
        <v>0</v>
      </c>
      <c r="BH288" s="214">
        <f t="shared" si="77"/>
        <v>0</v>
      </c>
      <c r="BI288" s="214">
        <f t="shared" si="78"/>
        <v>0</v>
      </c>
      <c r="BJ288" s="14" t="s">
        <v>84</v>
      </c>
      <c r="BK288" s="214">
        <f t="shared" si="79"/>
        <v>0</v>
      </c>
      <c r="BL288" s="14" t="s">
        <v>150</v>
      </c>
      <c r="BM288" s="213" t="s">
        <v>759</v>
      </c>
    </row>
    <row r="289" spans="1:65" s="2" customFormat="1" ht="26.25" customHeight="1">
      <c r="A289" s="31"/>
      <c r="B289" s="32"/>
      <c r="C289" s="201" t="s">
        <v>760</v>
      </c>
      <c r="D289" s="201" t="s">
        <v>146</v>
      </c>
      <c r="E289" s="202" t="s">
        <v>761</v>
      </c>
      <c r="F289" s="203" t="s">
        <v>762</v>
      </c>
      <c r="G289" s="204" t="s">
        <v>268</v>
      </c>
      <c r="H289" s="205">
        <v>1</v>
      </c>
      <c r="I289" s="206"/>
      <c r="J289" s="207">
        <f t="shared" si="70"/>
        <v>0</v>
      </c>
      <c r="K289" s="208"/>
      <c r="L289" s="36"/>
      <c r="M289" s="209" t="s">
        <v>1</v>
      </c>
      <c r="N289" s="210" t="s">
        <v>41</v>
      </c>
      <c r="O289" s="68"/>
      <c r="P289" s="211">
        <f t="shared" si="71"/>
        <v>0</v>
      </c>
      <c r="Q289" s="211">
        <v>0.0561</v>
      </c>
      <c r="R289" s="211">
        <f t="shared" si="72"/>
        <v>0.0561</v>
      </c>
      <c r="S289" s="211">
        <v>0</v>
      </c>
      <c r="T289" s="212">
        <f t="shared" si="7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213" t="s">
        <v>150</v>
      </c>
      <c r="AT289" s="213" t="s">
        <v>146</v>
      </c>
      <c r="AU289" s="213" t="s">
        <v>86</v>
      </c>
      <c r="AY289" s="14" t="s">
        <v>143</v>
      </c>
      <c r="BE289" s="214">
        <f t="shared" si="74"/>
        <v>0</v>
      </c>
      <c r="BF289" s="214">
        <f t="shared" si="75"/>
        <v>0</v>
      </c>
      <c r="BG289" s="214">
        <f t="shared" si="76"/>
        <v>0</v>
      </c>
      <c r="BH289" s="214">
        <f t="shared" si="77"/>
        <v>0</v>
      </c>
      <c r="BI289" s="214">
        <f t="shared" si="78"/>
        <v>0</v>
      </c>
      <c r="BJ289" s="14" t="s">
        <v>84</v>
      </c>
      <c r="BK289" s="214">
        <f t="shared" si="79"/>
        <v>0</v>
      </c>
      <c r="BL289" s="14" t="s">
        <v>150</v>
      </c>
      <c r="BM289" s="213" t="s">
        <v>763</v>
      </c>
    </row>
    <row r="290" spans="1:65" s="2" customFormat="1" ht="26.25" customHeight="1">
      <c r="A290" s="31"/>
      <c r="B290" s="32"/>
      <c r="C290" s="201" t="s">
        <v>764</v>
      </c>
      <c r="D290" s="201" t="s">
        <v>146</v>
      </c>
      <c r="E290" s="202" t="s">
        <v>765</v>
      </c>
      <c r="F290" s="203" t="s">
        <v>766</v>
      </c>
      <c r="G290" s="204" t="s">
        <v>268</v>
      </c>
      <c r="H290" s="205">
        <v>1</v>
      </c>
      <c r="I290" s="206"/>
      <c r="J290" s="207">
        <f t="shared" si="70"/>
        <v>0</v>
      </c>
      <c r="K290" s="208"/>
      <c r="L290" s="36"/>
      <c r="M290" s="209" t="s">
        <v>1</v>
      </c>
      <c r="N290" s="210" t="s">
        <v>41</v>
      </c>
      <c r="O290" s="68"/>
      <c r="P290" s="211">
        <f t="shared" si="71"/>
        <v>0</v>
      </c>
      <c r="Q290" s="211">
        <v>0.08032</v>
      </c>
      <c r="R290" s="211">
        <f t="shared" si="72"/>
        <v>0.08032</v>
      </c>
      <c r="S290" s="211">
        <v>0</v>
      </c>
      <c r="T290" s="212">
        <f t="shared" si="7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213" t="s">
        <v>150</v>
      </c>
      <c r="AT290" s="213" t="s">
        <v>146</v>
      </c>
      <c r="AU290" s="213" t="s">
        <v>86</v>
      </c>
      <c r="AY290" s="14" t="s">
        <v>143</v>
      </c>
      <c r="BE290" s="214">
        <f t="shared" si="74"/>
        <v>0</v>
      </c>
      <c r="BF290" s="214">
        <f t="shared" si="75"/>
        <v>0</v>
      </c>
      <c r="BG290" s="214">
        <f t="shared" si="76"/>
        <v>0</v>
      </c>
      <c r="BH290" s="214">
        <f t="shared" si="77"/>
        <v>0</v>
      </c>
      <c r="BI290" s="214">
        <f t="shared" si="78"/>
        <v>0</v>
      </c>
      <c r="BJ290" s="14" t="s">
        <v>84</v>
      </c>
      <c r="BK290" s="214">
        <f t="shared" si="79"/>
        <v>0</v>
      </c>
      <c r="BL290" s="14" t="s">
        <v>150</v>
      </c>
      <c r="BM290" s="213" t="s">
        <v>767</v>
      </c>
    </row>
    <row r="291" spans="1:65" s="2" customFormat="1" ht="26.25" customHeight="1">
      <c r="A291" s="31"/>
      <c r="B291" s="32"/>
      <c r="C291" s="201" t="s">
        <v>768</v>
      </c>
      <c r="D291" s="201" t="s">
        <v>146</v>
      </c>
      <c r="E291" s="202" t="s">
        <v>769</v>
      </c>
      <c r="F291" s="203" t="s">
        <v>770</v>
      </c>
      <c r="G291" s="204" t="s">
        <v>268</v>
      </c>
      <c r="H291" s="205">
        <v>1</v>
      </c>
      <c r="I291" s="206"/>
      <c r="J291" s="207">
        <f t="shared" si="70"/>
        <v>0</v>
      </c>
      <c r="K291" s="208"/>
      <c r="L291" s="36"/>
      <c r="M291" s="209" t="s">
        <v>1</v>
      </c>
      <c r="N291" s="210" t="s">
        <v>41</v>
      </c>
      <c r="O291" s="68"/>
      <c r="P291" s="211">
        <f t="shared" si="71"/>
        <v>0</v>
      </c>
      <c r="Q291" s="211">
        <v>0.07375</v>
      </c>
      <c r="R291" s="211">
        <f t="shared" si="72"/>
        <v>0.07375</v>
      </c>
      <c r="S291" s="211">
        <v>0</v>
      </c>
      <c r="T291" s="212">
        <f t="shared" si="7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213" t="s">
        <v>150</v>
      </c>
      <c r="AT291" s="213" t="s">
        <v>146</v>
      </c>
      <c r="AU291" s="213" t="s">
        <v>86</v>
      </c>
      <c r="AY291" s="14" t="s">
        <v>143</v>
      </c>
      <c r="BE291" s="214">
        <f t="shared" si="74"/>
        <v>0</v>
      </c>
      <c r="BF291" s="214">
        <f t="shared" si="75"/>
        <v>0</v>
      </c>
      <c r="BG291" s="214">
        <f t="shared" si="76"/>
        <v>0</v>
      </c>
      <c r="BH291" s="214">
        <f t="shared" si="77"/>
        <v>0</v>
      </c>
      <c r="BI291" s="214">
        <f t="shared" si="78"/>
        <v>0</v>
      </c>
      <c r="BJ291" s="14" t="s">
        <v>84</v>
      </c>
      <c r="BK291" s="214">
        <f t="shared" si="79"/>
        <v>0</v>
      </c>
      <c r="BL291" s="14" t="s">
        <v>150</v>
      </c>
      <c r="BM291" s="213" t="s">
        <v>771</v>
      </c>
    </row>
    <row r="292" spans="1:65" s="2" customFormat="1" ht="26.25" customHeight="1">
      <c r="A292" s="31"/>
      <c r="B292" s="32"/>
      <c r="C292" s="201" t="s">
        <v>772</v>
      </c>
      <c r="D292" s="201" t="s">
        <v>146</v>
      </c>
      <c r="E292" s="202" t="s">
        <v>773</v>
      </c>
      <c r="F292" s="203" t="s">
        <v>774</v>
      </c>
      <c r="G292" s="204" t="s">
        <v>268</v>
      </c>
      <c r="H292" s="205">
        <v>2</v>
      </c>
      <c r="I292" s="206"/>
      <c r="J292" s="207">
        <f t="shared" si="70"/>
        <v>0</v>
      </c>
      <c r="K292" s="208"/>
      <c r="L292" s="36"/>
      <c r="M292" s="209" t="s">
        <v>1</v>
      </c>
      <c r="N292" s="210" t="s">
        <v>41</v>
      </c>
      <c r="O292" s="68"/>
      <c r="P292" s="211">
        <f t="shared" si="71"/>
        <v>0</v>
      </c>
      <c r="Q292" s="211">
        <v>0.0817</v>
      </c>
      <c r="R292" s="211">
        <f t="shared" si="72"/>
        <v>0.1634</v>
      </c>
      <c r="S292" s="211">
        <v>0</v>
      </c>
      <c r="T292" s="212">
        <f t="shared" si="7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213" t="s">
        <v>150</v>
      </c>
      <c r="AT292" s="213" t="s">
        <v>146</v>
      </c>
      <c r="AU292" s="213" t="s">
        <v>86</v>
      </c>
      <c r="AY292" s="14" t="s">
        <v>143</v>
      </c>
      <c r="BE292" s="214">
        <f t="shared" si="74"/>
        <v>0</v>
      </c>
      <c r="BF292" s="214">
        <f t="shared" si="75"/>
        <v>0</v>
      </c>
      <c r="BG292" s="214">
        <f t="shared" si="76"/>
        <v>0</v>
      </c>
      <c r="BH292" s="214">
        <f t="shared" si="77"/>
        <v>0</v>
      </c>
      <c r="BI292" s="214">
        <f t="shared" si="78"/>
        <v>0</v>
      </c>
      <c r="BJ292" s="14" t="s">
        <v>84</v>
      </c>
      <c r="BK292" s="214">
        <f t="shared" si="79"/>
        <v>0</v>
      </c>
      <c r="BL292" s="14" t="s">
        <v>150</v>
      </c>
      <c r="BM292" s="213" t="s">
        <v>775</v>
      </c>
    </row>
    <row r="293" spans="1:65" s="2" customFormat="1" ht="26.25" customHeight="1">
      <c r="A293" s="31"/>
      <c r="B293" s="32"/>
      <c r="C293" s="201" t="s">
        <v>776</v>
      </c>
      <c r="D293" s="201" t="s">
        <v>146</v>
      </c>
      <c r="E293" s="202" t="s">
        <v>777</v>
      </c>
      <c r="F293" s="203" t="s">
        <v>778</v>
      </c>
      <c r="G293" s="204" t="s">
        <v>268</v>
      </c>
      <c r="H293" s="205">
        <v>3</v>
      </c>
      <c r="I293" s="206"/>
      <c r="J293" s="207">
        <f t="shared" si="70"/>
        <v>0</v>
      </c>
      <c r="K293" s="208"/>
      <c r="L293" s="36"/>
      <c r="M293" s="209" t="s">
        <v>1</v>
      </c>
      <c r="N293" s="210" t="s">
        <v>41</v>
      </c>
      <c r="O293" s="68"/>
      <c r="P293" s="211">
        <f t="shared" si="71"/>
        <v>0</v>
      </c>
      <c r="Q293" s="211">
        <v>0</v>
      </c>
      <c r="R293" s="211">
        <f t="shared" si="72"/>
        <v>0</v>
      </c>
      <c r="S293" s="211">
        <v>0</v>
      </c>
      <c r="T293" s="212">
        <f t="shared" si="7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213" t="s">
        <v>150</v>
      </c>
      <c r="AT293" s="213" t="s">
        <v>146</v>
      </c>
      <c r="AU293" s="213" t="s">
        <v>86</v>
      </c>
      <c r="AY293" s="14" t="s">
        <v>143</v>
      </c>
      <c r="BE293" s="214">
        <f t="shared" si="74"/>
        <v>0</v>
      </c>
      <c r="BF293" s="214">
        <f t="shared" si="75"/>
        <v>0</v>
      </c>
      <c r="BG293" s="214">
        <f t="shared" si="76"/>
        <v>0</v>
      </c>
      <c r="BH293" s="214">
        <f t="shared" si="77"/>
        <v>0</v>
      </c>
      <c r="BI293" s="214">
        <f t="shared" si="78"/>
        <v>0</v>
      </c>
      <c r="BJ293" s="14" t="s">
        <v>84</v>
      </c>
      <c r="BK293" s="214">
        <f t="shared" si="79"/>
        <v>0</v>
      </c>
      <c r="BL293" s="14" t="s">
        <v>150</v>
      </c>
      <c r="BM293" s="213" t="s">
        <v>779</v>
      </c>
    </row>
    <row r="294" spans="1:65" s="2" customFormat="1" ht="26.25" customHeight="1">
      <c r="A294" s="31"/>
      <c r="B294" s="32"/>
      <c r="C294" s="201" t="s">
        <v>780</v>
      </c>
      <c r="D294" s="201" t="s">
        <v>146</v>
      </c>
      <c r="E294" s="202" t="s">
        <v>781</v>
      </c>
      <c r="F294" s="203" t="s">
        <v>782</v>
      </c>
      <c r="G294" s="204" t="s">
        <v>268</v>
      </c>
      <c r="H294" s="205">
        <v>2</v>
      </c>
      <c r="I294" s="206"/>
      <c r="J294" s="207">
        <f t="shared" si="70"/>
        <v>0</v>
      </c>
      <c r="K294" s="208"/>
      <c r="L294" s="36"/>
      <c r="M294" s="209" t="s">
        <v>1</v>
      </c>
      <c r="N294" s="210" t="s">
        <v>41</v>
      </c>
      <c r="O294" s="68"/>
      <c r="P294" s="211">
        <f t="shared" si="71"/>
        <v>0</v>
      </c>
      <c r="Q294" s="211">
        <v>0</v>
      </c>
      <c r="R294" s="211">
        <f t="shared" si="72"/>
        <v>0</v>
      </c>
      <c r="S294" s="211">
        <v>0</v>
      </c>
      <c r="T294" s="212">
        <f t="shared" si="7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213" t="s">
        <v>150</v>
      </c>
      <c r="AT294" s="213" t="s">
        <v>146</v>
      </c>
      <c r="AU294" s="213" t="s">
        <v>86</v>
      </c>
      <c r="AY294" s="14" t="s">
        <v>143</v>
      </c>
      <c r="BE294" s="214">
        <f t="shared" si="74"/>
        <v>0</v>
      </c>
      <c r="BF294" s="214">
        <f t="shared" si="75"/>
        <v>0</v>
      </c>
      <c r="BG294" s="214">
        <f t="shared" si="76"/>
        <v>0</v>
      </c>
      <c r="BH294" s="214">
        <f t="shared" si="77"/>
        <v>0</v>
      </c>
      <c r="BI294" s="214">
        <f t="shared" si="78"/>
        <v>0</v>
      </c>
      <c r="BJ294" s="14" t="s">
        <v>84</v>
      </c>
      <c r="BK294" s="214">
        <f t="shared" si="79"/>
        <v>0</v>
      </c>
      <c r="BL294" s="14" t="s">
        <v>150</v>
      </c>
      <c r="BM294" s="213" t="s">
        <v>783</v>
      </c>
    </row>
    <row r="295" spans="1:65" s="2" customFormat="1" ht="26.25" customHeight="1">
      <c r="A295" s="31"/>
      <c r="B295" s="32"/>
      <c r="C295" s="201" t="s">
        <v>784</v>
      </c>
      <c r="D295" s="201" t="s">
        <v>146</v>
      </c>
      <c r="E295" s="202" t="s">
        <v>785</v>
      </c>
      <c r="F295" s="203" t="s">
        <v>786</v>
      </c>
      <c r="G295" s="204" t="s">
        <v>268</v>
      </c>
      <c r="H295" s="205">
        <v>3</v>
      </c>
      <c r="I295" s="206"/>
      <c r="J295" s="207">
        <f t="shared" si="70"/>
        <v>0</v>
      </c>
      <c r="K295" s="208"/>
      <c r="L295" s="36"/>
      <c r="M295" s="209" t="s">
        <v>1</v>
      </c>
      <c r="N295" s="210" t="s">
        <v>41</v>
      </c>
      <c r="O295" s="68"/>
      <c r="P295" s="211">
        <f t="shared" si="71"/>
        <v>0</v>
      </c>
      <c r="Q295" s="211">
        <v>0</v>
      </c>
      <c r="R295" s="211">
        <f t="shared" si="72"/>
        <v>0</v>
      </c>
      <c r="S295" s="211">
        <v>0</v>
      </c>
      <c r="T295" s="212">
        <f t="shared" si="7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213" t="s">
        <v>150</v>
      </c>
      <c r="AT295" s="213" t="s">
        <v>146</v>
      </c>
      <c r="AU295" s="213" t="s">
        <v>86</v>
      </c>
      <c r="AY295" s="14" t="s">
        <v>143</v>
      </c>
      <c r="BE295" s="214">
        <f t="shared" si="74"/>
        <v>0</v>
      </c>
      <c r="BF295" s="214">
        <f t="shared" si="75"/>
        <v>0</v>
      </c>
      <c r="BG295" s="214">
        <f t="shared" si="76"/>
        <v>0</v>
      </c>
      <c r="BH295" s="214">
        <f t="shared" si="77"/>
        <v>0</v>
      </c>
      <c r="BI295" s="214">
        <f t="shared" si="78"/>
        <v>0</v>
      </c>
      <c r="BJ295" s="14" t="s">
        <v>84</v>
      </c>
      <c r="BK295" s="214">
        <f t="shared" si="79"/>
        <v>0</v>
      </c>
      <c r="BL295" s="14" t="s">
        <v>150</v>
      </c>
      <c r="BM295" s="213" t="s">
        <v>787</v>
      </c>
    </row>
    <row r="296" spans="1:65" s="2" customFormat="1" ht="26.25" customHeight="1">
      <c r="A296" s="31"/>
      <c r="B296" s="32"/>
      <c r="C296" s="201" t="s">
        <v>788</v>
      </c>
      <c r="D296" s="201" t="s">
        <v>146</v>
      </c>
      <c r="E296" s="202" t="s">
        <v>789</v>
      </c>
      <c r="F296" s="203" t="s">
        <v>790</v>
      </c>
      <c r="G296" s="204" t="s">
        <v>268</v>
      </c>
      <c r="H296" s="205">
        <v>1</v>
      </c>
      <c r="I296" s="206"/>
      <c r="J296" s="207">
        <f t="shared" si="70"/>
        <v>0</v>
      </c>
      <c r="K296" s="208"/>
      <c r="L296" s="36"/>
      <c r="M296" s="209" t="s">
        <v>1</v>
      </c>
      <c r="N296" s="210" t="s">
        <v>41</v>
      </c>
      <c r="O296" s="68"/>
      <c r="P296" s="211">
        <f t="shared" si="71"/>
        <v>0</v>
      </c>
      <c r="Q296" s="211">
        <v>0</v>
      </c>
      <c r="R296" s="211">
        <f t="shared" si="72"/>
        <v>0</v>
      </c>
      <c r="S296" s="211">
        <v>0</v>
      </c>
      <c r="T296" s="212">
        <f t="shared" si="7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213" t="s">
        <v>150</v>
      </c>
      <c r="AT296" s="213" t="s">
        <v>146</v>
      </c>
      <c r="AU296" s="213" t="s">
        <v>86</v>
      </c>
      <c r="AY296" s="14" t="s">
        <v>143</v>
      </c>
      <c r="BE296" s="214">
        <f t="shared" si="74"/>
        <v>0</v>
      </c>
      <c r="BF296" s="214">
        <f t="shared" si="75"/>
        <v>0</v>
      </c>
      <c r="BG296" s="214">
        <f t="shared" si="76"/>
        <v>0</v>
      </c>
      <c r="BH296" s="214">
        <f t="shared" si="77"/>
        <v>0</v>
      </c>
      <c r="BI296" s="214">
        <f t="shared" si="78"/>
        <v>0</v>
      </c>
      <c r="BJ296" s="14" t="s">
        <v>84</v>
      </c>
      <c r="BK296" s="214">
        <f t="shared" si="79"/>
        <v>0</v>
      </c>
      <c r="BL296" s="14" t="s">
        <v>150</v>
      </c>
      <c r="BM296" s="213" t="s">
        <v>791</v>
      </c>
    </row>
    <row r="297" spans="1:65" s="2" customFormat="1" ht="26.25" customHeight="1">
      <c r="A297" s="31"/>
      <c r="B297" s="32"/>
      <c r="C297" s="201" t="s">
        <v>792</v>
      </c>
      <c r="D297" s="201" t="s">
        <v>146</v>
      </c>
      <c r="E297" s="202" t="s">
        <v>793</v>
      </c>
      <c r="F297" s="203" t="s">
        <v>794</v>
      </c>
      <c r="G297" s="204" t="s">
        <v>261</v>
      </c>
      <c r="H297" s="205">
        <v>0.578</v>
      </c>
      <c r="I297" s="206"/>
      <c r="J297" s="207">
        <f t="shared" si="70"/>
        <v>0</v>
      </c>
      <c r="K297" s="208"/>
      <c r="L297" s="36"/>
      <c r="M297" s="209" t="s">
        <v>1</v>
      </c>
      <c r="N297" s="210" t="s">
        <v>41</v>
      </c>
      <c r="O297" s="68"/>
      <c r="P297" s="211">
        <f t="shared" si="71"/>
        <v>0</v>
      </c>
      <c r="Q297" s="211">
        <v>0</v>
      </c>
      <c r="R297" s="211">
        <f t="shared" si="72"/>
        <v>0</v>
      </c>
      <c r="S297" s="211">
        <v>0</v>
      </c>
      <c r="T297" s="212">
        <f t="shared" si="7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213" t="s">
        <v>150</v>
      </c>
      <c r="AT297" s="213" t="s">
        <v>146</v>
      </c>
      <c r="AU297" s="213" t="s">
        <v>86</v>
      </c>
      <c r="AY297" s="14" t="s">
        <v>143</v>
      </c>
      <c r="BE297" s="214">
        <f t="shared" si="74"/>
        <v>0</v>
      </c>
      <c r="BF297" s="214">
        <f t="shared" si="75"/>
        <v>0</v>
      </c>
      <c r="BG297" s="214">
        <f t="shared" si="76"/>
        <v>0</v>
      </c>
      <c r="BH297" s="214">
        <f t="shared" si="77"/>
        <v>0</v>
      </c>
      <c r="BI297" s="214">
        <f t="shared" si="78"/>
        <v>0</v>
      </c>
      <c r="BJ297" s="14" t="s">
        <v>84</v>
      </c>
      <c r="BK297" s="214">
        <f t="shared" si="79"/>
        <v>0</v>
      </c>
      <c r="BL297" s="14" t="s">
        <v>150</v>
      </c>
      <c r="BM297" s="213" t="s">
        <v>795</v>
      </c>
    </row>
    <row r="298" spans="2:63" s="12" customFormat="1" ht="22.9" customHeight="1">
      <c r="B298" s="185"/>
      <c r="C298" s="186"/>
      <c r="D298" s="187" t="s">
        <v>75</v>
      </c>
      <c r="E298" s="199" t="s">
        <v>796</v>
      </c>
      <c r="F298" s="199" t="s">
        <v>797</v>
      </c>
      <c r="G298" s="186"/>
      <c r="H298" s="186"/>
      <c r="I298" s="189"/>
      <c r="J298" s="200">
        <f>BK298</f>
        <v>0</v>
      </c>
      <c r="K298" s="186"/>
      <c r="L298" s="191"/>
      <c r="M298" s="192"/>
      <c r="N298" s="193"/>
      <c r="O298" s="193"/>
      <c r="P298" s="194">
        <f>P299</f>
        <v>0</v>
      </c>
      <c r="Q298" s="193"/>
      <c r="R298" s="194">
        <f>R299</f>
        <v>0</v>
      </c>
      <c r="S298" s="193"/>
      <c r="T298" s="195">
        <f>T299</f>
        <v>0</v>
      </c>
      <c r="AR298" s="196" t="s">
        <v>86</v>
      </c>
      <c r="AT298" s="197" t="s">
        <v>75</v>
      </c>
      <c r="AU298" s="197" t="s">
        <v>84</v>
      </c>
      <c r="AY298" s="196" t="s">
        <v>143</v>
      </c>
      <c r="BK298" s="198">
        <f>BK299</f>
        <v>0</v>
      </c>
    </row>
    <row r="299" spans="1:65" s="2" customFormat="1" ht="74.25" customHeight="1">
      <c r="A299" s="31"/>
      <c r="B299" s="32"/>
      <c r="C299" s="215" t="s">
        <v>798</v>
      </c>
      <c r="D299" s="215" t="s">
        <v>152</v>
      </c>
      <c r="E299" s="216" t="s">
        <v>799</v>
      </c>
      <c r="F299" s="217" t="s">
        <v>800</v>
      </c>
      <c r="G299" s="218" t="s">
        <v>247</v>
      </c>
      <c r="H299" s="219">
        <v>0</v>
      </c>
      <c r="I299" s="220"/>
      <c r="J299" s="221">
        <f>ROUND(I299*H299,2)</f>
        <v>0</v>
      </c>
      <c r="K299" s="222"/>
      <c r="L299" s="223"/>
      <c r="M299" s="224" t="s">
        <v>1</v>
      </c>
      <c r="N299" s="225" t="s">
        <v>41</v>
      </c>
      <c r="O299" s="68"/>
      <c r="P299" s="211">
        <f>O299*H299</f>
        <v>0</v>
      </c>
      <c r="Q299" s="211">
        <v>0</v>
      </c>
      <c r="R299" s="211">
        <f>Q299*H299</f>
        <v>0</v>
      </c>
      <c r="S299" s="211">
        <v>0</v>
      </c>
      <c r="T299" s="212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213" t="s">
        <v>155</v>
      </c>
      <c r="AT299" s="213" t="s">
        <v>152</v>
      </c>
      <c r="AU299" s="213" t="s">
        <v>86</v>
      </c>
      <c r="AY299" s="14" t="s">
        <v>143</v>
      </c>
      <c r="BE299" s="214">
        <f>IF(N299="základní",J299,0)</f>
        <v>0</v>
      </c>
      <c r="BF299" s="214">
        <f>IF(N299="snížená",J299,0)</f>
        <v>0</v>
      </c>
      <c r="BG299" s="214">
        <f>IF(N299="zákl. přenesená",J299,0)</f>
        <v>0</v>
      </c>
      <c r="BH299" s="214">
        <f>IF(N299="sníž. přenesená",J299,0)</f>
        <v>0</v>
      </c>
      <c r="BI299" s="214">
        <f>IF(N299="nulová",J299,0)</f>
        <v>0</v>
      </c>
      <c r="BJ299" s="14" t="s">
        <v>84</v>
      </c>
      <c r="BK299" s="214">
        <f>ROUND(I299*H299,2)</f>
        <v>0</v>
      </c>
      <c r="BL299" s="14" t="s">
        <v>150</v>
      </c>
      <c r="BM299" s="213" t="s">
        <v>801</v>
      </c>
    </row>
    <row r="300" spans="2:63" s="12" customFormat="1" ht="22.9" customHeight="1">
      <c r="B300" s="185"/>
      <c r="C300" s="186"/>
      <c r="D300" s="187" t="s">
        <v>75</v>
      </c>
      <c r="E300" s="199" t="s">
        <v>802</v>
      </c>
      <c r="F300" s="199" t="s">
        <v>803</v>
      </c>
      <c r="G300" s="186"/>
      <c r="H300" s="186"/>
      <c r="I300" s="189"/>
      <c r="J300" s="200">
        <f>BK300</f>
        <v>0</v>
      </c>
      <c r="K300" s="186"/>
      <c r="L300" s="191"/>
      <c r="M300" s="192"/>
      <c r="N300" s="193"/>
      <c r="O300" s="193"/>
      <c r="P300" s="194">
        <f>SUM(P301:P317)</f>
        <v>0</v>
      </c>
      <c r="Q300" s="193"/>
      <c r="R300" s="194">
        <f>SUM(R301:R317)</f>
        <v>0</v>
      </c>
      <c r="S300" s="193"/>
      <c r="T300" s="195">
        <f>SUM(T301:T317)</f>
        <v>0</v>
      </c>
      <c r="AR300" s="196" t="s">
        <v>86</v>
      </c>
      <c r="AT300" s="197" t="s">
        <v>75</v>
      </c>
      <c r="AU300" s="197" t="s">
        <v>84</v>
      </c>
      <c r="AY300" s="196" t="s">
        <v>143</v>
      </c>
      <c r="BK300" s="198">
        <f>SUM(BK301:BK317)</f>
        <v>0</v>
      </c>
    </row>
    <row r="301" spans="1:65" s="2" customFormat="1" ht="16.5" customHeight="1">
      <c r="A301" s="31"/>
      <c r="B301" s="32"/>
      <c r="C301" s="201" t="s">
        <v>804</v>
      </c>
      <c r="D301" s="201" t="s">
        <v>146</v>
      </c>
      <c r="E301" s="202" t="s">
        <v>805</v>
      </c>
      <c r="F301" s="203" t="s">
        <v>806</v>
      </c>
      <c r="G301" s="204" t="s">
        <v>807</v>
      </c>
      <c r="H301" s="205">
        <v>8</v>
      </c>
      <c r="I301" s="206"/>
      <c r="J301" s="207">
        <f aca="true" t="shared" si="80" ref="J301:J317">ROUND(I301*H301,2)</f>
        <v>0</v>
      </c>
      <c r="K301" s="208"/>
      <c r="L301" s="36"/>
      <c r="M301" s="209" t="s">
        <v>1</v>
      </c>
      <c r="N301" s="210" t="s">
        <v>41</v>
      </c>
      <c r="O301" s="68"/>
      <c r="P301" s="211">
        <f aca="true" t="shared" si="81" ref="P301:P317">O301*H301</f>
        <v>0</v>
      </c>
      <c r="Q301" s="211">
        <v>0</v>
      </c>
      <c r="R301" s="211">
        <f aca="true" t="shared" si="82" ref="R301:R317">Q301*H301</f>
        <v>0</v>
      </c>
      <c r="S301" s="211">
        <v>0</v>
      </c>
      <c r="T301" s="212">
        <f aca="true" t="shared" si="83" ref="T301:T317"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213" t="s">
        <v>256</v>
      </c>
      <c r="AT301" s="213" t="s">
        <v>146</v>
      </c>
      <c r="AU301" s="213" t="s">
        <v>86</v>
      </c>
      <c r="AY301" s="14" t="s">
        <v>143</v>
      </c>
      <c r="BE301" s="214">
        <f aca="true" t="shared" si="84" ref="BE301:BE317">IF(N301="základní",J301,0)</f>
        <v>0</v>
      </c>
      <c r="BF301" s="214">
        <f aca="true" t="shared" si="85" ref="BF301:BF317">IF(N301="snížená",J301,0)</f>
        <v>0</v>
      </c>
      <c r="BG301" s="214">
        <f aca="true" t="shared" si="86" ref="BG301:BG317">IF(N301="zákl. přenesená",J301,0)</f>
        <v>0</v>
      </c>
      <c r="BH301" s="214">
        <f aca="true" t="shared" si="87" ref="BH301:BH317">IF(N301="sníž. přenesená",J301,0)</f>
        <v>0</v>
      </c>
      <c r="BI301" s="214">
        <f aca="true" t="shared" si="88" ref="BI301:BI317">IF(N301="nulová",J301,0)</f>
        <v>0</v>
      </c>
      <c r="BJ301" s="14" t="s">
        <v>84</v>
      </c>
      <c r="BK301" s="214">
        <f aca="true" t="shared" si="89" ref="BK301:BK317">ROUND(I301*H301,2)</f>
        <v>0</v>
      </c>
      <c r="BL301" s="14" t="s">
        <v>256</v>
      </c>
      <c r="BM301" s="213" t="s">
        <v>808</v>
      </c>
    </row>
    <row r="302" spans="1:65" s="2" customFormat="1" ht="16.5" customHeight="1">
      <c r="A302" s="31"/>
      <c r="B302" s="32"/>
      <c r="C302" s="201" t="s">
        <v>809</v>
      </c>
      <c r="D302" s="201" t="s">
        <v>146</v>
      </c>
      <c r="E302" s="202" t="s">
        <v>810</v>
      </c>
      <c r="F302" s="203" t="s">
        <v>811</v>
      </c>
      <c r="G302" s="204" t="s">
        <v>807</v>
      </c>
      <c r="H302" s="205">
        <v>10</v>
      </c>
      <c r="I302" s="206"/>
      <c r="J302" s="207">
        <f t="shared" si="80"/>
        <v>0</v>
      </c>
      <c r="K302" s="208"/>
      <c r="L302" s="36"/>
      <c r="M302" s="209" t="s">
        <v>1</v>
      </c>
      <c r="N302" s="210" t="s">
        <v>41</v>
      </c>
      <c r="O302" s="68"/>
      <c r="P302" s="211">
        <f t="shared" si="81"/>
        <v>0</v>
      </c>
      <c r="Q302" s="211">
        <v>0</v>
      </c>
      <c r="R302" s="211">
        <f t="shared" si="82"/>
        <v>0</v>
      </c>
      <c r="S302" s="211">
        <v>0</v>
      </c>
      <c r="T302" s="212">
        <f t="shared" si="83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213" t="s">
        <v>256</v>
      </c>
      <c r="AT302" s="213" t="s">
        <v>146</v>
      </c>
      <c r="AU302" s="213" t="s">
        <v>86</v>
      </c>
      <c r="AY302" s="14" t="s">
        <v>143</v>
      </c>
      <c r="BE302" s="214">
        <f t="shared" si="84"/>
        <v>0</v>
      </c>
      <c r="BF302" s="214">
        <f t="shared" si="85"/>
        <v>0</v>
      </c>
      <c r="BG302" s="214">
        <f t="shared" si="86"/>
        <v>0</v>
      </c>
      <c r="BH302" s="214">
        <f t="shared" si="87"/>
        <v>0</v>
      </c>
      <c r="BI302" s="214">
        <f t="shared" si="88"/>
        <v>0</v>
      </c>
      <c r="BJ302" s="14" t="s">
        <v>84</v>
      </c>
      <c r="BK302" s="214">
        <f t="shared" si="89"/>
        <v>0</v>
      </c>
      <c r="BL302" s="14" t="s">
        <v>256</v>
      </c>
      <c r="BM302" s="213" t="s">
        <v>812</v>
      </c>
    </row>
    <row r="303" spans="1:65" s="2" customFormat="1" ht="16.5" customHeight="1">
      <c r="A303" s="31"/>
      <c r="B303" s="32"/>
      <c r="C303" s="215" t="s">
        <v>813</v>
      </c>
      <c r="D303" s="215" t="s">
        <v>152</v>
      </c>
      <c r="E303" s="216" t="s">
        <v>814</v>
      </c>
      <c r="F303" s="217" t="s">
        <v>815</v>
      </c>
      <c r="G303" s="218" t="s">
        <v>816</v>
      </c>
      <c r="H303" s="219">
        <v>24</v>
      </c>
      <c r="I303" s="220"/>
      <c r="J303" s="221">
        <f t="shared" si="80"/>
        <v>0</v>
      </c>
      <c r="K303" s="222"/>
      <c r="L303" s="223"/>
      <c r="M303" s="224" t="s">
        <v>1</v>
      </c>
      <c r="N303" s="225" t="s">
        <v>41</v>
      </c>
      <c r="O303" s="68"/>
      <c r="P303" s="211">
        <f t="shared" si="81"/>
        <v>0</v>
      </c>
      <c r="Q303" s="211">
        <v>0</v>
      </c>
      <c r="R303" s="211">
        <f t="shared" si="82"/>
        <v>0</v>
      </c>
      <c r="S303" s="211">
        <v>0</v>
      </c>
      <c r="T303" s="212">
        <f t="shared" si="83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213" t="s">
        <v>155</v>
      </c>
      <c r="AT303" s="213" t="s">
        <v>152</v>
      </c>
      <c r="AU303" s="213" t="s">
        <v>86</v>
      </c>
      <c r="AY303" s="14" t="s">
        <v>143</v>
      </c>
      <c r="BE303" s="214">
        <f t="shared" si="84"/>
        <v>0</v>
      </c>
      <c r="BF303" s="214">
        <f t="shared" si="85"/>
        <v>0</v>
      </c>
      <c r="BG303" s="214">
        <f t="shared" si="86"/>
        <v>0</v>
      </c>
      <c r="BH303" s="214">
        <f t="shared" si="87"/>
        <v>0</v>
      </c>
      <c r="BI303" s="214">
        <f t="shared" si="88"/>
        <v>0</v>
      </c>
      <c r="BJ303" s="14" t="s">
        <v>84</v>
      </c>
      <c r="BK303" s="214">
        <f t="shared" si="89"/>
        <v>0</v>
      </c>
      <c r="BL303" s="14" t="s">
        <v>150</v>
      </c>
      <c r="BM303" s="213" t="s">
        <v>817</v>
      </c>
    </row>
    <row r="304" spans="1:65" s="2" customFormat="1" ht="16.5" customHeight="1">
      <c r="A304" s="31"/>
      <c r="B304" s="32"/>
      <c r="C304" s="215" t="s">
        <v>818</v>
      </c>
      <c r="D304" s="215" t="s">
        <v>152</v>
      </c>
      <c r="E304" s="216" t="s">
        <v>819</v>
      </c>
      <c r="F304" s="217" t="s">
        <v>820</v>
      </c>
      <c r="G304" s="218" t="s">
        <v>821</v>
      </c>
      <c r="H304" s="219">
        <v>25</v>
      </c>
      <c r="I304" s="220"/>
      <c r="J304" s="221">
        <f t="shared" si="80"/>
        <v>0</v>
      </c>
      <c r="K304" s="222"/>
      <c r="L304" s="223"/>
      <c r="M304" s="224" t="s">
        <v>1</v>
      </c>
      <c r="N304" s="225" t="s">
        <v>41</v>
      </c>
      <c r="O304" s="68"/>
      <c r="P304" s="211">
        <f t="shared" si="81"/>
        <v>0</v>
      </c>
      <c r="Q304" s="211">
        <v>0</v>
      </c>
      <c r="R304" s="211">
        <f t="shared" si="82"/>
        <v>0</v>
      </c>
      <c r="S304" s="211">
        <v>0</v>
      </c>
      <c r="T304" s="212">
        <f t="shared" si="83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213" t="s">
        <v>155</v>
      </c>
      <c r="AT304" s="213" t="s">
        <v>152</v>
      </c>
      <c r="AU304" s="213" t="s">
        <v>86</v>
      </c>
      <c r="AY304" s="14" t="s">
        <v>143</v>
      </c>
      <c r="BE304" s="214">
        <f t="shared" si="84"/>
        <v>0</v>
      </c>
      <c r="BF304" s="214">
        <f t="shared" si="85"/>
        <v>0</v>
      </c>
      <c r="BG304" s="214">
        <f t="shared" si="86"/>
        <v>0</v>
      </c>
      <c r="BH304" s="214">
        <f t="shared" si="87"/>
        <v>0</v>
      </c>
      <c r="BI304" s="214">
        <f t="shared" si="88"/>
        <v>0</v>
      </c>
      <c r="BJ304" s="14" t="s">
        <v>84</v>
      </c>
      <c r="BK304" s="214">
        <f t="shared" si="89"/>
        <v>0</v>
      </c>
      <c r="BL304" s="14" t="s">
        <v>150</v>
      </c>
      <c r="BM304" s="213" t="s">
        <v>822</v>
      </c>
    </row>
    <row r="305" spans="1:65" s="2" customFormat="1" ht="16.5" customHeight="1">
      <c r="A305" s="31"/>
      <c r="B305" s="32"/>
      <c r="C305" s="215" t="s">
        <v>823</v>
      </c>
      <c r="D305" s="215" t="s">
        <v>152</v>
      </c>
      <c r="E305" s="216" t="s">
        <v>824</v>
      </c>
      <c r="F305" s="217" t="s">
        <v>825</v>
      </c>
      <c r="G305" s="218" t="s">
        <v>821</v>
      </c>
      <c r="H305" s="219">
        <v>150</v>
      </c>
      <c r="I305" s="220"/>
      <c r="J305" s="221">
        <f t="shared" si="80"/>
        <v>0</v>
      </c>
      <c r="K305" s="222"/>
      <c r="L305" s="223"/>
      <c r="M305" s="224" t="s">
        <v>1</v>
      </c>
      <c r="N305" s="225" t="s">
        <v>41</v>
      </c>
      <c r="O305" s="68"/>
      <c r="P305" s="211">
        <f t="shared" si="81"/>
        <v>0</v>
      </c>
      <c r="Q305" s="211">
        <v>0</v>
      </c>
      <c r="R305" s="211">
        <f t="shared" si="82"/>
        <v>0</v>
      </c>
      <c r="S305" s="211">
        <v>0</v>
      </c>
      <c r="T305" s="212">
        <f t="shared" si="83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213" t="s">
        <v>155</v>
      </c>
      <c r="AT305" s="213" t="s">
        <v>152</v>
      </c>
      <c r="AU305" s="213" t="s">
        <v>86</v>
      </c>
      <c r="AY305" s="14" t="s">
        <v>143</v>
      </c>
      <c r="BE305" s="214">
        <f t="shared" si="84"/>
        <v>0</v>
      </c>
      <c r="BF305" s="214">
        <f t="shared" si="85"/>
        <v>0</v>
      </c>
      <c r="BG305" s="214">
        <f t="shared" si="86"/>
        <v>0</v>
      </c>
      <c r="BH305" s="214">
        <f t="shared" si="87"/>
        <v>0</v>
      </c>
      <c r="BI305" s="214">
        <f t="shared" si="88"/>
        <v>0</v>
      </c>
      <c r="BJ305" s="14" t="s">
        <v>84</v>
      </c>
      <c r="BK305" s="214">
        <f t="shared" si="89"/>
        <v>0</v>
      </c>
      <c r="BL305" s="14" t="s">
        <v>150</v>
      </c>
      <c r="BM305" s="213" t="s">
        <v>826</v>
      </c>
    </row>
    <row r="306" spans="1:65" s="2" customFormat="1" ht="21.75" customHeight="1">
      <c r="A306" s="31"/>
      <c r="B306" s="32"/>
      <c r="C306" s="215" t="s">
        <v>827</v>
      </c>
      <c r="D306" s="215" t="s">
        <v>152</v>
      </c>
      <c r="E306" s="216" t="s">
        <v>828</v>
      </c>
      <c r="F306" s="217" t="s">
        <v>829</v>
      </c>
      <c r="G306" s="218" t="s">
        <v>268</v>
      </c>
      <c r="H306" s="219">
        <v>1</v>
      </c>
      <c r="I306" s="220"/>
      <c r="J306" s="221">
        <f t="shared" si="80"/>
        <v>0</v>
      </c>
      <c r="K306" s="222"/>
      <c r="L306" s="223"/>
      <c r="M306" s="224" t="s">
        <v>1</v>
      </c>
      <c r="N306" s="225" t="s">
        <v>41</v>
      </c>
      <c r="O306" s="68"/>
      <c r="P306" s="211">
        <f t="shared" si="81"/>
        <v>0</v>
      </c>
      <c r="Q306" s="211">
        <v>0</v>
      </c>
      <c r="R306" s="211">
        <f t="shared" si="82"/>
        <v>0</v>
      </c>
      <c r="S306" s="211">
        <v>0</v>
      </c>
      <c r="T306" s="212">
        <f t="shared" si="8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213" t="s">
        <v>155</v>
      </c>
      <c r="AT306" s="213" t="s">
        <v>152</v>
      </c>
      <c r="AU306" s="213" t="s">
        <v>86</v>
      </c>
      <c r="AY306" s="14" t="s">
        <v>143</v>
      </c>
      <c r="BE306" s="214">
        <f t="shared" si="84"/>
        <v>0</v>
      </c>
      <c r="BF306" s="214">
        <f t="shared" si="85"/>
        <v>0</v>
      </c>
      <c r="BG306" s="214">
        <f t="shared" si="86"/>
        <v>0</v>
      </c>
      <c r="BH306" s="214">
        <f t="shared" si="87"/>
        <v>0</v>
      </c>
      <c r="BI306" s="214">
        <f t="shared" si="88"/>
        <v>0</v>
      </c>
      <c r="BJ306" s="14" t="s">
        <v>84</v>
      </c>
      <c r="BK306" s="214">
        <f t="shared" si="89"/>
        <v>0</v>
      </c>
      <c r="BL306" s="14" t="s">
        <v>150</v>
      </c>
      <c r="BM306" s="213" t="s">
        <v>830</v>
      </c>
    </row>
    <row r="307" spans="1:65" s="2" customFormat="1" ht="16.5" customHeight="1">
      <c r="A307" s="31"/>
      <c r="B307" s="32"/>
      <c r="C307" s="215" t="s">
        <v>831</v>
      </c>
      <c r="D307" s="215" t="s">
        <v>152</v>
      </c>
      <c r="E307" s="216" t="s">
        <v>832</v>
      </c>
      <c r="F307" s="217" t="s">
        <v>833</v>
      </c>
      <c r="G307" s="218" t="s">
        <v>247</v>
      </c>
      <c r="H307" s="219">
        <v>1</v>
      </c>
      <c r="I307" s="220"/>
      <c r="J307" s="221">
        <f t="shared" si="80"/>
        <v>0</v>
      </c>
      <c r="K307" s="222"/>
      <c r="L307" s="223"/>
      <c r="M307" s="224" t="s">
        <v>1</v>
      </c>
      <c r="N307" s="225" t="s">
        <v>41</v>
      </c>
      <c r="O307" s="68"/>
      <c r="P307" s="211">
        <f t="shared" si="81"/>
        <v>0</v>
      </c>
      <c r="Q307" s="211">
        <v>0</v>
      </c>
      <c r="R307" s="211">
        <f t="shared" si="82"/>
        <v>0</v>
      </c>
      <c r="S307" s="211">
        <v>0</v>
      </c>
      <c r="T307" s="212">
        <f t="shared" si="8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213" t="s">
        <v>155</v>
      </c>
      <c r="AT307" s="213" t="s">
        <v>152</v>
      </c>
      <c r="AU307" s="213" t="s">
        <v>86</v>
      </c>
      <c r="AY307" s="14" t="s">
        <v>143</v>
      </c>
      <c r="BE307" s="214">
        <f t="shared" si="84"/>
        <v>0</v>
      </c>
      <c r="BF307" s="214">
        <f t="shared" si="85"/>
        <v>0</v>
      </c>
      <c r="BG307" s="214">
        <f t="shared" si="86"/>
        <v>0</v>
      </c>
      <c r="BH307" s="214">
        <f t="shared" si="87"/>
        <v>0</v>
      </c>
      <c r="BI307" s="214">
        <f t="shared" si="88"/>
        <v>0</v>
      </c>
      <c r="BJ307" s="14" t="s">
        <v>84</v>
      </c>
      <c r="BK307" s="214">
        <f t="shared" si="89"/>
        <v>0</v>
      </c>
      <c r="BL307" s="14" t="s">
        <v>150</v>
      </c>
      <c r="BM307" s="213" t="s">
        <v>834</v>
      </c>
    </row>
    <row r="308" spans="1:65" s="2" customFormat="1" ht="16.5" customHeight="1">
      <c r="A308" s="31"/>
      <c r="B308" s="32"/>
      <c r="C308" s="215" t="s">
        <v>835</v>
      </c>
      <c r="D308" s="215" t="s">
        <v>152</v>
      </c>
      <c r="E308" s="216" t="s">
        <v>836</v>
      </c>
      <c r="F308" s="217" t="s">
        <v>837</v>
      </c>
      <c r="G308" s="218" t="s">
        <v>247</v>
      </c>
      <c r="H308" s="219">
        <v>1</v>
      </c>
      <c r="I308" s="220"/>
      <c r="J308" s="221">
        <f t="shared" si="80"/>
        <v>0</v>
      </c>
      <c r="K308" s="222"/>
      <c r="L308" s="223"/>
      <c r="M308" s="224" t="s">
        <v>1</v>
      </c>
      <c r="N308" s="225" t="s">
        <v>41</v>
      </c>
      <c r="O308" s="68"/>
      <c r="P308" s="211">
        <f t="shared" si="81"/>
        <v>0</v>
      </c>
      <c r="Q308" s="211">
        <v>0</v>
      </c>
      <c r="R308" s="211">
        <f t="shared" si="82"/>
        <v>0</v>
      </c>
      <c r="S308" s="211">
        <v>0</v>
      </c>
      <c r="T308" s="212">
        <f t="shared" si="83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213" t="s">
        <v>155</v>
      </c>
      <c r="AT308" s="213" t="s">
        <v>152</v>
      </c>
      <c r="AU308" s="213" t="s">
        <v>86</v>
      </c>
      <c r="AY308" s="14" t="s">
        <v>143</v>
      </c>
      <c r="BE308" s="214">
        <f t="shared" si="84"/>
        <v>0</v>
      </c>
      <c r="BF308" s="214">
        <f t="shared" si="85"/>
        <v>0</v>
      </c>
      <c r="BG308" s="214">
        <f t="shared" si="86"/>
        <v>0</v>
      </c>
      <c r="BH308" s="214">
        <f t="shared" si="87"/>
        <v>0</v>
      </c>
      <c r="BI308" s="214">
        <f t="shared" si="88"/>
        <v>0</v>
      </c>
      <c r="BJ308" s="14" t="s">
        <v>84</v>
      </c>
      <c r="BK308" s="214">
        <f t="shared" si="89"/>
        <v>0</v>
      </c>
      <c r="BL308" s="14" t="s">
        <v>150</v>
      </c>
      <c r="BM308" s="213" t="s">
        <v>838</v>
      </c>
    </row>
    <row r="309" spans="1:65" s="2" customFormat="1" ht="16.5" customHeight="1">
      <c r="A309" s="31"/>
      <c r="B309" s="32"/>
      <c r="C309" s="215" t="s">
        <v>839</v>
      </c>
      <c r="D309" s="215" t="s">
        <v>152</v>
      </c>
      <c r="E309" s="216" t="s">
        <v>840</v>
      </c>
      <c r="F309" s="217" t="s">
        <v>841</v>
      </c>
      <c r="G309" s="218" t="s">
        <v>601</v>
      </c>
      <c r="H309" s="219">
        <v>400</v>
      </c>
      <c r="I309" s="220"/>
      <c r="J309" s="221">
        <f t="shared" si="80"/>
        <v>0</v>
      </c>
      <c r="K309" s="222"/>
      <c r="L309" s="223"/>
      <c r="M309" s="224" t="s">
        <v>1</v>
      </c>
      <c r="N309" s="225" t="s">
        <v>41</v>
      </c>
      <c r="O309" s="68"/>
      <c r="P309" s="211">
        <f t="shared" si="81"/>
        <v>0</v>
      </c>
      <c r="Q309" s="211">
        <v>0</v>
      </c>
      <c r="R309" s="211">
        <f t="shared" si="82"/>
        <v>0</v>
      </c>
      <c r="S309" s="211">
        <v>0</v>
      </c>
      <c r="T309" s="212">
        <f t="shared" si="83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213" t="s">
        <v>155</v>
      </c>
      <c r="AT309" s="213" t="s">
        <v>152</v>
      </c>
      <c r="AU309" s="213" t="s">
        <v>86</v>
      </c>
      <c r="AY309" s="14" t="s">
        <v>143</v>
      </c>
      <c r="BE309" s="214">
        <f t="shared" si="84"/>
        <v>0</v>
      </c>
      <c r="BF309" s="214">
        <f t="shared" si="85"/>
        <v>0</v>
      </c>
      <c r="BG309" s="214">
        <f t="shared" si="86"/>
        <v>0</v>
      </c>
      <c r="BH309" s="214">
        <f t="shared" si="87"/>
        <v>0</v>
      </c>
      <c r="BI309" s="214">
        <f t="shared" si="88"/>
        <v>0</v>
      </c>
      <c r="BJ309" s="14" t="s">
        <v>84</v>
      </c>
      <c r="BK309" s="214">
        <f t="shared" si="89"/>
        <v>0</v>
      </c>
      <c r="BL309" s="14" t="s">
        <v>150</v>
      </c>
      <c r="BM309" s="213" t="s">
        <v>842</v>
      </c>
    </row>
    <row r="310" spans="1:65" s="2" customFormat="1" ht="16.5" customHeight="1">
      <c r="A310" s="31"/>
      <c r="B310" s="32"/>
      <c r="C310" s="215" t="s">
        <v>843</v>
      </c>
      <c r="D310" s="215" t="s">
        <v>152</v>
      </c>
      <c r="E310" s="216" t="s">
        <v>844</v>
      </c>
      <c r="F310" s="217" t="s">
        <v>845</v>
      </c>
      <c r="G310" s="218" t="s">
        <v>268</v>
      </c>
      <c r="H310" s="219">
        <v>5</v>
      </c>
      <c r="I310" s="220"/>
      <c r="J310" s="221">
        <f t="shared" si="80"/>
        <v>0</v>
      </c>
      <c r="K310" s="222"/>
      <c r="L310" s="223"/>
      <c r="M310" s="224" t="s">
        <v>1</v>
      </c>
      <c r="N310" s="225" t="s">
        <v>41</v>
      </c>
      <c r="O310" s="68"/>
      <c r="P310" s="211">
        <f t="shared" si="81"/>
        <v>0</v>
      </c>
      <c r="Q310" s="211">
        <v>0</v>
      </c>
      <c r="R310" s="211">
        <f t="shared" si="82"/>
        <v>0</v>
      </c>
      <c r="S310" s="211">
        <v>0</v>
      </c>
      <c r="T310" s="212">
        <f t="shared" si="83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213" t="s">
        <v>155</v>
      </c>
      <c r="AT310" s="213" t="s">
        <v>152</v>
      </c>
      <c r="AU310" s="213" t="s">
        <v>86</v>
      </c>
      <c r="AY310" s="14" t="s">
        <v>143</v>
      </c>
      <c r="BE310" s="214">
        <f t="shared" si="84"/>
        <v>0</v>
      </c>
      <c r="BF310" s="214">
        <f t="shared" si="85"/>
        <v>0</v>
      </c>
      <c r="BG310" s="214">
        <f t="shared" si="86"/>
        <v>0</v>
      </c>
      <c r="BH310" s="214">
        <f t="shared" si="87"/>
        <v>0</v>
      </c>
      <c r="BI310" s="214">
        <f t="shared" si="88"/>
        <v>0</v>
      </c>
      <c r="BJ310" s="14" t="s">
        <v>84</v>
      </c>
      <c r="BK310" s="214">
        <f t="shared" si="89"/>
        <v>0</v>
      </c>
      <c r="BL310" s="14" t="s">
        <v>150</v>
      </c>
      <c r="BM310" s="213" t="s">
        <v>846</v>
      </c>
    </row>
    <row r="311" spans="1:65" s="2" customFormat="1" ht="16.5" customHeight="1">
      <c r="A311" s="31"/>
      <c r="B311" s="32"/>
      <c r="C311" s="215" t="s">
        <v>847</v>
      </c>
      <c r="D311" s="215" t="s">
        <v>152</v>
      </c>
      <c r="E311" s="216" t="s">
        <v>848</v>
      </c>
      <c r="F311" s="217" t="s">
        <v>849</v>
      </c>
      <c r="G311" s="218" t="s">
        <v>601</v>
      </c>
      <c r="H311" s="219">
        <v>400</v>
      </c>
      <c r="I311" s="220"/>
      <c r="J311" s="221">
        <f t="shared" si="80"/>
        <v>0</v>
      </c>
      <c r="K311" s="222"/>
      <c r="L311" s="223"/>
      <c r="M311" s="224" t="s">
        <v>1</v>
      </c>
      <c r="N311" s="225" t="s">
        <v>41</v>
      </c>
      <c r="O311" s="68"/>
      <c r="P311" s="211">
        <f t="shared" si="81"/>
        <v>0</v>
      </c>
      <c r="Q311" s="211">
        <v>0</v>
      </c>
      <c r="R311" s="211">
        <f t="shared" si="82"/>
        <v>0</v>
      </c>
      <c r="S311" s="211">
        <v>0</v>
      </c>
      <c r="T311" s="212">
        <f t="shared" si="83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213" t="s">
        <v>155</v>
      </c>
      <c r="AT311" s="213" t="s">
        <v>152</v>
      </c>
      <c r="AU311" s="213" t="s">
        <v>86</v>
      </c>
      <c r="AY311" s="14" t="s">
        <v>143</v>
      </c>
      <c r="BE311" s="214">
        <f t="shared" si="84"/>
        <v>0</v>
      </c>
      <c r="BF311" s="214">
        <f t="shared" si="85"/>
        <v>0</v>
      </c>
      <c r="BG311" s="214">
        <f t="shared" si="86"/>
        <v>0</v>
      </c>
      <c r="BH311" s="214">
        <f t="shared" si="87"/>
        <v>0</v>
      </c>
      <c r="BI311" s="214">
        <f t="shared" si="88"/>
        <v>0</v>
      </c>
      <c r="BJ311" s="14" t="s">
        <v>84</v>
      </c>
      <c r="BK311" s="214">
        <f t="shared" si="89"/>
        <v>0</v>
      </c>
      <c r="BL311" s="14" t="s">
        <v>150</v>
      </c>
      <c r="BM311" s="213" t="s">
        <v>850</v>
      </c>
    </row>
    <row r="312" spans="1:65" s="2" customFormat="1" ht="16.5" customHeight="1">
      <c r="A312" s="31"/>
      <c r="B312" s="32"/>
      <c r="C312" s="215" t="s">
        <v>851</v>
      </c>
      <c r="D312" s="215" t="s">
        <v>152</v>
      </c>
      <c r="E312" s="216" t="s">
        <v>852</v>
      </c>
      <c r="F312" s="217" t="s">
        <v>853</v>
      </c>
      <c r="G312" s="218" t="s">
        <v>601</v>
      </c>
      <c r="H312" s="219">
        <v>100</v>
      </c>
      <c r="I312" s="220"/>
      <c r="J312" s="221">
        <f t="shared" si="80"/>
        <v>0</v>
      </c>
      <c r="K312" s="222"/>
      <c r="L312" s="223"/>
      <c r="M312" s="224" t="s">
        <v>1</v>
      </c>
      <c r="N312" s="225" t="s">
        <v>41</v>
      </c>
      <c r="O312" s="68"/>
      <c r="P312" s="211">
        <f t="shared" si="81"/>
        <v>0</v>
      </c>
      <c r="Q312" s="211">
        <v>0</v>
      </c>
      <c r="R312" s="211">
        <f t="shared" si="82"/>
        <v>0</v>
      </c>
      <c r="S312" s="211">
        <v>0</v>
      </c>
      <c r="T312" s="212">
        <f t="shared" si="83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213" t="s">
        <v>155</v>
      </c>
      <c r="AT312" s="213" t="s">
        <v>152</v>
      </c>
      <c r="AU312" s="213" t="s">
        <v>86</v>
      </c>
      <c r="AY312" s="14" t="s">
        <v>143</v>
      </c>
      <c r="BE312" s="214">
        <f t="shared" si="84"/>
        <v>0</v>
      </c>
      <c r="BF312" s="214">
        <f t="shared" si="85"/>
        <v>0</v>
      </c>
      <c r="BG312" s="214">
        <f t="shared" si="86"/>
        <v>0</v>
      </c>
      <c r="BH312" s="214">
        <f t="shared" si="87"/>
        <v>0</v>
      </c>
      <c r="BI312" s="214">
        <f t="shared" si="88"/>
        <v>0</v>
      </c>
      <c r="BJ312" s="14" t="s">
        <v>84</v>
      </c>
      <c r="BK312" s="214">
        <f t="shared" si="89"/>
        <v>0</v>
      </c>
      <c r="BL312" s="14" t="s">
        <v>150</v>
      </c>
      <c r="BM312" s="213" t="s">
        <v>854</v>
      </c>
    </row>
    <row r="313" spans="1:65" s="2" customFormat="1" ht="16.5" customHeight="1">
      <c r="A313" s="31"/>
      <c r="B313" s="32"/>
      <c r="C313" s="215" t="s">
        <v>855</v>
      </c>
      <c r="D313" s="215" t="s">
        <v>152</v>
      </c>
      <c r="E313" s="216" t="s">
        <v>856</v>
      </c>
      <c r="F313" s="217" t="s">
        <v>857</v>
      </c>
      <c r="G313" s="218" t="s">
        <v>268</v>
      </c>
      <c r="H313" s="219">
        <v>3</v>
      </c>
      <c r="I313" s="220"/>
      <c r="J313" s="221">
        <f t="shared" si="80"/>
        <v>0</v>
      </c>
      <c r="K313" s="222"/>
      <c r="L313" s="223"/>
      <c r="M313" s="224" t="s">
        <v>1</v>
      </c>
      <c r="N313" s="225" t="s">
        <v>41</v>
      </c>
      <c r="O313" s="68"/>
      <c r="P313" s="211">
        <f t="shared" si="81"/>
        <v>0</v>
      </c>
      <c r="Q313" s="211">
        <v>0</v>
      </c>
      <c r="R313" s="211">
        <f t="shared" si="82"/>
        <v>0</v>
      </c>
      <c r="S313" s="211">
        <v>0</v>
      </c>
      <c r="T313" s="212">
        <f t="shared" si="83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213" t="s">
        <v>155</v>
      </c>
      <c r="AT313" s="213" t="s">
        <v>152</v>
      </c>
      <c r="AU313" s="213" t="s">
        <v>86</v>
      </c>
      <c r="AY313" s="14" t="s">
        <v>143</v>
      </c>
      <c r="BE313" s="214">
        <f t="shared" si="84"/>
        <v>0</v>
      </c>
      <c r="BF313" s="214">
        <f t="shared" si="85"/>
        <v>0</v>
      </c>
      <c r="BG313" s="214">
        <f t="shared" si="86"/>
        <v>0</v>
      </c>
      <c r="BH313" s="214">
        <f t="shared" si="87"/>
        <v>0</v>
      </c>
      <c r="BI313" s="214">
        <f t="shared" si="88"/>
        <v>0</v>
      </c>
      <c r="BJ313" s="14" t="s">
        <v>84</v>
      </c>
      <c r="BK313" s="214">
        <f t="shared" si="89"/>
        <v>0</v>
      </c>
      <c r="BL313" s="14" t="s">
        <v>150</v>
      </c>
      <c r="BM313" s="213" t="s">
        <v>858</v>
      </c>
    </row>
    <row r="314" spans="1:65" s="2" customFormat="1" ht="27.75" customHeight="1">
      <c r="A314" s="31"/>
      <c r="B314" s="32"/>
      <c r="C314" s="201" t="s">
        <v>859</v>
      </c>
      <c r="D314" s="201" t="s">
        <v>146</v>
      </c>
      <c r="E314" s="202" t="s">
        <v>860</v>
      </c>
      <c r="F314" s="203" t="s">
        <v>861</v>
      </c>
      <c r="G314" s="204" t="s">
        <v>268</v>
      </c>
      <c r="H314" s="205">
        <v>1</v>
      </c>
      <c r="I314" s="206"/>
      <c r="J314" s="207">
        <f t="shared" si="80"/>
        <v>0</v>
      </c>
      <c r="K314" s="208"/>
      <c r="L314" s="36"/>
      <c r="M314" s="209" t="s">
        <v>1</v>
      </c>
      <c r="N314" s="210" t="s">
        <v>41</v>
      </c>
      <c r="O314" s="68"/>
      <c r="P314" s="211">
        <f t="shared" si="81"/>
        <v>0</v>
      </c>
      <c r="Q314" s="211">
        <v>0</v>
      </c>
      <c r="R314" s="211">
        <f t="shared" si="82"/>
        <v>0</v>
      </c>
      <c r="S314" s="211">
        <v>0</v>
      </c>
      <c r="T314" s="212">
        <f t="shared" si="8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213" t="s">
        <v>150</v>
      </c>
      <c r="AT314" s="213" t="s">
        <v>146</v>
      </c>
      <c r="AU314" s="213" t="s">
        <v>86</v>
      </c>
      <c r="AY314" s="14" t="s">
        <v>143</v>
      </c>
      <c r="BE314" s="214">
        <f t="shared" si="84"/>
        <v>0</v>
      </c>
      <c r="BF314" s="214">
        <f t="shared" si="85"/>
        <v>0</v>
      </c>
      <c r="BG314" s="214">
        <f t="shared" si="86"/>
        <v>0</v>
      </c>
      <c r="BH314" s="214">
        <f t="shared" si="87"/>
        <v>0</v>
      </c>
      <c r="BI314" s="214">
        <f t="shared" si="88"/>
        <v>0</v>
      </c>
      <c r="BJ314" s="14" t="s">
        <v>84</v>
      </c>
      <c r="BK314" s="214">
        <f t="shared" si="89"/>
        <v>0</v>
      </c>
      <c r="BL314" s="14" t="s">
        <v>150</v>
      </c>
      <c r="BM314" s="213" t="s">
        <v>862</v>
      </c>
    </row>
    <row r="315" spans="1:65" s="2" customFormat="1" ht="16.5" customHeight="1">
      <c r="A315" s="31"/>
      <c r="B315" s="32"/>
      <c r="C315" s="201" t="s">
        <v>863</v>
      </c>
      <c r="D315" s="201" t="s">
        <v>146</v>
      </c>
      <c r="E315" s="202" t="s">
        <v>864</v>
      </c>
      <c r="F315" s="203" t="s">
        <v>865</v>
      </c>
      <c r="G315" s="204" t="s">
        <v>247</v>
      </c>
      <c r="H315" s="205">
        <v>1</v>
      </c>
      <c r="I315" s="206"/>
      <c r="J315" s="207">
        <f t="shared" si="80"/>
        <v>0</v>
      </c>
      <c r="K315" s="208"/>
      <c r="L315" s="36"/>
      <c r="M315" s="209" t="s">
        <v>1</v>
      </c>
      <c r="N315" s="210" t="s">
        <v>41</v>
      </c>
      <c r="O315" s="68"/>
      <c r="P315" s="211">
        <f t="shared" si="81"/>
        <v>0</v>
      </c>
      <c r="Q315" s="211">
        <v>0</v>
      </c>
      <c r="R315" s="211">
        <f t="shared" si="82"/>
        <v>0</v>
      </c>
      <c r="S315" s="211">
        <v>0</v>
      </c>
      <c r="T315" s="212">
        <f t="shared" si="8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213" t="s">
        <v>150</v>
      </c>
      <c r="AT315" s="213" t="s">
        <v>146</v>
      </c>
      <c r="AU315" s="213" t="s">
        <v>86</v>
      </c>
      <c r="AY315" s="14" t="s">
        <v>143</v>
      </c>
      <c r="BE315" s="214">
        <f t="shared" si="84"/>
        <v>0</v>
      </c>
      <c r="BF315" s="214">
        <f t="shared" si="85"/>
        <v>0</v>
      </c>
      <c r="BG315" s="214">
        <f t="shared" si="86"/>
        <v>0</v>
      </c>
      <c r="BH315" s="214">
        <f t="shared" si="87"/>
        <v>0</v>
      </c>
      <c r="BI315" s="214">
        <f t="shared" si="88"/>
        <v>0</v>
      </c>
      <c r="BJ315" s="14" t="s">
        <v>84</v>
      </c>
      <c r="BK315" s="214">
        <f t="shared" si="89"/>
        <v>0</v>
      </c>
      <c r="BL315" s="14" t="s">
        <v>150</v>
      </c>
      <c r="BM315" s="213" t="s">
        <v>866</v>
      </c>
    </row>
    <row r="316" spans="1:65" s="2" customFormat="1" ht="16.5" customHeight="1">
      <c r="A316" s="31"/>
      <c r="B316" s="32"/>
      <c r="C316" s="201" t="s">
        <v>867</v>
      </c>
      <c r="D316" s="201" t="s">
        <v>146</v>
      </c>
      <c r="E316" s="202" t="s">
        <v>868</v>
      </c>
      <c r="F316" s="203" t="s">
        <v>869</v>
      </c>
      <c r="G316" s="204" t="s">
        <v>870</v>
      </c>
      <c r="H316" s="205">
        <v>62</v>
      </c>
      <c r="I316" s="206"/>
      <c r="J316" s="207">
        <f t="shared" si="80"/>
        <v>0</v>
      </c>
      <c r="K316" s="208"/>
      <c r="L316" s="36"/>
      <c r="M316" s="209" t="s">
        <v>1</v>
      </c>
      <c r="N316" s="210" t="s">
        <v>41</v>
      </c>
      <c r="O316" s="68"/>
      <c r="P316" s="211">
        <f t="shared" si="81"/>
        <v>0</v>
      </c>
      <c r="Q316" s="211">
        <v>0</v>
      </c>
      <c r="R316" s="211">
        <f t="shared" si="82"/>
        <v>0</v>
      </c>
      <c r="S316" s="211">
        <v>0</v>
      </c>
      <c r="T316" s="212">
        <f t="shared" si="8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213" t="s">
        <v>150</v>
      </c>
      <c r="AT316" s="213" t="s">
        <v>146</v>
      </c>
      <c r="AU316" s="213" t="s">
        <v>86</v>
      </c>
      <c r="AY316" s="14" t="s">
        <v>143</v>
      </c>
      <c r="BE316" s="214">
        <f t="shared" si="84"/>
        <v>0</v>
      </c>
      <c r="BF316" s="214">
        <f t="shared" si="85"/>
        <v>0</v>
      </c>
      <c r="BG316" s="214">
        <f t="shared" si="86"/>
        <v>0</v>
      </c>
      <c r="BH316" s="214">
        <f t="shared" si="87"/>
        <v>0</v>
      </c>
      <c r="BI316" s="214">
        <f t="shared" si="88"/>
        <v>0</v>
      </c>
      <c r="BJ316" s="14" t="s">
        <v>84</v>
      </c>
      <c r="BK316" s="214">
        <f t="shared" si="89"/>
        <v>0</v>
      </c>
      <c r="BL316" s="14" t="s">
        <v>150</v>
      </c>
      <c r="BM316" s="213" t="s">
        <v>871</v>
      </c>
    </row>
    <row r="317" spans="1:65" s="2" customFormat="1" ht="16.5" customHeight="1">
      <c r="A317" s="31"/>
      <c r="B317" s="32"/>
      <c r="C317" s="201" t="s">
        <v>872</v>
      </c>
      <c r="D317" s="201" t="s">
        <v>146</v>
      </c>
      <c r="E317" s="202" t="s">
        <v>873</v>
      </c>
      <c r="F317" s="203" t="s">
        <v>874</v>
      </c>
      <c r="G317" s="204" t="s">
        <v>268</v>
      </c>
      <c r="H317" s="205">
        <v>1</v>
      </c>
      <c r="I317" s="206"/>
      <c r="J317" s="207">
        <f t="shared" si="80"/>
        <v>0</v>
      </c>
      <c r="K317" s="208"/>
      <c r="L317" s="36"/>
      <c r="M317" s="226" t="s">
        <v>1</v>
      </c>
      <c r="N317" s="227" t="s">
        <v>41</v>
      </c>
      <c r="O317" s="228"/>
      <c r="P317" s="229">
        <f t="shared" si="81"/>
        <v>0</v>
      </c>
      <c r="Q317" s="229">
        <v>0</v>
      </c>
      <c r="R317" s="229">
        <f t="shared" si="82"/>
        <v>0</v>
      </c>
      <c r="S317" s="229">
        <v>0</v>
      </c>
      <c r="T317" s="230">
        <f t="shared" si="8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213" t="s">
        <v>150</v>
      </c>
      <c r="AT317" s="213" t="s">
        <v>146</v>
      </c>
      <c r="AU317" s="213" t="s">
        <v>86</v>
      </c>
      <c r="AY317" s="14" t="s">
        <v>143</v>
      </c>
      <c r="BE317" s="214">
        <f t="shared" si="84"/>
        <v>0</v>
      </c>
      <c r="BF317" s="214">
        <f t="shared" si="85"/>
        <v>0</v>
      </c>
      <c r="BG317" s="214">
        <f t="shared" si="86"/>
        <v>0</v>
      </c>
      <c r="BH317" s="214">
        <f t="shared" si="87"/>
        <v>0</v>
      </c>
      <c r="BI317" s="214">
        <f t="shared" si="88"/>
        <v>0</v>
      </c>
      <c r="BJ317" s="14" t="s">
        <v>84</v>
      </c>
      <c r="BK317" s="214">
        <f t="shared" si="89"/>
        <v>0</v>
      </c>
      <c r="BL317" s="14" t="s">
        <v>150</v>
      </c>
      <c r="BM317" s="213" t="s">
        <v>875</v>
      </c>
    </row>
    <row r="318" spans="1:31" s="2" customFormat="1" ht="6.95" customHeight="1">
      <c r="A318" s="31"/>
      <c r="B318" s="51"/>
      <c r="C318" s="52"/>
      <c r="D318" s="52"/>
      <c r="E318" s="52"/>
      <c r="F318" s="52"/>
      <c r="G318" s="52"/>
      <c r="H318" s="52"/>
      <c r="I318" s="149"/>
      <c r="J318" s="52"/>
      <c r="K318" s="52"/>
      <c r="L318" s="36"/>
      <c r="M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</row>
  </sheetData>
  <sheetProtection algorithmName="SHA-512" hashValue="qdmvjaAAkd8k5Mr+RDIWaHwnyaBFrZVCtqtUb4txTVssTcGiibDFA/jm8JxGdCFHJf9MODvPYmu2MQsBxljlNA==" saltValue="5U9Ui2IQNXv3Cz8SRN/Z3O2SeyRFYpTqzwvJkVe9BrG1b566vLRHPpx8jOwZf+tAxM4IOVHwIToDcT1bQftQMw==" spinCount="100000" sheet="1" objects="1" scenarios="1" formatColumns="0" formatRows="0" autoFilter="0"/>
  <autoFilter ref="C127:K317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4" t="s">
        <v>89</v>
      </c>
    </row>
    <row r="3" spans="2:46" s="1" customFormat="1" ht="6.95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4.95" customHeight="1" hidden="1">
      <c r="B4" s="17"/>
      <c r="D4" s="109" t="s">
        <v>108</v>
      </c>
      <c r="I4" s="105"/>
      <c r="L4" s="17"/>
      <c r="M4" s="110" t="s">
        <v>10</v>
      </c>
      <c r="AT4" s="14" t="s">
        <v>4</v>
      </c>
    </row>
    <row r="5" spans="2:12" s="1" customFormat="1" ht="6.95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23.25" customHeight="1" hidden="1">
      <c r="B7" s="17"/>
      <c r="E7" s="277" t="str">
        <f>'Rekapitulace stavby'!K6</f>
        <v>Teplovodní přípojka pro objekt č.p. 499, připojení na výměníkovou stanici monobloku - II.etapa, dieselagregát, MaR garáž</v>
      </c>
      <c r="F7" s="278"/>
      <c r="G7" s="278"/>
      <c r="H7" s="278"/>
      <c r="I7" s="105"/>
      <c r="L7" s="17"/>
    </row>
    <row r="8" spans="1:31" s="2" customFormat="1" ht="12" customHeight="1" hidden="1">
      <c r="A8" s="31"/>
      <c r="B8" s="36"/>
      <c r="C8" s="31"/>
      <c r="D8" s="111" t="s">
        <v>109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9" t="s">
        <v>876</v>
      </c>
      <c r="F9" s="280"/>
      <c r="G9" s="280"/>
      <c r="H9" s="280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2. 7. 2019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81" t="str">
        <f>'Rekapitulace stavby'!E14</f>
        <v>Vyplň údaj</v>
      </c>
      <c r="F18" s="282"/>
      <c r="G18" s="282"/>
      <c r="H18" s="282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31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83" t="s">
        <v>1</v>
      </c>
      <c r="F27" s="283"/>
      <c r="G27" s="283"/>
      <c r="H27" s="283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ROUND(J119,2)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ROUND((SUM(BE119:BE125)),2)</f>
        <v>0</v>
      </c>
      <c r="G33" s="31"/>
      <c r="H33" s="31"/>
      <c r="I33" s="128">
        <v>0.21</v>
      </c>
      <c r="J33" s="127">
        <f>ROUND(((SUM(BE119:BE125))*I33),2)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11" t="s">
        <v>42</v>
      </c>
      <c r="F34" s="127">
        <f>ROUND((SUM(BF119:BF125)),2)</f>
        <v>0</v>
      </c>
      <c r="G34" s="31"/>
      <c r="H34" s="31"/>
      <c r="I34" s="128">
        <v>0.15</v>
      </c>
      <c r="J34" s="127">
        <f>ROUND(((SUM(BF119:BF125))*I34),2)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43</v>
      </c>
      <c r="F35" s="127">
        <f>ROUND((SUM(BG119:BG125)),2)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44</v>
      </c>
      <c r="F36" s="127">
        <f>ROUND((SUM(BH119:BH125)),2)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45</v>
      </c>
      <c r="F37" s="127">
        <f>ROUND((SUM(BI119:BI125)),2)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I41" s="105"/>
      <c r="L41" s="17"/>
    </row>
    <row r="42" spans="2:12" s="1" customFormat="1" ht="14.45" customHeight="1" hidden="1">
      <c r="B42" s="17"/>
      <c r="I42" s="105"/>
      <c r="L42" s="17"/>
    </row>
    <row r="43" spans="2:12" s="1" customFormat="1" ht="14.45" customHeight="1" hidden="1">
      <c r="B43" s="17"/>
      <c r="I43" s="105"/>
      <c r="L43" s="17"/>
    </row>
    <row r="44" spans="2:12" s="1" customFormat="1" ht="14.45" customHeight="1" hidden="1">
      <c r="B44" s="17"/>
      <c r="I44" s="105"/>
      <c r="L44" s="17"/>
    </row>
    <row r="45" spans="2:12" s="1" customFormat="1" ht="14.45" customHeight="1" hidden="1">
      <c r="B45" s="17"/>
      <c r="I45" s="105"/>
      <c r="L45" s="17"/>
    </row>
    <row r="46" spans="2:12" s="1" customFormat="1" ht="14.45" customHeight="1" hidden="1">
      <c r="B46" s="17"/>
      <c r="I46" s="105"/>
      <c r="L46" s="17"/>
    </row>
    <row r="47" spans="2:12" s="1" customFormat="1" ht="14.45" customHeight="1" hidden="1">
      <c r="B47" s="17"/>
      <c r="I47" s="105"/>
      <c r="L47" s="17"/>
    </row>
    <row r="48" spans="2:12" s="1" customFormat="1" ht="14.45" customHeight="1" hidden="1">
      <c r="B48" s="17"/>
      <c r="I48" s="105"/>
      <c r="L48" s="17"/>
    </row>
    <row r="49" spans="2:12" s="1" customFormat="1" ht="14.45" customHeight="1" hidden="1">
      <c r="B49" s="17"/>
      <c r="I49" s="105"/>
      <c r="L49" s="17"/>
    </row>
    <row r="50" spans="2:12" s="2" customFormat="1" ht="14.45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 hidden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111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 hidden="1">
      <c r="A85" s="31"/>
      <c r="B85" s="32"/>
      <c r="C85" s="33"/>
      <c r="D85" s="33"/>
      <c r="E85" s="275" t="str">
        <f>E7</f>
        <v>Teplovodní přípojka pro objekt č.p. 499, připojení na výměníkovou stanici monobloku - II.etapa, dieselagregát, MaR garáž</v>
      </c>
      <c r="F85" s="276"/>
      <c r="G85" s="276"/>
      <c r="H85" s="276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109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63" t="str">
        <f>E9</f>
        <v>2019/0052b - Objekt na p.č.st. 1283 -Vytápění, ZTI</v>
      </c>
      <c r="F87" s="274"/>
      <c r="G87" s="274"/>
      <c r="H87" s="274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3"/>
      <c r="E89" s="33"/>
      <c r="F89" s="24" t="str">
        <f>F12</f>
        <v>Klatovy</v>
      </c>
      <c r="G89" s="33"/>
      <c r="H89" s="33"/>
      <c r="I89" s="114" t="s">
        <v>22</v>
      </c>
      <c r="J89" s="63" t="str">
        <f>IF(J12="","",J12)</f>
        <v>2. 7. 2019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6" t="s">
        <v>24</v>
      </c>
      <c r="D91" s="33"/>
      <c r="E91" s="33"/>
      <c r="F91" s="24" t="str">
        <f>E15</f>
        <v>Klatovská nemocnice a.s., Plzeňská 929, Klatovy</v>
      </c>
      <c r="G91" s="33"/>
      <c r="H91" s="33"/>
      <c r="I91" s="114" t="s">
        <v>30</v>
      </c>
      <c r="J91" s="29" t="str">
        <f>E21</f>
        <v>THERMOLUFT KT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Jan Štětka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53" t="s">
        <v>112</v>
      </c>
      <c r="D94" s="154"/>
      <c r="E94" s="154"/>
      <c r="F94" s="154"/>
      <c r="G94" s="154"/>
      <c r="H94" s="154"/>
      <c r="I94" s="155"/>
      <c r="J94" s="156" t="s">
        <v>113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57" t="s">
        <v>114</v>
      </c>
      <c r="D96" s="33"/>
      <c r="E96" s="33"/>
      <c r="F96" s="33"/>
      <c r="G96" s="33"/>
      <c r="H96" s="33"/>
      <c r="I96" s="112"/>
      <c r="J96" s="81">
        <f>J119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115</v>
      </c>
    </row>
    <row r="97" spans="2:12" s="9" customFormat="1" ht="24.95" customHeight="1" hidden="1">
      <c r="B97" s="158"/>
      <c r="C97" s="159"/>
      <c r="D97" s="160" t="s">
        <v>116</v>
      </c>
      <c r="E97" s="161"/>
      <c r="F97" s="161"/>
      <c r="G97" s="161"/>
      <c r="H97" s="161"/>
      <c r="I97" s="162"/>
      <c r="J97" s="163">
        <f>J120</f>
        <v>0</v>
      </c>
      <c r="K97" s="159"/>
      <c r="L97" s="164"/>
    </row>
    <row r="98" spans="2:12" s="10" customFormat="1" ht="19.9" customHeight="1" hidden="1">
      <c r="B98" s="165"/>
      <c r="C98" s="166"/>
      <c r="D98" s="167" t="s">
        <v>118</v>
      </c>
      <c r="E98" s="168"/>
      <c r="F98" s="168"/>
      <c r="G98" s="168"/>
      <c r="H98" s="168"/>
      <c r="I98" s="169"/>
      <c r="J98" s="170">
        <f>J121</f>
        <v>0</v>
      </c>
      <c r="K98" s="166"/>
      <c r="L98" s="171"/>
    </row>
    <row r="99" spans="2:12" s="10" customFormat="1" ht="19.9" customHeight="1" hidden="1">
      <c r="B99" s="165"/>
      <c r="C99" s="166"/>
      <c r="D99" s="167" t="s">
        <v>124</v>
      </c>
      <c r="E99" s="168"/>
      <c r="F99" s="168"/>
      <c r="G99" s="168"/>
      <c r="H99" s="168"/>
      <c r="I99" s="169"/>
      <c r="J99" s="170">
        <f>J124</f>
        <v>0</v>
      </c>
      <c r="K99" s="166"/>
      <c r="L99" s="171"/>
    </row>
    <row r="100" spans="1:31" s="2" customFormat="1" ht="21.75" customHeight="1" hidden="1">
      <c r="A100" s="31"/>
      <c r="B100" s="32"/>
      <c r="C100" s="33"/>
      <c r="D100" s="33"/>
      <c r="E100" s="33"/>
      <c r="F100" s="33"/>
      <c r="G100" s="33"/>
      <c r="H100" s="33"/>
      <c r="I100" s="112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 hidden="1">
      <c r="A101" s="31"/>
      <c r="B101" s="51"/>
      <c r="C101" s="52"/>
      <c r="D101" s="52"/>
      <c r="E101" s="52"/>
      <c r="F101" s="52"/>
      <c r="G101" s="52"/>
      <c r="H101" s="52"/>
      <c r="I101" s="149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ht="12" hidden="1"/>
    <row r="103" ht="12" hidden="1"/>
    <row r="104" ht="12" hidden="1"/>
    <row r="105" spans="1:31" s="2" customFormat="1" ht="6.95" customHeight="1">
      <c r="A105" s="31"/>
      <c r="B105" s="53"/>
      <c r="C105" s="54"/>
      <c r="D105" s="54"/>
      <c r="E105" s="54"/>
      <c r="F105" s="54"/>
      <c r="G105" s="54"/>
      <c r="H105" s="54"/>
      <c r="I105" s="152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0" t="s">
        <v>128</v>
      </c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3.25" customHeight="1">
      <c r="A109" s="31"/>
      <c r="B109" s="32"/>
      <c r="C109" s="33"/>
      <c r="D109" s="33"/>
      <c r="E109" s="275" t="str">
        <f>E7</f>
        <v>Teplovodní přípojka pro objekt č.p. 499, připojení na výměníkovou stanici monobloku - II.etapa, dieselagregát, MaR garáž</v>
      </c>
      <c r="F109" s="276"/>
      <c r="G109" s="276"/>
      <c r="H109" s="276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109</v>
      </c>
      <c r="D110" s="33"/>
      <c r="E110" s="33"/>
      <c r="F110" s="33"/>
      <c r="G110" s="33"/>
      <c r="H110" s="33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63" t="str">
        <f>E9</f>
        <v>2019/0052b - Objekt na p.č.st. 1283 -Vytápění, ZTI</v>
      </c>
      <c r="F111" s="274"/>
      <c r="G111" s="274"/>
      <c r="H111" s="274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3"/>
      <c r="E113" s="33"/>
      <c r="F113" s="24" t="str">
        <f>F12</f>
        <v>Klatovy</v>
      </c>
      <c r="G113" s="33"/>
      <c r="H113" s="33"/>
      <c r="I113" s="114" t="s">
        <v>22</v>
      </c>
      <c r="J113" s="63" t="str">
        <f>IF(J12="","",J12)</f>
        <v>2. 7. 2019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5.7" customHeight="1">
      <c r="A115" s="31"/>
      <c r="B115" s="32"/>
      <c r="C115" s="26" t="s">
        <v>24</v>
      </c>
      <c r="D115" s="33"/>
      <c r="E115" s="33"/>
      <c r="F115" s="24" t="str">
        <f>E15</f>
        <v>Klatovská nemocnice a.s., Plzeňská 929, Klatovy</v>
      </c>
      <c r="G115" s="33"/>
      <c r="H115" s="33"/>
      <c r="I115" s="114" t="s">
        <v>30</v>
      </c>
      <c r="J115" s="29" t="str">
        <f>E21</f>
        <v>THERMOLUFT KT s.r.o.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28</v>
      </c>
      <c r="D116" s="33"/>
      <c r="E116" s="33"/>
      <c r="F116" s="24" t="str">
        <f>IF(E18="","",E18)</f>
        <v>Vyplň údaj</v>
      </c>
      <c r="G116" s="33"/>
      <c r="H116" s="33"/>
      <c r="I116" s="114" t="s">
        <v>33</v>
      </c>
      <c r="J116" s="29" t="str">
        <f>E24</f>
        <v>Jan Štětka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35" customHeight="1">
      <c r="A117" s="31"/>
      <c r="B117" s="32"/>
      <c r="C117" s="33"/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1" customFormat="1" ht="29.25" customHeight="1">
      <c r="A118" s="172"/>
      <c r="B118" s="173"/>
      <c r="C118" s="174" t="s">
        <v>129</v>
      </c>
      <c r="D118" s="175" t="s">
        <v>61</v>
      </c>
      <c r="E118" s="175" t="s">
        <v>57</v>
      </c>
      <c r="F118" s="175" t="s">
        <v>58</v>
      </c>
      <c r="G118" s="175" t="s">
        <v>130</v>
      </c>
      <c r="H118" s="175" t="s">
        <v>131</v>
      </c>
      <c r="I118" s="176" t="s">
        <v>132</v>
      </c>
      <c r="J118" s="177" t="s">
        <v>113</v>
      </c>
      <c r="K118" s="178" t="s">
        <v>133</v>
      </c>
      <c r="L118" s="179"/>
      <c r="M118" s="72" t="s">
        <v>1</v>
      </c>
      <c r="N118" s="73" t="s">
        <v>40</v>
      </c>
      <c r="O118" s="73" t="s">
        <v>134</v>
      </c>
      <c r="P118" s="73" t="s">
        <v>135</v>
      </c>
      <c r="Q118" s="73" t="s">
        <v>136</v>
      </c>
      <c r="R118" s="73" t="s">
        <v>137</v>
      </c>
      <c r="S118" s="73" t="s">
        <v>138</v>
      </c>
      <c r="T118" s="74" t="s">
        <v>139</v>
      </c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1:63" s="2" customFormat="1" ht="22.9" customHeight="1">
      <c r="A119" s="31"/>
      <c r="B119" s="32"/>
      <c r="C119" s="79" t="s">
        <v>140</v>
      </c>
      <c r="D119" s="33"/>
      <c r="E119" s="33"/>
      <c r="F119" s="33"/>
      <c r="G119" s="33"/>
      <c r="H119" s="33"/>
      <c r="I119" s="112"/>
      <c r="J119" s="180">
        <f>BK119</f>
        <v>0</v>
      </c>
      <c r="K119" s="33"/>
      <c r="L119" s="36"/>
      <c r="M119" s="75"/>
      <c r="N119" s="181"/>
      <c r="O119" s="76"/>
      <c r="P119" s="182">
        <f>P120</f>
        <v>0</v>
      </c>
      <c r="Q119" s="76"/>
      <c r="R119" s="182">
        <f>R120</f>
        <v>0.00127</v>
      </c>
      <c r="S119" s="76"/>
      <c r="T119" s="183">
        <f>T120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4" t="s">
        <v>75</v>
      </c>
      <c r="AU119" s="14" t="s">
        <v>115</v>
      </c>
      <c r="BK119" s="184">
        <f>BK120</f>
        <v>0</v>
      </c>
    </row>
    <row r="120" spans="2:63" s="12" customFormat="1" ht="25.9" customHeight="1">
      <c r="B120" s="185"/>
      <c r="C120" s="186"/>
      <c r="D120" s="187" t="s">
        <v>75</v>
      </c>
      <c r="E120" s="188" t="s">
        <v>141</v>
      </c>
      <c r="F120" s="188" t="s">
        <v>142</v>
      </c>
      <c r="G120" s="186"/>
      <c r="H120" s="186"/>
      <c r="I120" s="189"/>
      <c r="J120" s="190">
        <f>BK120</f>
        <v>0</v>
      </c>
      <c r="K120" s="186"/>
      <c r="L120" s="191"/>
      <c r="M120" s="192"/>
      <c r="N120" s="193"/>
      <c r="O120" s="193"/>
      <c r="P120" s="194">
        <f>P121+P124</f>
        <v>0</v>
      </c>
      <c r="Q120" s="193"/>
      <c r="R120" s="194">
        <f>R121+R124</f>
        <v>0.00127</v>
      </c>
      <c r="S120" s="193"/>
      <c r="T120" s="195">
        <f>T121+T124</f>
        <v>0</v>
      </c>
      <c r="AR120" s="196" t="s">
        <v>86</v>
      </c>
      <c r="AT120" s="197" t="s">
        <v>75</v>
      </c>
      <c r="AU120" s="197" t="s">
        <v>76</v>
      </c>
      <c r="AY120" s="196" t="s">
        <v>143</v>
      </c>
      <c r="BK120" s="198">
        <f>BK121+BK124</f>
        <v>0</v>
      </c>
    </row>
    <row r="121" spans="2:63" s="12" customFormat="1" ht="22.9" customHeight="1">
      <c r="B121" s="185"/>
      <c r="C121" s="186"/>
      <c r="D121" s="187" t="s">
        <v>75</v>
      </c>
      <c r="E121" s="199" t="s">
        <v>263</v>
      </c>
      <c r="F121" s="199" t="s">
        <v>264</v>
      </c>
      <c r="G121" s="186"/>
      <c r="H121" s="186"/>
      <c r="I121" s="189"/>
      <c r="J121" s="200">
        <f>BK121</f>
        <v>0</v>
      </c>
      <c r="K121" s="186"/>
      <c r="L121" s="191"/>
      <c r="M121" s="192"/>
      <c r="N121" s="193"/>
      <c r="O121" s="193"/>
      <c r="P121" s="194">
        <f>SUM(P122:P123)</f>
        <v>0</v>
      </c>
      <c r="Q121" s="193"/>
      <c r="R121" s="194">
        <f>SUM(R122:R123)</f>
        <v>0.00127</v>
      </c>
      <c r="S121" s="193"/>
      <c r="T121" s="195">
        <f>SUM(T122:T123)</f>
        <v>0</v>
      </c>
      <c r="AR121" s="196" t="s">
        <v>86</v>
      </c>
      <c r="AT121" s="197" t="s">
        <v>75</v>
      </c>
      <c r="AU121" s="197" t="s">
        <v>84</v>
      </c>
      <c r="AY121" s="196" t="s">
        <v>143</v>
      </c>
      <c r="BK121" s="198">
        <f>SUM(BK122:BK123)</f>
        <v>0</v>
      </c>
    </row>
    <row r="122" spans="1:65" s="2" customFormat="1" ht="26.25" customHeight="1">
      <c r="A122" s="31"/>
      <c r="B122" s="32"/>
      <c r="C122" s="201" t="s">
        <v>84</v>
      </c>
      <c r="D122" s="201" t="s">
        <v>146</v>
      </c>
      <c r="E122" s="202" t="s">
        <v>877</v>
      </c>
      <c r="F122" s="203" t="s">
        <v>878</v>
      </c>
      <c r="G122" s="204" t="s">
        <v>268</v>
      </c>
      <c r="H122" s="205">
        <v>1</v>
      </c>
      <c r="I122" s="206"/>
      <c r="J122" s="207">
        <f>ROUND(I122*H122,2)</f>
        <v>0</v>
      </c>
      <c r="K122" s="208"/>
      <c r="L122" s="36"/>
      <c r="M122" s="209" t="s">
        <v>1</v>
      </c>
      <c r="N122" s="210" t="s">
        <v>41</v>
      </c>
      <c r="O122" s="68"/>
      <c r="P122" s="211">
        <f>O122*H122</f>
        <v>0</v>
      </c>
      <c r="Q122" s="211">
        <v>0.00127</v>
      </c>
      <c r="R122" s="211">
        <f>Q122*H122</f>
        <v>0.00127</v>
      </c>
      <c r="S122" s="211">
        <v>0</v>
      </c>
      <c r="T122" s="212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13" t="s">
        <v>150</v>
      </c>
      <c r="AT122" s="213" t="s">
        <v>146</v>
      </c>
      <c r="AU122" s="213" t="s">
        <v>86</v>
      </c>
      <c r="AY122" s="14" t="s">
        <v>143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4" t="s">
        <v>84</v>
      </c>
      <c r="BK122" s="214">
        <f>ROUND(I122*H122,2)</f>
        <v>0</v>
      </c>
      <c r="BL122" s="14" t="s">
        <v>150</v>
      </c>
      <c r="BM122" s="213" t="s">
        <v>879</v>
      </c>
    </row>
    <row r="123" spans="1:65" s="2" customFormat="1" ht="16.5" customHeight="1">
      <c r="A123" s="31"/>
      <c r="B123" s="32"/>
      <c r="C123" s="201" t="s">
        <v>86</v>
      </c>
      <c r="D123" s="201" t="s">
        <v>146</v>
      </c>
      <c r="E123" s="202" t="s">
        <v>880</v>
      </c>
      <c r="F123" s="203" t="s">
        <v>881</v>
      </c>
      <c r="G123" s="204" t="s">
        <v>268</v>
      </c>
      <c r="H123" s="205">
        <v>1</v>
      </c>
      <c r="I123" s="206"/>
      <c r="J123" s="207">
        <f>ROUND(I123*H123,2)</f>
        <v>0</v>
      </c>
      <c r="K123" s="208"/>
      <c r="L123" s="36"/>
      <c r="M123" s="209" t="s">
        <v>1</v>
      </c>
      <c r="N123" s="210" t="s">
        <v>41</v>
      </c>
      <c r="O123" s="68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150</v>
      </c>
      <c r="AT123" s="213" t="s">
        <v>146</v>
      </c>
      <c r="AU123" s="213" t="s">
        <v>86</v>
      </c>
      <c r="AY123" s="14" t="s">
        <v>143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4" t="s">
        <v>84</v>
      </c>
      <c r="BK123" s="214">
        <f>ROUND(I123*H123,2)</f>
        <v>0</v>
      </c>
      <c r="BL123" s="14" t="s">
        <v>150</v>
      </c>
      <c r="BM123" s="213" t="s">
        <v>882</v>
      </c>
    </row>
    <row r="124" spans="2:63" s="12" customFormat="1" ht="22.9" customHeight="1">
      <c r="B124" s="185"/>
      <c r="C124" s="186"/>
      <c r="D124" s="187" t="s">
        <v>75</v>
      </c>
      <c r="E124" s="199" t="s">
        <v>607</v>
      </c>
      <c r="F124" s="199" t="s">
        <v>608</v>
      </c>
      <c r="G124" s="186"/>
      <c r="H124" s="186"/>
      <c r="I124" s="189"/>
      <c r="J124" s="200">
        <f>BK124</f>
        <v>0</v>
      </c>
      <c r="K124" s="186"/>
      <c r="L124" s="191"/>
      <c r="M124" s="192"/>
      <c r="N124" s="193"/>
      <c r="O124" s="193"/>
      <c r="P124" s="194">
        <f>P125</f>
        <v>0</v>
      </c>
      <c r="Q124" s="193"/>
      <c r="R124" s="194">
        <f>R125</f>
        <v>0</v>
      </c>
      <c r="S124" s="193"/>
      <c r="T124" s="195">
        <f>T125</f>
        <v>0</v>
      </c>
      <c r="AR124" s="196" t="s">
        <v>86</v>
      </c>
      <c r="AT124" s="197" t="s">
        <v>75</v>
      </c>
      <c r="AU124" s="197" t="s">
        <v>84</v>
      </c>
      <c r="AY124" s="196" t="s">
        <v>143</v>
      </c>
      <c r="BK124" s="198">
        <f>BK125</f>
        <v>0</v>
      </c>
    </row>
    <row r="125" spans="1:65" s="2" customFormat="1" ht="16.5" customHeight="1">
      <c r="A125" s="31"/>
      <c r="B125" s="32"/>
      <c r="C125" s="201" t="s">
        <v>157</v>
      </c>
      <c r="D125" s="201" t="s">
        <v>146</v>
      </c>
      <c r="E125" s="202" t="s">
        <v>883</v>
      </c>
      <c r="F125" s="203" t="s">
        <v>884</v>
      </c>
      <c r="G125" s="204" t="s">
        <v>268</v>
      </c>
      <c r="H125" s="205">
        <v>1</v>
      </c>
      <c r="I125" s="206"/>
      <c r="J125" s="207">
        <f>ROUND(I125*H125,2)</f>
        <v>0</v>
      </c>
      <c r="K125" s="208"/>
      <c r="L125" s="36"/>
      <c r="M125" s="226" t="s">
        <v>1</v>
      </c>
      <c r="N125" s="227" t="s">
        <v>41</v>
      </c>
      <c r="O125" s="228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3" t="s">
        <v>150</v>
      </c>
      <c r="AT125" s="213" t="s">
        <v>146</v>
      </c>
      <c r="AU125" s="213" t="s">
        <v>86</v>
      </c>
      <c r="AY125" s="14" t="s">
        <v>143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4" t="s">
        <v>84</v>
      </c>
      <c r="BK125" s="214">
        <f>ROUND(I125*H125,2)</f>
        <v>0</v>
      </c>
      <c r="BL125" s="14" t="s">
        <v>150</v>
      </c>
      <c r="BM125" s="213" t="s">
        <v>885</v>
      </c>
    </row>
    <row r="126" spans="1:31" s="2" customFormat="1" ht="6.95" customHeight="1">
      <c r="A126" s="31"/>
      <c r="B126" s="51"/>
      <c r="C126" s="52"/>
      <c r="D126" s="52"/>
      <c r="E126" s="52"/>
      <c r="F126" s="52"/>
      <c r="G126" s="52"/>
      <c r="H126" s="52"/>
      <c r="I126" s="149"/>
      <c r="J126" s="52"/>
      <c r="K126" s="52"/>
      <c r="L126" s="36"/>
      <c r="M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</sheetData>
  <sheetProtection algorithmName="SHA-512" hashValue="7s/fFx+Budeqh6zioKPszN7EAdfpbbaXFEoGiWu1DOyf18XYYo6LR2kTPymWqX/2FjiiNRNcWNjetAZlM4QNzQ==" saltValue="FM4RAZSgQ7tB2D4lYyCiN0y9woKu+9DHGg4rqDaXWXPa2DwMcS4r1o7vbcwt1Ap7dgg7LN06IvkfoaWiHY0NgA==" spinCount="100000" sheet="1" objects="1" scenarios="1" formatColumns="0" formatRows="0" autoFilter="0"/>
  <autoFilter ref="C118:K12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1"/>
  <sheetViews>
    <sheetView showGridLines="0" workbookViewId="0" topLeftCell="A168">
      <selection activeCell="F128" sqref="F12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4" t="s">
        <v>92</v>
      </c>
    </row>
    <row r="3" spans="2:46" s="1" customFormat="1" ht="6.95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4.95" customHeight="1" hidden="1">
      <c r="B4" s="17"/>
      <c r="D4" s="109" t="s">
        <v>108</v>
      </c>
      <c r="I4" s="105"/>
      <c r="L4" s="17"/>
      <c r="M4" s="110" t="s">
        <v>10</v>
      </c>
      <c r="AT4" s="14" t="s">
        <v>4</v>
      </c>
    </row>
    <row r="5" spans="2:12" s="1" customFormat="1" ht="6.95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23.25" customHeight="1" hidden="1">
      <c r="B7" s="17"/>
      <c r="E7" s="277" t="str">
        <f>'Rekapitulace stavby'!K6</f>
        <v>Teplovodní přípojka pro objekt č.p. 499, připojení na výměníkovou stanici monobloku - II.etapa, dieselagregát, MaR garáž</v>
      </c>
      <c r="F7" s="278"/>
      <c r="G7" s="278"/>
      <c r="H7" s="278"/>
      <c r="I7" s="105"/>
      <c r="L7" s="17"/>
    </row>
    <row r="8" spans="1:31" s="2" customFormat="1" ht="12" customHeight="1" hidden="1">
      <c r="A8" s="31"/>
      <c r="B8" s="36"/>
      <c r="C8" s="31"/>
      <c r="D8" s="111" t="s">
        <v>109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9" t="s">
        <v>886</v>
      </c>
      <c r="F9" s="280"/>
      <c r="G9" s="280"/>
      <c r="H9" s="280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2. 7. 2019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81" t="str">
        <f>'Rekapitulace stavby'!E14</f>
        <v>Vyplň údaj</v>
      </c>
      <c r="F18" s="282"/>
      <c r="G18" s="282"/>
      <c r="H18" s="282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31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83" t="s">
        <v>1</v>
      </c>
      <c r="F27" s="283"/>
      <c r="G27" s="283"/>
      <c r="H27" s="283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ROUND(J125,2)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ROUND((SUM(BE125:BE190)),2)</f>
        <v>0</v>
      </c>
      <c r="G33" s="31"/>
      <c r="H33" s="31"/>
      <c r="I33" s="128">
        <v>0.21</v>
      </c>
      <c r="J33" s="127">
        <f>ROUND(((SUM(BE125:BE190))*I33),2)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11" t="s">
        <v>42</v>
      </c>
      <c r="F34" s="127">
        <f>ROUND((SUM(BF125:BF190)),2)</f>
        <v>0</v>
      </c>
      <c r="G34" s="31"/>
      <c r="H34" s="31"/>
      <c r="I34" s="128">
        <v>0.15</v>
      </c>
      <c r="J34" s="127">
        <f>ROUND(((SUM(BF125:BF190))*I34),2)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43</v>
      </c>
      <c r="F35" s="127">
        <f>ROUND((SUM(BG125:BG190)),2)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44</v>
      </c>
      <c r="F36" s="127">
        <f>ROUND((SUM(BH125:BH190)),2)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45</v>
      </c>
      <c r="F37" s="127">
        <f>ROUND((SUM(BI125:BI190)),2)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I41" s="105"/>
      <c r="L41" s="17"/>
    </row>
    <row r="42" spans="2:12" s="1" customFormat="1" ht="14.45" customHeight="1" hidden="1">
      <c r="B42" s="17"/>
      <c r="I42" s="105"/>
      <c r="L42" s="17"/>
    </row>
    <row r="43" spans="2:12" s="1" customFormat="1" ht="14.45" customHeight="1" hidden="1">
      <c r="B43" s="17"/>
      <c r="I43" s="105"/>
      <c r="L43" s="17"/>
    </row>
    <row r="44" spans="2:12" s="1" customFormat="1" ht="14.45" customHeight="1" hidden="1">
      <c r="B44" s="17"/>
      <c r="I44" s="105"/>
      <c r="L44" s="17"/>
    </row>
    <row r="45" spans="2:12" s="1" customFormat="1" ht="14.45" customHeight="1" hidden="1">
      <c r="B45" s="17"/>
      <c r="I45" s="105"/>
      <c r="L45" s="17"/>
    </row>
    <row r="46" spans="2:12" s="1" customFormat="1" ht="14.45" customHeight="1" hidden="1">
      <c r="B46" s="17"/>
      <c r="I46" s="105"/>
      <c r="L46" s="17"/>
    </row>
    <row r="47" spans="2:12" s="1" customFormat="1" ht="14.45" customHeight="1" hidden="1">
      <c r="B47" s="17"/>
      <c r="I47" s="105"/>
      <c r="L47" s="17"/>
    </row>
    <row r="48" spans="2:12" s="1" customFormat="1" ht="14.45" customHeight="1" hidden="1">
      <c r="B48" s="17"/>
      <c r="I48" s="105"/>
      <c r="L48" s="17"/>
    </row>
    <row r="49" spans="2:12" s="1" customFormat="1" ht="14.45" customHeight="1" hidden="1">
      <c r="B49" s="17"/>
      <c r="I49" s="105"/>
      <c r="L49" s="17"/>
    </row>
    <row r="50" spans="2:12" s="2" customFormat="1" ht="14.45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 hidden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111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 hidden="1">
      <c r="A85" s="31"/>
      <c r="B85" s="32"/>
      <c r="C85" s="33"/>
      <c r="D85" s="33"/>
      <c r="E85" s="275" t="str">
        <f>E7</f>
        <v>Teplovodní přípojka pro objekt č.p. 499, připojení na výměníkovou stanici monobloku - II.etapa, dieselagregát, MaR garáž</v>
      </c>
      <c r="F85" s="276"/>
      <c r="G85" s="276"/>
      <c r="H85" s="276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109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63" t="str">
        <f>E9</f>
        <v>2019/0052c - Objekt na p.č.st. 2949 - Vytápění</v>
      </c>
      <c r="F87" s="274"/>
      <c r="G87" s="274"/>
      <c r="H87" s="274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3"/>
      <c r="E89" s="33"/>
      <c r="F89" s="24" t="str">
        <f>F12</f>
        <v>Klatovy</v>
      </c>
      <c r="G89" s="33"/>
      <c r="H89" s="33"/>
      <c r="I89" s="114" t="s">
        <v>22</v>
      </c>
      <c r="J89" s="63" t="str">
        <f>IF(J12="","",J12)</f>
        <v>2. 7. 2019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6" t="s">
        <v>24</v>
      </c>
      <c r="D91" s="33"/>
      <c r="E91" s="33"/>
      <c r="F91" s="24" t="str">
        <f>E15</f>
        <v>Klatovská nemocnice a.s., Plzeňská 929, Klatovy</v>
      </c>
      <c r="G91" s="33"/>
      <c r="H91" s="33"/>
      <c r="I91" s="114" t="s">
        <v>30</v>
      </c>
      <c r="J91" s="29" t="str">
        <f>E21</f>
        <v>THERMOLUFT KT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Jan Štětka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53" t="s">
        <v>112</v>
      </c>
      <c r="D94" s="154"/>
      <c r="E94" s="154"/>
      <c r="F94" s="154"/>
      <c r="G94" s="154"/>
      <c r="H94" s="154"/>
      <c r="I94" s="155"/>
      <c r="J94" s="156" t="s">
        <v>113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57" t="s">
        <v>114</v>
      </c>
      <c r="D96" s="33"/>
      <c r="E96" s="33"/>
      <c r="F96" s="33"/>
      <c r="G96" s="33"/>
      <c r="H96" s="33"/>
      <c r="I96" s="112"/>
      <c r="J96" s="81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115</v>
      </c>
    </row>
    <row r="97" spans="2:12" s="9" customFormat="1" ht="24.95" customHeight="1" hidden="1">
      <c r="B97" s="158"/>
      <c r="C97" s="159"/>
      <c r="D97" s="160" t="s">
        <v>116</v>
      </c>
      <c r="E97" s="161"/>
      <c r="F97" s="161"/>
      <c r="G97" s="161"/>
      <c r="H97" s="161"/>
      <c r="I97" s="162"/>
      <c r="J97" s="163">
        <f>J126</f>
        <v>0</v>
      </c>
      <c r="K97" s="159"/>
      <c r="L97" s="164"/>
    </row>
    <row r="98" spans="2:12" s="10" customFormat="1" ht="19.9" customHeight="1" hidden="1">
      <c r="B98" s="165"/>
      <c r="C98" s="166"/>
      <c r="D98" s="167" t="s">
        <v>117</v>
      </c>
      <c r="E98" s="168"/>
      <c r="F98" s="168"/>
      <c r="G98" s="168"/>
      <c r="H98" s="168"/>
      <c r="I98" s="169"/>
      <c r="J98" s="170">
        <f>J127</f>
        <v>0</v>
      </c>
      <c r="K98" s="166"/>
      <c r="L98" s="171"/>
    </row>
    <row r="99" spans="2:12" s="10" customFormat="1" ht="19.9" customHeight="1" hidden="1">
      <c r="B99" s="165"/>
      <c r="C99" s="166"/>
      <c r="D99" s="167" t="s">
        <v>887</v>
      </c>
      <c r="E99" s="168"/>
      <c r="F99" s="168"/>
      <c r="G99" s="168"/>
      <c r="H99" s="168"/>
      <c r="I99" s="169"/>
      <c r="J99" s="170">
        <f>J133</f>
        <v>0</v>
      </c>
      <c r="K99" s="166"/>
      <c r="L99" s="171"/>
    </row>
    <row r="100" spans="2:12" s="10" customFormat="1" ht="19.9" customHeight="1" hidden="1">
      <c r="B100" s="165"/>
      <c r="C100" s="166"/>
      <c r="D100" s="167" t="s">
        <v>888</v>
      </c>
      <c r="E100" s="168"/>
      <c r="F100" s="168"/>
      <c r="G100" s="168"/>
      <c r="H100" s="168"/>
      <c r="I100" s="169"/>
      <c r="J100" s="170">
        <f>J146</f>
        <v>0</v>
      </c>
      <c r="K100" s="166"/>
      <c r="L100" s="171"/>
    </row>
    <row r="101" spans="2:12" s="10" customFormat="1" ht="19.9" customHeight="1" hidden="1">
      <c r="B101" s="165"/>
      <c r="C101" s="166"/>
      <c r="D101" s="167" t="s">
        <v>122</v>
      </c>
      <c r="E101" s="168"/>
      <c r="F101" s="168"/>
      <c r="G101" s="168"/>
      <c r="H101" s="168"/>
      <c r="I101" s="169"/>
      <c r="J101" s="170">
        <f>J151</f>
        <v>0</v>
      </c>
      <c r="K101" s="166"/>
      <c r="L101" s="171"/>
    </row>
    <row r="102" spans="2:12" s="10" customFormat="1" ht="19.9" customHeight="1" hidden="1">
      <c r="B102" s="165"/>
      <c r="C102" s="166"/>
      <c r="D102" s="167" t="s">
        <v>124</v>
      </c>
      <c r="E102" s="168"/>
      <c r="F102" s="168"/>
      <c r="G102" s="168"/>
      <c r="H102" s="168"/>
      <c r="I102" s="169"/>
      <c r="J102" s="170">
        <f>J160</f>
        <v>0</v>
      </c>
      <c r="K102" s="166"/>
      <c r="L102" s="171"/>
    </row>
    <row r="103" spans="2:12" s="10" customFormat="1" ht="19.9" customHeight="1" hidden="1">
      <c r="B103" s="165"/>
      <c r="C103" s="166"/>
      <c r="D103" s="167" t="s">
        <v>125</v>
      </c>
      <c r="E103" s="168"/>
      <c r="F103" s="168"/>
      <c r="G103" s="168"/>
      <c r="H103" s="168"/>
      <c r="I103" s="169"/>
      <c r="J103" s="170">
        <f>J172</f>
        <v>0</v>
      </c>
      <c r="K103" s="166"/>
      <c r="L103" s="171"/>
    </row>
    <row r="104" spans="2:12" s="10" customFormat="1" ht="19.9" customHeight="1" hidden="1">
      <c r="B104" s="165"/>
      <c r="C104" s="166"/>
      <c r="D104" s="167" t="s">
        <v>126</v>
      </c>
      <c r="E104" s="168"/>
      <c r="F104" s="168"/>
      <c r="G104" s="168"/>
      <c r="H104" s="168"/>
      <c r="I104" s="169"/>
      <c r="J104" s="170">
        <f>J179</f>
        <v>0</v>
      </c>
      <c r="K104" s="166"/>
      <c r="L104" s="171"/>
    </row>
    <row r="105" spans="2:12" s="10" customFormat="1" ht="19.9" customHeight="1" hidden="1">
      <c r="B105" s="165"/>
      <c r="C105" s="166"/>
      <c r="D105" s="167" t="s">
        <v>127</v>
      </c>
      <c r="E105" s="168"/>
      <c r="F105" s="168"/>
      <c r="G105" s="168"/>
      <c r="H105" s="168"/>
      <c r="I105" s="169"/>
      <c r="J105" s="170">
        <f>J181</f>
        <v>0</v>
      </c>
      <c r="K105" s="166"/>
      <c r="L105" s="171"/>
    </row>
    <row r="106" spans="1:31" s="2" customFormat="1" ht="21.75" customHeight="1" hidden="1">
      <c r="A106" s="31"/>
      <c r="B106" s="32"/>
      <c r="C106" s="33"/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 hidden="1">
      <c r="A107" s="31"/>
      <c r="B107" s="51"/>
      <c r="C107" s="52"/>
      <c r="D107" s="52"/>
      <c r="E107" s="52"/>
      <c r="F107" s="52"/>
      <c r="G107" s="52"/>
      <c r="H107" s="52"/>
      <c r="I107" s="149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ht="12" hidden="1"/>
    <row r="109" ht="12" hidden="1"/>
    <row r="110" ht="12" hidden="1"/>
    <row r="111" spans="1:31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152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128</v>
      </c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3.25" customHeight="1">
      <c r="A115" s="31"/>
      <c r="B115" s="32"/>
      <c r="C115" s="33"/>
      <c r="D115" s="33"/>
      <c r="E115" s="275" t="str">
        <f>E7</f>
        <v>Teplovodní přípojka pro objekt č.p. 499, připojení na výměníkovou stanici monobloku - II.etapa, dieselagregát, MaR garáž</v>
      </c>
      <c r="F115" s="276"/>
      <c r="G115" s="276"/>
      <c r="H115" s="276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109</v>
      </c>
      <c r="D116" s="33"/>
      <c r="E116" s="33"/>
      <c r="F116" s="33"/>
      <c r="G116" s="33"/>
      <c r="H116" s="33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63" t="str">
        <f>E9</f>
        <v>2019/0052c - Objekt na p.č.st. 2949 - Vytápění</v>
      </c>
      <c r="F117" s="274"/>
      <c r="G117" s="274"/>
      <c r="H117" s="274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112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3"/>
      <c r="E119" s="33"/>
      <c r="F119" s="24" t="str">
        <f>F12</f>
        <v>Klatovy</v>
      </c>
      <c r="G119" s="33"/>
      <c r="H119" s="33"/>
      <c r="I119" s="114" t="s">
        <v>22</v>
      </c>
      <c r="J119" s="63" t="str">
        <f>IF(J12="","",J12)</f>
        <v>2. 7. 2019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12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5.7" customHeight="1">
      <c r="A121" s="31"/>
      <c r="B121" s="32"/>
      <c r="C121" s="26" t="s">
        <v>24</v>
      </c>
      <c r="D121" s="33"/>
      <c r="E121" s="33"/>
      <c r="F121" s="24" t="str">
        <f>E15</f>
        <v>Klatovská nemocnice a.s., Plzeňská 929, Klatovy</v>
      </c>
      <c r="G121" s="33"/>
      <c r="H121" s="33"/>
      <c r="I121" s="114" t="s">
        <v>30</v>
      </c>
      <c r="J121" s="29" t="str">
        <f>E21</f>
        <v>THERMOLUFT KT s.r.o.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28</v>
      </c>
      <c r="D122" s="33"/>
      <c r="E122" s="33"/>
      <c r="F122" s="24" t="str">
        <f>IF(E18="","",E18)</f>
        <v>Vyplň údaj</v>
      </c>
      <c r="G122" s="33"/>
      <c r="H122" s="33"/>
      <c r="I122" s="114" t="s">
        <v>33</v>
      </c>
      <c r="J122" s="29" t="str">
        <f>E24</f>
        <v>Jan Štětka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112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1" customFormat="1" ht="29.25" customHeight="1">
      <c r="A124" s="172"/>
      <c r="B124" s="173"/>
      <c r="C124" s="174" t="s">
        <v>129</v>
      </c>
      <c r="D124" s="175" t="s">
        <v>61</v>
      </c>
      <c r="E124" s="175" t="s">
        <v>57</v>
      </c>
      <c r="F124" s="175" t="s">
        <v>58</v>
      </c>
      <c r="G124" s="175" t="s">
        <v>130</v>
      </c>
      <c r="H124" s="175" t="s">
        <v>131</v>
      </c>
      <c r="I124" s="176" t="s">
        <v>132</v>
      </c>
      <c r="J124" s="177" t="s">
        <v>113</v>
      </c>
      <c r="K124" s="178" t="s">
        <v>133</v>
      </c>
      <c r="L124" s="179"/>
      <c r="M124" s="72" t="s">
        <v>1</v>
      </c>
      <c r="N124" s="73" t="s">
        <v>40</v>
      </c>
      <c r="O124" s="73" t="s">
        <v>134</v>
      </c>
      <c r="P124" s="73" t="s">
        <v>135</v>
      </c>
      <c r="Q124" s="73" t="s">
        <v>136</v>
      </c>
      <c r="R124" s="73" t="s">
        <v>137</v>
      </c>
      <c r="S124" s="73" t="s">
        <v>138</v>
      </c>
      <c r="T124" s="74" t="s">
        <v>139</v>
      </c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</row>
    <row r="125" spans="1:63" s="2" customFormat="1" ht="22.9" customHeight="1">
      <c r="A125" s="31"/>
      <c r="B125" s="32"/>
      <c r="C125" s="79" t="s">
        <v>140</v>
      </c>
      <c r="D125" s="33"/>
      <c r="E125" s="33"/>
      <c r="F125" s="33"/>
      <c r="G125" s="33"/>
      <c r="H125" s="33"/>
      <c r="I125" s="112"/>
      <c r="J125" s="180">
        <f>BK125</f>
        <v>0</v>
      </c>
      <c r="K125" s="33"/>
      <c r="L125" s="36"/>
      <c r="M125" s="75"/>
      <c r="N125" s="181"/>
      <c r="O125" s="76"/>
      <c r="P125" s="182">
        <f>P126</f>
        <v>0</v>
      </c>
      <c r="Q125" s="76"/>
      <c r="R125" s="182">
        <f>R126</f>
        <v>0.38653</v>
      </c>
      <c r="S125" s="76"/>
      <c r="T125" s="183">
        <f>T126</f>
        <v>0.54648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75</v>
      </c>
      <c r="AU125" s="14" t="s">
        <v>115</v>
      </c>
      <c r="BK125" s="184">
        <f>BK126</f>
        <v>0</v>
      </c>
    </row>
    <row r="126" spans="2:63" s="12" customFormat="1" ht="25.9" customHeight="1">
      <c r="B126" s="185"/>
      <c r="C126" s="186"/>
      <c r="D126" s="187" t="s">
        <v>75</v>
      </c>
      <c r="E126" s="188" t="s">
        <v>141</v>
      </c>
      <c r="F126" s="188" t="s">
        <v>142</v>
      </c>
      <c r="G126" s="186"/>
      <c r="H126" s="186"/>
      <c r="I126" s="189"/>
      <c r="J126" s="190">
        <f>BK126</f>
        <v>0</v>
      </c>
      <c r="K126" s="186"/>
      <c r="L126" s="191"/>
      <c r="M126" s="192"/>
      <c r="N126" s="193"/>
      <c r="O126" s="193"/>
      <c r="P126" s="194">
        <f>P127+P133+P146+P151+P160+P172+P179+P181</f>
        <v>0</v>
      </c>
      <c r="Q126" s="193"/>
      <c r="R126" s="194">
        <f>R127+R133+R146+R151+R160+R172+R179+R181</f>
        <v>0.38653</v>
      </c>
      <c r="S126" s="193"/>
      <c r="T126" s="195">
        <f>T127+T133+T146+T151+T160+T172+T179+T181</f>
        <v>0.54648</v>
      </c>
      <c r="AR126" s="196" t="s">
        <v>86</v>
      </c>
      <c r="AT126" s="197" t="s">
        <v>75</v>
      </c>
      <c r="AU126" s="197" t="s">
        <v>76</v>
      </c>
      <c r="AY126" s="196" t="s">
        <v>143</v>
      </c>
      <c r="BK126" s="198">
        <f>BK127+BK133+BK146+BK151+BK160+BK172+BK179+BK181</f>
        <v>0</v>
      </c>
    </row>
    <row r="127" spans="2:63" s="12" customFormat="1" ht="22.9" customHeight="1">
      <c r="B127" s="185"/>
      <c r="C127" s="186"/>
      <c r="D127" s="187" t="s">
        <v>75</v>
      </c>
      <c r="E127" s="199" t="s">
        <v>144</v>
      </c>
      <c r="F127" s="199" t="s">
        <v>145</v>
      </c>
      <c r="G127" s="186"/>
      <c r="H127" s="186"/>
      <c r="I127" s="189"/>
      <c r="J127" s="200">
        <f>BK127</f>
        <v>0</v>
      </c>
      <c r="K127" s="186"/>
      <c r="L127" s="191"/>
      <c r="M127" s="192"/>
      <c r="N127" s="193"/>
      <c r="O127" s="193"/>
      <c r="P127" s="194">
        <f>SUM(P128:P132)</f>
        <v>0</v>
      </c>
      <c r="Q127" s="193"/>
      <c r="R127" s="194">
        <f>SUM(R128:R132)</f>
        <v>0.0034800000000000005</v>
      </c>
      <c r="S127" s="193"/>
      <c r="T127" s="195">
        <f>SUM(T128:T132)</f>
        <v>0</v>
      </c>
      <c r="AR127" s="196" t="s">
        <v>86</v>
      </c>
      <c r="AT127" s="197" t="s">
        <v>75</v>
      </c>
      <c r="AU127" s="197" t="s">
        <v>84</v>
      </c>
      <c r="AY127" s="196" t="s">
        <v>143</v>
      </c>
      <c r="BK127" s="198">
        <f>SUM(BK128:BK132)</f>
        <v>0</v>
      </c>
    </row>
    <row r="128" spans="1:65" s="2" customFormat="1" ht="25.5" customHeight="1">
      <c r="A128" s="31"/>
      <c r="B128" s="32"/>
      <c r="C128" s="201" t="s">
        <v>84</v>
      </c>
      <c r="D128" s="201" t="s">
        <v>146</v>
      </c>
      <c r="E128" s="202" t="s">
        <v>198</v>
      </c>
      <c r="F128" s="203" t="s">
        <v>199</v>
      </c>
      <c r="G128" s="204" t="s">
        <v>149</v>
      </c>
      <c r="H128" s="205">
        <v>89</v>
      </c>
      <c r="I128" s="206"/>
      <c r="J128" s="207">
        <f>ROUND(I128*H128,2)</f>
        <v>0</v>
      </c>
      <c r="K128" s="208"/>
      <c r="L128" s="36"/>
      <c r="M128" s="209" t="s">
        <v>1</v>
      </c>
      <c r="N128" s="210" t="s">
        <v>41</v>
      </c>
      <c r="O128" s="68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150</v>
      </c>
      <c r="AT128" s="213" t="s">
        <v>146</v>
      </c>
      <c r="AU128" s="213" t="s">
        <v>86</v>
      </c>
      <c r="AY128" s="14" t="s">
        <v>143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4" t="s">
        <v>84</v>
      </c>
      <c r="BK128" s="214">
        <f>ROUND(I128*H128,2)</f>
        <v>0</v>
      </c>
      <c r="BL128" s="14" t="s">
        <v>150</v>
      </c>
      <c r="BM128" s="213" t="s">
        <v>889</v>
      </c>
    </row>
    <row r="129" spans="1:65" s="2" customFormat="1" ht="25.5" customHeight="1">
      <c r="A129" s="31"/>
      <c r="B129" s="32"/>
      <c r="C129" s="215" t="s">
        <v>86</v>
      </c>
      <c r="D129" s="215" t="s">
        <v>152</v>
      </c>
      <c r="E129" s="216" t="s">
        <v>890</v>
      </c>
      <c r="F129" s="217" t="s">
        <v>891</v>
      </c>
      <c r="G129" s="218" t="s">
        <v>149</v>
      </c>
      <c r="H129" s="219">
        <v>40</v>
      </c>
      <c r="I129" s="220"/>
      <c r="J129" s="221">
        <f>ROUND(I129*H129,2)</f>
        <v>0</v>
      </c>
      <c r="K129" s="222"/>
      <c r="L129" s="223"/>
      <c r="M129" s="224" t="s">
        <v>1</v>
      </c>
      <c r="N129" s="225" t="s">
        <v>41</v>
      </c>
      <c r="O129" s="68"/>
      <c r="P129" s="211">
        <f>O129*H129</f>
        <v>0</v>
      </c>
      <c r="Q129" s="211">
        <v>3E-05</v>
      </c>
      <c r="R129" s="211">
        <f>Q129*H129</f>
        <v>0.0012000000000000001</v>
      </c>
      <c r="S129" s="211">
        <v>0</v>
      </c>
      <c r="T129" s="212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155</v>
      </c>
      <c r="AT129" s="213" t="s">
        <v>152</v>
      </c>
      <c r="AU129" s="213" t="s">
        <v>86</v>
      </c>
      <c r="AY129" s="14" t="s">
        <v>143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4" t="s">
        <v>84</v>
      </c>
      <c r="BK129" s="214">
        <f>ROUND(I129*H129,2)</f>
        <v>0</v>
      </c>
      <c r="BL129" s="14" t="s">
        <v>150</v>
      </c>
      <c r="BM129" s="213" t="s">
        <v>892</v>
      </c>
    </row>
    <row r="130" spans="1:65" s="2" customFormat="1" ht="25.5" customHeight="1">
      <c r="A130" s="31"/>
      <c r="B130" s="32"/>
      <c r="C130" s="215" t="s">
        <v>157</v>
      </c>
      <c r="D130" s="215" t="s">
        <v>152</v>
      </c>
      <c r="E130" s="216" t="s">
        <v>893</v>
      </c>
      <c r="F130" s="217" t="s">
        <v>894</v>
      </c>
      <c r="G130" s="218" t="s">
        <v>149</v>
      </c>
      <c r="H130" s="219">
        <v>41</v>
      </c>
      <c r="I130" s="220"/>
      <c r="J130" s="221">
        <f>ROUND(I130*H130,2)</f>
        <v>0</v>
      </c>
      <c r="K130" s="222"/>
      <c r="L130" s="223"/>
      <c r="M130" s="224" t="s">
        <v>1</v>
      </c>
      <c r="N130" s="225" t="s">
        <v>41</v>
      </c>
      <c r="O130" s="68"/>
      <c r="P130" s="211">
        <f>O130*H130</f>
        <v>0</v>
      </c>
      <c r="Q130" s="211">
        <v>4E-05</v>
      </c>
      <c r="R130" s="211">
        <f>Q130*H130</f>
        <v>0.0016400000000000002</v>
      </c>
      <c r="S130" s="211">
        <v>0</v>
      </c>
      <c r="T130" s="21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155</v>
      </c>
      <c r="AT130" s="213" t="s">
        <v>152</v>
      </c>
      <c r="AU130" s="213" t="s">
        <v>86</v>
      </c>
      <c r="AY130" s="14" t="s">
        <v>143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4" t="s">
        <v>84</v>
      </c>
      <c r="BK130" s="214">
        <f>ROUND(I130*H130,2)</f>
        <v>0</v>
      </c>
      <c r="BL130" s="14" t="s">
        <v>150</v>
      </c>
      <c r="BM130" s="213" t="s">
        <v>895</v>
      </c>
    </row>
    <row r="131" spans="1:65" s="2" customFormat="1" ht="25.5" customHeight="1">
      <c r="A131" s="31"/>
      <c r="B131" s="32"/>
      <c r="C131" s="215" t="s">
        <v>161</v>
      </c>
      <c r="D131" s="215" t="s">
        <v>152</v>
      </c>
      <c r="E131" s="216" t="s">
        <v>202</v>
      </c>
      <c r="F131" s="217" t="s">
        <v>896</v>
      </c>
      <c r="G131" s="218" t="s">
        <v>149</v>
      </c>
      <c r="H131" s="219">
        <v>8</v>
      </c>
      <c r="I131" s="220"/>
      <c r="J131" s="221">
        <f>ROUND(I131*H131,2)</f>
        <v>0</v>
      </c>
      <c r="K131" s="222"/>
      <c r="L131" s="223"/>
      <c r="M131" s="224" t="s">
        <v>1</v>
      </c>
      <c r="N131" s="225" t="s">
        <v>41</v>
      </c>
      <c r="O131" s="68"/>
      <c r="P131" s="211">
        <f>O131*H131</f>
        <v>0</v>
      </c>
      <c r="Q131" s="211">
        <v>8E-05</v>
      </c>
      <c r="R131" s="211">
        <f>Q131*H131</f>
        <v>0.00064</v>
      </c>
      <c r="S131" s="211">
        <v>0</v>
      </c>
      <c r="T131" s="21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155</v>
      </c>
      <c r="AT131" s="213" t="s">
        <v>152</v>
      </c>
      <c r="AU131" s="213" t="s">
        <v>86</v>
      </c>
      <c r="AY131" s="14" t="s">
        <v>143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4" t="s">
        <v>84</v>
      </c>
      <c r="BK131" s="214">
        <f>ROUND(I131*H131,2)</f>
        <v>0</v>
      </c>
      <c r="BL131" s="14" t="s">
        <v>150</v>
      </c>
      <c r="BM131" s="213" t="s">
        <v>897</v>
      </c>
    </row>
    <row r="132" spans="1:65" s="2" customFormat="1" ht="25.5" customHeight="1">
      <c r="A132" s="31"/>
      <c r="B132" s="32"/>
      <c r="C132" s="201" t="s">
        <v>165</v>
      </c>
      <c r="D132" s="201" t="s">
        <v>146</v>
      </c>
      <c r="E132" s="202" t="s">
        <v>898</v>
      </c>
      <c r="F132" s="203" t="s">
        <v>899</v>
      </c>
      <c r="G132" s="204" t="s">
        <v>261</v>
      </c>
      <c r="H132" s="205">
        <v>0.003</v>
      </c>
      <c r="I132" s="206"/>
      <c r="J132" s="207">
        <f>ROUND(I132*H132,2)</f>
        <v>0</v>
      </c>
      <c r="K132" s="208"/>
      <c r="L132" s="36"/>
      <c r="M132" s="209" t="s">
        <v>1</v>
      </c>
      <c r="N132" s="210" t="s">
        <v>41</v>
      </c>
      <c r="O132" s="68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150</v>
      </c>
      <c r="AT132" s="213" t="s">
        <v>146</v>
      </c>
      <c r="AU132" s="213" t="s">
        <v>86</v>
      </c>
      <c r="AY132" s="14" t="s">
        <v>143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4" t="s">
        <v>84</v>
      </c>
      <c r="BK132" s="214">
        <f>ROUND(I132*H132,2)</f>
        <v>0</v>
      </c>
      <c r="BL132" s="14" t="s">
        <v>150</v>
      </c>
      <c r="BM132" s="213" t="s">
        <v>900</v>
      </c>
    </row>
    <row r="133" spans="2:63" s="12" customFormat="1" ht="22.9" customHeight="1">
      <c r="B133" s="185"/>
      <c r="C133" s="186"/>
      <c r="D133" s="187" t="s">
        <v>75</v>
      </c>
      <c r="E133" s="199" t="s">
        <v>901</v>
      </c>
      <c r="F133" s="199" t="s">
        <v>902</v>
      </c>
      <c r="G133" s="186"/>
      <c r="H133" s="186"/>
      <c r="I133" s="189"/>
      <c r="J133" s="200">
        <f>BK133</f>
        <v>0</v>
      </c>
      <c r="K133" s="186"/>
      <c r="L133" s="191"/>
      <c r="M133" s="192"/>
      <c r="N133" s="193"/>
      <c r="O133" s="193"/>
      <c r="P133" s="194">
        <f>SUM(P134:P145)</f>
        <v>0</v>
      </c>
      <c r="Q133" s="193"/>
      <c r="R133" s="194">
        <f>SUM(R134:R145)</f>
        <v>0.0461</v>
      </c>
      <c r="S133" s="193"/>
      <c r="T133" s="195">
        <f>SUM(T134:T145)</f>
        <v>0</v>
      </c>
      <c r="AR133" s="196" t="s">
        <v>86</v>
      </c>
      <c r="AT133" s="197" t="s">
        <v>75</v>
      </c>
      <c r="AU133" s="197" t="s">
        <v>84</v>
      </c>
      <c r="AY133" s="196" t="s">
        <v>143</v>
      </c>
      <c r="BK133" s="198">
        <f>SUM(BK134:BK145)</f>
        <v>0</v>
      </c>
    </row>
    <row r="134" spans="1:65" s="2" customFormat="1" ht="25.5" customHeight="1">
      <c r="A134" s="31"/>
      <c r="B134" s="32"/>
      <c r="C134" s="201" t="s">
        <v>169</v>
      </c>
      <c r="D134" s="201" t="s">
        <v>146</v>
      </c>
      <c r="E134" s="202" t="s">
        <v>903</v>
      </c>
      <c r="F134" s="203" t="s">
        <v>904</v>
      </c>
      <c r="G134" s="204" t="s">
        <v>247</v>
      </c>
      <c r="H134" s="205">
        <v>1</v>
      </c>
      <c r="I134" s="206"/>
      <c r="J134" s="207">
        <f aca="true" t="shared" si="0" ref="J134:J145">ROUND(I134*H134,2)</f>
        <v>0</v>
      </c>
      <c r="K134" s="208"/>
      <c r="L134" s="36"/>
      <c r="M134" s="209" t="s">
        <v>1</v>
      </c>
      <c r="N134" s="210" t="s">
        <v>41</v>
      </c>
      <c r="O134" s="68"/>
      <c r="P134" s="211">
        <f aca="true" t="shared" si="1" ref="P134:P145">O134*H134</f>
        <v>0</v>
      </c>
      <c r="Q134" s="211">
        <v>0.04355</v>
      </c>
      <c r="R134" s="211">
        <f aca="true" t="shared" si="2" ref="R134:R145">Q134*H134</f>
        <v>0.04355</v>
      </c>
      <c r="S134" s="211">
        <v>0</v>
      </c>
      <c r="T134" s="212">
        <f aca="true" t="shared" si="3" ref="T134:T145"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150</v>
      </c>
      <c r="AT134" s="213" t="s">
        <v>146</v>
      </c>
      <c r="AU134" s="213" t="s">
        <v>86</v>
      </c>
      <c r="AY134" s="14" t="s">
        <v>143</v>
      </c>
      <c r="BE134" s="214">
        <f aca="true" t="shared" si="4" ref="BE134:BE145">IF(N134="základní",J134,0)</f>
        <v>0</v>
      </c>
      <c r="BF134" s="214">
        <f aca="true" t="shared" si="5" ref="BF134:BF145">IF(N134="snížená",J134,0)</f>
        <v>0</v>
      </c>
      <c r="BG134" s="214">
        <f aca="true" t="shared" si="6" ref="BG134:BG145">IF(N134="zákl. přenesená",J134,0)</f>
        <v>0</v>
      </c>
      <c r="BH134" s="214">
        <f aca="true" t="shared" si="7" ref="BH134:BH145">IF(N134="sníž. přenesená",J134,0)</f>
        <v>0</v>
      </c>
      <c r="BI134" s="214">
        <f aca="true" t="shared" si="8" ref="BI134:BI145">IF(N134="nulová",J134,0)</f>
        <v>0</v>
      </c>
      <c r="BJ134" s="14" t="s">
        <v>84</v>
      </c>
      <c r="BK134" s="214">
        <f aca="true" t="shared" si="9" ref="BK134:BK145">ROUND(I134*H134,2)</f>
        <v>0</v>
      </c>
      <c r="BL134" s="14" t="s">
        <v>150</v>
      </c>
      <c r="BM134" s="213" t="s">
        <v>905</v>
      </c>
    </row>
    <row r="135" spans="1:65" s="2" customFormat="1" ht="25.5" customHeight="1">
      <c r="A135" s="31"/>
      <c r="B135" s="32"/>
      <c r="C135" s="201" t="s">
        <v>173</v>
      </c>
      <c r="D135" s="201" t="s">
        <v>146</v>
      </c>
      <c r="E135" s="202" t="s">
        <v>906</v>
      </c>
      <c r="F135" s="203" t="s">
        <v>907</v>
      </c>
      <c r="G135" s="204" t="s">
        <v>247</v>
      </c>
      <c r="H135" s="205">
        <v>1</v>
      </c>
      <c r="I135" s="206"/>
      <c r="J135" s="207">
        <f t="shared" si="0"/>
        <v>0</v>
      </c>
      <c r="K135" s="208"/>
      <c r="L135" s="36"/>
      <c r="M135" s="209" t="s">
        <v>1</v>
      </c>
      <c r="N135" s="210" t="s">
        <v>41</v>
      </c>
      <c r="O135" s="68"/>
      <c r="P135" s="211">
        <f t="shared" si="1"/>
        <v>0</v>
      </c>
      <c r="Q135" s="211">
        <v>0.00255</v>
      </c>
      <c r="R135" s="211">
        <f t="shared" si="2"/>
        <v>0.00255</v>
      </c>
      <c r="S135" s="211">
        <v>0</v>
      </c>
      <c r="T135" s="212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150</v>
      </c>
      <c r="AT135" s="213" t="s">
        <v>146</v>
      </c>
      <c r="AU135" s="213" t="s">
        <v>86</v>
      </c>
      <c r="AY135" s="14" t="s">
        <v>143</v>
      </c>
      <c r="BE135" s="214">
        <f t="shared" si="4"/>
        <v>0</v>
      </c>
      <c r="BF135" s="214">
        <f t="shared" si="5"/>
        <v>0</v>
      </c>
      <c r="BG135" s="214">
        <f t="shared" si="6"/>
        <v>0</v>
      </c>
      <c r="BH135" s="214">
        <f t="shared" si="7"/>
        <v>0</v>
      </c>
      <c r="BI135" s="214">
        <f t="shared" si="8"/>
        <v>0</v>
      </c>
      <c r="BJ135" s="14" t="s">
        <v>84</v>
      </c>
      <c r="BK135" s="214">
        <f t="shared" si="9"/>
        <v>0</v>
      </c>
      <c r="BL135" s="14" t="s">
        <v>150</v>
      </c>
      <c r="BM135" s="213" t="s">
        <v>908</v>
      </c>
    </row>
    <row r="136" spans="1:65" s="2" customFormat="1" ht="16.5" customHeight="1">
      <c r="A136" s="31"/>
      <c r="B136" s="32"/>
      <c r="C136" s="201" t="s">
        <v>177</v>
      </c>
      <c r="D136" s="201" t="s">
        <v>146</v>
      </c>
      <c r="E136" s="202" t="s">
        <v>909</v>
      </c>
      <c r="F136" s="203" t="s">
        <v>910</v>
      </c>
      <c r="G136" s="204" t="s">
        <v>247</v>
      </c>
      <c r="H136" s="205">
        <v>1</v>
      </c>
      <c r="I136" s="206"/>
      <c r="J136" s="207">
        <f t="shared" si="0"/>
        <v>0</v>
      </c>
      <c r="K136" s="208"/>
      <c r="L136" s="36"/>
      <c r="M136" s="209" t="s">
        <v>1</v>
      </c>
      <c r="N136" s="210" t="s">
        <v>41</v>
      </c>
      <c r="O136" s="68"/>
      <c r="P136" s="211">
        <f t="shared" si="1"/>
        <v>0</v>
      </c>
      <c r="Q136" s="211">
        <v>0</v>
      </c>
      <c r="R136" s="211">
        <f t="shared" si="2"/>
        <v>0</v>
      </c>
      <c r="S136" s="211">
        <v>0</v>
      </c>
      <c r="T136" s="212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150</v>
      </c>
      <c r="AT136" s="213" t="s">
        <v>146</v>
      </c>
      <c r="AU136" s="213" t="s">
        <v>86</v>
      </c>
      <c r="AY136" s="14" t="s">
        <v>143</v>
      </c>
      <c r="BE136" s="214">
        <f t="shared" si="4"/>
        <v>0</v>
      </c>
      <c r="BF136" s="214">
        <f t="shared" si="5"/>
        <v>0</v>
      </c>
      <c r="BG136" s="214">
        <f t="shared" si="6"/>
        <v>0</v>
      </c>
      <c r="BH136" s="214">
        <f t="shared" si="7"/>
        <v>0</v>
      </c>
      <c r="BI136" s="214">
        <f t="shared" si="8"/>
        <v>0</v>
      </c>
      <c r="BJ136" s="14" t="s">
        <v>84</v>
      </c>
      <c r="BK136" s="214">
        <f t="shared" si="9"/>
        <v>0</v>
      </c>
      <c r="BL136" s="14" t="s">
        <v>150</v>
      </c>
      <c r="BM136" s="213" t="s">
        <v>911</v>
      </c>
    </row>
    <row r="137" spans="1:65" s="2" customFormat="1" ht="16.5" customHeight="1">
      <c r="A137" s="31"/>
      <c r="B137" s="32"/>
      <c r="C137" s="201" t="s">
        <v>181</v>
      </c>
      <c r="D137" s="201" t="s">
        <v>146</v>
      </c>
      <c r="E137" s="202" t="s">
        <v>912</v>
      </c>
      <c r="F137" s="203" t="s">
        <v>913</v>
      </c>
      <c r="G137" s="204" t="s">
        <v>247</v>
      </c>
      <c r="H137" s="205">
        <v>1</v>
      </c>
      <c r="I137" s="206"/>
      <c r="J137" s="207">
        <f t="shared" si="0"/>
        <v>0</v>
      </c>
      <c r="K137" s="208"/>
      <c r="L137" s="36"/>
      <c r="M137" s="209" t="s">
        <v>1</v>
      </c>
      <c r="N137" s="210" t="s">
        <v>41</v>
      </c>
      <c r="O137" s="68"/>
      <c r="P137" s="211">
        <f t="shared" si="1"/>
        <v>0</v>
      </c>
      <c r="Q137" s="211">
        <v>0</v>
      </c>
      <c r="R137" s="211">
        <f t="shared" si="2"/>
        <v>0</v>
      </c>
      <c r="S137" s="211">
        <v>0</v>
      </c>
      <c r="T137" s="212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150</v>
      </c>
      <c r="AT137" s="213" t="s">
        <v>146</v>
      </c>
      <c r="AU137" s="213" t="s">
        <v>86</v>
      </c>
      <c r="AY137" s="14" t="s">
        <v>143</v>
      </c>
      <c r="BE137" s="214">
        <f t="shared" si="4"/>
        <v>0</v>
      </c>
      <c r="BF137" s="214">
        <f t="shared" si="5"/>
        <v>0</v>
      </c>
      <c r="BG137" s="214">
        <f t="shared" si="6"/>
        <v>0</v>
      </c>
      <c r="BH137" s="214">
        <f t="shared" si="7"/>
        <v>0</v>
      </c>
      <c r="BI137" s="214">
        <f t="shared" si="8"/>
        <v>0</v>
      </c>
      <c r="BJ137" s="14" t="s">
        <v>84</v>
      </c>
      <c r="BK137" s="214">
        <f t="shared" si="9"/>
        <v>0</v>
      </c>
      <c r="BL137" s="14" t="s">
        <v>150</v>
      </c>
      <c r="BM137" s="213" t="s">
        <v>914</v>
      </c>
    </row>
    <row r="138" spans="1:65" s="2" customFormat="1" ht="16.5" customHeight="1">
      <c r="A138" s="31"/>
      <c r="B138" s="32"/>
      <c r="C138" s="201" t="s">
        <v>185</v>
      </c>
      <c r="D138" s="201" t="s">
        <v>146</v>
      </c>
      <c r="E138" s="202" t="s">
        <v>915</v>
      </c>
      <c r="F138" s="203" t="s">
        <v>916</v>
      </c>
      <c r="G138" s="204" t="s">
        <v>247</v>
      </c>
      <c r="H138" s="205">
        <v>2</v>
      </c>
      <c r="I138" s="206"/>
      <c r="J138" s="207">
        <f t="shared" si="0"/>
        <v>0</v>
      </c>
      <c r="K138" s="208"/>
      <c r="L138" s="36"/>
      <c r="M138" s="209" t="s">
        <v>1</v>
      </c>
      <c r="N138" s="210" t="s">
        <v>41</v>
      </c>
      <c r="O138" s="68"/>
      <c r="P138" s="211">
        <f t="shared" si="1"/>
        <v>0</v>
      </c>
      <c r="Q138" s="211">
        <v>0</v>
      </c>
      <c r="R138" s="211">
        <f t="shared" si="2"/>
        <v>0</v>
      </c>
      <c r="S138" s="211">
        <v>0</v>
      </c>
      <c r="T138" s="212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150</v>
      </c>
      <c r="AT138" s="213" t="s">
        <v>146</v>
      </c>
      <c r="AU138" s="213" t="s">
        <v>86</v>
      </c>
      <c r="AY138" s="14" t="s">
        <v>143</v>
      </c>
      <c r="BE138" s="214">
        <f t="shared" si="4"/>
        <v>0</v>
      </c>
      <c r="BF138" s="214">
        <f t="shared" si="5"/>
        <v>0</v>
      </c>
      <c r="BG138" s="214">
        <f t="shared" si="6"/>
        <v>0</v>
      </c>
      <c r="BH138" s="214">
        <f t="shared" si="7"/>
        <v>0</v>
      </c>
      <c r="BI138" s="214">
        <f t="shared" si="8"/>
        <v>0</v>
      </c>
      <c r="BJ138" s="14" t="s">
        <v>84</v>
      </c>
      <c r="BK138" s="214">
        <f t="shared" si="9"/>
        <v>0</v>
      </c>
      <c r="BL138" s="14" t="s">
        <v>150</v>
      </c>
      <c r="BM138" s="213" t="s">
        <v>917</v>
      </c>
    </row>
    <row r="139" spans="1:65" s="2" customFormat="1" ht="16.5" customHeight="1">
      <c r="A139" s="31"/>
      <c r="B139" s="32"/>
      <c r="C139" s="201" t="s">
        <v>189</v>
      </c>
      <c r="D139" s="201" t="s">
        <v>146</v>
      </c>
      <c r="E139" s="202" t="s">
        <v>918</v>
      </c>
      <c r="F139" s="203" t="s">
        <v>919</v>
      </c>
      <c r="G139" s="204" t="s">
        <v>247</v>
      </c>
      <c r="H139" s="205">
        <v>1</v>
      </c>
      <c r="I139" s="206"/>
      <c r="J139" s="207">
        <f t="shared" si="0"/>
        <v>0</v>
      </c>
      <c r="K139" s="208"/>
      <c r="L139" s="36"/>
      <c r="M139" s="209" t="s">
        <v>1</v>
      </c>
      <c r="N139" s="210" t="s">
        <v>41</v>
      </c>
      <c r="O139" s="68"/>
      <c r="P139" s="211">
        <f t="shared" si="1"/>
        <v>0</v>
      </c>
      <c r="Q139" s="211">
        <v>0</v>
      </c>
      <c r="R139" s="211">
        <f t="shared" si="2"/>
        <v>0</v>
      </c>
      <c r="S139" s="211">
        <v>0</v>
      </c>
      <c r="T139" s="212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150</v>
      </c>
      <c r="AT139" s="213" t="s">
        <v>146</v>
      </c>
      <c r="AU139" s="213" t="s">
        <v>86</v>
      </c>
      <c r="AY139" s="14" t="s">
        <v>143</v>
      </c>
      <c r="BE139" s="214">
        <f t="shared" si="4"/>
        <v>0</v>
      </c>
      <c r="BF139" s="214">
        <f t="shared" si="5"/>
        <v>0</v>
      </c>
      <c r="BG139" s="214">
        <f t="shared" si="6"/>
        <v>0</v>
      </c>
      <c r="BH139" s="214">
        <f t="shared" si="7"/>
        <v>0</v>
      </c>
      <c r="BI139" s="214">
        <f t="shared" si="8"/>
        <v>0</v>
      </c>
      <c r="BJ139" s="14" t="s">
        <v>84</v>
      </c>
      <c r="BK139" s="214">
        <f t="shared" si="9"/>
        <v>0</v>
      </c>
      <c r="BL139" s="14" t="s">
        <v>150</v>
      </c>
      <c r="BM139" s="213" t="s">
        <v>920</v>
      </c>
    </row>
    <row r="140" spans="1:65" s="2" customFormat="1" ht="16.5" customHeight="1">
      <c r="A140" s="31"/>
      <c r="B140" s="32"/>
      <c r="C140" s="201" t="s">
        <v>193</v>
      </c>
      <c r="D140" s="201" t="s">
        <v>146</v>
      </c>
      <c r="E140" s="202" t="s">
        <v>921</v>
      </c>
      <c r="F140" s="203" t="s">
        <v>922</v>
      </c>
      <c r="G140" s="204" t="s">
        <v>247</v>
      </c>
      <c r="H140" s="205">
        <v>3</v>
      </c>
      <c r="I140" s="206"/>
      <c r="J140" s="207">
        <f t="shared" si="0"/>
        <v>0</v>
      </c>
      <c r="K140" s="208"/>
      <c r="L140" s="36"/>
      <c r="M140" s="209" t="s">
        <v>1</v>
      </c>
      <c r="N140" s="210" t="s">
        <v>41</v>
      </c>
      <c r="O140" s="68"/>
      <c r="P140" s="211">
        <f t="shared" si="1"/>
        <v>0</v>
      </c>
      <c r="Q140" s="211">
        <v>0</v>
      </c>
      <c r="R140" s="211">
        <f t="shared" si="2"/>
        <v>0</v>
      </c>
      <c r="S140" s="211">
        <v>0</v>
      </c>
      <c r="T140" s="212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150</v>
      </c>
      <c r="AT140" s="213" t="s">
        <v>146</v>
      </c>
      <c r="AU140" s="213" t="s">
        <v>86</v>
      </c>
      <c r="AY140" s="14" t="s">
        <v>143</v>
      </c>
      <c r="BE140" s="214">
        <f t="shared" si="4"/>
        <v>0</v>
      </c>
      <c r="BF140" s="214">
        <f t="shared" si="5"/>
        <v>0</v>
      </c>
      <c r="BG140" s="214">
        <f t="shared" si="6"/>
        <v>0</v>
      </c>
      <c r="BH140" s="214">
        <f t="shared" si="7"/>
        <v>0</v>
      </c>
      <c r="BI140" s="214">
        <f t="shared" si="8"/>
        <v>0</v>
      </c>
      <c r="BJ140" s="14" t="s">
        <v>84</v>
      </c>
      <c r="BK140" s="214">
        <f t="shared" si="9"/>
        <v>0</v>
      </c>
      <c r="BL140" s="14" t="s">
        <v>150</v>
      </c>
      <c r="BM140" s="213" t="s">
        <v>923</v>
      </c>
    </row>
    <row r="141" spans="1:65" s="2" customFormat="1" ht="16.5" customHeight="1">
      <c r="A141" s="31"/>
      <c r="B141" s="32"/>
      <c r="C141" s="201" t="s">
        <v>197</v>
      </c>
      <c r="D141" s="201" t="s">
        <v>146</v>
      </c>
      <c r="E141" s="202" t="s">
        <v>924</v>
      </c>
      <c r="F141" s="203" t="s">
        <v>925</v>
      </c>
      <c r="G141" s="204" t="s">
        <v>247</v>
      </c>
      <c r="H141" s="205">
        <v>1</v>
      </c>
      <c r="I141" s="206"/>
      <c r="J141" s="207">
        <f t="shared" si="0"/>
        <v>0</v>
      </c>
      <c r="K141" s="208"/>
      <c r="L141" s="36"/>
      <c r="M141" s="209" t="s">
        <v>1</v>
      </c>
      <c r="N141" s="210" t="s">
        <v>41</v>
      </c>
      <c r="O141" s="68"/>
      <c r="P141" s="211">
        <f t="shared" si="1"/>
        <v>0</v>
      </c>
      <c r="Q141" s="211">
        <v>0</v>
      </c>
      <c r="R141" s="211">
        <f t="shared" si="2"/>
        <v>0</v>
      </c>
      <c r="S141" s="211">
        <v>0</v>
      </c>
      <c r="T141" s="212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150</v>
      </c>
      <c r="AT141" s="213" t="s">
        <v>146</v>
      </c>
      <c r="AU141" s="213" t="s">
        <v>86</v>
      </c>
      <c r="AY141" s="14" t="s">
        <v>143</v>
      </c>
      <c r="BE141" s="214">
        <f t="shared" si="4"/>
        <v>0</v>
      </c>
      <c r="BF141" s="214">
        <f t="shared" si="5"/>
        <v>0</v>
      </c>
      <c r="BG141" s="214">
        <f t="shared" si="6"/>
        <v>0</v>
      </c>
      <c r="BH141" s="214">
        <f t="shared" si="7"/>
        <v>0</v>
      </c>
      <c r="BI141" s="214">
        <f t="shared" si="8"/>
        <v>0</v>
      </c>
      <c r="BJ141" s="14" t="s">
        <v>84</v>
      </c>
      <c r="BK141" s="214">
        <f t="shared" si="9"/>
        <v>0</v>
      </c>
      <c r="BL141" s="14" t="s">
        <v>150</v>
      </c>
      <c r="BM141" s="213" t="s">
        <v>926</v>
      </c>
    </row>
    <row r="142" spans="1:65" s="2" customFormat="1" ht="21.75" customHeight="1">
      <c r="A142" s="31"/>
      <c r="B142" s="32"/>
      <c r="C142" s="201" t="s">
        <v>201</v>
      </c>
      <c r="D142" s="201" t="s">
        <v>146</v>
      </c>
      <c r="E142" s="202" t="s">
        <v>927</v>
      </c>
      <c r="F142" s="203" t="s">
        <v>928</v>
      </c>
      <c r="G142" s="204" t="s">
        <v>247</v>
      </c>
      <c r="H142" s="205">
        <v>1</v>
      </c>
      <c r="I142" s="206"/>
      <c r="J142" s="207">
        <f t="shared" si="0"/>
        <v>0</v>
      </c>
      <c r="K142" s="208"/>
      <c r="L142" s="36"/>
      <c r="M142" s="209" t="s">
        <v>1</v>
      </c>
      <c r="N142" s="210" t="s">
        <v>41</v>
      </c>
      <c r="O142" s="68"/>
      <c r="P142" s="211">
        <f t="shared" si="1"/>
        <v>0</v>
      </c>
      <c r="Q142" s="211">
        <v>0</v>
      </c>
      <c r="R142" s="211">
        <f t="shared" si="2"/>
        <v>0</v>
      </c>
      <c r="S142" s="211">
        <v>0</v>
      </c>
      <c r="T142" s="212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150</v>
      </c>
      <c r="AT142" s="213" t="s">
        <v>146</v>
      </c>
      <c r="AU142" s="213" t="s">
        <v>86</v>
      </c>
      <c r="AY142" s="14" t="s">
        <v>143</v>
      </c>
      <c r="BE142" s="214">
        <f t="shared" si="4"/>
        <v>0</v>
      </c>
      <c r="BF142" s="214">
        <f t="shared" si="5"/>
        <v>0</v>
      </c>
      <c r="BG142" s="214">
        <f t="shared" si="6"/>
        <v>0</v>
      </c>
      <c r="BH142" s="214">
        <f t="shared" si="7"/>
        <v>0</v>
      </c>
      <c r="BI142" s="214">
        <f t="shared" si="8"/>
        <v>0</v>
      </c>
      <c r="BJ142" s="14" t="s">
        <v>84</v>
      </c>
      <c r="BK142" s="214">
        <f t="shared" si="9"/>
        <v>0</v>
      </c>
      <c r="BL142" s="14" t="s">
        <v>150</v>
      </c>
      <c r="BM142" s="213" t="s">
        <v>929</v>
      </c>
    </row>
    <row r="143" spans="1:65" s="2" customFormat="1" ht="16.5" customHeight="1">
      <c r="A143" s="31"/>
      <c r="B143" s="32"/>
      <c r="C143" s="201" t="s">
        <v>8</v>
      </c>
      <c r="D143" s="201" t="s">
        <v>146</v>
      </c>
      <c r="E143" s="202" t="s">
        <v>930</v>
      </c>
      <c r="F143" s="203" t="s">
        <v>931</v>
      </c>
      <c r="G143" s="204" t="s">
        <v>247</v>
      </c>
      <c r="H143" s="205">
        <v>1</v>
      </c>
      <c r="I143" s="206"/>
      <c r="J143" s="207">
        <f t="shared" si="0"/>
        <v>0</v>
      </c>
      <c r="K143" s="208"/>
      <c r="L143" s="36"/>
      <c r="M143" s="209" t="s">
        <v>1</v>
      </c>
      <c r="N143" s="210" t="s">
        <v>41</v>
      </c>
      <c r="O143" s="68"/>
      <c r="P143" s="211">
        <f t="shared" si="1"/>
        <v>0</v>
      </c>
      <c r="Q143" s="211">
        <v>0</v>
      </c>
      <c r="R143" s="211">
        <f t="shared" si="2"/>
        <v>0</v>
      </c>
      <c r="S143" s="211">
        <v>0</v>
      </c>
      <c r="T143" s="212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150</v>
      </c>
      <c r="AT143" s="213" t="s">
        <v>146</v>
      </c>
      <c r="AU143" s="213" t="s">
        <v>86</v>
      </c>
      <c r="AY143" s="14" t="s">
        <v>143</v>
      </c>
      <c r="BE143" s="214">
        <f t="shared" si="4"/>
        <v>0</v>
      </c>
      <c r="BF143" s="214">
        <f t="shared" si="5"/>
        <v>0</v>
      </c>
      <c r="BG143" s="214">
        <f t="shared" si="6"/>
        <v>0</v>
      </c>
      <c r="BH143" s="214">
        <f t="shared" si="7"/>
        <v>0</v>
      </c>
      <c r="BI143" s="214">
        <f t="shared" si="8"/>
        <v>0</v>
      </c>
      <c r="BJ143" s="14" t="s">
        <v>84</v>
      </c>
      <c r="BK143" s="214">
        <f t="shared" si="9"/>
        <v>0</v>
      </c>
      <c r="BL143" s="14" t="s">
        <v>150</v>
      </c>
      <c r="BM143" s="213" t="s">
        <v>932</v>
      </c>
    </row>
    <row r="144" spans="1:65" s="2" customFormat="1" ht="16.5" customHeight="1">
      <c r="A144" s="31"/>
      <c r="B144" s="32"/>
      <c r="C144" s="215" t="s">
        <v>150</v>
      </c>
      <c r="D144" s="215" t="s">
        <v>152</v>
      </c>
      <c r="E144" s="216" t="s">
        <v>933</v>
      </c>
      <c r="F144" s="217" t="s">
        <v>934</v>
      </c>
      <c r="G144" s="218" t="s">
        <v>247</v>
      </c>
      <c r="H144" s="219">
        <v>1</v>
      </c>
      <c r="I144" s="220"/>
      <c r="J144" s="221">
        <f t="shared" si="0"/>
        <v>0</v>
      </c>
      <c r="K144" s="222"/>
      <c r="L144" s="223"/>
      <c r="M144" s="224" t="s">
        <v>1</v>
      </c>
      <c r="N144" s="225" t="s">
        <v>41</v>
      </c>
      <c r="O144" s="68"/>
      <c r="P144" s="211">
        <f t="shared" si="1"/>
        <v>0</v>
      </c>
      <c r="Q144" s="211">
        <v>0</v>
      </c>
      <c r="R144" s="211">
        <f t="shared" si="2"/>
        <v>0</v>
      </c>
      <c r="S144" s="211">
        <v>0</v>
      </c>
      <c r="T144" s="212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155</v>
      </c>
      <c r="AT144" s="213" t="s">
        <v>152</v>
      </c>
      <c r="AU144" s="213" t="s">
        <v>86</v>
      </c>
      <c r="AY144" s="14" t="s">
        <v>143</v>
      </c>
      <c r="BE144" s="214">
        <f t="shared" si="4"/>
        <v>0</v>
      </c>
      <c r="BF144" s="214">
        <f t="shared" si="5"/>
        <v>0</v>
      </c>
      <c r="BG144" s="214">
        <f t="shared" si="6"/>
        <v>0</v>
      </c>
      <c r="BH144" s="214">
        <f t="shared" si="7"/>
        <v>0</v>
      </c>
      <c r="BI144" s="214">
        <f t="shared" si="8"/>
        <v>0</v>
      </c>
      <c r="BJ144" s="14" t="s">
        <v>84</v>
      </c>
      <c r="BK144" s="214">
        <f t="shared" si="9"/>
        <v>0</v>
      </c>
      <c r="BL144" s="14" t="s">
        <v>150</v>
      </c>
      <c r="BM144" s="213" t="s">
        <v>935</v>
      </c>
    </row>
    <row r="145" spans="1:65" s="2" customFormat="1" ht="16.5" customHeight="1">
      <c r="A145" s="31"/>
      <c r="B145" s="32"/>
      <c r="C145" s="201" t="s">
        <v>211</v>
      </c>
      <c r="D145" s="201" t="s">
        <v>146</v>
      </c>
      <c r="E145" s="202" t="s">
        <v>936</v>
      </c>
      <c r="F145" s="203" t="s">
        <v>937</v>
      </c>
      <c r="G145" s="204" t="s">
        <v>261</v>
      </c>
      <c r="H145" s="205">
        <v>0.046</v>
      </c>
      <c r="I145" s="206"/>
      <c r="J145" s="207">
        <f t="shared" si="0"/>
        <v>0</v>
      </c>
      <c r="K145" s="208"/>
      <c r="L145" s="36"/>
      <c r="M145" s="209" t="s">
        <v>1</v>
      </c>
      <c r="N145" s="210" t="s">
        <v>41</v>
      </c>
      <c r="O145" s="68"/>
      <c r="P145" s="211">
        <f t="shared" si="1"/>
        <v>0</v>
      </c>
      <c r="Q145" s="211">
        <v>0</v>
      </c>
      <c r="R145" s="211">
        <f t="shared" si="2"/>
        <v>0</v>
      </c>
      <c r="S145" s="211">
        <v>0</v>
      </c>
      <c r="T145" s="212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150</v>
      </c>
      <c r="AT145" s="213" t="s">
        <v>146</v>
      </c>
      <c r="AU145" s="213" t="s">
        <v>86</v>
      </c>
      <c r="AY145" s="14" t="s">
        <v>143</v>
      </c>
      <c r="BE145" s="214">
        <f t="shared" si="4"/>
        <v>0</v>
      </c>
      <c r="BF145" s="214">
        <f t="shared" si="5"/>
        <v>0</v>
      </c>
      <c r="BG145" s="214">
        <f t="shared" si="6"/>
        <v>0</v>
      </c>
      <c r="BH145" s="214">
        <f t="shared" si="7"/>
        <v>0</v>
      </c>
      <c r="BI145" s="214">
        <f t="shared" si="8"/>
        <v>0</v>
      </c>
      <c r="BJ145" s="14" t="s">
        <v>84</v>
      </c>
      <c r="BK145" s="214">
        <f t="shared" si="9"/>
        <v>0</v>
      </c>
      <c r="BL145" s="14" t="s">
        <v>150</v>
      </c>
      <c r="BM145" s="213" t="s">
        <v>938</v>
      </c>
    </row>
    <row r="146" spans="2:63" s="12" customFormat="1" ht="22.9" customHeight="1">
      <c r="B146" s="185"/>
      <c r="C146" s="186"/>
      <c r="D146" s="187" t="s">
        <v>75</v>
      </c>
      <c r="E146" s="199" t="s">
        <v>939</v>
      </c>
      <c r="F146" s="199" t="s">
        <v>364</v>
      </c>
      <c r="G146" s="186"/>
      <c r="H146" s="186"/>
      <c r="I146" s="189"/>
      <c r="J146" s="200">
        <f>BK146</f>
        <v>0</v>
      </c>
      <c r="K146" s="186"/>
      <c r="L146" s="191"/>
      <c r="M146" s="192"/>
      <c r="N146" s="193"/>
      <c r="O146" s="193"/>
      <c r="P146" s="194">
        <f>SUM(P147:P150)</f>
        <v>0</v>
      </c>
      <c r="Q146" s="193"/>
      <c r="R146" s="194">
        <f>SUM(R147:R150)</f>
        <v>0.00284</v>
      </c>
      <c r="S146" s="193"/>
      <c r="T146" s="195">
        <f>SUM(T147:T150)</f>
        <v>0.54648</v>
      </c>
      <c r="AR146" s="196" t="s">
        <v>86</v>
      </c>
      <c r="AT146" s="197" t="s">
        <v>75</v>
      </c>
      <c r="AU146" s="197" t="s">
        <v>84</v>
      </c>
      <c r="AY146" s="196" t="s">
        <v>143</v>
      </c>
      <c r="BK146" s="198">
        <f>SUM(BK147:BK150)</f>
        <v>0</v>
      </c>
    </row>
    <row r="147" spans="1:65" s="2" customFormat="1" ht="25.5" customHeight="1">
      <c r="A147" s="31"/>
      <c r="B147" s="32"/>
      <c r="C147" s="201" t="s">
        <v>215</v>
      </c>
      <c r="D147" s="201" t="s">
        <v>146</v>
      </c>
      <c r="E147" s="202" t="s">
        <v>940</v>
      </c>
      <c r="F147" s="203" t="s">
        <v>941</v>
      </c>
      <c r="G147" s="204" t="s">
        <v>247</v>
      </c>
      <c r="H147" s="205">
        <v>1</v>
      </c>
      <c r="I147" s="206"/>
      <c r="J147" s="207">
        <f>ROUND(I147*H147,2)</f>
        <v>0</v>
      </c>
      <c r="K147" s="208"/>
      <c r="L147" s="36"/>
      <c r="M147" s="209" t="s">
        <v>1</v>
      </c>
      <c r="N147" s="210" t="s">
        <v>41</v>
      </c>
      <c r="O147" s="68"/>
      <c r="P147" s="211">
        <f>O147*H147</f>
        <v>0</v>
      </c>
      <c r="Q147" s="211">
        <v>0</v>
      </c>
      <c r="R147" s="211">
        <f>Q147*H147</f>
        <v>0</v>
      </c>
      <c r="S147" s="211">
        <v>0</v>
      </c>
      <c r="T147" s="212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150</v>
      </c>
      <c r="AT147" s="213" t="s">
        <v>146</v>
      </c>
      <c r="AU147" s="213" t="s">
        <v>86</v>
      </c>
      <c r="AY147" s="14" t="s">
        <v>143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4" t="s">
        <v>84</v>
      </c>
      <c r="BK147" s="214">
        <f>ROUND(I147*H147,2)</f>
        <v>0</v>
      </c>
      <c r="BL147" s="14" t="s">
        <v>150</v>
      </c>
      <c r="BM147" s="213" t="s">
        <v>942</v>
      </c>
    </row>
    <row r="148" spans="1:65" s="2" customFormat="1" ht="16.5" customHeight="1">
      <c r="A148" s="31"/>
      <c r="B148" s="32"/>
      <c r="C148" s="201" t="s">
        <v>219</v>
      </c>
      <c r="D148" s="201" t="s">
        <v>146</v>
      </c>
      <c r="E148" s="202" t="s">
        <v>943</v>
      </c>
      <c r="F148" s="203" t="s">
        <v>944</v>
      </c>
      <c r="G148" s="204" t="s">
        <v>149</v>
      </c>
      <c r="H148" s="205">
        <v>75</v>
      </c>
      <c r="I148" s="206"/>
      <c r="J148" s="207">
        <f>ROUND(I148*H148,2)</f>
        <v>0</v>
      </c>
      <c r="K148" s="208"/>
      <c r="L148" s="36"/>
      <c r="M148" s="209" t="s">
        <v>1</v>
      </c>
      <c r="N148" s="210" t="s">
        <v>41</v>
      </c>
      <c r="O148" s="68"/>
      <c r="P148" s="211">
        <f>O148*H148</f>
        <v>0</v>
      </c>
      <c r="Q148" s="211">
        <v>2E-05</v>
      </c>
      <c r="R148" s="211">
        <f>Q148*H148</f>
        <v>0.0015</v>
      </c>
      <c r="S148" s="211">
        <v>0.0032</v>
      </c>
      <c r="T148" s="212">
        <f>S148*H148</f>
        <v>0.24000000000000002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3" t="s">
        <v>150</v>
      </c>
      <c r="AT148" s="213" t="s">
        <v>146</v>
      </c>
      <c r="AU148" s="213" t="s">
        <v>86</v>
      </c>
      <c r="AY148" s="14" t="s">
        <v>143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4" t="s">
        <v>84</v>
      </c>
      <c r="BK148" s="214">
        <f>ROUND(I148*H148,2)</f>
        <v>0</v>
      </c>
      <c r="BL148" s="14" t="s">
        <v>150</v>
      </c>
      <c r="BM148" s="213" t="s">
        <v>945</v>
      </c>
    </row>
    <row r="149" spans="1:65" s="2" customFormat="1" ht="25.5" customHeight="1">
      <c r="A149" s="31"/>
      <c r="B149" s="32"/>
      <c r="C149" s="201" t="s">
        <v>223</v>
      </c>
      <c r="D149" s="201" t="s">
        <v>146</v>
      </c>
      <c r="E149" s="202" t="s">
        <v>946</v>
      </c>
      <c r="F149" s="203" t="s">
        <v>947</v>
      </c>
      <c r="G149" s="204" t="s">
        <v>268</v>
      </c>
      <c r="H149" s="205">
        <v>6</v>
      </c>
      <c r="I149" s="206"/>
      <c r="J149" s="207">
        <f>ROUND(I149*H149,2)</f>
        <v>0</v>
      </c>
      <c r="K149" s="208"/>
      <c r="L149" s="36"/>
      <c r="M149" s="209" t="s">
        <v>1</v>
      </c>
      <c r="N149" s="210" t="s">
        <v>41</v>
      </c>
      <c r="O149" s="68"/>
      <c r="P149" s="211">
        <f>O149*H149</f>
        <v>0</v>
      </c>
      <c r="Q149" s="211">
        <v>0.0002</v>
      </c>
      <c r="R149" s="211">
        <f>Q149*H149</f>
        <v>0.0012000000000000001</v>
      </c>
      <c r="S149" s="211">
        <v>0.05108</v>
      </c>
      <c r="T149" s="212">
        <f>S149*H149</f>
        <v>0.30648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150</v>
      </c>
      <c r="AT149" s="213" t="s">
        <v>146</v>
      </c>
      <c r="AU149" s="213" t="s">
        <v>86</v>
      </c>
      <c r="AY149" s="14" t="s">
        <v>143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4" t="s">
        <v>84</v>
      </c>
      <c r="BK149" s="214">
        <f>ROUND(I149*H149,2)</f>
        <v>0</v>
      </c>
      <c r="BL149" s="14" t="s">
        <v>150</v>
      </c>
      <c r="BM149" s="213" t="s">
        <v>948</v>
      </c>
    </row>
    <row r="150" spans="1:65" s="2" customFormat="1" ht="16.5" customHeight="1">
      <c r="A150" s="31"/>
      <c r="B150" s="32"/>
      <c r="C150" s="201" t="s">
        <v>7</v>
      </c>
      <c r="D150" s="201" t="s">
        <v>146</v>
      </c>
      <c r="E150" s="202" t="s">
        <v>949</v>
      </c>
      <c r="F150" s="203" t="s">
        <v>950</v>
      </c>
      <c r="G150" s="204" t="s">
        <v>149</v>
      </c>
      <c r="H150" s="205">
        <v>14</v>
      </c>
      <c r="I150" s="206"/>
      <c r="J150" s="207">
        <f>ROUND(I150*H150,2)</f>
        <v>0</v>
      </c>
      <c r="K150" s="208"/>
      <c r="L150" s="36"/>
      <c r="M150" s="209" t="s">
        <v>1</v>
      </c>
      <c r="N150" s="210" t="s">
        <v>41</v>
      </c>
      <c r="O150" s="68"/>
      <c r="P150" s="211">
        <f>O150*H150</f>
        <v>0</v>
      </c>
      <c r="Q150" s="211">
        <v>1E-05</v>
      </c>
      <c r="R150" s="211">
        <f>Q150*H150</f>
        <v>0.00014000000000000001</v>
      </c>
      <c r="S150" s="211">
        <v>0</v>
      </c>
      <c r="T150" s="212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150</v>
      </c>
      <c r="AT150" s="213" t="s">
        <v>146</v>
      </c>
      <c r="AU150" s="213" t="s">
        <v>86</v>
      </c>
      <c r="AY150" s="14" t="s">
        <v>143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4" t="s">
        <v>84</v>
      </c>
      <c r="BK150" s="214">
        <f>ROUND(I150*H150,2)</f>
        <v>0</v>
      </c>
      <c r="BL150" s="14" t="s">
        <v>150</v>
      </c>
      <c r="BM150" s="213" t="s">
        <v>951</v>
      </c>
    </row>
    <row r="151" spans="2:63" s="12" customFormat="1" ht="22.9" customHeight="1">
      <c r="B151" s="185"/>
      <c r="C151" s="186"/>
      <c r="D151" s="187" t="s">
        <v>75</v>
      </c>
      <c r="E151" s="199" t="s">
        <v>477</v>
      </c>
      <c r="F151" s="199" t="s">
        <v>478</v>
      </c>
      <c r="G151" s="186"/>
      <c r="H151" s="186"/>
      <c r="I151" s="189"/>
      <c r="J151" s="200">
        <f>BK151</f>
        <v>0</v>
      </c>
      <c r="K151" s="186"/>
      <c r="L151" s="191"/>
      <c r="M151" s="192"/>
      <c r="N151" s="193"/>
      <c r="O151" s="193"/>
      <c r="P151" s="194">
        <f>SUM(P152:P159)</f>
        <v>0</v>
      </c>
      <c r="Q151" s="193"/>
      <c r="R151" s="194">
        <f>SUM(R152:R159)</f>
        <v>0.0555</v>
      </c>
      <c r="S151" s="193"/>
      <c r="T151" s="195">
        <f>SUM(T152:T159)</f>
        <v>0</v>
      </c>
      <c r="AR151" s="196" t="s">
        <v>86</v>
      </c>
      <c r="AT151" s="197" t="s">
        <v>75</v>
      </c>
      <c r="AU151" s="197" t="s">
        <v>84</v>
      </c>
      <c r="AY151" s="196" t="s">
        <v>143</v>
      </c>
      <c r="BK151" s="198">
        <f>SUM(BK152:BK159)</f>
        <v>0</v>
      </c>
    </row>
    <row r="152" spans="1:65" s="2" customFormat="1" ht="25.5" customHeight="1">
      <c r="A152" s="31"/>
      <c r="B152" s="32"/>
      <c r="C152" s="201" t="s">
        <v>230</v>
      </c>
      <c r="D152" s="201" t="s">
        <v>146</v>
      </c>
      <c r="E152" s="202" t="s">
        <v>275</v>
      </c>
      <c r="F152" s="203" t="s">
        <v>952</v>
      </c>
      <c r="G152" s="204" t="s">
        <v>149</v>
      </c>
      <c r="H152" s="205">
        <v>5</v>
      </c>
      <c r="I152" s="206"/>
      <c r="J152" s="207">
        <f aca="true" t="shared" si="10" ref="J152:J159">ROUND(I152*H152,2)</f>
        <v>0</v>
      </c>
      <c r="K152" s="208"/>
      <c r="L152" s="36"/>
      <c r="M152" s="209" t="s">
        <v>1</v>
      </c>
      <c r="N152" s="210" t="s">
        <v>41</v>
      </c>
      <c r="O152" s="68"/>
      <c r="P152" s="211">
        <f aca="true" t="shared" si="11" ref="P152:P159">O152*H152</f>
        <v>0</v>
      </c>
      <c r="Q152" s="211">
        <v>0.0003</v>
      </c>
      <c r="R152" s="211">
        <f aca="true" t="shared" si="12" ref="R152:R159">Q152*H152</f>
        <v>0.0014999999999999998</v>
      </c>
      <c r="S152" s="211">
        <v>0</v>
      </c>
      <c r="T152" s="212">
        <f aca="true" t="shared" si="13" ref="T152:T159"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150</v>
      </c>
      <c r="AT152" s="213" t="s">
        <v>146</v>
      </c>
      <c r="AU152" s="213" t="s">
        <v>86</v>
      </c>
      <c r="AY152" s="14" t="s">
        <v>143</v>
      </c>
      <c r="BE152" s="214">
        <f aca="true" t="shared" si="14" ref="BE152:BE159">IF(N152="základní",J152,0)</f>
        <v>0</v>
      </c>
      <c r="BF152" s="214">
        <f aca="true" t="shared" si="15" ref="BF152:BF159">IF(N152="snížená",J152,0)</f>
        <v>0</v>
      </c>
      <c r="BG152" s="214">
        <f aca="true" t="shared" si="16" ref="BG152:BG159">IF(N152="zákl. přenesená",J152,0)</f>
        <v>0</v>
      </c>
      <c r="BH152" s="214">
        <f aca="true" t="shared" si="17" ref="BH152:BH159">IF(N152="sníž. přenesená",J152,0)</f>
        <v>0</v>
      </c>
      <c r="BI152" s="214">
        <f aca="true" t="shared" si="18" ref="BI152:BI159">IF(N152="nulová",J152,0)</f>
        <v>0</v>
      </c>
      <c r="BJ152" s="14" t="s">
        <v>84</v>
      </c>
      <c r="BK152" s="214">
        <f aca="true" t="shared" si="19" ref="BK152:BK159">ROUND(I152*H152,2)</f>
        <v>0</v>
      </c>
      <c r="BL152" s="14" t="s">
        <v>150</v>
      </c>
      <c r="BM152" s="213" t="s">
        <v>953</v>
      </c>
    </row>
    <row r="153" spans="1:65" s="2" customFormat="1" ht="25.5" customHeight="1">
      <c r="A153" s="31"/>
      <c r="B153" s="32"/>
      <c r="C153" s="201" t="s">
        <v>234</v>
      </c>
      <c r="D153" s="201" t="s">
        <v>146</v>
      </c>
      <c r="E153" s="202" t="s">
        <v>954</v>
      </c>
      <c r="F153" s="203" t="s">
        <v>955</v>
      </c>
      <c r="G153" s="204" t="s">
        <v>149</v>
      </c>
      <c r="H153" s="205">
        <v>40</v>
      </c>
      <c r="I153" s="206"/>
      <c r="J153" s="207">
        <f t="shared" si="10"/>
        <v>0</v>
      </c>
      <c r="K153" s="208"/>
      <c r="L153" s="36"/>
      <c r="M153" s="209" t="s">
        <v>1</v>
      </c>
      <c r="N153" s="210" t="s">
        <v>41</v>
      </c>
      <c r="O153" s="68"/>
      <c r="P153" s="211">
        <f t="shared" si="11"/>
        <v>0</v>
      </c>
      <c r="Q153" s="211">
        <v>0.00047</v>
      </c>
      <c r="R153" s="211">
        <f t="shared" si="12"/>
        <v>0.0188</v>
      </c>
      <c r="S153" s="211">
        <v>0</v>
      </c>
      <c r="T153" s="212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3" t="s">
        <v>150</v>
      </c>
      <c r="AT153" s="213" t="s">
        <v>146</v>
      </c>
      <c r="AU153" s="213" t="s">
        <v>86</v>
      </c>
      <c r="AY153" s="14" t="s">
        <v>143</v>
      </c>
      <c r="BE153" s="214">
        <f t="shared" si="14"/>
        <v>0</v>
      </c>
      <c r="BF153" s="214">
        <f t="shared" si="15"/>
        <v>0</v>
      </c>
      <c r="BG153" s="214">
        <f t="shared" si="16"/>
        <v>0</v>
      </c>
      <c r="BH153" s="214">
        <f t="shared" si="17"/>
        <v>0</v>
      </c>
      <c r="BI153" s="214">
        <f t="shared" si="18"/>
        <v>0</v>
      </c>
      <c r="BJ153" s="14" t="s">
        <v>84</v>
      </c>
      <c r="BK153" s="214">
        <f t="shared" si="19"/>
        <v>0</v>
      </c>
      <c r="BL153" s="14" t="s">
        <v>150</v>
      </c>
      <c r="BM153" s="213" t="s">
        <v>956</v>
      </c>
    </row>
    <row r="154" spans="1:65" s="2" customFormat="1" ht="25.5" customHeight="1">
      <c r="A154" s="31"/>
      <c r="B154" s="32"/>
      <c r="C154" s="201" t="s">
        <v>238</v>
      </c>
      <c r="D154" s="201" t="s">
        <v>146</v>
      </c>
      <c r="E154" s="202" t="s">
        <v>957</v>
      </c>
      <c r="F154" s="203" t="s">
        <v>958</v>
      </c>
      <c r="G154" s="204" t="s">
        <v>149</v>
      </c>
      <c r="H154" s="205">
        <v>41</v>
      </c>
      <c r="I154" s="206"/>
      <c r="J154" s="207">
        <f t="shared" si="10"/>
        <v>0</v>
      </c>
      <c r="K154" s="208"/>
      <c r="L154" s="36"/>
      <c r="M154" s="209" t="s">
        <v>1</v>
      </c>
      <c r="N154" s="210" t="s">
        <v>41</v>
      </c>
      <c r="O154" s="68"/>
      <c r="P154" s="211">
        <f t="shared" si="11"/>
        <v>0</v>
      </c>
      <c r="Q154" s="211">
        <v>0.00072</v>
      </c>
      <c r="R154" s="211">
        <f t="shared" si="12"/>
        <v>0.02952</v>
      </c>
      <c r="S154" s="211">
        <v>0</v>
      </c>
      <c r="T154" s="212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3" t="s">
        <v>150</v>
      </c>
      <c r="AT154" s="213" t="s">
        <v>146</v>
      </c>
      <c r="AU154" s="213" t="s">
        <v>86</v>
      </c>
      <c r="AY154" s="14" t="s">
        <v>143</v>
      </c>
      <c r="BE154" s="214">
        <f t="shared" si="14"/>
        <v>0</v>
      </c>
      <c r="BF154" s="214">
        <f t="shared" si="15"/>
        <v>0</v>
      </c>
      <c r="BG154" s="214">
        <f t="shared" si="16"/>
        <v>0</v>
      </c>
      <c r="BH154" s="214">
        <f t="shared" si="17"/>
        <v>0</v>
      </c>
      <c r="BI154" s="214">
        <f t="shared" si="18"/>
        <v>0</v>
      </c>
      <c r="BJ154" s="14" t="s">
        <v>84</v>
      </c>
      <c r="BK154" s="214">
        <f t="shared" si="19"/>
        <v>0</v>
      </c>
      <c r="BL154" s="14" t="s">
        <v>150</v>
      </c>
      <c r="BM154" s="213" t="s">
        <v>959</v>
      </c>
    </row>
    <row r="155" spans="1:65" s="2" customFormat="1" ht="25.5" customHeight="1">
      <c r="A155" s="31"/>
      <c r="B155" s="32"/>
      <c r="C155" s="201" t="s">
        <v>240</v>
      </c>
      <c r="D155" s="201" t="s">
        <v>146</v>
      </c>
      <c r="E155" s="202" t="s">
        <v>960</v>
      </c>
      <c r="F155" s="203" t="s">
        <v>961</v>
      </c>
      <c r="G155" s="204" t="s">
        <v>149</v>
      </c>
      <c r="H155" s="205">
        <v>8</v>
      </c>
      <c r="I155" s="206"/>
      <c r="J155" s="207">
        <f t="shared" si="10"/>
        <v>0</v>
      </c>
      <c r="K155" s="208"/>
      <c r="L155" s="36"/>
      <c r="M155" s="209" t="s">
        <v>1</v>
      </c>
      <c r="N155" s="210" t="s">
        <v>41</v>
      </c>
      <c r="O155" s="68"/>
      <c r="P155" s="211">
        <f t="shared" si="11"/>
        <v>0</v>
      </c>
      <c r="Q155" s="211">
        <v>0.00071</v>
      </c>
      <c r="R155" s="211">
        <f t="shared" si="12"/>
        <v>0.00568</v>
      </c>
      <c r="S155" s="211">
        <v>0</v>
      </c>
      <c r="T155" s="212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3" t="s">
        <v>150</v>
      </c>
      <c r="AT155" s="213" t="s">
        <v>146</v>
      </c>
      <c r="AU155" s="213" t="s">
        <v>86</v>
      </c>
      <c r="AY155" s="14" t="s">
        <v>143</v>
      </c>
      <c r="BE155" s="214">
        <f t="shared" si="14"/>
        <v>0</v>
      </c>
      <c r="BF155" s="214">
        <f t="shared" si="15"/>
        <v>0</v>
      </c>
      <c r="BG155" s="214">
        <f t="shared" si="16"/>
        <v>0</v>
      </c>
      <c r="BH155" s="214">
        <f t="shared" si="17"/>
        <v>0</v>
      </c>
      <c r="BI155" s="214">
        <f t="shared" si="18"/>
        <v>0</v>
      </c>
      <c r="BJ155" s="14" t="s">
        <v>84</v>
      </c>
      <c r="BK155" s="214">
        <f t="shared" si="19"/>
        <v>0</v>
      </c>
      <c r="BL155" s="14" t="s">
        <v>150</v>
      </c>
      <c r="BM155" s="213" t="s">
        <v>962</v>
      </c>
    </row>
    <row r="156" spans="1:65" s="2" customFormat="1" ht="16.5" customHeight="1">
      <c r="A156" s="31"/>
      <c r="B156" s="32"/>
      <c r="C156" s="201" t="s">
        <v>244</v>
      </c>
      <c r="D156" s="201" t="s">
        <v>146</v>
      </c>
      <c r="E156" s="202" t="s">
        <v>963</v>
      </c>
      <c r="F156" s="203" t="s">
        <v>964</v>
      </c>
      <c r="G156" s="204" t="s">
        <v>247</v>
      </c>
      <c r="H156" s="205">
        <v>2</v>
      </c>
      <c r="I156" s="206"/>
      <c r="J156" s="207">
        <f t="shared" si="10"/>
        <v>0</v>
      </c>
      <c r="K156" s="208"/>
      <c r="L156" s="36"/>
      <c r="M156" s="209" t="s">
        <v>1</v>
      </c>
      <c r="N156" s="210" t="s">
        <v>41</v>
      </c>
      <c r="O156" s="68"/>
      <c r="P156" s="211">
        <f t="shared" si="11"/>
        <v>0</v>
      </c>
      <c r="Q156" s="211">
        <v>0</v>
      </c>
      <c r="R156" s="211">
        <f t="shared" si="12"/>
        <v>0</v>
      </c>
      <c r="S156" s="211">
        <v>0</v>
      </c>
      <c r="T156" s="212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150</v>
      </c>
      <c r="AT156" s="213" t="s">
        <v>146</v>
      </c>
      <c r="AU156" s="213" t="s">
        <v>86</v>
      </c>
      <c r="AY156" s="14" t="s">
        <v>143</v>
      </c>
      <c r="BE156" s="214">
        <f t="shared" si="14"/>
        <v>0</v>
      </c>
      <c r="BF156" s="214">
        <f t="shared" si="15"/>
        <v>0</v>
      </c>
      <c r="BG156" s="214">
        <f t="shared" si="16"/>
        <v>0</v>
      </c>
      <c r="BH156" s="214">
        <f t="shared" si="17"/>
        <v>0</v>
      </c>
      <c r="BI156" s="214">
        <f t="shared" si="18"/>
        <v>0</v>
      </c>
      <c r="BJ156" s="14" t="s">
        <v>84</v>
      </c>
      <c r="BK156" s="214">
        <f t="shared" si="19"/>
        <v>0</v>
      </c>
      <c r="BL156" s="14" t="s">
        <v>150</v>
      </c>
      <c r="BM156" s="213" t="s">
        <v>965</v>
      </c>
    </row>
    <row r="157" spans="1:65" s="2" customFormat="1" ht="16.5" customHeight="1">
      <c r="A157" s="31"/>
      <c r="B157" s="32"/>
      <c r="C157" s="201" t="s">
        <v>249</v>
      </c>
      <c r="D157" s="201" t="s">
        <v>146</v>
      </c>
      <c r="E157" s="202" t="s">
        <v>966</v>
      </c>
      <c r="F157" s="203" t="s">
        <v>967</v>
      </c>
      <c r="G157" s="204" t="s">
        <v>247</v>
      </c>
      <c r="H157" s="205">
        <v>2</v>
      </c>
      <c r="I157" s="206"/>
      <c r="J157" s="207">
        <f t="shared" si="10"/>
        <v>0</v>
      </c>
      <c r="K157" s="208"/>
      <c r="L157" s="36"/>
      <c r="M157" s="209" t="s">
        <v>1</v>
      </c>
      <c r="N157" s="210" t="s">
        <v>41</v>
      </c>
      <c r="O157" s="68"/>
      <c r="P157" s="211">
        <f t="shared" si="11"/>
        <v>0</v>
      </c>
      <c r="Q157" s="211">
        <v>0</v>
      </c>
      <c r="R157" s="211">
        <f t="shared" si="12"/>
        <v>0</v>
      </c>
      <c r="S157" s="211">
        <v>0</v>
      </c>
      <c r="T157" s="212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150</v>
      </c>
      <c r="AT157" s="213" t="s">
        <v>146</v>
      </c>
      <c r="AU157" s="213" t="s">
        <v>86</v>
      </c>
      <c r="AY157" s="14" t="s">
        <v>143</v>
      </c>
      <c r="BE157" s="214">
        <f t="shared" si="14"/>
        <v>0</v>
      </c>
      <c r="BF157" s="214">
        <f t="shared" si="15"/>
        <v>0</v>
      </c>
      <c r="BG157" s="214">
        <f t="shared" si="16"/>
        <v>0</v>
      </c>
      <c r="BH157" s="214">
        <f t="shared" si="17"/>
        <v>0</v>
      </c>
      <c r="BI157" s="214">
        <f t="shared" si="18"/>
        <v>0</v>
      </c>
      <c r="BJ157" s="14" t="s">
        <v>84</v>
      </c>
      <c r="BK157" s="214">
        <f t="shared" si="19"/>
        <v>0</v>
      </c>
      <c r="BL157" s="14" t="s">
        <v>150</v>
      </c>
      <c r="BM157" s="213" t="s">
        <v>968</v>
      </c>
    </row>
    <row r="158" spans="1:65" s="2" customFormat="1" ht="16.5" customHeight="1">
      <c r="A158" s="31"/>
      <c r="B158" s="32"/>
      <c r="C158" s="201" t="s">
        <v>253</v>
      </c>
      <c r="D158" s="201" t="s">
        <v>146</v>
      </c>
      <c r="E158" s="202" t="s">
        <v>536</v>
      </c>
      <c r="F158" s="203" t="s">
        <v>537</v>
      </c>
      <c r="G158" s="204" t="s">
        <v>149</v>
      </c>
      <c r="H158" s="205">
        <v>89</v>
      </c>
      <c r="I158" s="206"/>
      <c r="J158" s="207">
        <f t="shared" si="10"/>
        <v>0</v>
      </c>
      <c r="K158" s="208"/>
      <c r="L158" s="36"/>
      <c r="M158" s="209" t="s">
        <v>1</v>
      </c>
      <c r="N158" s="210" t="s">
        <v>41</v>
      </c>
      <c r="O158" s="68"/>
      <c r="P158" s="211">
        <f t="shared" si="11"/>
        <v>0</v>
      </c>
      <c r="Q158" s="211">
        <v>0</v>
      </c>
      <c r="R158" s="211">
        <f t="shared" si="12"/>
        <v>0</v>
      </c>
      <c r="S158" s="211">
        <v>0</v>
      </c>
      <c r="T158" s="212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150</v>
      </c>
      <c r="AT158" s="213" t="s">
        <v>146</v>
      </c>
      <c r="AU158" s="213" t="s">
        <v>86</v>
      </c>
      <c r="AY158" s="14" t="s">
        <v>143</v>
      </c>
      <c r="BE158" s="214">
        <f t="shared" si="14"/>
        <v>0</v>
      </c>
      <c r="BF158" s="214">
        <f t="shared" si="15"/>
        <v>0</v>
      </c>
      <c r="BG158" s="214">
        <f t="shared" si="16"/>
        <v>0</v>
      </c>
      <c r="BH158" s="214">
        <f t="shared" si="17"/>
        <v>0</v>
      </c>
      <c r="BI158" s="214">
        <f t="shared" si="18"/>
        <v>0</v>
      </c>
      <c r="BJ158" s="14" t="s">
        <v>84</v>
      </c>
      <c r="BK158" s="214">
        <f t="shared" si="19"/>
        <v>0</v>
      </c>
      <c r="BL158" s="14" t="s">
        <v>150</v>
      </c>
      <c r="BM158" s="213" t="s">
        <v>969</v>
      </c>
    </row>
    <row r="159" spans="1:65" s="2" customFormat="1" ht="21.75" customHeight="1">
      <c r="A159" s="31"/>
      <c r="B159" s="32"/>
      <c r="C159" s="201" t="s">
        <v>258</v>
      </c>
      <c r="D159" s="201" t="s">
        <v>146</v>
      </c>
      <c r="E159" s="202" t="s">
        <v>970</v>
      </c>
      <c r="F159" s="203" t="s">
        <v>971</v>
      </c>
      <c r="G159" s="204" t="s">
        <v>261</v>
      </c>
      <c r="H159" s="205">
        <v>0.056</v>
      </c>
      <c r="I159" s="206"/>
      <c r="J159" s="207">
        <f t="shared" si="10"/>
        <v>0</v>
      </c>
      <c r="K159" s="208"/>
      <c r="L159" s="36"/>
      <c r="M159" s="209" t="s">
        <v>1</v>
      </c>
      <c r="N159" s="210" t="s">
        <v>41</v>
      </c>
      <c r="O159" s="68"/>
      <c r="P159" s="211">
        <f t="shared" si="11"/>
        <v>0</v>
      </c>
      <c r="Q159" s="211">
        <v>0</v>
      </c>
      <c r="R159" s="211">
        <f t="shared" si="12"/>
        <v>0</v>
      </c>
      <c r="S159" s="211">
        <v>0</v>
      </c>
      <c r="T159" s="212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3" t="s">
        <v>150</v>
      </c>
      <c r="AT159" s="213" t="s">
        <v>146</v>
      </c>
      <c r="AU159" s="213" t="s">
        <v>86</v>
      </c>
      <c r="AY159" s="14" t="s">
        <v>143</v>
      </c>
      <c r="BE159" s="214">
        <f t="shared" si="14"/>
        <v>0</v>
      </c>
      <c r="BF159" s="214">
        <f t="shared" si="15"/>
        <v>0</v>
      </c>
      <c r="BG159" s="214">
        <f t="shared" si="16"/>
        <v>0</v>
      </c>
      <c r="BH159" s="214">
        <f t="shared" si="17"/>
        <v>0</v>
      </c>
      <c r="BI159" s="214">
        <f t="shared" si="18"/>
        <v>0</v>
      </c>
      <c r="BJ159" s="14" t="s">
        <v>84</v>
      </c>
      <c r="BK159" s="214">
        <f t="shared" si="19"/>
        <v>0</v>
      </c>
      <c r="BL159" s="14" t="s">
        <v>150</v>
      </c>
      <c r="BM159" s="213" t="s">
        <v>972</v>
      </c>
    </row>
    <row r="160" spans="2:63" s="12" customFormat="1" ht="22.9" customHeight="1">
      <c r="B160" s="185"/>
      <c r="C160" s="186"/>
      <c r="D160" s="187" t="s">
        <v>75</v>
      </c>
      <c r="E160" s="199" t="s">
        <v>607</v>
      </c>
      <c r="F160" s="199" t="s">
        <v>608</v>
      </c>
      <c r="G160" s="186"/>
      <c r="H160" s="186"/>
      <c r="I160" s="189"/>
      <c r="J160" s="200">
        <f>BK160</f>
        <v>0</v>
      </c>
      <c r="K160" s="186"/>
      <c r="L160" s="191"/>
      <c r="M160" s="192"/>
      <c r="N160" s="193"/>
      <c r="O160" s="193"/>
      <c r="P160" s="194">
        <f>SUM(P161:P171)</f>
        <v>0</v>
      </c>
      <c r="Q160" s="193"/>
      <c r="R160" s="194">
        <f>SUM(R161:R171)</f>
        <v>0.00915</v>
      </c>
      <c r="S160" s="193"/>
      <c r="T160" s="195">
        <f>SUM(T161:T171)</f>
        <v>0</v>
      </c>
      <c r="AR160" s="196" t="s">
        <v>86</v>
      </c>
      <c r="AT160" s="197" t="s">
        <v>75</v>
      </c>
      <c r="AU160" s="197" t="s">
        <v>84</v>
      </c>
      <c r="AY160" s="196" t="s">
        <v>143</v>
      </c>
      <c r="BK160" s="198">
        <f>SUM(BK161:BK171)</f>
        <v>0</v>
      </c>
    </row>
    <row r="161" spans="1:65" s="2" customFormat="1" ht="16.5" customHeight="1">
      <c r="A161" s="31"/>
      <c r="B161" s="32"/>
      <c r="C161" s="201" t="s">
        <v>270</v>
      </c>
      <c r="D161" s="201" t="s">
        <v>146</v>
      </c>
      <c r="E161" s="202" t="s">
        <v>658</v>
      </c>
      <c r="F161" s="203" t="s">
        <v>659</v>
      </c>
      <c r="G161" s="204" t="s">
        <v>268</v>
      </c>
      <c r="H161" s="205">
        <v>8</v>
      </c>
      <c r="I161" s="206"/>
      <c r="J161" s="207">
        <f aca="true" t="shared" si="20" ref="J161:J171">ROUND(I161*H161,2)</f>
        <v>0</v>
      </c>
      <c r="K161" s="208"/>
      <c r="L161" s="36"/>
      <c r="M161" s="209" t="s">
        <v>1</v>
      </c>
      <c r="N161" s="210" t="s">
        <v>41</v>
      </c>
      <c r="O161" s="68"/>
      <c r="P161" s="211">
        <f aca="true" t="shared" si="21" ref="P161:P171">O161*H161</f>
        <v>0</v>
      </c>
      <c r="Q161" s="211">
        <v>3E-05</v>
      </c>
      <c r="R161" s="211">
        <f aca="true" t="shared" si="22" ref="R161:R171">Q161*H161</f>
        <v>0.00024</v>
      </c>
      <c r="S161" s="211">
        <v>0</v>
      </c>
      <c r="T161" s="212">
        <f aca="true" t="shared" si="23" ref="T161:T171"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3" t="s">
        <v>150</v>
      </c>
      <c r="AT161" s="213" t="s">
        <v>146</v>
      </c>
      <c r="AU161" s="213" t="s">
        <v>86</v>
      </c>
      <c r="AY161" s="14" t="s">
        <v>143</v>
      </c>
      <c r="BE161" s="214">
        <f aca="true" t="shared" si="24" ref="BE161:BE171">IF(N161="základní",J161,0)</f>
        <v>0</v>
      </c>
      <c r="BF161" s="214">
        <f aca="true" t="shared" si="25" ref="BF161:BF171">IF(N161="snížená",J161,0)</f>
        <v>0</v>
      </c>
      <c r="BG161" s="214">
        <f aca="true" t="shared" si="26" ref="BG161:BG171">IF(N161="zákl. přenesená",J161,0)</f>
        <v>0</v>
      </c>
      <c r="BH161" s="214">
        <f aca="true" t="shared" si="27" ref="BH161:BH171">IF(N161="sníž. přenesená",J161,0)</f>
        <v>0</v>
      </c>
      <c r="BI161" s="214">
        <f aca="true" t="shared" si="28" ref="BI161:BI171">IF(N161="nulová",J161,0)</f>
        <v>0</v>
      </c>
      <c r="BJ161" s="14" t="s">
        <v>84</v>
      </c>
      <c r="BK161" s="214">
        <f aca="true" t="shared" si="29" ref="BK161:BK171">ROUND(I161*H161,2)</f>
        <v>0</v>
      </c>
      <c r="BL161" s="14" t="s">
        <v>150</v>
      </c>
      <c r="BM161" s="213" t="s">
        <v>973</v>
      </c>
    </row>
    <row r="162" spans="1:65" s="2" customFormat="1" ht="16.5" customHeight="1">
      <c r="A162" s="31"/>
      <c r="B162" s="32"/>
      <c r="C162" s="201" t="s">
        <v>274</v>
      </c>
      <c r="D162" s="201" t="s">
        <v>146</v>
      </c>
      <c r="E162" s="202" t="s">
        <v>974</v>
      </c>
      <c r="F162" s="203" t="s">
        <v>975</v>
      </c>
      <c r="G162" s="204" t="s">
        <v>268</v>
      </c>
      <c r="H162" s="205">
        <v>3</v>
      </c>
      <c r="I162" s="206"/>
      <c r="J162" s="207">
        <f t="shared" si="20"/>
        <v>0</v>
      </c>
      <c r="K162" s="208"/>
      <c r="L162" s="36"/>
      <c r="M162" s="209" t="s">
        <v>1</v>
      </c>
      <c r="N162" s="210" t="s">
        <v>41</v>
      </c>
      <c r="O162" s="68"/>
      <c r="P162" s="211">
        <f t="shared" si="21"/>
        <v>0</v>
      </c>
      <c r="Q162" s="211">
        <v>0.0001</v>
      </c>
      <c r="R162" s="211">
        <f t="shared" si="22"/>
        <v>0.00030000000000000003</v>
      </c>
      <c r="S162" s="211">
        <v>0</v>
      </c>
      <c r="T162" s="212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150</v>
      </c>
      <c r="AT162" s="213" t="s">
        <v>146</v>
      </c>
      <c r="AU162" s="213" t="s">
        <v>86</v>
      </c>
      <c r="AY162" s="14" t="s">
        <v>143</v>
      </c>
      <c r="BE162" s="214">
        <f t="shared" si="24"/>
        <v>0</v>
      </c>
      <c r="BF162" s="214">
        <f t="shared" si="25"/>
        <v>0</v>
      </c>
      <c r="BG162" s="214">
        <f t="shared" si="26"/>
        <v>0</v>
      </c>
      <c r="BH162" s="214">
        <f t="shared" si="27"/>
        <v>0</v>
      </c>
      <c r="BI162" s="214">
        <f t="shared" si="28"/>
        <v>0</v>
      </c>
      <c r="BJ162" s="14" t="s">
        <v>84</v>
      </c>
      <c r="BK162" s="214">
        <f t="shared" si="29"/>
        <v>0</v>
      </c>
      <c r="BL162" s="14" t="s">
        <v>150</v>
      </c>
      <c r="BM162" s="213" t="s">
        <v>976</v>
      </c>
    </row>
    <row r="163" spans="1:65" s="2" customFormat="1" ht="16.5" customHeight="1">
      <c r="A163" s="31"/>
      <c r="B163" s="32"/>
      <c r="C163" s="201" t="s">
        <v>155</v>
      </c>
      <c r="D163" s="201" t="s">
        <v>146</v>
      </c>
      <c r="E163" s="202" t="s">
        <v>977</v>
      </c>
      <c r="F163" s="203" t="s">
        <v>307</v>
      </c>
      <c r="G163" s="204" t="s">
        <v>268</v>
      </c>
      <c r="H163" s="205">
        <v>2</v>
      </c>
      <c r="I163" s="206"/>
      <c r="J163" s="207">
        <f t="shared" si="20"/>
        <v>0</v>
      </c>
      <c r="K163" s="208"/>
      <c r="L163" s="36"/>
      <c r="M163" s="209" t="s">
        <v>1</v>
      </c>
      <c r="N163" s="210" t="s">
        <v>41</v>
      </c>
      <c r="O163" s="68"/>
      <c r="P163" s="211">
        <f t="shared" si="21"/>
        <v>0</v>
      </c>
      <c r="Q163" s="211">
        <v>0.00023</v>
      </c>
      <c r="R163" s="211">
        <f t="shared" si="22"/>
        <v>0.00046</v>
      </c>
      <c r="S163" s="211">
        <v>0</v>
      </c>
      <c r="T163" s="212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3" t="s">
        <v>150</v>
      </c>
      <c r="AT163" s="213" t="s">
        <v>146</v>
      </c>
      <c r="AU163" s="213" t="s">
        <v>86</v>
      </c>
      <c r="AY163" s="14" t="s">
        <v>143</v>
      </c>
      <c r="BE163" s="214">
        <f t="shared" si="24"/>
        <v>0</v>
      </c>
      <c r="BF163" s="214">
        <f t="shared" si="25"/>
        <v>0</v>
      </c>
      <c r="BG163" s="214">
        <f t="shared" si="26"/>
        <v>0</v>
      </c>
      <c r="BH163" s="214">
        <f t="shared" si="27"/>
        <v>0</v>
      </c>
      <c r="BI163" s="214">
        <f t="shared" si="28"/>
        <v>0</v>
      </c>
      <c r="BJ163" s="14" t="s">
        <v>84</v>
      </c>
      <c r="BK163" s="214">
        <f t="shared" si="29"/>
        <v>0</v>
      </c>
      <c r="BL163" s="14" t="s">
        <v>150</v>
      </c>
      <c r="BM163" s="213" t="s">
        <v>978</v>
      </c>
    </row>
    <row r="164" spans="1:65" s="2" customFormat="1" ht="26.25" customHeight="1">
      <c r="A164" s="31"/>
      <c r="B164" s="32"/>
      <c r="C164" s="201" t="s">
        <v>281</v>
      </c>
      <c r="D164" s="201" t="s">
        <v>146</v>
      </c>
      <c r="E164" s="202" t="s">
        <v>693</v>
      </c>
      <c r="F164" s="203" t="s">
        <v>979</v>
      </c>
      <c r="G164" s="204" t="s">
        <v>268</v>
      </c>
      <c r="H164" s="205">
        <v>6</v>
      </c>
      <c r="I164" s="206"/>
      <c r="J164" s="207">
        <f t="shared" si="20"/>
        <v>0</v>
      </c>
      <c r="K164" s="208"/>
      <c r="L164" s="36"/>
      <c r="M164" s="209" t="s">
        <v>1</v>
      </c>
      <c r="N164" s="210" t="s">
        <v>41</v>
      </c>
      <c r="O164" s="68"/>
      <c r="P164" s="211">
        <f t="shared" si="21"/>
        <v>0</v>
      </c>
      <c r="Q164" s="211">
        <v>0.00014</v>
      </c>
      <c r="R164" s="211">
        <f t="shared" si="22"/>
        <v>0.0008399999999999999</v>
      </c>
      <c r="S164" s="211">
        <v>0</v>
      </c>
      <c r="T164" s="212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150</v>
      </c>
      <c r="AT164" s="213" t="s">
        <v>146</v>
      </c>
      <c r="AU164" s="213" t="s">
        <v>86</v>
      </c>
      <c r="AY164" s="14" t="s">
        <v>143</v>
      </c>
      <c r="BE164" s="214">
        <f t="shared" si="24"/>
        <v>0</v>
      </c>
      <c r="BF164" s="214">
        <f t="shared" si="25"/>
        <v>0</v>
      </c>
      <c r="BG164" s="214">
        <f t="shared" si="26"/>
        <v>0</v>
      </c>
      <c r="BH164" s="214">
        <f t="shared" si="27"/>
        <v>0</v>
      </c>
      <c r="BI164" s="214">
        <f t="shared" si="28"/>
        <v>0</v>
      </c>
      <c r="BJ164" s="14" t="s">
        <v>84</v>
      </c>
      <c r="BK164" s="214">
        <f t="shared" si="29"/>
        <v>0</v>
      </c>
      <c r="BL164" s="14" t="s">
        <v>150</v>
      </c>
      <c r="BM164" s="213" t="s">
        <v>980</v>
      </c>
    </row>
    <row r="165" spans="1:65" s="2" customFormat="1" ht="16.5" customHeight="1">
      <c r="A165" s="31"/>
      <c r="B165" s="32"/>
      <c r="C165" s="201" t="s">
        <v>285</v>
      </c>
      <c r="D165" s="201" t="s">
        <v>146</v>
      </c>
      <c r="E165" s="202" t="s">
        <v>981</v>
      </c>
      <c r="F165" s="203" t="s">
        <v>982</v>
      </c>
      <c r="G165" s="204" t="s">
        <v>247</v>
      </c>
      <c r="H165" s="205">
        <v>1</v>
      </c>
      <c r="I165" s="206"/>
      <c r="J165" s="207">
        <f t="shared" si="20"/>
        <v>0</v>
      </c>
      <c r="K165" s="208"/>
      <c r="L165" s="36"/>
      <c r="M165" s="209" t="s">
        <v>1</v>
      </c>
      <c r="N165" s="210" t="s">
        <v>41</v>
      </c>
      <c r="O165" s="68"/>
      <c r="P165" s="211">
        <f t="shared" si="21"/>
        <v>0</v>
      </c>
      <c r="Q165" s="211">
        <v>0</v>
      </c>
      <c r="R165" s="211">
        <f t="shared" si="22"/>
        <v>0</v>
      </c>
      <c r="S165" s="211">
        <v>0</v>
      </c>
      <c r="T165" s="212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3" t="s">
        <v>150</v>
      </c>
      <c r="AT165" s="213" t="s">
        <v>146</v>
      </c>
      <c r="AU165" s="213" t="s">
        <v>86</v>
      </c>
      <c r="AY165" s="14" t="s">
        <v>143</v>
      </c>
      <c r="BE165" s="214">
        <f t="shared" si="24"/>
        <v>0</v>
      </c>
      <c r="BF165" s="214">
        <f t="shared" si="25"/>
        <v>0</v>
      </c>
      <c r="BG165" s="214">
        <f t="shared" si="26"/>
        <v>0</v>
      </c>
      <c r="BH165" s="214">
        <f t="shared" si="27"/>
        <v>0</v>
      </c>
      <c r="BI165" s="214">
        <f t="shared" si="28"/>
        <v>0</v>
      </c>
      <c r="BJ165" s="14" t="s">
        <v>84</v>
      </c>
      <c r="BK165" s="214">
        <f t="shared" si="29"/>
        <v>0</v>
      </c>
      <c r="BL165" s="14" t="s">
        <v>150</v>
      </c>
      <c r="BM165" s="213" t="s">
        <v>983</v>
      </c>
    </row>
    <row r="166" spans="1:65" s="2" customFormat="1" ht="25.5" customHeight="1">
      <c r="A166" s="31"/>
      <c r="B166" s="32"/>
      <c r="C166" s="201" t="s">
        <v>289</v>
      </c>
      <c r="D166" s="201" t="s">
        <v>146</v>
      </c>
      <c r="E166" s="202" t="s">
        <v>705</v>
      </c>
      <c r="F166" s="203" t="s">
        <v>706</v>
      </c>
      <c r="G166" s="204" t="s">
        <v>268</v>
      </c>
      <c r="H166" s="205">
        <v>5</v>
      </c>
      <c r="I166" s="206"/>
      <c r="J166" s="207">
        <f t="shared" si="20"/>
        <v>0</v>
      </c>
      <c r="K166" s="208"/>
      <c r="L166" s="36"/>
      <c r="M166" s="209" t="s">
        <v>1</v>
      </c>
      <c r="N166" s="210" t="s">
        <v>41</v>
      </c>
      <c r="O166" s="68"/>
      <c r="P166" s="211">
        <f t="shared" si="21"/>
        <v>0</v>
      </c>
      <c r="Q166" s="211">
        <v>0.0007</v>
      </c>
      <c r="R166" s="211">
        <f t="shared" si="22"/>
        <v>0.0035</v>
      </c>
      <c r="S166" s="211">
        <v>0</v>
      </c>
      <c r="T166" s="212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3" t="s">
        <v>150</v>
      </c>
      <c r="AT166" s="213" t="s">
        <v>146</v>
      </c>
      <c r="AU166" s="213" t="s">
        <v>86</v>
      </c>
      <c r="AY166" s="14" t="s">
        <v>143</v>
      </c>
      <c r="BE166" s="214">
        <f t="shared" si="24"/>
        <v>0</v>
      </c>
      <c r="BF166" s="214">
        <f t="shared" si="25"/>
        <v>0</v>
      </c>
      <c r="BG166" s="214">
        <f t="shared" si="26"/>
        <v>0</v>
      </c>
      <c r="BH166" s="214">
        <f t="shared" si="27"/>
        <v>0</v>
      </c>
      <c r="BI166" s="214">
        <f t="shared" si="28"/>
        <v>0</v>
      </c>
      <c r="BJ166" s="14" t="s">
        <v>84</v>
      </c>
      <c r="BK166" s="214">
        <f t="shared" si="29"/>
        <v>0</v>
      </c>
      <c r="BL166" s="14" t="s">
        <v>150</v>
      </c>
      <c r="BM166" s="213" t="s">
        <v>984</v>
      </c>
    </row>
    <row r="167" spans="1:65" s="2" customFormat="1" ht="25.5" customHeight="1">
      <c r="A167" s="31"/>
      <c r="B167" s="32"/>
      <c r="C167" s="201" t="s">
        <v>293</v>
      </c>
      <c r="D167" s="201" t="s">
        <v>146</v>
      </c>
      <c r="E167" s="202" t="s">
        <v>985</v>
      </c>
      <c r="F167" s="203" t="s">
        <v>986</v>
      </c>
      <c r="G167" s="204" t="s">
        <v>268</v>
      </c>
      <c r="H167" s="205">
        <v>2</v>
      </c>
      <c r="I167" s="206"/>
      <c r="J167" s="207">
        <f t="shared" si="20"/>
        <v>0</v>
      </c>
      <c r="K167" s="208"/>
      <c r="L167" s="36"/>
      <c r="M167" s="209" t="s">
        <v>1</v>
      </c>
      <c r="N167" s="210" t="s">
        <v>41</v>
      </c>
      <c r="O167" s="68"/>
      <c r="P167" s="211">
        <f t="shared" si="21"/>
        <v>0</v>
      </c>
      <c r="Q167" s="211">
        <v>0.00086</v>
      </c>
      <c r="R167" s="211">
        <f t="shared" si="22"/>
        <v>0.00172</v>
      </c>
      <c r="S167" s="211">
        <v>0</v>
      </c>
      <c r="T167" s="212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150</v>
      </c>
      <c r="AT167" s="213" t="s">
        <v>146</v>
      </c>
      <c r="AU167" s="213" t="s">
        <v>86</v>
      </c>
      <c r="AY167" s="14" t="s">
        <v>143</v>
      </c>
      <c r="BE167" s="214">
        <f t="shared" si="24"/>
        <v>0</v>
      </c>
      <c r="BF167" s="214">
        <f t="shared" si="25"/>
        <v>0</v>
      </c>
      <c r="BG167" s="214">
        <f t="shared" si="26"/>
        <v>0</v>
      </c>
      <c r="BH167" s="214">
        <f t="shared" si="27"/>
        <v>0</v>
      </c>
      <c r="BI167" s="214">
        <f t="shared" si="28"/>
        <v>0</v>
      </c>
      <c r="BJ167" s="14" t="s">
        <v>84</v>
      </c>
      <c r="BK167" s="214">
        <f t="shared" si="29"/>
        <v>0</v>
      </c>
      <c r="BL167" s="14" t="s">
        <v>150</v>
      </c>
      <c r="BM167" s="213" t="s">
        <v>987</v>
      </c>
    </row>
    <row r="168" spans="1:65" s="2" customFormat="1" ht="25.5" customHeight="1">
      <c r="A168" s="31"/>
      <c r="B168" s="32"/>
      <c r="C168" s="201" t="s">
        <v>297</v>
      </c>
      <c r="D168" s="201" t="s">
        <v>146</v>
      </c>
      <c r="E168" s="202" t="s">
        <v>988</v>
      </c>
      <c r="F168" s="203" t="s">
        <v>989</v>
      </c>
      <c r="G168" s="204" t="s">
        <v>268</v>
      </c>
      <c r="H168" s="205">
        <v>6</v>
      </c>
      <c r="I168" s="206"/>
      <c r="J168" s="207">
        <f t="shared" si="20"/>
        <v>0</v>
      </c>
      <c r="K168" s="208"/>
      <c r="L168" s="36"/>
      <c r="M168" s="209" t="s">
        <v>1</v>
      </c>
      <c r="N168" s="210" t="s">
        <v>41</v>
      </c>
      <c r="O168" s="68"/>
      <c r="P168" s="211">
        <f t="shared" si="21"/>
        <v>0</v>
      </c>
      <c r="Q168" s="211">
        <v>0.00018</v>
      </c>
      <c r="R168" s="211">
        <f t="shared" si="22"/>
        <v>0.00108</v>
      </c>
      <c r="S168" s="211">
        <v>0</v>
      </c>
      <c r="T168" s="212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3" t="s">
        <v>150</v>
      </c>
      <c r="AT168" s="213" t="s">
        <v>146</v>
      </c>
      <c r="AU168" s="213" t="s">
        <v>86</v>
      </c>
      <c r="AY168" s="14" t="s">
        <v>143</v>
      </c>
      <c r="BE168" s="214">
        <f t="shared" si="24"/>
        <v>0</v>
      </c>
      <c r="BF168" s="214">
        <f t="shared" si="25"/>
        <v>0</v>
      </c>
      <c r="BG168" s="214">
        <f t="shared" si="26"/>
        <v>0</v>
      </c>
      <c r="BH168" s="214">
        <f t="shared" si="27"/>
        <v>0</v>
      </c>
      <c r="BI168" s="214">
        <f t="shared" si="28"/>
        <v>0</v>
      </c>
      <c r="BJ168" s="14" t="s">
        <v>84</v>
      </c>
      <c r="BK168" s="214">
        <f t="shared" si="29"/>
        <v>0</v>
      </c>
      <c r="BL168" s="14" t="s">
        <v>150</v>
      </c>
      <c r="BM168" s="213" t="s">
        <v>990</v>
      </c>
    </row>
    <row r="169" spans="1:65" s="2" customFormat="1" ht="25.5" customHeight="1">
      <c r="A169" s="31"/>
      <c r="B169" s="32"/>
      <c r="C169" s="201" t="s">
        <v>301</v>
      </c>
      <c r="D169" s="201" t="s">
        <v>146</v>
      </c>
      <c r="E169" s="202" t="s">
        <v>991</v>
      </c>
      <c r="F169" s="203" t="s">
        <v>992</v>
      </c>
      <c r="G169" s="204" t="s">
        <v>268</v>
      </c>
      <c r="H169" s="205">
        <v>1</v>
      </c>
      <c r="I169" s="206"/>
      <c r="J169" s="207">
        <f t="shared" si="20"/>
        <v>0</v>
      </c>
      <c r="K169" s="208"/>
      <c r="L169" s="36"/>
      <c r="M169" s="209" t="s">
        <v>1</v>
      </c>
      <c r="N169" s="210" t="s">
        <v>41</v>
      </c>
      <c r="O169" s="68"/>
      <c r="P169" s="211">
        <f t="shared" si="21"/>
        <v>0</v>
      </c>
      <c r="Q169" s="211">
        <v>0.00033</v>
      </c>
      <c r="R169" s="211">
        <f t="shared" si="22"/>
        <v>0.00033</v>
      </c>
      <c r="S169" s="211">
        <v>0</v>
      </c>
      <c r="T169" s="212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3" t="s">
        <v>150</v>
      </c>
      <c r="AT169" s="213" t="s">
        <v>146</v>
      </c>
      <c r="AU169" s="213" t="s">
        <v>86</v>
      </c>
      <c r="AY169" s="14" t="s">
        <v>143</v>
      </c>
      <c r="BE169" s="214">
        <f t="shared" si="24"/>
        <v>0</v>
      </c>
      <c r="BF169" s="214">
        <f t="shared" si="25"/>
        <v>0</v>
      </c>
      <c r="BG169" s="214">
        <f t="shared" si="26"/>
        <v>0</v>
      </c>
      <c r="BH169" s="214">
        <f t="shared" si="27"/>
        <v>0</v>
      </c>
      <c r="BI169" s="214">
        <f t="shared" si="28"/>
        <v>0</v>
      </c>
      <c r="BJ169" s="14" t="s">
        <v>84</v>
      </c>
      <c r="BK169" s="214">
        <f t="shared" si="29"/>
        <v>0</v>
      </c>
      <c r="BL169" s="14" t="s">
        <v>150</v>
      </c>
      <c r="BM169" s="213" t="s">
        <v>993</v>
      </c>
    </row>
    <row r="170" spans="1:65" s="2" customFormat="1" ht="16.5" customHeight="1">
      <c r="A170" s="31"/>
      <c r="B170" s="32"/>
      <c r="C170" s="201" t="s">
        <v>305</v>
      </c>
      <c r="D170" s="201" t="s">
        <v>146</v>
      </c>
      <c r="E170" s="202" t="s">
        <v>994</v>
      </c>
      <c r="F170" s="203" t="s">
        <v>323</v>
      </c>
      <c r="G170" s="204" t="s">
        <v>268</v>
      </c>
      <c r="H170" s="205">
        <v>2</v>
      </c>
      <c r="I170" s="206"/>
      <c r="J170" s="207">
        <f t="shared" si="20"/>
        <v>0</v>
      </c>
      <c r="K170" s="208"/>
      <c r="L170" s="36"/>
      <c r="M170" s="209" t="s">
        <v>1</v>
      </c>
      <c r="N170" s="210" t="s">
        <v>41</v>
      </c>
      <c r="O170" s="68"/>
      <c r="P170" s="211">
        <f t="shared" si="21"/>
        <v>0</v>
      </c>
      <c r="Q170" s="211">
        <v>0.00034</v>
      </c>
      <c r="R170" s="211">
        <f t="shared" si="22"/>
        <v>0.00068</v>
      </c>
      <c r="S170" s="211">
        <v>0</v>
      </c>
      <c r="T170" s="212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3" t="s">
        <v>150</v>
      </c>
      <c r="AT170" s="213" t="s">
        <v>146</v>
      </c>
      <c r="AU170" s="213" t="s">
        <v>86</v>
      </c>
      <c r="AY170" s="14" t="s">
        <v>143</v>
      </c>
      <c r="BE170" s="214">
        <f t="shared" si="24"/>
        <v>0</v>
      </c>
      <c r="BF170" s="214">
        <f t="shared" si="25"/>
        <v>0</v>
      </c>
      <c r="BG170" s="214">
        <f t="shared" si="26"/>
        <v>0</v>
      </c>
      <c r="BH170" s="214">
        <f t="shared" si="27"/>
        <v>0</v>
      </c>
      <c r="BI170" s="214">
        <f t="shared" si="28"/>
        <v>0</v>
      </c>
      <c r="BJ170" s="14" t="s">
        <v>84</v>
      </c>
      <c r="BK170" s="214">
        <f t="shared" si="29"/>
        <v>0</v>
      </c>
      <c r="BL170" s="14" t="s">
        <v>150</v>
      </c>
      <c r="BM170" s="213" t="s">
        <v>995</v>
      </c>
    </row>
    <row r="171" spans="1:65" s="2" customFormat="1" ht="24.75" customHeight="1">
      <c r="A171" s="31"/>
      <c r="B171" s="32"/>
      <c r="C171" s="201" t="s">
        <v>309</v>
      </c>
      <c r="D171" s="201" t="s">
        <v>146</v>
      </c>
      <c r="E171" s="202" t="s">
        <v>996</v>
      </c>
      <c r="F171" s="203" t="s">
        <v>997</v>
      </c>
      <c r="G171" s="204" t="s">
        <v>261</v>
      </c>
      <c r="H171" s="205">
        <v>0.009</v>
      </c>
      <c r="I171" s="206"/>
      <c r="J171" s="207">
        <f t="shared" si="20"/>
        <v>0</v>
      </c>
      <c r="K171" s="208"/>
      <c r="L171" s="36"/>
      <c r="M171" s="209" t="s">
        <v>1</v>
      </c>
      <c r="N171" s="210" t="s">
        <v>41</v>
      </c>
      <c r="O171" s="68"/>
      <c r="P171" s="211">
        <f t="shared" si="21"/>
        <v>0</v>
      </c>
      <c r="Q171" s="211">
        <v>0</v>
      </c>
      <c r="R171" s="211">
        <f t="shared" si="22"/>
        <v>0</v>
      </c>
      <c r="S171" s="211">
        <v>0</v>
      </c>
      <c r="T171" s="212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3" t="s">
        <v>150</v>
      </c>
      <c r="AT171" s="213" t="s">
        <v>146</v>
      </c>
      <c r="AU171" s="213" t="s">
        <v>86</v>
      </c>
      <c r="AY171" s="14" t="s">
        <v>143</v>
      </c>
      <c r="BE171" s="214">
        <f t="shared" si="24"/>
        <v>0</v>
      </c>
      <c r="BF171" s="214">
        <f t="shared" si="25"/>
        <v>0</v>
      </c>
      <c r="BG171" s="214">
        <f t="shared" si="26"/>
        <v>0</v>
      </c>
      <c r="BH171" s="214">
        <f t="shared" si="27"/>
        <v>0</v>
      </c>
      <c r="BI171" s="214">
        <f t="shared" si="28"/>
        <v>0</v>
      </c>
      <c r="BJ171" s="14" t="s">
        <v>84</v>
      </c>
      <c r="BK171" s="214">
        <f t="shared" si="29"/>
        <v>0</v>
      </c>
      <c r="BL171" s="14" t="s">
        <v>150</v>
      </c>
      <c r="BM171" s="213" t="s">
        <v>998</v>
      </c>
    </row>
    <row r="172" spans="2:63" s="12" customFormat="1" ht="22.9" customHeight="1">
      <c r="B172" s="185"/>
      <c r="C172" s="186"/>
      <c r="D172" s="187" t="s">
        <v>75</v>
      </c>
      <c r="E172" s="199" t="s">
        <v>746</v>
      </c>
      <c r="F172" s="199" t="s">
        <v>747</v>
      </c>
      <c r="G172" s="186"/>
      <c r="H172" s="186"/>
      <c r="I172" s="189"/>
      <c r="J172" s="200">
        <f>BK172</f>
        <v>0</v>
      </c>
      <c r="K172" s="186"/>
      <c r="L172" s="191"/>
      <c r="M172" s="192"/>
      <c r="N172" s="193"/>
      <c r="O172" s="193"/>
      <c r="P172" s="194">
        <f>SUM(P173:P178)</f>
        <v>0</v>
      </c>
      <c r="Q172" s="193"/>
      <c r="R172" s="194">
        <f>SUM(R173:R178)</f>
        <v>0.26946</v>
      </c>
      <c r="S172" s="193"/>
      <c r="T172" s="195">
        <f>SUM(T173:T178)</f>
        <v>0</v>
      </c>
      <c r="AR172" s="196" t="s">
        <v>86</v>
      </c>
      <c r="AT172" s="197" t="s">
        <v>75</v>
      </c>
      <c r="AU172" s="197" t="s">
        <v>84</v>
      </c>
      <c r="AY172" s="196" t="s">
        <v>143</v>
      </c>
      <c r="BK172" s="198">
        <f>SUM(BK173:BK178)</f>
        <v>0</v>
      </c>
    </row>
    <row r="173" spans="1:65" s="2" customFormat="1" ht="25.5" customHeight="1">
      <c r="A173" s="31"/>
      <c r="B173" s="32"/>
      <c r="C173" s="201" t="s">
        <v>313</v>
      </c>
      <c r="D173" s="201" t="s">
        <v>146</v>
      </c>
      <c r="E173" s="202" t="s">
        <v>999</v>
      </c>
      <c r="F173" s="203" t="s">
        <v>1000</v>
      </c>
      <c r="G173" s="204" t="s">
        <v>268</v>
      </c>
      <c r="H173" s="205">
        <v>1</v>
      </c>
      <c r="I173" s="206"/>
      <c r="J173" s="207">
        <f aca="true" t="shared" si="30" ref="J173:J178">ROUND(I173*H173,2)</f>
        <v>0</v>
      </c>
      <c r="K173" s="208"/>
      <c r="L173" s="36"/>
      <c r="M173" s="209" t="s">
        <v>1</v>
      </c>
      <c r="N173" s="210" t="s">
        <v>41</v>
      </c>
      <c r="O173" s="68"/>
      <c r="P173" s="211">
        <f aca="true" t="shared" si="31" ref="P173:P178">O173*H173</f>
        <v>0</v>
      </c>
      <c r="Q173" s="211">
        <v>0.0186</v>
      </c>
      <c r="R173" s="211">
        <f aca="true" t="shared" si="32" ref="R173:R178">Q173*H173</f>
        <v>0.0186</v>
      </c>
      <c r="S173" s="211">
        <v>0</v>
      </c>
      <c r="T173" s="212">
        <f aca="true" t="shared" si="33" ref="T173:T178"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3" t="s">
        <v>150</v>
      </c>
      <c r="AT173" s="213" t="s">
        <v>146</v>
      </c>
      <c r="AU173" s="213" t="s">
        <v>86</v>
      </c>
      <c r="AY173" s="14" t="s">
        <v>143</v>
      </c>
      <c r="BE173" s="214">
        <f aca="true" t="shared" si="34" ref="BE173:BE178">IF(N173="základní",J173,0)</f>
        <v>0</v>
      </c>
      <c r="BF173" s="214">
        <f aca="true" t="shared" si="35" ref="BF173:BF178">IF(N173="snížená",J173,0)</f>
        <v>0</v>
      </c>
      <c r="BG173" s="214">
        <f aca="true" t="shared" si="36" ref="BG173:BG178">IF(N173="zákl. přenesená",J173,0)</f>
        <v>0</v>
      </c>
      <c r="BH173" s="214">
        <f aca="true" t="shared" si="37" ref="BH173:BH178">IF(N173="sníž. přenesená",J173,0)</f>
        <v>0</v>
      </c>
      <c r="BI173" s="214">
        <f aca="true" t="shared" si="38" ref="BI173:BI178">IF(N173="nulová",J173,0)</f>
        <v>0</v>
      </c>
      <c r="BJ173" s="14" t="s">
        <v>84</v>
      </c>
      <c r="BK173" s="214">
        <f aca="true" t="shared" si="39" ref="BK173:BK178">ROUND(I173*H173,2)</f>
        <v>0</v>
      </c>
      <c r="BL173" s="14" t="s">
        <v>150</v>
      </c>
      <c r="BM173" s="213" t="s">
        <v>1001</v>
      </c>
    </row>
    <row r="174" spans="1:65" s="2" customFormat="1" ht="25.5" customHeight="1">
      <c r="A174" s="31"/>
      <c r="B174" s="32"/>
      <c r="C174" s="201" t="s">
        <v>317</v>
      </c>
      <c r="D174" s="201" t="s">
        <v>146</v>
      </c>
      <c r="E174" s="202" t="s">
        <v>1002</v>
      </c>
      <c r="F174" s="203" t="s">
        <v>1003</v>
      </c>
      <c r="G174" s="204" t="s">
        <v>268</v>
      </c>
      <c r="H174" s="205">
        <v>1</v>
      </c>
      <c r="I174" s="206"/>
      <c r="J174" s="207">
        <f t="shared" si="30"/>
        <v>0</v>
      </c>
      <c r="K174" s="208"/>
      <c r="L174" s="36"/>
      <c r="M174" s="209" t="s">
        <v>1</v>
      </c>
      <c r="N174" s="210" t="s">
        <v>41</v>
      </c>
      <c r="O174" s="68"/>
      <c r="P174" s="211">
        <f t="shared" si="31"/>
        <v>0</v>
      </c>
      <c r="Q174" s="211">
        <v>0.0247</v>
      </c>
      <c r="R174" s="211">
        <f t="shared" si="32"/>
        <v>0.0247</v>
      </c>
      <c r="S174" s="211">
        <v>0</v>
      </c>
      <c r="T174" s="212">
        <f t="shared" si="3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3" t="s">
        <v>150</v>
      </c>
      <c r="AT174" s="213" t="s">
        <v>146</v>
      </c>
      <c r="AU174" s="213" t="s">
        <v>86</v>
      </c>
      <c r="AY174" s="14" t="s">
        <v>143</v>
      </c>
      <c r="BE174" s="214">
        <f t="shared" si="34"/>
        <v>0</v>
      </c>
      <c r="BF174" s="214">
        <f t="shared" si="35"/>
        <v>0</v>
      </c>
      <c r="BG174" s="214">
        <f t="shared" si="36"/>
        <v>0</v>
      </c>
      <c r="BH174" s="214">
        <f t="shared" si="37"/>
        <v>0</v>
      </c>
      <c r="BI174" s="214">
        <f t="shared" si="38"/>
        <v>0</v>
      </c>
      <c r="BJ174" s="14" t="s">
        <v>84</v>
      </c>
      <c r="BK174" s="214">
        <f t="shared" si="39"/>
        <v>0</v>
      </c>
      <c r="BL174" s="14" t="s">
        <v>150</v>
      </c>
      <c r="BM174" s="213" t="s">
        <v>1004</v>
      </c>
    </row>
    <row r="175" spans="1:65" s="2" customFormat="1" ht="25.5" customHeight="1">
      <c r="A175" s="31"/>
      <c r="B175" s="32"/>
      <c r="C175" s="201" t="s">
        <v>321</v>
      </c>
      <c r="D175" s="201" t="s">
        <v>146</v>
      </c>
      <c r="E175" s="202" t="s">
        <v>1005</v>
      </c>
      <c r="F175" s="203" t="s">
        <v>1006</v>
      </c>
      <c r="G175" s="204" t="s">
        <v>268</v>
      </c>
      <c r="H175" s="205">
        <v>2</v>
      </c>
      <c r="I175" s="206"/>
      <c r="J175" s="207">
        <f t="shared" si="30"/>
        <v>0</v>
      </c>
      <c r="K175" s="208"/>
      <c r="L175" s="36"/>
      <c r="M175" s="209" t="s">
        <v>1</v>
      </c>
      <c r="N175" s="210" t="s">
        <v>41</v>
      </c>
      <c r="O175" s="68"/>
      <c r="P175" s="211">
        <f t="shared" si="31"/>
        <v>0</v>
      </c>
      <c r="Q175" s="211">
        <v>0.0348</v>
      </c>
      <c r="R175" s="211">
        <f t="shared" si="32"/>
        <v>0.0696</v>
      </c>
      <c r="S175" s="211">
        <v>0</v>
      </c>
      <c r="T175" s="212">
        <f t="shared" si="3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3" t="s">
        <v>150</v>
      </c>
      <c r="AT175" s="213" t="s">
        <v>146</v>
      </c>
      <c r="AU175" s="213" t="s">
        <v>86</v>
      </c>
      <c r="AY175" s="14" t="s">
        <v>143</v>
      </c>
      <c r="BE175" s="214">
        <f t="shared" si="34"/>
        <v>0</v>
      </c>
      <c r="BF175" s="214">
        <f t="shared" si="35"/>
        <v>0</v>
      </c>
      <c r="BG175" s="214">
        <f t="shared" si="36"/>
        <v>0</v>
      </c>
      <c r="BH175" s="214">
        <f t="shared" si="37"/>
        <v>0</v>
      </c>
      <c r="BI175" s="214">
        <f t="shared" si="38"/>
        <v>0</v>
      </c>
      <c r="BJ175" s="14" t="s">
        <v>84</v>
      </c>
      <c r="BK175" s="214">
        <f t="shared" si="39"/>
        <v>0</v>
      </c>
      <c r="BL175" s="14" t="s">
        <v>150</v>
      </c>
      <c r="BM175" s="213" t="s">
        <v>1007</v>
      </c>
    </row>
    <row r="176" spans="1:65" s="2" customFormat="1" ht="25.5" customHeight="1">
      <c r="A176" s="31"/>
      <c r="B176" s="32"/>
      <c r="C176" s="201" t="s">
        <v>325</v>
      </c>
      <c r="D176" s="201" t="s">
        <v>146</v>
      </c>
      <c r="E176" s="202" t="s">
        <v>1008</v>
      </c>
      <c r="F176" s="203" t="s">
        <v>1009</v>
      </c>
      <c r="G176" s="204" t="s">
        <v>268</v>
      </c>
      <c r="H176" s="205">
        <v>1</v>
      </c>
      <c r="I176" s="206"/>
      <c r="J176" s="207">
        <f t="shared" si="30"/>
        <v>0</v>
      </c>
      <c r="K176" s="208"/>
      <c r="L176" s="36"/>
      <c r="M176" s="209" t="s">
        <v>1</v>
      </c>
      <c r="N176" s="210" t="s">
        <v>41</v>
      </c>
      <c r="O176" s="68"/>
      <c r="P176" s="211">
        <f t="shared" si="31"/>
        <v>0</v>
      </c>
      <c r="Q176" s="211">
        <v>0.04784</v>
      </c>
      <c r="R176" s="211">
        <f t="shared" si="32"/>
        <v>0.04784</v>
      </c>
      <c r="S176" s="211">
        <v>0</v>
      </c>
      <c r="T176" s="212">
        <f t="shared" si="3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3" t="s">
        <v>150</v>
      </c>
      <c r="AT176" s="213" t="s">
        <v>146</v>
      </c>
      <c r="AU176" s="213" t="s">
        <v>86</v>
      </c>
      <c r="AY176" s="14" t="s">
        <v>143</v>
      </c>
      <c r="BE176" s="214">
        <f t="shared" si="34"/>
        <v>0</v>
      </c>
      <c r="BF176" s="214">
        <f t="shared" si="35"/>
        <v>0</v>
      </c>
      <c r="BG176" s="214">
        <f t="shared" si="36"/>
        <v>0</v>
      </c>
      <c r="BH176" s="214">
        <f t="shared" si="37"/>
        <v>0</v>
      </c>
      <c r="BI176" s="214">
        <f t="shared" si="38"/>
        <v>0</v>
      </c>
      <c r="BJ176" s="14" t="s">
        <v>84</v>
      </c>
      <c r="BK176" s="214">
        <f t="shared" si="39"/>
        <v>0</v>
      </c>
      <c r="BL176" s="14" t="s">
        <v>150</v>
      </c>
      <c r="BM176" s="213" t="s">
        <v>1010</v>
      </c>
    </row>
    <row r="177" spans="1:65" s="2" customFormat="1" ht="25.5" customHeight="1">
      <c r="A177" s="31"/>
      <c r="B177" s="32"/>
      <c r="C177" s="201" t="s">
        <v>329</v>
      </c>
      <c r="D177" s="201" t="s">
        <v>146</v>
      </c>
      <c r="E177" s="202" t="s">
        <v>749</v>
      </c>
      <c r="F177" s="203" t="s">
        <v>750</v>
      </c>
      <c r="G177" s="204" t="s">
        <v>268</v>
      </c>
      <c r="H177" s="205">
        <v>2</v>
      </c>
      <c r="I177" s="206"/>
      <c r="J177" s="207">
        <f t="shared" si="30"/>
        <v>0</v>
      </c>
      <c r="K177" s="208"/>
      <c r="L177" s="36"/>
      <c r="M177" s="209" t="s">
        <v>1</v>
      </c>
      <c r="N177" s="210" t="s">
        <v>41</v>
      </c>
      <c r="O177" s="68"/>
      <c r="P177" s="211">
        <f t="shared" si="31"/>
        <v>0</v>
      </c>
      <c r="Q177" s="211">
        <v>0.05436</v>
      </c>
      <c r="R177" s="211">
        <f t="shared" si="32"/>
        <v>0.10872</v>
      </c>
      <c r="S177" s="211">
        <v>0</v>
      </c>
      <c r="T177" s="212">
        <f t="shared" si="3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3" t="s">
        <v>150</v>
      </c>
      <c r="AT177" s="213" t="s">
        <v>146</v>
      </c>
      <c r="AU177" s="213" t="s">
        <v>86</v>
      </c>
      <c r="AY177" s="14" t="s">
        <v>143</v>
      </c>
      <c r="BE177" s="214">
        <f t="shared" si="34"/>
        <v>0</v>
      </c>
      <c r="BF177" s="214">
        <f t="shared" si="35"/>
        <v>0</v>
      </c>
      <c r="BG177" s="214">
        <f t="shared" si="36"/>
        <v>0</v>
      </c>
      <c r="BH177" s="214">
        <f t="shared" si="37"/>
        <v>0</v>
      </c>
      <c r="BI177" s="214">
        <f t="shared" si="38"/>
        <v>0</v>
      </c>
      <c r="BJ177" s="14" t="s">
        <v>84</v>
      </c>
      <c r="BK177" s="214">
        <f t="shared" si="39"/>
        <v>0</v>
      </c>
      <c r="BL177" s="14" t="s">
        <v>150</v>
      </c>
      <c r="BM177" s="213" t="s">
        <v>1011</v>
      </c>
    </row>
    <row r="178" spans="1:65" s="2" customFormat="1" ht="25.5" customHeight="1">
      <c r="A178" s="31"/>
      <c r="B178" s="32"/>
      <c r="C178" s="201" t="s">
        <v>333</v>
      </c>
      <c r="D178" s="201" t="s">
        <v>146</v>
      </c>
      <c r="E178" s="202" t="s">
        <v>1012</v>
      </c>
      <c r="F178" s="203" t="s">
        <v>1013</v>
      </c>
      <c r="G178" s="204" t="s">
        <v>261</v>
      </c>
      <c r="H178" s="205">
        <v>0.269</v>
      </c>
      <c r="I178" s="206"/>
      <c r="J178" s="207">
        <f t="shared" si="30"/>
        <v>0</v>
      </c>
      <c r="K178" s="208"/>
      <c r="L178" s="36"/>
      <c r="M178" s="209" t="s">
        <v>1</v>
      </c>
      <c r="N178" s="210" t="s">
        <v>41</v>
      </c>
      <c r="O178" s="68"/>
      <c r="P178" s="211">
        <f t="shared" si="31"/>
        <v>0</v>
      </c>
      <c r="Q178" s="211">
        <v>0</v>
      </c>
      <c r="R178" s="211">
        <f t="shared" si="32"/>
        <v>0</v>
      </c>
      <c r="S178" s="211">
        <v>0</v>
      </c>
      <c r="T178" s="212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3" t="s">
        <v>150</v>
      </c>
      <c r="AT178" s="213" t="s">
        <v>146</v>
      </c>
      <c r="AU178" s="213" t="s">
        <v>86</v>
      </c>
      <c r="AY178" s="14" t="s">
        <v>143</v>
      </c>
      <c r="BE178" s="214">
        <f t="shared" si="34"/>
        <v>0</v>
      </c>
      <c r="BF178" s="214">
        <f t="shared" si="35"/>
        <v>0</v>
      </c>
      <c r="BG178" s="214">
        <f t="shared" si="36"/>
        <v>0</v>
      </c>
      <c r="BH178" s="214">
        <f t="shared" si="37"/>
        <v>0</v>
      </c>
      <c r="BI178" s="214">
        <f t="shared" si="38"/>
        <v>0</v>
      </c>
      <c r="BJ178" s="14" t="s">
        <v>84</v>
      </c>
      <c r="BK178" s="214">
        <f t="shared" si="39"/>
        <v>0</v>
      </c>
      <c r="BL178" s="14" t="s">
        <v>150</v>
      </c>
      <c r="BM178" s="213" t="s">
        <v>1014</v>
      </c>
    </row>
    <row r="179" spans="2:63" s="12" customFormat="1" ht="22.9" customHeight="1">
      <c r="B179" s="185"/>
      <c r="C179" s="186"/>
      <c r="D179" s="187" t="s">
        <v>75</v>
      </c>
      <c r="E179" s="199" t="s">
        <v>796</v>
      </c>
      <c r="F179" s="199" t="s">
        <v>797</v>
      </c>
      <c r="G179" s="186"/>
      <c r="H179" s="186"/>
      <c r="I179" s="189"/>
      <c r="J179" s="200">
        <f>BK179</f>
        <v>0</v>
      </c>
      <c r="K179" s="186"/>
      <c r="L179" s="191"/>
      <c r="M179" s="192"/>
      <c r="N179" s="193"/>
      <c r="O179" s="193"/>
      <c r="P179" s="194">
        <f>P180</f>
        <v>0</v>
      </c>
      <c r="Q179" s="193"/>
      <c r="R179" s="194">
        <f>R180</f>
        <v>0</v>
      </c>
      <c r="S179" s="193"/>
      <c r="T179" s="195">
        <f>T180</f>
        <v>0</v>
      </c>
      <c r="AR179" s="196" t="s">
        <v>86</v>
      </c>
      <c r="AT179" s="197" t="s">
        <v>75</v>
      </c>
      <c r="AU179" s="197" t="s">
        <v>84</v>
      </c>
      <c r="AY179" s="196" t="s">
        <v>143</v>
      </c>
      <c r="BK179" s="198">
        <f>BK180</f>
        <v>0</v>
      </c>
    </row>
    <row r="180" spans="1:65" s="2" customFormat="1" ht="76.5" customHeight="1">
      <c r="A180" s="31"/>
      <c r="B180" s="32"/>
      <c r="C180" s="215" t="s">
        <v>337</v>
      </c>
      <c r="D180" s="215" t="s">
        <v>152</v>
      </c>
      <c r="E180" s="216" t="s">
        <v>799</v>
      </c>
      <c r="F180" s="217" t="s">
        <v>800</v>
      </c>
      <c r="G180" s="218" t="s">
        <v>247</v>
      </c>
      <c r="H180" s="219">
        <v>0</v>
      </c>
      <c r="I180" s="220"/>
      <c r="J180" s="221">
        <f>ROUND(I180*H180,2)</f>
        <v>0</v>
      </c>
      <c r="K180" s="222"/>
      <c r="L180" s="223"/>
      <c r="M180" s="224" t="s">
        <v>1</v>
      </c>
      <c r="N180" s="225" t="s">
        <v>41</v>
      </c>
      <c r="O180" s="68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3" t="s">
        <v>155</v>
      </c>
      <c r="AT180" s="213" t="s">
        <v>152</v>
      </c>
      <c r="AU180" s="213" t="s">
        <v>86</v>
      </c>
      <c r="AY180" s="14" t="s">
        <v>143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4" t="s">
        <v>84</v>
      </c>
      <c r="BK180" s="214">
        <f>ROUND(I180*H180,2)</f>
        <v>0</v>
      </c>
      <c r="BL180" s="14" t="s">
        <v>150</v>
      </c>
      <c r="BM180" s="213" t="s">
        <v>1015</v>
      </c>
    </row>
    <row r="181" spans="2:63" s="12" customFormat="1" ht="22.9" customHeight="1">
      <c r="B181" s="185"/>
      <c r="C181" s="186"/>
      <c r="D181" s="187" t="s">
        <v>75</v>
      </c>
      <c r="E181" s="199" t="s">
        <v>802</v>
      </c>
      <c r="F181" s="199" t="s">
        <v>803</v>
      </c>
      <c r="G181" s="186"/>
      <c r="H181" s="186"/>
      <c r="I181" s="189"/>
      <c r="J181" s="200">
        <f>BK181</f>
        <v>0</v>
      </c>
      <c r="K181" s="186"/>
      <c r="L181" s="191"/>
      <c r="M181" s="192"/>
      <c r="N181" s="193"/>
      <c r="O181" s="193"/>
      <c r="P181" s="194">
        <f>SUM(P182:P190)</f>
        <v>0</v>
      </c>
      <c r="Q181" s="193"/>
      <c r="R181" s="194">
        <f>SUM(R182:R190)</f>
        <v>0</v>
      </c>
      <c r="S181" s="193"/>
      <c r="T181" s="195">
        <f>SUM(T182:T190)</f>
        <v>0</v>
      </c>
      <c r="AR181" s="196" t="s">
        <v>86</v>
      </c>
      <c r="AT181" s="197" t="s">
        <v>75</v>
      </c>
      <c r="AU181" s="197" t="s">
        <v>84</v>
      </c>
      <c r="AY181" s="196" t="s">
        <v>143</v>
      </c>
      <c r="BK181" s="198">
        <f>SUM(BK182:BK190)</f>
        <v>0</v>
      </c>
    </row>
    <row r="182" spans="1:65" s="2" customFormat="1" ht="16.5" customHeight="1">
      <c r="A182" s="31"/>
      <c r="B182" s="32"/>
      <c r="C182" s="201" t="s">
        <v>341</v>
      </c>
      <c r="D182" s="201" t="s">
        <v>146</v>
      </c>
      <c r="E182" s="202" t="s">
        <v>805</v>
      </c>
      <c r="F182" s="203" t="s">
        <v>806</v>
      </c>
      <c r="G182" s="204" t="s">
        <v>807</v>
      </c>
      <c r="H182" s="205">
        <v>8</v>
      </c>
      <c r="I182" s="206"/>
      <c r="J182" s="207">
        <f aca="true" t="shared" si="40" ref="J182:J190">ROUND(I182*H182,2)</f>
        <v>0</v>
      </c>
      <c r="K182" s="208"/>
      <c r="L182" s="36"/>
      <c r="M182" s="209" t="s">
        <v>1</v>
      </c>
      <c r="N182" s="210" t="s">
        <v>41</v>
      </c>
      <c r="O182" s="68"/>
      <c r="P182" s="211">
        <f aca="true" t="shared" si="41" ref="P182:P190">O182*H182</f>
        <v>0</v>
      </c>
      <c r="Q182" s="211">
        <v>0</v>
      </c>
      <c r="R182" s="211">
        <f aca="true" t="shared" si="42" ref="R182:R190">Q182*H182</f>
        <v>0</v>
      </c>
      <c r="S182" s="211">
        <v>0</v>
      </c>
      <c r="T182" s="212">
        <f aca="true" t="shared" si="43" ref="T182:T190"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3" t="s">
        <v>256</v>
      </c>
      <c r="AT182" s="213" t="s">
        <v>146</v>
      </c>
      <c r="AU182" s="213" t="s">
        <v>86</v>
      </c>
      <c r="AY182" s="14" t="s">
        <v>143</v>
      </c>
      <c r="BE182" s="214">
        <f aca="true" t="shared" si="44" ref="BE182:BE190">IF(N182="základní",J182,0)</f>
        <v>0</v>
      </c>
      <c r="BF182" s="214">
        <f aca="true" t="shared" si="45" ref="BF182:BF190">IF(N182="snížená",J182,0)</f>
        <v>0</v>
      </c>
      <c r="BG182" s="214">
        <f aca="true" t="shared" si="46" ref="BG182:BG190">IF(N182="zákl. přenesená",J182,0)</f>
        <v>0</v>
      </c>
      <c r="BH182" s="214">
        <f aca="true" t="shared" si="47" ref="BH182:BH190">IF(N182="sníž. přenesená",J182,0)</f>
        <v>0</v>
      </c>
      <c r="BI182" s="214">
        <f aca="true" t="shared" si="48" ref="BI182:BI190">IF(N182="nulová",J182,0)</f>
        <v>0</v>
      </c>
      <c r="BJ182" s="14" t="s">
        <v>84</v>
      </c>
      <c r="BK182" s="214">
        <f aca="true" t="shared" si="49" ref="BK182:BK190">ROUND(I182*H182,2)</f>
        <v>0</v>
      </c>
      <c r="BL182" s="14" t="s">
        <v>256</v>
      </c>
      <c r="BM182" s="213" t="s">
        <v>1016</v>
      </c>
    </row>
    <row r="183" spans="1:65" s="2" customFormat="1" ht="16.5" customHeight="1">
      <c r="A183" s="31"/>
      <c r="B183" s="32"/>
      <c r="C183" s="201" t="s">
        <v>347</v>
      </c>
      <c r="D183" s="201" t="s">
        <v>146</v>
      </c>
      <c r="E183" s="202" t="s">
        <v>810</v>
      </c>
      <c r="F183" s="203" t="s">
        <v>811</v>
      </c>
      <c r="G183" s="204" t="s">
        <v>807</v>
      </c>
      <c r="H183" s="205">
        <v>15</v>
      </c>
      <c r="I183" s="206"/>
      <c r="J183" s="207">
        <f t="shared" si="40"/>
        <v>0</v>
      </c>
      <c r="K183" s="208"/>
      <c r="L183" s="36"/>
      <c r="M183" s="209" t="s">
        <v>1</v>
      </c>
      <c r="N183" s="210" t="s">
        <v>41</v>
      </c>
      <c r="O183" s="68"/>
      <c r="P183" s="211">
        <f t="shared" si="41"/>
        <v>0</v>
      </c>
      <c r="Q183" s="211">
        <v>0</v>
      </c>
      <c r="R183" s="211">
        <f t="shared" si="42"/>
        <v>0</v>
      </c>
      <c r="S183" s="211">
        <v>0</v>
      </c>
      <c r="T183" s="212">
        <f t="shared" si="4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3" t="s">
        <v>256</v>
      </c>
      <c r="AT183" s="213" t="s">
        <v>146</v>
      </c>
      <c r="AU183" s="213" t="s">
        <v>86</v>
      </c>
      <c r="AY183" s="14" t="s">
        <v>143</v>
      </c>
      <c r="BE183" s="214">
        <f t="shared" si="44"/>
        <v>0</v>
      </c>
      <c r="BF183" s="214">
        <f t="shared" si="45"/>
        <v>0</v>
      </c>
      <c r="BG183" s="214">
        <f t="shared" si="46"/>
        <v>0</v>
      </c>
      <c r="BH183" s="214">
        <f t="shared" si="47"/>
        <v>0</v>
      </c>
      <c r="BI183" s="214">
        <f t="shared" si="48"/>
        <v>0</v>
      </c>
      <c r="BJ183" s="14" t="s">
        <v>84</v>
      </c>
      <c r="BK183" s="214">
        <f t="shared" si="49"/>
        <v>0</v>
      </c>
      <c r="BL183" s="14" t="s">
        <v>256</v>
      </c>
      <c r="BM183" s="213" t="s">
        <v>1017</v>
      </c>
    </row>
    <row r="184" spans="1:65" s="2" customFormat="1" ht="16.5" customHeight="1">
      <c r="A184" s="31"/>
      <c r="B184" s="32"/>
      <c r="C184" s="215" t="s">
        <v>351</v>
      </c>
      <c r="D184" s="215" t="s">
        <v>152</v>
      </c>
      <c r="E184" s="216" t="s">
        <v>814</v>
      </c>
      <c r="F184" s="217" t="s">
        <v>815</v>
      </c>
      <c r="G184" s="218" t="s">
        <v>816</v>
      </c>
      <c r="H184" s="219">
        <v>24</v>
      </c>
      <c r="I184" s="220"/>
      <c r="J184" s="221">
        <f t="shared" si="40"/>
        <v>0</v>
      </c>
      <c r="K184" s="222"/>
      <c r="L184" s="223"/>
      <c r="M184" s="224" t="s">
        <v>1</v>
      </c>
      <c r="N184" s="225" t="s">
        <v>41</v>
      </c>
      <c r="O184" s="68"/>
      <c r="P184" s="211">
        <f t="shared" si="41"/>
        <v>0</v>
      </c>
      <c r="Q184" s="211">
        <v>0</v>
      </c>
      <c r="R184" s="211">
        <f t="shared" si="42"/>
        <v>0</v>
      </c>
      <c r="S184" s="211">
        <v>0</v>
      </c>
      <c r="T184" s="212">
        <f t="shared" si="4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3" t="s">
        <v>155</v>
      </c>
      <c r="AT184" s="213" t="s">
        <v>152</v>
      </c>
      <c r="AU184" s="213" t="s">
        <v>86</v>
      </c>
      <c r="AY184" s="14" t="s">
        <v>143</v>
      </c>
      <c r="BE184" s="214">
        <f t="shared" si="44"/>
        <v>0</v>
      </c>
      <c r="BF184" s="214">
        <f t="shared" si="45"/>
        <v>0</v>
      </c>
      <c r="BG184" s="214">
        <f t="shared" si="46"/>
        <v>0</v>
      </c>
      <c r="BH184" s="214">
        <f t="shared" si="47"/>
        <v>0</v>
      </c>
      <c r="BI184" s="214">
        <f t="shared" si="48"/>
        <v>0</v>
      </c>
      <c r="BJ184" s="14" t="s">
        <v>84</v>
      </c>
      <c r="BK184" s="214">
        <f t="shared" si="49"/>
        <v>0</v>
      </c>
      <c r="BL184" s="14" t="s">
        <v>150</v>
      </c>
      <c r="BM184" s="213" t="s">
        <v>1018</v>
      </c>
    </row>
    <row r="185" spans="1:65" s="2" customFormat="1" ht="16.5" customHeight="1">
      <c r="A185" s="31"/>
      <c r="B185" s="32"/>
      <c r="C185" s="215" t="s">
        <v>355</v>
      </c>
      <c r="D185" s="215" t="s">
        <v>152</v>
      </c>
      <c r="E185" s="216" t="s">
        <v>819</v>
      </c>
      <c r="F185" s="217" t="s">
        <v>820</v>
      </c>
      <c r="G185" s="218" t="s">
        <v>821</v>
      </c>
      <c r="H185" s="219">
        <v>3</v>
      </c>
      <c r="I185" s="220"/>
      <c r="J185" s="221">
        <f t="shared" si="40"/>
        <v>0</v>
      </c>
      <c r="K185" s="222"/>
      <c r="L185" s="223"/>
      <c r="M185" s="224" t="s">
        <v>1</v>
      </c>
      <c r="N185" s="225" t="s">
        <v>41</v>
      </c>
      <c r="O185" s="68"/>
      <c r="P185" s="211">
        <f t="shared" si="41"/>
        <v>0</v>
      </c>
      <c r="Q185" s="211">
        <v>0</v>
      </c>
      <c r="R185" s="211">
        <f t="shared" si="42"/>
        <v>0</v>
      </c>
      <c r="S185" s="211">
        <v>0</v>
      </c>
      <c r="T185" s="212">
        <f t="shared" si="4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3" t="s">
        <v>155</v>
      </c>
      <c r="AT185" s="213" t="s">
        <v>152</v>
      </c>
      <c r="AU185" s="213" t="s">
        <v>86</v>
      </c>
      <c r="AY185" s="14" t="s">
        <v>143</v>
      </c>
      <c r="BE185" s="214">
        <f t="shared" si="44"/>
        <v>0</v>
      </c>
      <c r="BF185" s="214">
        <f t="shared" si="45"/>
        <v>0</v>
      </c>
      <c r="BG185" s="214">
        <f t="shared" si="46"/>
        <v>0</v>
      </c>
      <c r="BH185" s="214">
        <f t="shared" si="47"/>
        <v>0</v>
      </c>
      <c r="BI185" s="214">
        <f t="shared" si="48"/>
        <v>0</v>
      </c>
      <c r="BJ185" s="14" t="s">
        <v>84</v>
      </c>
      <c r="BK185" s="214">
        <f t="shared" si="49"/>
        <v>0</v>
      </c>
      <c r="BL185" s="14" t="s">
        <v>150</v>
      </c>
      <c r="BM185" s="213" t="s">
        <v>1019</v>
      </c>
    </row>
    <row r="186" spans="1:65" s="2" customFormat="1" ht="16.5" customHeight="1">
      <c r="A186" s="31"/>
      <c r="B186" s="32"/>
      <c r="C186" s="215" t="s">
        <v>359</v>
      </c>
      <c r="D186" s="215" t="s">
        <v>152</v>
      </c>
      <c r="E186" s="216" t="s">
        <v>824</v>
      </c>
      <c r="F186" s="217" t="s">
        <v>825</v>
      </c>
      <c r="G186" s="218" t="s">
        <v>821</v>
      </c>
      <c r="H186" s="219">
        <v>5</v>
      </c>
      <c r="I186" s="220"/>
      <c r="J186" s="221">
        <f t="shared" si="40"/>
        <v>0</v>
      </c>
      <c r="K186" s="222"/>
      <c r="L186" s="223"/>
      <c r="M186" s="224" t="s">
        <v>1</v>
      </c>
      <c r="N186" s="225" t="s">
        <v>41</v>
      </c>
      <c r="O186" s="68"/>
      <c r="P186" s="211">
        <f t="shared" si="41"/>
        <v>0</v>
      </c>
      <c r="Q186" s="211">
        <v>0</v>
      </c>
      <c r="R186" s="211">
        <f t="shared" si="42"/>
        <v>0</v>
      </c>
      <c r="S186" s="211">
        <v>0</v>
      </c>
      <c r="T186" s="212">
        <f t="shared" si="4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3" t="s">
        <v>155</v>
      </c>
      <c r="AT186" s="213" t="s">
        <v>152</v>
      </c>
      <c r="AU186" s="213" t="s">
        <v>86</v>
      </c>
      <c r="AY186" s="14" t="s">
        <v>143</v>
      </c>
      <c r="BE186" s="214">
        <f t="shared" si="44"/>
        <v>0</v>
      </c>
      <c r="BF186" s="214">
        <f t="shared" si="45"/>
        <v>0</v>
      </c>
      <c r="BG186" s="214">
        <f t="shared" si="46"/>
        <v>0</v>
      </c>
      <c r="BH186" s="214">
        <f t="shared" si="47"/>
        <v>0</v>
      </c>
      <c r="BI186" s="214">
        <f t="shared" si="48"/>
        <v>0</v>
      </c>
      <c r="BJ186" s="14" t="s">
        <v>84</v>
      </c>
      <c r="BK186" s="214">
        <f t="shared" si="49"/>
        <v>0</v>
      </c>
      <c r="BL186" s="14" t="s">
        <v>150</v>
      </c>
      <c r="BM186" s="213" t="s">
        <v>1020</v>
      </c>
    </row>
    <row r="187" spans="1:65" s="2" customFormat="1" ht="16.5" customHeight="1">
      <c r="A187" s="31"/>
      <c r="B187" s="32"/>
      <c r="C187" s="215" t="s">
        <v>365</v>
      </c>
      <c r="D187" s="215" t="s">
        <v>152</v>
      </c>
      <c r="E187" s="216" t="s">
        <v>828</v>
      </c>
      <c r="F187" s="217" t="s">
        <v>1021</v>
      </c>
      <c r="G187" s="218" t="s">
        <v>247</v>
      </c>
      <c r="H187" s="219">
        <v>1</v>
      </c>
      <c r="I187" s="220"/>
      <c r="J187" s="221">
        <f t="shared" si="40"/>
        <v>0</v>
      </c>
      <c r="K187" s="222"/>
      <c r="L187" s="223"/>
      <c r="M187" s="224" t="s">
        <v>1</v>
      </c>
      <c r="N187" s="225" t="s">
        <v>41</v>
      </c>
      <c r="O187" s="68"/>
      <c r="P187" s="211">
        <f t="shared" si="41"/>
        <v>0</v>
      </c>
      <c r="Q187" s="211">
        <v>0</v>
      </c>
      <c r="R187" s="211">
        <f t="shared" si="42"/>
        <v>0</v>
      </c>
      <c r="S187" s="211">
        <v>0</v>
      </c>
      <c r="T187" s="212">
        <f t="shared" si="4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3" t="s">
        <v>155</v>
      </c>
      <c r="AT187" s="213" t="s">
        <v>152</v>
      </c>
      <c r="AU187" s="213" t="s">
        <v>86</v>
      </c>
      <c r="AY187" s="14" t="s">
        <v>143</v>
      </c>
      <c r="BE187" s="214">
        <f t="shared" si="44"/>
        <v>0</v>
      </c>
      <c r="BF187" s="214">
        <f t="shared" si="45"/>
        <v>0</v>
      </c>
      <c r="BG187" s="214">
        <f t="shared" si="46"/>
        <v>0</v>
      </c>
      <c r="BH187" s="214">
        <f t="shared" si="47"/>
        <v>0</v>
      </c>
      <c r="BI187" s="214">
        <f t="shared" si="48"/>
        <v>0</v>
      </c>
      <c r="BJ187" s="14" t="s">
        <v>84</v>
      </c>
      <c r="BK187" s="214">
        <f t="shared" si="49"/>
        <v>0</v>
      </c>
      <c r="BL187" s="14" t="s">
        <v>150</v>
      </c>
      <c r="BM187" s="213" t="s">
        <v>1022</v>
      </c>
    </row>
    <row r="188" spans="1:65" s="2" customFormat="1" ht="16.5" customHeight="1">
      <c r="A188" s="31"/>
      <c r="B188" s="32"/>
      <c r="C188" s="201" t="s">
        <v>369</v>
      </c>
      <c r="D188" s="201" t="s">
        <v>146</v>
      </c>
      <c r="E188" s="202" t="s">
        <v>1023</v>
      </c>
      <c r="F188" s="203" t="s">
        <v>1024</v>
      </c>
      <c r="G188" s="204" t="s">
        <v>601</v>
      </c>
      <c r="H188" s="205">
        <v>48</v>
      </c>
      <c r="I188" s="206"/>
      <c r="J188" s="207">
        <f t="shared" si="40"/>
        <v>0</v>
      </c>
      <c r="K188" s="208"/>
      <c r="L188" s="36"/>
      <c r="M188" s="209" t="s">
        <v>1</v>
      </c>
      <c r="N188" s="210" t="s">
        <v>41</v>
      </c>
      <c r="O188" s="68"/>
      <c r="P188" s="211">
        <f t="shared" si="41"/>
        <v>0</v>
      </c>
      <c r="Q188" s="211">
        <v>0</v>
      </c>
      <c r="R188" s="211">
        <f t="shared" si="42"/>
        <v>0</v>
      </c>
      <c r="S188" s="211">
        <v>0</v>
      </c>
      <c r="T188" s="212">
        <f t="shared" si="4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3" t="s">
        <v>150</v>
      </c>
      <c r="AT188" s="213" t="s">
        <v>146</v>
      </c>
      <c r="AU188" s="213" t="s">
        <v>86</v>
      </c>
      <c r="AY188" s="14" t="s">
        <v>143</v>
      </c>
      <c r="BE188" s="214">
        <f t="shared" si="44"/>
        <v>0</v>
      </c>
      <c r="BF188" s="214">
        <f t="shared" si="45"/>
        <v>0</v>
      </c>
      <c r="BG188" s="214">
        <f t="shared" si="46"/>
        <v>0</v>
      </c>
      <c r="BH188" s="214">
        <f t="shared" si="47"/>
        <v>0</v>
      </c>
      <c r="BI188" s="214">
        <f t="shared" si="48"/>
        <v>0</v>
      </c>
      <c r="BJ188" s="14" t="s">
        <v>84</v>
      </c>
      <c r="BK188" s="214">
        <f t="shared" si="49"/>
        <v>0</v>
      </c>
      <c r="BL188" s="14" t="s">
        <v>150</v>
      </c>
      <c r="BM188" s="213" t="s">
        <v>1025</v>
      </c>
    </row>
    <row r="189" spans="1:65" s="2" customFormat="1" ht="16.5" customHeight="1">
      <c r="A189" s="31"/>
      <c r="B189" s="32"/>
      <c r="C189" s="215" t="s">
        <v>373</v>
      </c>
      <c r="D189" s="215" t="s">
        <v>152</v>
      </c>
      <c r="E189" s="216" t="s">
        <v>832</v>
      </c>
      <c r="F189" s="217" t="s">
        <v>833</v>
      </c>
      <c r="G189" s="218" t="s">
        <v>247</v>
      </c>
      <c r="H189" s="219">
        <v>1</v>
      </c>
      <c r="I189" s="220"/>
      <c r="J189" s="221">
        <f t="shared" si="40"/>
        <v>0</v>
      </c>
      <c r="K189" s="222"/>
      <c r="L189" s="223"/>
      <c r="M189" s="224" t="s">
        <v>1</v>
      </c>
      <c r="N189" s="225" t="s">
        <v>41</v>
      </c>
      <c r="O189" s="68"/>
      <c r="P189" s="211">
        <f t="shared" si="41"/>
        <v>0</v>
      </c>
      <c r="Q189" s="211">
        <v>0</v>
      </c>
      <c r="R189" s="211">
        <f t="shared" si="42"/>
        <v>0</v>
      </c>
      <c r="S189" s="211">
        <v>0</v>
      </c>
      <c r="T189" s="212">
        <f t="shared" si="4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3" t="s">
        <v>155</v>
      </c>
      <c r="AT189" s="213" t="s">
        <v>152</v>
      </c>
      <c r="AU189" s="213" t="s">
        <v>86</v>
      </c>
      <c r="AY189" s="14" t="s">
        <v>143</v>
      </c>
      <c r="BE189" s="214">
        <f t="shared" si="44"/>
        <v>0</v>
      </c>
      <c r="BF189" s="214">
        <f t="shared" si="45"/>
        <v>0</v>
      </c>
      <c r="BG189" s="214">
        <f t="shared" si="46"/>
        <v>0</v>
      </c>
      <c r="BH189" s="214">
        <f t="shared" si="47"/>
        <v>0</v>
      </c>
      <c r="BI189" s="214">
        <f t="shared" si="48"/>
        <v>0</v>
      </c>
      <c r="BJ189" s="14" t="s">
        <v>84</v>
      </c>
      <c r="BK189" s="214">
        <f t="shared" si="49"/>
        <v>0</v>
      </c>
      <c r="BL189" s="14" t="s">
        <v>150</v>
      </c>
      <c r="BM189" s="213" t="s">
        <v>1026</v>
      </c>
    </row>
    <row r="190" spans="1:65" s="2" customFormat="1" ht="16.5" customHeight="1">
      <c r="A190" s="31"/>
      <c r="B190" s="32"/>
      <c r="C190" s="215" t="s">
        <v>377</v>
      </c>
      <c r="D190" s="215" t="s">
        <v>152</v>
      </c>
      <c r="E190" s="216" t="s">
        <v>836</v>
      </c>
      <c r="F190" s="217" t="s">
        <v>837</v>
      </c>
      <c r="G190" s="218" t="s">
        <v>247</v>
      </c>
      <c r="H190" s="219">
        <v>1</v>
      </c>
      <c r="I190" s="220"/>
      <c r="J190" s="221">
        <f t="shared" si="40"/>
        <v>0</v>
      </c>
      <c r="K190" s="222"/>
      <c r="L190" s="223"/>
      <c r="M190" s="231" t="s">
        <v>1</v>
      </c>
      <c r="N190" s="232" t="s">
        <v>41</v>
      </c>
      <c r="O190" s="228"/>
      <c r="P190" s="229">
        <f t="shared" si="41"/>
        <v>0</v>
      </c>
      <c r="Q190" s="229">
        <v>0</v>
      </c>
      <c r="R190" s="229">
        <f t="shared" si="42"/>
        <v>0</v>
      </c>
      <c r="S190" s="229">
        <v>0</v>
      </c>
      <c r="T190" s="230">
        <f t="shared" si="4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3" t="s">
        <v>155</v>
      </c>
      <c r="AT190" s="213" t="s">
        <v>152</v>
      </c>
      <c r="AU190" s="213" t="s">
        <v>86</v>
      </c>
      <c r="AY190" s="14" t="s">
        <v>143</v>
      </c>
      <c r="BE190" s="214">
        <f t="shared" si="44"/>
        <v>0</v>
      </c>
      <c r="BF190" s="214">
        <f t="shared" si="45"/>
        <v>0</v>
      </c>
      <c r="BG190" s="214">
        <f t="shared" si="46"/>
        <v>0</v>
      </c>
      <c r="BH190" s="214">
        <f t="shared" si="47"/>
        <v>0</v>
      </c>
      <c r="BI190" s="214">
        <f t="shared" si="48"/>
        <v>0</v>
      </c>
      <c r="BJ190" s="14" t="s">
        <v>84</v>
      </c>
      <c r="BK190" s="214">
        <f t="shared" si="49"/>
        <v>0</v>
      </c>
      <c r="BL190" s="14" t="s">
        <v>150</v>
      </c>
      <c r="BM190" s="213" t="s">
        <v>1027</v>
      </c>
    </row>
    <row r="191" spans="1:31" s="2" customFormat="1" ht="6.95" customHeight="1">
      <c r="A191" s="31"/>
      <c r="B191" s="51"/>
      <c r="C191" s="52"/>
      <c r="D191" s="52"/>
      <c r="E191" s="52"/>
      <c r="F191" s="52"/>
      <c r="G191" s="52"/>
      <c r="H191" s="52"/>
      <c r="I191" s="149"/>
      <c r="J191" s="52"/>
      <c r="K191" s="52"/>
      <c r="L191" s="36"/>
      <c r="M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</row>
  </sheetData>
  <sheetProtection algorithmName="SHA-512" hashValue="OQJr8CghEZJtGlQhffn2SLL3Bm9FNFOc6BJJ4J6KQ+RBrMqnVcSPimwB3JHAtTLDZWklPARRipcYuMp12koPVQ==" saltValue="Tb1SFPjWMfjjUsjVs9a80D7U8NQY1SCrYQsZnHG0HDM7Scw3bwNa5Pwr9o6pz0JcabjjBBD0GXTkwGUiVL0hAQ==" spinCount="100000" sheet="1" objects="1" scenarios="1" formatColumns="0" formatRows="0" autoFilter="0"/>
  <autoFilter ref="C124:K19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0"/>
  <sheetViews>
    <sheetView showGridLines="0" workbookViewId="0" topLeftCell="A105">
      <selection activeCell="F121" sqref="F12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4" t="s">
        <v>95</v>
      </c>
    </row>
    <row r="3" spans="2:46" s="1" customFormat="1" ht="6.95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4.95" customHeight="1" hidden="1">
      <c r="B4" s="17"/>
      <c r="D4" s="109" t="s">
        <v>108</v>
      </c>
      <c r="I4" s="105"/>
      <c r="L4" s="17"/>
      <c r="M4" s="110" t="s">
        <v>10</v>
      </c>
      <c r="AT4" s="14" t="s">
        <v>4</v>
      </c>
    </row>
    <row r="5" spans="2:12" s="1" customFormat="1" ht="6.95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23.25" customHeight="1" hidden="1">
      <c r="B7" s="17"/>
      <c r="E7" s="277" t="str">
        <f>'Rekapitulace stavby'!K6</f>
        <v>Teplovodní přípojka pro objekt č.p. 499, připojení na výměníkovou stanici monobloku - II.etapa, dieselagregát, MaR garáž</v>
      </c>
      <c r="F7" s="278"/>
      <c r="G7" s="278"/>
      <c r="H7" s="278"/>
      <c r="I7" s="105"/>
      <c r="L7" s="17"/>
    </row>
    <row r="8" spans="1:31" s="2" customFormat="1" ht="12" customHeight="1" hidden="1">
      <c r="A8" s="31"/>
      <c r="B8" s="36"/>
      <c r="C8" s="31"/>
      <c r="D8" s="111" t="s">
        <v>109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9" t="s">
        <v>1028</v>
      </c>
      <c r="F9" s="280"/>
      <c r="G9" s="280"/>
      <c r="H9" s="280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2. 7. 2019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81" t="str">
        <f>'Rekapitulace stavby'!E14</f>
        <v>Vyplň údaj</v>
      </c>
      <c r="F18" s="282"/>
      <c r="G18" s="282"/>
      <c r="H18" s="282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31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34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83" t="s">
        <v>1</v>
      </c>
      <c r="F27" s="283"/>
      <c r="G27" s="283"/>
      <c r="H27" s="283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ROUND(J119,2)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ROUND((SUM(BE119:BE149)),2)</f>
        <v>0</v>
      </c>
      <c r="G33" s="31"/>
      <c r="H33" s="31"/>
      <c r="I33" s="128">
        <v>0.21</v>
      </c>
      <c r="J33" s="127">
        <f>ROUND(((SUM(BE119:BE149))*I33),2)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11" t="s">
        <v>42</v>
      </c>
      <c r="F34" s="127">
        <f>ROUND((SUM(BF119:BF149)),2)</f>
        <v>0</v>
      </c>
      <c r="G34" s="31"/>
      <c r="H34" s="31"/>
      <c r="I34" s="128">
        <v>0.15</v>
      </c>
      <c r="J34" s="127">
        <f>ROUND(((SUM(BF119:BF149))*I34),2)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43</v>
      </c>
      <c r="F35" s="127">
        <f>ROUND((SUM(BG119:BG149)),2)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44</v>
      </c>
      <c r="F36" s="127">
        <f>ROUND((SUM(BH119:BH149)),2)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45</v>
      </c>
      <c r="F37" s="127">
        <f>ROUND((SUM(BI119:BI149)),2)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I41" s="105"/>
      <c r="L41" s="17"/>
    </row>
    <row r="42" spans="2:12" s="1" customFormat="1" ht="14.45" customHeight="1" hidden="1">
      <c r="B42" s="17"/>
      <c r="I42" s="105"/>
      <c r="L42" s="17"/>
    </row>
    <row r="43" spans="2:12" s="1" customFormat="1" ht="14.45" customHeight="1" hidden="1">
      <c r="B43" s="17"/>
      <c r="I43" s="105"/>
      <c r="L43" s="17"/>
    </row>
    <row r="44" spans="2:12" s="1" customFormat="1" ht="14.45" customHeight="1" hidden="1">
      <c r="B44" s="17"/>
      <c r="I44" s="105"/>
      <c r="L44" s="17"/>
    </row>
    <row r="45" spans="2:12" s="1" customFormat="1" ht="14.45" customHeight="1" hidden="1">
      <c r="B45" s="17"/>
      <c r="I45" s="105"/>
      <c r="L45" s="17"/>
    </row>
    <row r="46" spans="2:12" s="1" customFormat="1" ht="14.45" customHeight="1" hidden="1">
      <c r="B46" s="17"/>
      <c r="I46" s="105"/>
      <c r="L46" s="17"/>
    </row>
    <row r="47" spans="2:12" s="1" customFormat="1" ht="14.45" customHeight="1" hidden="1">
      <c r="B47" s="17"/>
      <c r="I47" s="105"/>
      <c r="L47" s="17"/>
    </row>
    <row r="48" spans="2:12" s="1" customFormat="1" ht="14.45" customHeight="1" hidden="1">
      <c r="B48" s="17"/>
      <c r="I48" s="105"/>
      <c r="L48" s="17"/>
    </row>
    <row r="49" spans="2:12" s="1" customFormat="1" ht="14.45" customHeight="1" hidden="1">
      <c r="B49" s="17"/>
      <c r="I49" s="105"/>
      <c r="L49" s="17"/>
    </row>
    <row r="50" spans="2:12" s="2" customFormat="1" ht="14.45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 hidden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111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 hidden="1">
      <c r="A85" s="31"/>
      <c r="B85" s="32"/>
      <c r="C85" s="33"/>
      <c r="D85" s="33"/>
      <c r="E85" s="275" t="str">
        <f>E7</f>
        <v>Teplovodní přípojka pro objekt č.p. 499, připojení na výměníkovou stanici monobloku - II.etapa, dieselagregát, MaR garáž</v>
      </c>
      <c r="F85" s="276"/>
      <c r="G85" s="276"/>
      <c r="H85" s="276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109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63" t="str">
        <f>E9</f>
        <v>2019/0052d - Objekt na p.č.st. 2949 - Plynovod</v>
      </c>
      <c r="F87" s="274"/>
      <c r="G87" s="274"/>
      <c r="H87" s="274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3"/>
      <c r="E89" s="33"/>
      <c r="F89" s="24" t="str">
        <f>F12</f>
        <v>Klatovy</v>
      </c>
      <c r="G89" s="33"/>
      <c r="H89" s="33"/>
      <c r="I89" s="114" t="s">
        <v>22</v>
      </c>
      <c r="J89" s="63" t="str">
        <f>IF(J12="","",J12)</f>
        <v>2. 7. 2019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6" t="s">
        <v>24</v>
      </c>
      <c r="D91" s="33"/>
      <c r="E91" s="33"/>
      <c r="F91" s="24" t="str">
        <f>E15</f>
        <v>Klatovská nemocnice a.s., Plzeňská 929, Klatovy</v>
      </c>
      <c r="G91" s="33"/>
      <c r="H91" s="33"/>
      <c r="I91" s="114" t="s">
        <v>30</v>
      </c>
      <c r="J91" s="29" t="str">
        <f>E21</f>
        <v>THERMOLUFT KT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Jan Štětka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53" t="s">
        <v>112</v>
      </c>
      <c r="D94" s="154"/>
      <c r="E94" s="154"/>
      <c r="F94" s="154"/>
      <c r="G94" s="154"/>
      <c r="H94" s="154"/>
      <c r="I94" s="155"/>
      <c r="J94" s="156" t="s">
        <v>113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57" t="s">
        <v>114</v>
      </c>
      <c r="D96" s="33"/>
      <c r="E96" s="33"/>
      <c r="F96" s="33"/>
      <c r="G96" s="33"/>
      <c r="H96" s="33"/>
      <c r="I96" s="112"/>
      <c r="J96" s="81">
        <f>J119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115</v>
      </c>
    </row>
    <row r="97" spans="2:12" s="9" customFormat="1" ht="24.95" customHeight="1" hidden="1">
      <c r="B97" s="158"/>
      <c r="C97" s="159"/>
      <c r="D97" s="160" t="s">
        <v>116</v>
      </c>
      <c r="E97" s="161"/>
      <c r="F97" s="161"/>
      <c r="G97" s="161"/>
      <c r="H97" s="161"/>
      <c r="I97" s="162"/>
      <c r="J97" s="163">
        <f>J120</f>
        <v>0</v>
      </c>
      <c r="K97" s="159"/>
      <c r="L97" s="164"/>
    </row>
    <row r="98" spans="2:12" s="10" customFormat="1" ht="19.9" customHeight="1" hidden="1">
      <c r="B98" s="165"/>
      <c r="C98" s="166"/>
      <c r="D98" s="167" t="s">
        <v>1029</v>
      </c>
      <c r="E98" s="168"/>
      <c r="F98" s="168"/>
      <c r="G98" s="168"/>
      <c r="H98" s="168"/>
      <c r="I98" s="169"/>
      <c r="J98" s="170">
        <f>J121</f>
        <v>0</v>
      </c>
      <c r="K98" s="166"/>
      <c r="L98" s="171"/>
    </row>
    <row r="99" spans="2:12" s="10" customFormat="1" ht="19.9" customHeight="1" hidden="1">
      <c r="B99" s="165"/>
      <c r="C99" s="166"/>
      <c r="D99" s="167" t="s">
        <v>1030</v>
      </c>
      <c r="E99" s="168"/>
      <c r="F99" s="168"/>
      <c r="G99" s="168"/>
      <c r="H99" s="168"/>
      <c r="I99" s="169"/>
      <c r="J99" s="170">
        <f>J136</f>
        <v>0</v>
      </c>
      <c r="K99" s="166"/>
      <c r="L99" s="171"/>
    </row>
    <row r="100" spans="1:31" s="2" customFormat="1" ht="21.75" customHeight="1" hidden="1">
      <c r="A100" s="31"/>
      <c r="B100" s="32"/>
      <c r="C100" s="33"/>
      <c r="D100" s="33"/>
      <c r="E100" s="33"/>
      <c r="F100" s="33"/>
      <c r="G100" s="33"/>
      <c r="H100" s="33"/>
      <c r="I100" s="112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 hidden="1">
      <c r="A101" s="31"/>
      <c r="B101" s="51"/>
      <c r="C101" s="52"/>
      <c r="D101" s="52"/>
      <c r="E101" s="52"/>
      <c r="F101" s="52"/>
      <c r="G101" s="52"/>
      <c r="H101" s="52"/>
      <c r="I101" s="149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ht="12" hidden="1"/>
    <row r="103" ht="12" hidden="1"/>
    <row r="104" ht="12" hidden="1"/>
    <row r="105" spans="1:31" s="2" customFormat="1" ht="6.95" customHeight="1">
      <c r="A105" s="31"/>
      <c r="B105" s="53"/>
      <c r="C105" s="54"/>
      <c r="D105" s="54"/>
      <c r="E105" s="54"/>
      <c r="F105" s="54"/>
      <c r="G105" s="54"/>
      <c r="H105" s="54"/>
      <c r="I105" s="152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0" t="s">
        <v>128</v>
      </c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3"/>
      <c r="E108" s="33"/>
      <c r="F108" s="33"/>
      <c r="G108" s="33"/>
      <c r="H108" s="33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3.25" customHeight="1">
      <c r="A109" s="31"/>
      <c r="B109" s="32"/>
      <c r="C109" s="33"/>
      <c r="D109" s="33"/>
      <c r="E109" s="275" t="str">
        <f>E7</f>
        <v>Teplovodní přípojka pro objekt č.p. 499, připojení na výměníkovou stanici monobloku - II.etapa, dieselagregát, MaR garáž</v>
      </c>
      <c r="F109" s="276"/>
      <c r="G109" s="276"/>
      <c r="H109" s="276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109</v>
      </c>
      <c r="D110" s="33"/>
      <c r="E110" s="33"/>
      <c r="F110" s="33"/>
      <c r="G110" s="33"/>
      <c r="H110" s="33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63" t="str">
        <f>E9</f>
        <v>2019/0052d - Objekt na p.č.st. 2949 - Plynovod</v>
      </c>
      <c r="F111" s="274"/>
      <c r="G111" s="274"/>
      <c r="H111" s="274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3"/>
      <c r="E113" s="33"/>
      <c r="F113" s="24" t="str">
        <f>F12</f>
        <v>Klatovy</v>
      </c>
      <c r="G113" s="33"/>
      <c r="H113" s="33"/>
      <c r="I113" s="114" t="s">
        <v>22</v>
      </c>
      <c r="J113" s="63" t="str">
        <f>IF(J12="","",J12)</f>
        <v>2. 7. 2019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5.7" customHeight="1">
      <c r="A115" s="31"/>
      <c r="B115" s="32"/>
      <c r="C115" s="26" t="s">
        <v>24</v>
      </c>
      <c r="D115" s="33"/>
      <c r="E115" s="33"/>
      <c r="F115" s="24" t="str">
        <f>E15</f>
        <v>Klatovská nemocnice a.s., Plzeňská 929, Klatovy</v>
      </c>
      <c r="G115" s="33"/>
      <c r="H115" s="33"/>
      <c r="I115" s="114" t="s">
        <v>30</v>
      </c>
      <c r="J115" s="29" t="str">
        <f>E21</f>
        <v>THERMOLUFT KT s.r.o.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28</v>
      </c>
      <c r="D116" s="33"/>
      <c r="E116" s="33"/>
      <c r="F116" s="24" t="str">
        <f>IF(E18="","",E18)</f>
        <v>Vyplň údaj</v>
      </c>
      <c r="G116" s="33"/>
      <c r="H116" s="33"/>
      <c r="I116" s="114" t="s">
        <v>33</v>
      </c>
      <c r="J116" s="29" t="str">
        <f>E24</f>
        <v>Jan Štětka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35" customHeight="1">
      <c r="A117" s="31"/>
      <c r="B117" s="32"/>
      <c r="C117" s="33"/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1" customFormat="1" ht="29.25" customHeight="1">
      <c r="A118" s="172"/>
      <c r="B118" s="173"/>
      <c r="C118" s="174" t="s">
        <v>129</v>
      </c>
      <c r="D118" s="175" t="s">
        <v>61</v>
      </c>
      <c r="E118" s="175" t="s">
        <v>57</v>
      </c>
      <c r="F118" s="175" t="s">
        <v>58</v>
      </c>
      <c r="G118" s="175" t="s">
        <v>130</v>
      </c>
      <c r="H118" s="175" t="s">
        <v>131</v>
      </c>
      <c r="I118" s="176" t="s">
        <v>132</v>
      </c>
      <c r="J118" s="177" t="s">
        <v>113</v>
      </c>
      <c r="K118" s="178" t="s">
        <v>133</v>
      </c>
      <c r="L118" s="179"/>
      <c r="M118" s="72" t="s">
        <v>1</v>
      </c>
      <c r="N118" s="73" t="s">
        <v>40</v>
      </c>
      <c r="O118" s="73" t="s">
        <v>134</v>
      </c>
      <c r="P118" s="73" t="s">
        <v>135</v>
      </c>
      <c r="Q118" s="73" t="s">
        <v>136</v>
      </c>
      <c r="R118" s="73" t="s">
        <v>137</v>
      </c>
      <c r="S118" s="73" t="s">
        <v>138</v>
      </c>
      <c r="T118" s="74" t="s">
        <v>139</v>
      </c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</row>
    <row r="119" spans="1:63" s="2" customFormat="1" ht="22.9" customHeight="1">
      <c r="A119" s="31"/>
      <c r="B119" s="32"/>
      <c r="C119" s="79" t="s">
        <v>140</v>
      </c>
      <c r="D119" s="33"/>
      <c r="E119" s="33"/>
      <c r="F119" s="33"/>
      <c r="G119" s="33"/>
      <c r="H119" s="33"/>
      <c r="I119" s="112"/>
      <c r="J119" s="180">
        <f>BK119</f>
        <v>0</v>
      </c>
      <c r="K119" s="33"/>
      <c r="L119" s="36"/>
      <c r="M119" s="75"/>
      <c r="N119" s="181"/>
      <c r="O119" s="76"/>
      <c r="P119" s="182">
        <f>P120</f>
        <v>0</v>
      </c>
      <c r="Q119" s="76"/>
      <c r="R119" s="182">
        <f>R120</f>
        <v>0.030209999999999997</v>
      </c>
      <c r="S119" s="76"/>
      <c r="T119" s="183">
        <f>T120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4" t="s">
        <v>75</v>
      </c>
      <c r="AU119" s="14" t="s">
        <v>115</v>
      </c>
      <c r="BK119" s="184">
        <f>BK120</f>
        <v>0</v>
      </c>
    </row>
    <row r="120" spans="2:63" s="12" customFormat="1" ht="25.9" customHeight="1">
      <c r="B120" s="185"/>
      <c r="C120" s="186"/>
      <c r="D120" s="187" t="s">
        <v>75</v>
      </c>
      <c r="E120" s="188" t="s">
        <v>141</v>
      </c>
      <c r="F120" s="188" t="s">
        <v>142</v>
      </c>
      <c r="G120" s="186"/>
      <c r="H120" s="186"/>
      <c r="I120" s="189"/>
      <c r="J120" s="190">
        <f>BK120</f>
        <v>0</v>
      </c>
      <c r="K120" s="186"/>
      <c r="L120" s="191"/>
      <c r="M120" s="192"/>
      <c r="N120" s="193"/>
      <c r="O120" s="193"/>
      <c r="P120" s="194">
        <f>P121+P136</f>
        <v>0</v>
      </c>
      <c r="Q120" s="193"/>
      <c r="R120" s="194">
        <f>R121+R136</f>
        <v>0.030209999999999997</v>
      </c>
      <c r="S120" s="193"/>
      <c r="T120" s="195">
        <f>T121+T136</f>
        <v>0</v>
      </c>
      <c r="AR120" s="196" t="s">
        <v>86</v>
      </c>
      <c r="AT120" s="197" t="s">
        <v>75</v>
      </c>
      <c r="AU120" s="197" t="s">
        <v>76</v>
      </c>
      <c r="AY120" s="196" t="s">
        <v>143</v>
      </c>
      <c r="BK120" s="198">
        <f>BK121+BK136</f>
        <v>0</v>
      </c>
    </row>
    <row r="121" spans="2:63" s="12" customFormat="1" ht="22.9" customHeight="1">
      <c r="B121" s="185"/>
      <c r="C121" s="186"/>
      <c r="D121" s="187" t="s">
        <v>75</v>
      </c>
      <c r="E121" s="199" t="s">
        <v>1031</v>
      </c>
      <c r="F121" s="199" t="s">
        <v>1032</v>
      </c>
      <c r="G121" s="186"/>
      <c r="H121" s="186"/>
      <c r="I121" s="189"/>
      <c r="J121" s="200">
        <f>BK121</f>
        <v>0</v>
      </c>
      <c r="K121" s="186"/>
      <c r="L121" s="191"/>
      <c r="M121" s="192"/>
      <c r="N121" s="193"/>
      <c r="O121" s="193"/>
      <c r="P121" s="194">
        <f>SUM(P122:P135)</f>
        <v>0</v>
      </c>
      <c r="Q121" s="193"/>
      <c r="R121" s="194">
        <f>SUM(R122:R135)</f>
        <v>0.030209999999999997</v>
      </c>
      <c r="S121" s="193"/>
      <c r="T121" s="195">
        <f>SUM(T122:T135)</f>
        <v>0</v>
      </c>
      <c r="AR121" s="196" t="s">
        <v>86</v>
      </c>
      <c r="AT121" s="197" t="s">
        <v>75</v>
      </c>
      <c r="AU121" s="197" t="s">
        <v>84</v>
      </c>
      <c r="AY121" s="196" t="s">
        <v>143</v>
      </c>
      <c r="BK121" s="198">
        <f>SUM(BK122:BK135)</f>
        <v>0</v>
      </c>
    </row>
    <row r="122" spans="1:65" s="2" customFormat="1" ht="37.5" customHeight="1">
      <c r="A122" s="31"/>
      <c r="B122" s="32"/>
      <c r="C122" s="201" t="s">
        <v>84</v>
      </c>
      <c r="D122" s="201" t="s">
        <v>146</v>
      </c>
      <c r="E122" s="202" t="s">
        <v>1033</v>
      </c>
      <c r="F122" s="203" t="s">
        <v>1034</v>
      </c>
      <c r="G122" s="204" t="s">
        <v>149</v>
      </c>
      <c r="H122" s="205">
        <v>6</v>
      </c>
      <c r="I122" s="206"/>
      <c r="J122" s="207">
        <f aca="true" t="shared" si="0" ref="J122:J135">ROUND(I122*H122,2)</f>
        <v>0</v>
      </c>
      <c r="K122" s="208"/>
      <c r="L122" s="36"/>
      <c r="M122" s="209" t="s">
        <v>1</v>
      </c>
      <c r="N122" s="210" t="s">
        <v>41</v>
      </c>
      <c r="O122" s="68"/>
      <c r="P122" s="211">
        <f aca="true" t="shared" si="1" ref="P122:P135">O122*H122</f>
        <v>0</v>
      </c>
      <c r="Q122" s="211">
        <v>0</v>
      </c>
      <c r="R122" s="211">
        <f aca="true" t="shared" si="2" ref="R122:R135">Q122*H122</f>
        <v>0</v>
      </c>
      <c r="S122" s="211">
        <v>0</v>
      </c>
      <c r="T122" s="212">
        <f aca="true" t="shared" si="3" ref="T122:T135"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13" t="s">
        <v>150</v>
      </c>
      <c r="AT122" s="213" t="s">
        <v>146</v>
      </c>
      <c r="AU122" s="213" t="s">
        <v>86</v>
      </c>
      <c r="AY122" s="14" t="s">
        <v>143</v>
      </c>
      <c r="BE122" s="214">
        <f aca="true" t="shared" si="4" ref="BE122:BE135">IF(N122="základní",J122,0)</f>
        <v>0</v>
      </c>
      <c r="BF122" s="214">
        <f aca="true" t="shared" si="5" ref="BF122:BF135">IF(N122="snížená",J122,0)</f>
        <v>0</v>
      </c>
      <c r="BG122" s="214">
        <f aca="true" t="shared" si="6" ref="BG122:BG135">IF(N122="zákl. přenesená",J122,0)</f>
        <v>0</v>
      </c>
      <c r="BH122" s="214">
        <f aca="true" t="shared" si="7" ref="BH122:BH135">IF(N122="sníž. přenesená",J122,0)</f>
        <v>0</v>
      </c>
      <c r="BI122" s="214">
        <f aca="true" t="shared" si="8" ref="BI122:BI135">IF(N122="nulová",J122,0)</f>
        <v>0</v>
      </c>
      <c r="BJ122" s="14" t="s">
        <v>84</v>
      </c>
      <c r="BK122" s="214">
        <f aca="true" t="shared" si="9" ref="BK122:BK135">ROUND(I122*H122,2)</f>
        <v>0</v>
      </c>
      <c r="BL122" s="14" t="s">
        <v>150</v>
      </c>
      <c r="BM122" s="213" t="s">
        <v>1035</v>
      </c>
    </row>
    <row r="123" spans="1:65" s="2" customFormat="1" ht="16.5" customHeight="1">
      <c r="A123" s="31"/>
      <c r="B123" s="32"/>
      <c r="C123" s="201" t="s">
        <v>86</v>
      </c>
      <c r="D123" s="201" t="s">
        <v>146</v>
      </c>
      <c r="E123" s="202" t="s">
        <v>1036</v>
      </c>
      <c r="F123" s="203" t="s">
        <v>1037</v>
      </c>
      <c r="G123" s="204" t="s">
        <v>268</v>
      </c>
      <c r="H123" s="205">
        <v>1</v>
      </c>
      <c r="I123" s="206"/>
      <c r="J123" s="207">
        <f t="shared" si="0"/>
        <v>0</v>
      </c>
      <c r="K123" s="208"/>
      <c r="L123" s="36"/>
      <c r="M123" s="209" t="s">
        <v>1</v>
      </c>
      <c r="N123" s="210" t="s">
        <v>41</v>
      </c>
      <c r="O123" s="68"/>
      <c r="P123" s="211">
        <f t="shared" si="1"/>
        <v>0</v>
      </c>
      <c r="Q123" s="211">
        <v>0</v>
      </c>
      <c r="R123" s="211">
        <f t="shared" si="2"/>
        <v>0</v>
      </c>
      <c r="S123" s="211">
        <v>0</v>
      </c>
      <c r="T123" s="212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256</v>
      </c>
      <c r="AT123" s="213" t="s">
        <v>146</v>
      </c>
      <c r="AU123" s="213" t="s">
        <v>86</v>
      </c>
      <c r="AY123" s="14" t="s">
        <v>143</v>
      </c>
      <c r="BE123" s="214">
        <f t="shared" si="4"/>
        <v>0</v>
      </c>
      <c r="BF123" s="214">
        <f t="shared" si="5"/>
        <v>0</v>
      </c>
      <c r="BG123" s="214">
        <f t="shared" si="6"/>
        <v>0</v>
      </c>
      <c r="BH123" s="214">
        <f t="shared" si="7"/>
        <v>0</v>
      </c>
      <c r="BI123" s="214">
        <f t="shared" si="8"/>
        <v>0</v>
      </c>
      <c r="BJ123" s="14" t="s">
        <v>84</v>
      </c>
      <c r="BK123" s="214">
        <f t="shared" si="9"/>
        <v>0</v>
      </c>
      <c r="BL123" s="14" t="s">
        <v>256</v>
      </c>
      <c r="BM123" s="213" t="s">
        <v>1038</v>
      </c>
    </row>
    <row r="124" spans="1:65" s="2" customFormat="1" ht="25.5" customHeight="1">
      <c r="A124" s="31"/>
      <c r="B124" s="32"/>
      <c r="C124" s="215" t="s">
        <v>157</v>
      </c>
      <c r="D124" s="215" t="s">
        <v>152</v>
      </c>
      <c r="E124" s="216" t="s">
        <v>1039</v>
      </c>
      <c r="F124" s="217" t="s">
        <v>1040</v>
      </c>
      <c r="G124" s="218" t="s">
        <v>149</v>
      </c>
      <c r="H124" s="219">
        <v>7</v>
      </c>
      <c r="I124" s="220"/>
      <c r="J124" s="221">
        <f t="shared" si="0"/>
        <v>0</v>
      </c>
      <c r="K124" s="222"/>
      <c r="L124" s="223"/>
      <c r="M124" s="224" t="s">
        <v>1</v>
      </c>
      <c r="N124" s="225" t="s">
        <v>41</v>
      </c>
      <c r="O124" s="68"/>
      <c r="P124" s="211">
        <f t="shared" si="1"/>
        <v>0</v>
      </c>
      <c r="Q124" s="211">
        <v>0</v>
      </c>
      <c r="R124" s="211">
        <f t="shared" si="2"/>
        <v>0</v>
      </c>
      <c r="S124" s="211">
        <v>0</v>
      </c>
      <c r="T124" s="212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13" t="s">
        <v>177</v>
      </c>
      <c r="AT124" s="213" t="s">
        <v>152</v>
      </c>
      <c r="AU124" s="213" t="s">
        <v>86</v>
      </c>
      <c r="AY124" s="14" t="s">
        <v>143</v>
      </c>
      <c r="BE124" s="214">
        <f t="shared" si="4"/>
        <v>0</v>
      </c>
      <c r="BF124" s="214">
        <f t="shared" si="5"/>
        <v>0</v>
      </c>
      <c r="BG124" s="214">
        <f t="shared" si="6"/>
        <v>0</v>
      </c>
      <c r="BH124" s="214">
        <f t="shared" si="7"/>
        <v>0</v>
      </c>
      <c r="BI124" s="214">
        <f t="shared" si="8"/>
        <v>0</v>
      </c>
      <c r="BJ124" s="14" t="s">
        <v>84</v>
      </c>
      <c r="BK124" s="214">
        <f t="shared" si="9"/>
        <v>0</v>
      </c>
      <c r="BL124" s="14" t="s">
        <v>161</v>
      </c>
      <c r="BM124" s="213" t="s">
        <v>1041</v>
      </c>
    </row>
    <row r="125" spans="1:65" s="2" customFormat="1" ht="16.5" customHeight="1">
      <c r="A125" s="31"/>
      <c r="B125" s="32"/>
      <c r="C125" s="215" t="s">
        <v>161</v>
      </c>
      <c r="D125" s="215" t="s">
        <v>152</v>
      </c>
      <c r="E125" s="216" t="s">
        <v>1042</v>
      </c>
      <c r="F125" s="217" t="s">
        <v>1043</v>
      </c>
      <c r="G125" s="218" t="s">
        <v>149</v>
      </c>
      <c r="H125" s="219">
        <v>6</v>
      </c>
      <c r="I125" s="220"/>
      <c r="J125" s="221">
        <f t="shared" si="0"/>
        <v>0</v>
      </c>
      <c r="K125" s="222"/>
      <c r="L125" s="223"/>
      <c r="M125" s="224" t="s">
        <v>1</v>
      </c>
      <c r="N125" s="225" t="s">
        <v>41</v>
      </c>
      <c r="O125" s="68"/>
      <c r="P125" s="211">
        <f t="shared" si="1"/>
        <v>0</v>
      </c>
      <c r="Q125" s="211">
        <v>0</v>
      </c>
      <c r="R125" s="211">
        <f t="shared" si="2"/>
        <v>0</v>
      </c>
      <c r="S125" s="211">
        <v>0</v>
      </c>
      <c r="T125" s="212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3" t="s">
        <v>155</v>
      </c>
      <c r="AT125" s="213" t="s">
        <v>152</v>
      </c>
      <c r="AU125" s="213" t="s">
        <v>86</v>
      </c>
      <c r="AY125" s="14" t="s">
        <v>143</v>
      </c>
      <c r="BE125" s="214">
        <f t="shared" si="4"/>
        <v>0</v>
      </c>
      <c r="BF125" s="214">
        <f t="shared" si="5"/>
        <v>0</v>
      </c>
      <c r="BG125" s="214">
        <f t="shared" si="6"/>
        <v>0</v>
      </c>
      <c r="BH125" s="214">
        <f t="shared" si="7"/>
        <v>0</v>
      </c>
      <c r="BI125" s="214">
        <f t="shared" si="8"/>
        <v>0</v>
      </c>
      <c r="BJ125" s="14" t="s">
        <v>84</v>
      </c>
      <c r="BK125" s="214">
        <f t="shared" si="9"/>
        <v>0</v>
      </c>
      <c r="BL125" s="14" t="s">
        <v>150</v>
      </c>
      <c r="BM125" s="213" t="s">
        <v>1044</v>
      </c>
    </row>
    <row r="126" spans="1:65" s="2" customFormat="1" ht="25.5" customHeight="1">
      <c r="A126" s="31"/>
      <c r="B126" s="32"/>
      <c r="C126" s="201" t="s">
        <v>165</v>
      </c>
      <c r="D126" s="201" t="s">
        <v>146</v>
      </c>
      <c r="E126" s="202" t="s">
        <v>1045</v>
      </c>
      <c r="F126" s="203" t="s">
        <v>1046</v>
      </c>
      <c r="G126" s="204" t="s">
        <v>149</v>
      </c>
      <c r="H126" s="205">
        <v>2</v>
      </c>
      <c r="I126" s="206"/>
      <c r="J126" s="207">
        <f t="shared" si="0"/>
        <v>0</v>
      </c>
      <c r="K126" s="208"/>
      <c r="L126" s="36"/>
      <c r="M126" s="209" t="s">
        <v>1</v>
      </c>
      <c r="N126" s="210" t="s">
        <v>41</v>
      </c>
      <c r="O126" s="68"/>
      <c r="P126" s="211">
        <f t="shared" si="1"/>
        <v>0</v>
      </c>
      <c r="Q126" s="211">
        <v>0.0027</v>
      </c>
      <c r="R126" s="211">
        <f t="shared" si="2"/>
        <v>0.0054</v>
      </c>
      <c r="S126" s="211">
        <v>0</v>
      </c>
      <c r="T126" s="212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3" t="s">
        <v>150</v>
      </c>
      <c r="AT126" s="213" t="s">
        <v>146</v>
      </c>
      <c r="AU126" s="213" t="s">
        <v>86</v>
      </c>
      <c r="AY126" s="14" t="s">
        <v>143</v>
      </c>
      <c r="BE126" s="214">
        <f t="shared" si="4"/>
        <v>0</v>
      </c>
      <c r="BF126" s="214">
        <f t="shared" si="5"/>
        <v>0</v>
      </c>
      <c r="BG126" s="214">
        <f t="shared" si="6"/>
        <v>0</v>
      </c>
      <c r="BH126" s="214">
        <f t="shared" si="7"/>
        <v>0</v>
      </c>
      <c r="BI126" s="214">
        <f t="shared" si="8"/>
        <v>0</v>
      </c>
      <c r="BJ126" s="14" t="s">
        <v>84</v>
      </c>
      <c r="BK126" s="214">
        <f t="shared" si="9"/>
        <v>0</v>
      </c>
      <c r="BL126" s="14" t="s">
        <v>150</v>
      </c>
      <c r="BM126" s="213" t="s">
        <v>1047</v>
      </c>
    </row>
    <row r="127" spans="1:65" s="2" customFormat="1" ht="25.5" customHeight="1">
      <c r="A127" s="31"/>
      <c r="B127" s="32"/>
      <c r="C127" s="201" t="s">
        <v>169</v>
      </c>
      <c r="D127" s="201" t="s">
        <v>146</v>
      </c>
      <c r="E127" s="202" t="s">
        <v>1048</v>
      </c>
      <c r="F127" s="203" t="s">
        <v>1049</v>
      </c>
      <c r="G127" s="204" t="s">
        <v>149</v>
      </c>
      <c r="H127" s="205">
        <v>7</v>
      </c>
      <c r="I127" s="206"/>
      <c r="J127" s="207">
        <f t="shared" si="0"/>
        <v>0</v>
      </c>
      <c r="K127" s="208"/>
      <c r="L127" s="36"/>
      <c r="M127" s="209" t="s">
        <v>1</v>
      </c>
      <c r="N127" s="210" t="s">
        <v>41</v>
      </c>
      <c r="O127" s="68"/>
      <c r="P127" s="211">
        <f t="shared" si="1"/>
        <v>0</v>
      </c>
      <c r="Q127" s="211">
        <v>0.00185</v>
      </c>
      <c r="R127" s="211">
        <f t="shared" si="2"/>
        <v>0.01295</v>
      </c>
      <c r="S127" s="211">
        <v>0</v>
      </c>
      <c r="T127" s="212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150</v>
      </c>
      <c r="AT127" s="213" t="s">
        <v>146</v>
      </c>
      <c r="AU127" s="213" t="s">
        <v>86</v>
      </c>
      <c r="AY127" s="14" t="s">
        <v>143</v>
      </c>
      <c r="BE127" s="214">
        <f t="shared" si="4"/>
        <v>0</v>
      </c>
      <c r="BF127" s="214">
        <f t="shared" si="5"/>
        <v>0</v>
      </c>
      <c r="BG127" s="214">
        <f t="shared" si="6"/>
        <v>0</v>
      </c>
      <c r="BH127" s="214">
        <f t="shared" si="7"/>
        <v>0</v>
      </c>
      <c r="BI127" s="214">
        <f t="shared" si="8"/>
        <v>0</v>
      </c>
      <c r="BJ127" s="14" t="s">
        <v>84</v>
      </c>
      <c r="BK127" s="214">
        <f t="shared" si="9"/>
        <v>0</v>
      </c>
      <c r="BL127" s="14" t="s">
        <v>150</v>
      </c>
      <c r="BM127" s="213" t="s">
        <v>1050</v>
      </c>
    </row>
    <row r="128" spans="1:65" s="2" customFormat="1" ht="16.5" customHeight="1">
      <c r="A128" s="31"/>
      <c r="B128" s="32"/>
      <c r="C128" s="201" t="s">
        <v>173</v>
      </c>
      <c r="D128" s="201" t="s">
        <v>146</v>
      </c>
      <c r="E128" s="202" t="s">
        <v>1051</v>
      </c>
      <c r="F128" s="203" t="s">
        <v>1052</v>
      </c>
      <c r="G128" s="204" t="s">
        <v>149</v>
      </c>
      <c r="H128" s="205">
        <v>1.5</v>
      </c>
      <c r="I128" s="206"/>
      <c r="J128" s="207">
        <f t="shared" si="0"/>
        <v>0</v>
      </c>
      <c r="K128" s="208"/>
      <c r="L128" s="36"/>
      <c r="M128" s="209" t="s">
        <v>1</v>
      </c>
      <c r="N128" s="210" t="s">
        <v>41</v>
      </c>
      <c r="O128" s="68"/>
      <c r="P128" s="211">
        <f t="shared" si="1"/>
        <v>0</v>
      </c>
      <c r="Q128" s="211">
        <v>0.00256</v>
      </c>
      <c r="R128" s="211">
        <f t="shared" si="2"/>
        <v>0.0038400000000000005</v>
      </c>
      <c r="S128" s="211">
        <v>0</v>
      </c>
      <c r="T128" s="212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150</v>
      </c>
      <c r="AT128" s="213" t="s">
        <v>146</v>
      </c>
      <c r="AU128" s="213" t="s">
        <v>86</v>
      </c>
      <c r="AY128" s="14" t="s">
        <v>143</v>
      </c>
      <c r="BE128" s="214">
        <f t="shared" si="4"/>
        <v>0</v>
      </c>
      <c r="BF128" s="214">
        <f t="shared" si="5"/>
        <v>0</v>
      </c>
      <c r="BG128" s="214">
        <f t="shared" si="6"/>
        <v>0</v>
      </c>
      <c r="BH128" s="214">
        <f t="shared" si="7"/>
        <v>0</v>
      </c>
      <c r="BI128" s="214">
        <f t="shared" si="8"/>
        <v>0</v>
      </c>
      <c r="BJ128" s="14" t="s">
        <v>84</v>
      </c>
      <c r="BK128" s="214">
        <f t="shared" si="9"/>
        <v>0</v>
      </c>
      <c r="BL128" s="14" t="s">
        <v>150</v>
      </c>
      <c r="BM128" s="213" t="s">
        <v>1053</v>
      </c>
    </row>
    <row r="129" spans="1:65" s="2" customFormat="1" ht="25.5" customHeight="1">
      <c r="A129" s="31"/>
      <c r="B129" s="32"/>
      <c r="C129" s="215" t="s">
        <v>177</v>
      </c>
      <c r="D129" s="215" t="s">
        <v>152</v>
      </c>
      <c r="E129" s="216" t="s">
        <v>1054</v>
      </c>
      <c r="F129" s="217" t="s">
        <v>1055</v>
      </c>
      <c r="G129" s="218" t="s">
        <v>268</v>
      </c>
      <c r="H129" s="219">
        <v>1</v>
      </c>
      <c r="I129" s="220"/>
      <c r="J129" s="221">
        <f t="shared" si="0"/>
        <v>0</v>
      </c>
      <c r="K129" s="222"/>
      <c r="L129" s="223"/>
      <c r="M129" s="224" t="s">
        <v>1</v>
      </c>
      <c r="N129" s="225" t="s">
        <v>41</v>
      </c>
      <c r="O129" s="68"/>
      <c r="P129" s="211">
        <f t="shared" si="1"/>
        <v>0</v>
      </c>
      <c r="Q129" s="211">
        <v>0.0019</v>
      </c>
      <c r="R129" s="211">
        <f t="shared" si="2"/>
        <v>0.0019</v>
      </c>
      <c r="S129" s="211">
        <v>0</v>
      </c>
      <c r="T129" s="212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155</v>
      </c>
      <c r="AT129" s="213" t="s">
        <v>152</v>
      </c>
      <c r="AU129" s="213" t="s">
        <v>86</v>
      </c>
      <c r="AY129" s="14" t="s">
        <v>143</v>
      </c>
      <c r="BE129" s="214">
        <f t="shared" si="4"/>
        <v>0</v>
      </c>
      <c r="BF129" s="214">
        <f t="shared" si="5"/>
        <v>0</v>
      </c>
      <c r="BG129" s="214">
        <f t="shared" si="6"/>
        <v>0</v>
      </c>
      <c r="BH129" s="214">
        <f t="shared" si="7"/>
        <v>0</v>
      </c>
      <c r="BI129" s="214">
        <f t="shared" si="8"/>
        <v>0</v>
      </c>
      <c r="BJ129" s="14" t="s">
        <v>84</v>
      </c>
      <c r="BK129" s="214">
        <f t="shared" si="9"/>
        <v>0</v>
      </c>
      <c r="BL129" s="14" t="s">
        <v>150</v>
      </c>
      <c r="BM129" s="213" t="s">
        <v>1056</v>
      </c>
    </row>
    <row r="130" spans="1:65" s="2" customFormat="1" ht="25.5" customHeight="1">
      <c r="A130" s="31"/>
      <c r="B130" s="32"/>
      <c r="C130" s="201" t="s">
        <v>181</v>
      </c>
      <c r="D130" s="201" t="s">
        <v>146</v>
      </c>
      <c r="E130" s="202" t="s">
        <v>1057</v>
      </c>
      <c r="F130" s="203" t="s">
        <v>1058</v>
      </c>
      <c r="G130" s="204" t="s">
        <v>247</v>
      </c>
      <c r="H130" s="205">
        <v>1</v>
      </c>
      <c r="I130" s="206"/>
      <c r="J130" s="207">
        <f t="shared" si="0"/>
        <v>0</v>
      </c>
      <c r="K130" s="208"/>
      <c r="L130" s="36"/>
      <c r="M130" s="209" t="s">
        <v>1</v>
      </c>
      <c r="N130" s="210" t="s">
        <v>41</v>
      </c>
      <c r="O130" s="68"/>
      <c r="P130" s="211">
        <f t="shared" si="1"/>
        <v>0</v>
      </c>
      <c r="Q130" s="211">
        <v>0.00338</v>
      </c>
      <c r="R130" s="211">
        <f t="shared" si="2"/>
        <v>0.00338</v>
      </c>
      <c r="S130" s="211">
        <v>0</v>
      </c>
      <c r="T130" s="212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150</v>
      </c>
      <c r="AT130" s="213" t="s">
        <v>146</v>
      </c>
      <c r="AU130" s="213" t="s">
        <v>86</v>
      </c>
      <c r="AY130" s="14" t="s">
        <v>143</v>
      </c>
      <c r="BE130" s="214">
        <f t="shared" si="4"/>
        <v>0</v>
      </c>
      <c r="BF130" s="214">
        <f t="shared" si="5"/>
        <v>0</v>
      </c>
      <c r="BG130" s="214">
        <f t="shared" si="6"/>
        <v>0</v>
      </c>
      <c r="BH130" s="214">
        <f t="shared" si="7"/>
        <v>0</v>
      </c>
      <c r="BI130" s="214">
        <f t="shared" si="8"/>
        <v>0</v>
      </c>
      <c r="BJ130" s="14" t="s">
        <v>84</v>
      </c>
      <c r="BK130" s="214">
        <f t="shared" si="9"/>
        <v>0</v>
      </c>
      <c r="BL130" s="14" t="s">
        <v>150</v>
      </c>
      <c r="BM130" s="213" t="s">
        <v>1059</v>
      </c>
    </row>
    <row r="131" spans="1:65" s="2" customFormat="1" ht="16.5" customHeight="1">
      <c r="A131" s="31"/>
      <c r="B131" s="32"/>
      <c r="C131" s="201" t="s">
        <v>185</v>
      </c>
      <c r="D131" s="201" t="s">
        <v>146</v>
      </c>
      <c r="E131" s="202" t="s">
        <v>1060</v>
      </c>
      <c r="F131" s="203" t="s">
        <v>1061</v>
      </c>
      <c r="G131" s="204" t="s">
        <v>247</v>
      </c>
      <c r="H131" s="205">
        <v>1</v>
      </c>
      <c r="I131" s="206"/>
      <c r="J131" s="207">
        <f t="shared" si="0"/>
        <v>0</v>
      </c>
      <c r="K131" s="208"/>
      <c r="L131" s="36"/>
      <c r="M131" s="209" t="s">
        <v>1</v>
      </c>
      <c r="N131" s="210" t="s">
        <v>41</v>
      </c>
      <c r="O131" s="68"/>
      <c r="P131" s="211">
        <f t="shared" si="1"/>
        <v>0</v>
      </c>
      <c r="Q131" s="211">
        <v>0.00022</v>
      </c>
      <c r="R131" s="211">
        <f t="shared" si="2"/>
        <v>0.00022</v>
      </c>
      <c r="S131" s="211">
        <v>0</v>
      </c>
      <c r="T131" s="212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150</v>
      </c>
      <c r="AT131" s="213" t="s">
        <v>146</v>
      </c>
      <c r="AU131" s="213" t="s">
        <v>86</v>
      </c>
      <c r="AY131" s="14" t="s">
        <v>143</v>
      </c>
      <c r="BE131" s="214">
        <f t="shared" si="4"/>
        <v>0</v>
      </c>
      <c r="BF131" s="214">
        <f t="shared" si="5"/>
        <v>0</v>
      </c>
      <c r="BG131" s="214">
        <f t="shared" si="6"/>
        <v>0</v>
      </c>
      <c r="BH131" s="214">
        <f t="shared" si="7"/>
        <v>0</v>
      </c>
      <c r="BI131" s="214">
        <f t="shared" si="8"/>
        <v>0</v>
      </c>
      <c r="BJ131" s="14" t="s">
        <v>84</v>
      </c>
      <c r="BK131" s="214">
        <f t="shared" si="9"/>
        <v>0</v>
      </c>
      <c r="BL131" s="14" t="s">
        <v>150</v>
      </c>
      <c r="BM131" s="213" t="s">
        <v>1062</v>
      </c>
    </row>
    <row r="132" spans="1:65" s="2" customFormat="1" ht="16.5" customHeight="1">
      <c r="A132" s="31"/>
      <c r="B132" s="32"/>
      <c r="C132" s="201" t="s">
        <v>189</v>
      </c>
      <c r="D132" s="201" t="s">
        <v>146</v>
      </c>
      <c r="E132" s="202" t="s">
        <v>1063</v>
      </c>
      <c r="F132" s="203" t="s">
        <v>1064</v>
      </c>
      <c r="G132" s="204" t="s">
        <v>149</v>
      </c>
      <c r="H132" s="205">
        <v>1</v>
      </c>
      <c r="I132" s="206"/>
      <c r="J132" s="207">
        <f t="shared" si="0"/>
        <v>0</v>
      </c>
      <c r="K132" s="208"/>
      <c r="L132" s="36"/>
      <c r="M132" s="209" t="s">
        <v>1</v>
      </c>
      <c r="N132" s="210" t="s">
        <v>41</v>
      </c>
      <c r="O132" s="68"/>
      <c r="P132" s="211">
        <f t="shared" si="1"/>
        <v>0</v>
      </c>
      <c r="Q132" s="211">
        <v>0.00092</v>
      </c>
      <c r="R132" s="211">
        <f t="shared" si="2"/>
        <v>0.00092</v>
      </c>
      <c r="S132" s="211">
        <v>0</v>
      </c>
      <c r="T132" s="212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150</v>
      </c>
      <c r="AT132" s="213" t="s">
        <v>146</v>
      </c>
      <c r="AU132" s="213" t="s">
        <v>86</v>
      </c>
      <c r="AY132" s="14" t="s">
        <v>143</v>
      </c>
      <c r="BE132" s="214">
        <f t="shared" si="4"/>
        <v>0</v>
      </c>
      <c r="BF132" s="214">
        <f t="shared" si="5"/>
        <v>0</v>
      </c>
      <c r="BG132" s="214">
        <f t="shared" si="6"/>
        <v>0</v>
      </c>
      <c r="BH132" s="214">
        <f t="shared" si="7"/>
        <v>0</v>
      </c>
      <c r="BI132" s="214">
        <f t="shared" si="8"/>
        <v>0</v>
      </c>
      <c r="BJ132" s="14" t="s">
        <v>84</v>
      </c>
      <c r="BK132" s="214">
        <f t="shared" si="9"/>
        <v>0</v>
      </c>
      <c r="BL132" s="14" t="s">
        <v>150</v>
      </c>
      <c r="BM132" s="213" t="s">
        <v>1065</v>
      </c>
    </row>
    <row r="133" spans="1:65" s="2" customFormat="1" ht="26.25" customHeight="1">
      <c r="A133" s="31"/>
      <c r="B133" s="32"/>
      <c r="C133" s="201" t="s">
        <v>193</v>
      </c>
      <c r="D133" s="201" t="s">
        <v>146</v>
      </c>
      <c r="E133" s="202" t="s">
        <v>1066</v>
      </c>
      <c r="F133" s="203" t="s">
        <v>1067</v>
      </c>
      <c r="G133" s="204" t="s">
        <v>268</v>
      </c>
      <c r="H133" s="205">
        <v>2</v>
      </c>
      <c r="I133" s="206"/>
      <c r="J133" s="207">
        <f t="shared" si="0"/>
        <v>0</v>
      </c>
      <c r="K133" s="208"/>
      <c r="L133" s="36"/>
      <c r="M133" s="209" t="s">
        <v>1</v>
      </c>
      <c r="N133" s="210" t="s">
        <v>41</v>
      </c>
      <c r="O133" s="68"/>
      <c r="P133" s="211">
        <f t="shared" si="1"/>
        <v>0</v>
      </c>
      <c r="Q133" s="211">
        <v>0.00061</v>
      </c>
      <c r="R133" s="211">
        <f t="shared" si="2"/>
        <v>0.00122</v>
      </c>
      <c r="S133" s="211">
        <v>0</v>
      </c>
      <c r="T133" s="212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150</v>
      </c>
      <c r="AT133" s="213" t="s">
        <v>146</v>
      </c>
      <c r="AU133" s="213" t="s">
        <v>86</v>
      </c>
      <c r="AY133" s="14" t="s">
        <v>143</v>
      </c>
      <c r="BE133" s="214">
        <f t="shared" si="4"/>
        <v>0</v>
      </c>
      <c r="BF133" s="214">
        <f t="shared" si="5"/>
        <v>0</v>
      </c>
      <c r="BG133" s="214">
        <f t="shared" si="6"/>
        <v>0</v>
      </c>
      <c r="BH133" s="214">
        <f t="shared" si="7"/>
        <v>0</v>
      </c>
      <c r="BI133" s="214">
        <f t="shared" si="8"/>
        <v>0</v>
      </c>
      <c r="BJ133" s="14" t="s">
        <v>84</v>
      </c>
      <c r="BK133" s="214">
        <f t="shared" si="9"/>
        <v>0</v>
      </c>
      <c r="BL133" s="14" t="s">
        <v>150</v>
      </c>
      <c r="BM133" s="213" t="s">
        <v>1068</v>
      </c>
    </row>
    <row r="134" spans="1:65" s="2" customFormat="1" ht="26.25" customHeight="1">
      <c r="A134" s="31"/>
      <c r="B134" s="32"/>
      <c r="C134" s="201" t="s">
        <v>197</v>
      </c>
      <c r="D134" s="201" t="s">
        <v>146</v>
      </c>
      <c r="E134" s="202" t="s">
        <v>1069</v>
      </c>
      <c r="F134" s="203" t="s">
        <v>1070</v>
      </c>
      <c r="G134" s="204" t="s">
        <v>268</v>
      </c>
      <c r="H134" s="205">
        <v>1</v>
      </c>
      <c r="I134" s="206"/>
      <c r="J134" s="207">
        <f t="shared" si="0"/>
        <v>0</v>
      </c>
      <c r="K134" s="208"/>
      <c r="L134" s="36"/>
      <c r="M134" s="209" t="s">
        <v>1</v>
      </c>
      <c r="N134" s="210" t="s">
        <v>41</v>
      </c>
      <c r="O134" s="68"/>
      <c r="P134" s="211">
        <f t="shared" si="1"/>
        <v>0</v>
      </c>
      <c r="Q134" s="211">
        <v>0.00038</v>
      </c>
      <c r="R134" s="211">
        <f t="shared" si="2"/>
        <v>0.00038</v>
      </c>
      <c r="S134" s="211">
        <v>0</v>
      </c>
      <c r="T134" s="212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150</v>
      </c>
      <c r="AT134" s="213" t="s">
        <v>146</v>
      </c>
      <c r="AU134" s="213" t="s">
        <v>86</v>
      </c>
      <c r="AY134" s="14" t="s">
        <v>143</v>
      </c>
      <c r="BE134" s="214">
        <f t="shared" si="4"/>
        <v>0</v>
      </c>
      <c r="BF134" s="214">
        <f t="shared" si="5"/>
        <v>0</v>
      </c>
      <c r="BG134" s="214">
        <f t="shared" si="6"/>
        <v>0</v>
      </c>
      <c r="BH134" s="214">
        <f t="shared" si="7"/>
        <v>0</v>
      </c>
      <c r="BI134" s="214">
        <f t="shared" si="8"/>
        <v>0</v>
      </c>
      <c r="BJ134" s="14" t="s">
        <v>84</v>
      </c>
      <c r="BK134" s="214">
        <f t="shared" si="9"/>
        <v>0</v>
      </c>
      <c r="BL134" s="14" t="s">
        <v>150</v>
      </c>
      <c r="BM134" s="213" t="s">
        <v>1071</v>
      </c>
    </row>
    <row r="135" spans="1:65" s="2" customFormat="1" ht="16.5" customHeight="1">
      <c r="A135" s="31"/>
      <c r="B135" s="32"/>
      <c r="C135" s="201" t="s">
        <v>201</v>
      </c>
      <c r="D135" s="201" t="s">
        <v>146</v>
      </c>
      <c r="E135" s="202" t="s">
        <v>1072</v>
      </c>
      <c r="F135" s="203" t="s">
        <v>1073</v>
      </c>
      <c r="G135" s="204" t="s">
        <v>247</v>
      </c>
      <c r="H135" s="205">
        <v>6</v>
      </c>
      <c r="I135" s="206"/>
      <c r="J135" s="207">
        <f t="shared" si="0"/>
        <v>0</v>
      </c>
      <c r="K135" s="208"/>
      <c r="L135" s="36"/>
      <c r="M135" s="209" t="s">
        <v>1</v>
      </c>
      <c r="N135" s="210" t="s">
        <v>41</v>
      </c>
      <c r="O135" s="68"/>
      <c r="P135" s="211">
        <f t="shared" si="1"/>
        <v>0</v>
      </c>
      <c r="Q135" s="211">
        <v>0</v>
      </c>
      <c r="R135" s="211">
        <f t="shared" si="2"/>
        <v>0</v>
      </c>
      <c r="S135" s="211">
        <v>0</v>
      </c>
      <c r="T135" s="212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150</v>
      </c>
      <c r="AT135" s="213" t="s">
        <v>146</v>
      </c>
      <c r="AU135" s="213" t="s">
        <v>86</v>
      </c>
      <c r="AY135" s="14" t="s">
        <v>143</v>
      </c>
      <c r="BE135" s="214">
        <f t="shared" si="4"/>
        <v>0</v>
      </c>
      <c r="BF135" s="214">
        <f t="shared" si="5"/>
        <v>0</v>
      </c>
      <c r="BG135" s="214">
        <f t="shared" si="6"/>
        <v>0</v>
      </c>
      <c r="BH135" s="214">
        <f t="shared" si="7"/>
        <v>0</v>
      </c>
      <c r="BI135" s="214">
        <f t="shared" si="8"/>
        <v>0</v>
      </c>
      <c r="BJ135" s="14" t="s">
        <v>84</v>
      </c>
      <c r="BK135" s="214">
        <f t="shared" si="9"/>
        <v>0</v>
      </c>
      <c r="BL135" s="14" t="s">
        <v>150</v>
      </c>
      <c r="BM135" s="213" t="s">
        <v>1074</v>
      </c>
    </row>
    <row r="136" spans="2:63" s="12" customFormat="1" ht="22.9" customHeight="1">
      <c r="B136" s="185"/>
      <c r="C136" s="186"/>
      <c r="D136" s="187" t="s">
        <v>75</v>
      </c>
      <c r="E136" s="199" t="s">
        <v>1075</v>
      </c>
      <c r="F136" s="199" t="s">
        <v>803</v>
      </c>
      <c r="G136" s="186"/>
      <c r="H136" s="186"/>
      <c r="I136" s="189"/>
      <c r="J136" s="200">
        <f>BK136</f>
        <v>0</v>
      </c>
      <c r="K136" s="186"/>
      <c r="L136" s="191"/>
      <c r="M136" s="192"/>
      <c r="N136" s="193"/>
      <c r="O136" s="193"/>
      <c r="P136" s="194">
        <f>SUM(P137:P149)</f>
        <v>0</v>
      </c>
      <c r="Q136" s="193"/>
      <c r="R136" s="194">
        <f>SUM(R137:R149)</f>
        <v>0</v>
      </c>
      <c r="S136" s="193"/>
      <c r="T136" s="195">
        <f>SUM(T137:T149)</f>
        <v>0</v>
      </c>
      <c r="AR136" s="196" t="s">
        <v>86</v>
      </c>
      <c r="AT136" s="197" t="s">
        <v>75</v>
      </c>
      <c r="AU136" s="197" t="s">
        <v>84</v>
      </c>
      <c r="AY136" s="196" t="s">
        <v>143</v>
      </c>
      <c r="BK136" s="198">
        <f>SUM(BK137:BK149)</f>
        <v>0</v>
      </c>
    </row>
    <row r="137" spans="1:65" s="2" customFormat="1" ht="16.5" customHeight="1">
      <c r="A137" s="31"/>
      <c r="B137" s="32"/>
      <c r="C137" s="201" t="s">
        <v>8</v>
      </c>
      <c r="D137" s="201" t="s">
        <v>146</v>
      </c>
      <c r="E137" s="202" t="s">
        <v>1076</v>
      </c>
      <c r="F137" s="203" t="s">
        <v>1021</v>
      </c>
      <c r="G137" s="204" t="s">
        <v>247</v>
      </c>
      <c r="H137" s="205">
        <v>1</v>
      </c>
      <c r="I137" s="206"/>
      <c r="J137" s="207">
        <f aca="true" t="shared" si="10" ref="J137:J149">ROUND(I137*H137,2)</f>
        <v>0</v>
      </c>
      <c r="K137" s="208"/>
      <c r="L137" s="36"/>
      <c r="M137" s="209" t="s">
        <v>1</v>
      </c>
      <c r="N137" s="210" t="s">
        <v>41</v>
      </c>
      <c r="O137" s="68"/>
      <c r="P137" s="211">
        <f aca="true" t="shared" si="11" ref="P137:P149">O137*H137</f>
        <v>0</v>
      </c>
      <c r="Q137" s="211">
        <v>0</v>
      </c>
      <c r="R137" s="211">
        <f aca="true" t="shared" si="12" ref="R137:R149">Q137*H137</f>
        <v>0</v>
      </c>
      <c r="S137" s="211">
        <v>0</v>
      </c>
      <c r="T137" s="212">
        <f aca="true" t="shared" si="13" ref="T137:T149"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161</v>
      </c>
      <c r="AT137" s="213" t="s">
        <v>146</v>
      </c>
      <c r="AU137" s="213" t="s">
        <v>86</v>
      </c>
      <c r="AY137" s="14" t="s">
        <v>143</v>
      </c>
      <c r="BE137" s="214">
        <f aca="true" t="shared" si="14" ref="BE137:BE149">IF(N137="základní",J137,0)</f>
        <v>0</v>
      </c>
      <c r="BF137" s="214">
        <f aca="true" t="shared" si="15" ref="BF137:BF149">IF(N137="snížená",J137,0)</f>
        <v>0</v>
      </c>
      <c r="BG137" s="214">
        <f aca="true" t="shared" si="16" ref="BG137:BG149">IF(N137="zákl. přenesená",J137,0)</f>
        <v>0</v>
      </c>
      <c r="BH137" s="214">
        <f aca="true" t="shared" si="17" ref="BH137:BH149">IF(N137="sníž. přenesená",J137,0)</f>
        <v>0</v>
      </c>
      <c r="BI137" s="214">
        <f aca="true" t="shared" si="18" ref="BI137:BI149">IF(N137="nulová",J137,0)</f>
        <v>0</v>
      </c>
      <c r="BJ137" s="14" t="s">
        <v>84</v>
      </c>
      <c r="BK137" s="214">
        <f aca="true" t="shared" si="19" ref="BK137:BK149">ROUND(I137*H137,2)</f>
        <v>0</v>
      </c>
      <c r="BL137" s="14" t="s">
        <v>161</v>
      </c>
      <c r="BM137" s="213" t="s">
        <v>1077</v>
      </c>
    </row>
    <row r="138" spans="1:65" s="2" customFormat="1" ht="16.5" customHeight="1">
      <c r="A138" s="31"/>
      <c r="B138" s="32"/>
      <c r="C138" s="215" t="s">
        <v>150</v>
      </c>
      <c r="D138" s="215" t="s">
        <v>152</v>
      </c>
      <c r="E138" s="216" t="s">
        <v>836</v>
      </c>
      <c r="F138" s="217" t="s">
        <v>837</v>
      </c>
      <c r="G138" s="218" t="s">
        <v>247</v>
      </c>
      <c r="H138" s="219">
        <v>1</v>
      </c>
      <c r="I138" s="220"/>
      <c r="J138" s="221">
        <f t="shared" si="10"/>
        <v>0</v>
      </c>
      <c r="K138" s="222"/>
      <c r="L138" s="223"/>
      <c r="M138" s="224" t="s">
        <v>1</v>
      </c>
      <c r="N138" s="225" t="s">
        <v>41</v>
      </c>
      <c r="O138" s="68"/>
      <c r="P138" s="211">
        <f t="shared" si="11"/>
        <v>0</v>
      </c>
      <c r="Q138" s="211">
        <v>0</v>
      </c>
      <c r="R138" s="211">
        <f t="shared" si="12"/>
        <v>0</v>
      </c>
      <c r="S138" s="211">
        <v>0</v>
      </c>
      <c r="T138" s="212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155</v>
      </c>
      <c r="AT138" s="213" t="s">
        <v>152</v>
      </c>
      <c r="AU138" s="213" t="s">
        <v>86</v>
      </c>
      <c r="AY138" s="14" t="s">
        <v>143</v>
      </c>
      <c r="BE138" s="214">
        <f t="shared" si="14"/>
        <v>0</v>
      </c>
      <c r="BF138" s="214">
        <f t="shared" si="15"/>
        <v>0</v>
      </c>
      <c r="BG138" s="214">
        <f t="shared" si="16"/>
        <v>0</v>
      </c>
      <c r="BH138" s="214">
        <f t="shared" si="17"/>
        <v>0</v>
      </c>
      <c r="BI138" s="214">
        <f t="shared" si="18"/>
        <v>0</v>
      </c>
      <c r="BJ138" s="14" t="s">
        <v>84</v>
      </c>
      <c r="BK138" s="214">
        <f t="shared" si="19"/>
        <v>0</v>
      </c>
      <c r="BL138" s="14" t="s">
        <v>150</v>
      </c>
      <c r="BM138" s="213" t="s">
        <v>1078</v>
      </c>
    </row>
    <row r="139" spans="1:65" s="2" customFormat="1" ht="16.5" customHeight="1">
      <c r="A139" s="31"/>
      <c r="B139" s="32"/>
      <c r="C139" s="215" t="s">
        <v>211</v>
      </c>
      <c r="D139" s="215" t="s">
        <v>152</v>
      </c>
      <c r="E139" s="216" t="s">
        <v>819</v>
      </c>
      <c r="F139" s="217" t="s">
        <v>820</v>
      </c>
      <c r="G139" s="218" t="s">
        <v>821</v>
      </c>
      <c r="H139" s="219">
        <v>0.75</v>
      </c>
      <c r="I139" s="220"/>
      <c r="J139" s="221">
        <f t="shared" si="10"/>
        <v>0</v>
      </c>
      <c r="K139" s="222"/>
      <c r="L139" s="223"/>
      <c r="M139" s="224" t="s">
        <v>1</v>
      </c>
      <c r="N139" s="225" t="s">
        <v>41</v>
      </c>
      <c r="O139" s="68"/>
      <c r="P139" s="211">
        <f t="shared" si="11"/>
        <v>0</v>
      </c>
      <c r="Q139" s="211">
        <v>0</v>
      </c>
      <c r="R139" s="211">
        <f t="shared" si="12"/>
        <v>0</v>
      </c>
      <c r="S139" s="211">
        <v>0</v>
      </c>
      <c r="T139" s="212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155</v>
      </c>
      <c r="AT139" s="213" t="s">
        <v>152</v>
      </c>
      <c r="AU139" s="213" t="s">
        <v>86</v>
      </c>
      <c r="AY139" s="14" t="s">
        <v>143</v>
      </c>
      <c r="BE139" s="214">
        <f t="shared" si="14"/>
        <v>0</v>
      </c>
      <c r="BF139" s="214">
        <f t="shared" si="15"/>
        <v>0</v>
      </c>
      <c r="BG139" s="214">
        <f t="shared" si="16"/>
        <v>0</v>
      </c>
      <c r="BH139" s="214">
        <f t="shared" si="17"/>
        <v>0</v>
      </c>
      <c r="BI139" s="214">
        <f t="shared" si="18"/>
        <v>0</v>
      </c>
      <c r="BJ139" s="14" t="s">
        <v>84</v>
      </c>
      <c r="BK139" s="214">
        <f t="shared" si="19"/>
        <v>0</v>
      </c>
      <c r="BL139" s="14" t="s">
        <v>150</v>
      </c>
      <c r="BM139" s="213" t="s">
        <v>1079</v>
      </c>
    </row>
    <row r="140" spans="1:65" s="2" customFormat="1" ht="16.5" customHeight="1">
      <c r="A140" s="31"/>
      <c r="B140" s="32"/>
      <c r="C140" s="215" t="s">
        <v>215</v>
      </c>
      <c r="D140" s="215" t="s">
        <v>152</v>
      </c>
      <c r="E140" s="216" t="s">
        <v>824</v>
      </c>
      <c r="F140" s="217" t="s">
        <v>825</v>
      </c>
      <c r="G140" s="218" t="s">
        <v>821</v>
      </c>
      <c r="H140" s="219">
        <v>1.5</v>
      </c>
      <c r="I140" s="220"/>
      <c r="J140" s="221">
        <f t="shared" si="10"/>
        <v>0</v>
      </c>
      <c r="K140" s="222"/>
      <c r="L140" s="223"/>
      <c r="M140" s="224" t="s">
        <v>1</v>
      </c>
      <c r="N140" s="225" t="s">
        <v>41</v>
      </c>
      <c r="O140" s="68"/>
      <c r="P140" s="211">
        <f t="shared" si="11"/>
        <v>0</v>
      </c>
      <c r="Q140" s="211">
        <v>0</v>
      </c>
      <c r="R140" s="211">
        <f t="shared" si="12"/>
        <v>0</v>
      </c>
      <c r="S140" s="211">
        <v>0</v>
      </c>
      <c r="T140" s="212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155</v>
      </c>
      <c r="AT140" s="213" t="s">
        <v>152</v>
      </c>
      <c r="AU140" s="213" t="s">
        <v>86</v>
      </c>
      <c r="AY140" s="14" t="s">
        <v>143</v>
      </c>
      <c r="BE140" s="214">
        <f t="shared" si="14"/>
        <v>0</v>
      </c>
      <c r="BF140" s="214">
        <f t="shared" si="15"/>
        <v>0</v>
      </c>
      <c r="BG140" s="214">
        <f t="shared" si="16"/>
        <v>0</v>
      </c>
      <c r="BH140" s="214">
        <f t="shared" si="17"/>
        <v>0</v>
      </c>
      <c r="BI140" s="214">
        <f t="shared" si="18"/>
        <v>0</v>
      </c>
      <c r="BJ140" s="14" t="s">
        <v>84</v>
      </c>
      <c r="BK140" s="214">
        <f t="shared" si="19"/>
        <v>0</v>
      </c>
      <c r="BL140" s="14" t="s">
        <v>150</v>
      </c>
      <c r="BM140" s="213" t="s">
        <v>1080</v>
      </c>
    </row>
    <row r="141" spans="1:65" s="2" customFormat="1" ht="16.5" customHeight="1">
      <c r="A141" s="31"/>
      <c r="B141" s="32"/>
      <c r="C141" s="215" t="s">
        <v>219</v>
      </c>
      <c r="D141" s="215" t="s">
        <v>152</v>
      </c>
      <c r="E141" s="216" t="s">
        <v>832</v>
      </c>
      <c r="F141" s="217" t="s">
        <v>833</v>
      </c>
      <c r="G141" s="218" t="s">
        <v>247</v>
      </c>
      <c r="H141" s="219">
        <v>1</v>
      </c>
      <c r="I141" s="220"/>
      <c r="J141" s="221">
        <f t="shared" si="10"/>
        <v>0</v>
      </c>
      <c r="K141" s="222"/>
      <c r="L141" s="223"/>
      <c r="M141" s="224" t="s">
        <v>1</v>
      </c>
      <c r="N141" s="225" t="s">
        <v>41</v>
      </c>
      <c r="O141" s="68"/>
      <c r="P141" s="211">
        <f t="shared" si="11"/>
        <v>0</v>
      </c>
      <c r="Q141" s="211">
        <v>0</v>
      </c>
      <c r="R141" s="211">
        <f t="shared" si="12"/>
        <v>0</v>
      </c>
      <c r="S141" s="211">
        <v>0</v>
      </c>
      <c r="T141" s="212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155</v>
      </c>
      <c r="AT141" s="213" t="s">
        <v>152</v>
      </c>
      <c r="AU141" s="213" t="s">
        <v>86</v>
      </c>
      <c r="AY141" s="14" t="s">
        <v>143</v>
      </c>
      <c r="BE141" s="214">
        <f t="shared" si="14"/>
        <v>0</v>
      </c>
      <c r="BF141" s="214">
        <f t="shared" si="15"/>
        <v>0</v>
      </c>
      <c r="BG141" s="214">
        <f t="shared" si="16"/>
        <v>0</v>
      </c>
      <c r="BH141" s="214">
        <f t="shared" si="17"/>
        <v>0</v>
      </c>
      <c r="BI141" s="214">
        <f t="shared" si="18"/>
        <v>0</v>
      </c>
      <c r="BJ141" s="14" t="s">
        <v>84</v>
      </c>
      <c r="BK141" s="214">
        <f t="shared" si="19"/>
        <v>0</v>
      </c>
      <c r="BL141" s="14" t="s">
        <v>150</v>
      </c>
      <c r="BM141" s="213" t="s">
        <v>1081</v>
      </c>
    </row>
    <row r="142" spans="1:65" s="2" customFormat="1" ht="16.5" customHeight="1">
      <c r="A142" s="31"/>
      <c r="B142" s="32"/>
      <c r="C142" s="201" t="s">
        <v>223</v>
      </c>
      <c r="D142" s="201" t="s">
        <v>146</v>
      </c>
      <c r="E142" s="202" t="s">
        <v>1082</v>
      </c>
      <c r="F142" s="203" t="s">
        <v>1083</v>
      </c>
      <c r="G142" s="204" t="s">
        <v>268</v>
      </c>
      <c r="H142" s="205">
        <v>1</v>
      </c>
      <c r="I142" s="206"/>
      <c r="J142" s="207">
        <f t="shared" si="10"/>
        <v>0</v>
      </c>
      <c r="K142" s="208"/>
      <c r="L142" s="36"/>
      <c r="M142" s="209" t="s">
        <v>1</v>
      </c>
      <c r="N142" s="210" t="s">
        <v>41</v>
      </c>
      <c r="O142" s="68"/>
      <c r="P142" s="211">
        <f t="shared" si="11"/>
        <v>0</v>
      </c>
      <c r="Q142" s="211">
        <v>0</v>
      </c>
      <c r="R142" s="211">
        <f t="shared" si="12"/>
        <v>0</v>
      </c>
      <c r="S142" s="211">
        <v>0</v>
      </c>
      <c r="T142" s="212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150</v>
      </c>
      <c r="AT142" s="213" t="s">
        <v>146</v>
      </c>
      <c r="AU142" s="213" t="s">
        <v>86</v>
      </c>
      <c r="AY142" s="14" t="s">
        <v>143</v>
      </c>
      <c r="BE142" s="214">
        <f t="shared" si="14"/>
        <v>0</v>
      </c>
      <c r="BF142" s="214">
        <f t="shared" si="15"/>
        <v>0</v>
      </c>
      <c r="BG142" s="214">
        <f t="shared" si="16"/>
        <v>0</v>
      </c>
      <c r="BH142" s="214">
        <f t="shared" si="17"/>
        <v>0</v>
      </c>
      <c r="BI142" s="214">
        <f t="shared" si="18"/>
        <v>0</v>
      </c>
      <c r="BJ142" s="14" t="s">
        <v>84</v>
      </c>
      <c r="BK142" s="214">
        <f t="shared" si="19"/>
        <v>0</v>
      </c>
      <c r="BL142" s="14" t="s">
        <v>150</v>
      </c>
      <c r="BM142" s="213" t="s">
        <v>1084</v>
      </c>
    </row>
    <row r="143" spans="1:65" s="2" customFormat="1" ht="16.5" customHeight="1">
      <c r="A143" s="31"/>
      <c r="B143" s="32"/>
      <c r="C143" s="201" t="s">
        <v>7</v>
      </c>
      <c r="D143" s="201" t="s">
        <v>146</v>
      </c>
      <c r="E143" s="202" t="s">
        <v>1085</v>
      </c>
      <c r="F143" s="203" t="s">
        <v>874</v>
      </c>
      <c r="G143" s="204" t="s">
        <v>268</v>
      </c>
      <c r="H143" s="205">
        <v>1</v>
      </c>
      <c r="I143" s="206"/>
      <c r="J143" s="207">
        <f t="shared" si="10"/>
        <v>0</v>
      </c>
      <c r="K143" s="208"/>
      <c r="L143" s="36"/>
      <c r="M143" s="209" t="s">
        <v>1</v>
      </c>
      <c r="N143" s="210" t="s">
        <v>41</v>
      </c>
      <c r="O143" s="68"/>
      <c r="P143" s="211">
        <f t="shared" si="11"/>
        <v>0</v>
      </c>
      <c r="Q143" s="211">
        <v>0</v>
      </c>
      <c r="R143" s="211">
        <f t="shared" si="12"/>
        <v>0</v>
      </c>
      <c r="S143" s="211">
        <v>0</v>
      </c>
      <c r="T143" s="212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150</v>
      </c>
      <c r="AT143" s="213" t="s">
        <v>146</v>
      </c>
      <c r="AU143" s="213" t="s">
        <v>86</v>
      </c>
      <c r="AY143" s="14" t="s">
        <v>143</v>
      </c>
      <c r="BE143" s="214">
        <f t="shared" si="14"/>
        <v>0</v>
      </c>
      <c r="BF143" s="214">
        <f t="shared" si="15"/>
        <v>0</v>
      </c>
      <c r="BG143" s="214">
        <f t="shared" si="16"/>
        <v>0</v>
      </c>
      <c r="BH143" s="214">
        <f t="shared" si="17"/>
        <v>0</v>
      </c>
      <c r="BI143" s="214">
        <f t="shared" si="18"/>
        <v>0</v>
      </c>
      <c r="BJ143" s="14" t="s">
        <v>84</v>
      </c>
      <c r="BK143" s="214">
        <f t="shared" si="19"/>
        <v>0</v>
      </c>
      <c r="BL143" s="14" t="s">
        <v>150</v>
      </c>
      <c r="BM143" s="213" t="s">
        <v>1086</v>
      </c>
    </row>
    <row r="144" spans="1:65" s="2" customFormat="1" ht="16.5" customHeight="1">
      <c r="A144" s="31"/>
      <c r="B144" s="32"/>
      <c r="C144" s="201" t="s">
        <v>230</v>
      </c>
      <c r="D144" s="201" t="s">
        <v>146</v>
      </c>
      <c r="E144" s="202" t="s">
        <v>1087</v>
      </c>
      <c r="F144" s="203" t="s">
        <v>1088</v>
      </c>
      <c r="G144" s="204" t="s">
        <v>247</v>
      </c>
      <c r="H144" s="205">
        <v>1</v>
      </c>
      <c r="I144" s="206"/>
      <c r="J144" s="207">
        <f t="shared" si="10"/>
        <v>0</v>
      </c>
      <c r="K144" s="208"/>
      <c r="L144" s="36"/>
      <c r="M144" s="209" t="s">
        <v>1</v>
      </c>
      <c r="N144" s="210" t="s">
        <v>41</v>
      </c>
      <c r="O144" s="68"/>
      <c r="P144" s="211">
        <f t="shared" si="11"/>
        <v>0</v>
      </c>
      <c r="Q144" s="211">
        <v>0</v>
      </c>
      <c r="R144" s="211">
        <f t="shared" si="12"/>
        <v>0</v>
      </c>
      <c r="S144" s="211">
        <v>0</v>
      </c>
      <c r="T144" s="212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161</v>
      </c>
      <c r="AT144" s="213" t="s">
        <v>146</v>
      </c>
      <c r="AU144" s="213" t="s">
        <v>86</v>
      </c>
      <c r="AY144" s="14" t="s">
        <v>143</v>
      </c>
      <c r="BE144" s="214">
        <f t="shared" si="14"/>
        <v>0</v>
      </c>
      <c r="BF144" s="214">
        <f t="shared" si="15"/>
        <v>0</v>
      </c>
      <c r="BG144" s="214">
        <f t="shared" si="16"/>
        <v>0</v>
      </c>
      <c r="BH144" s="214">
        <f t="shared" si="17"/>
        <v>0</v>
      </c>
      <c r="BI144" s="214">
        <f t="shared" si="18"/>
        <v>0</v>
      </c>
      <c r="BJ144" s="14" t="s">
        <v>84</v>
      </c>
      <c r="BK144" s="214">
        <f t="shared" si="19"/>
        <v>0</v>
      </c>
      <c r="BL144" s="14" t="s">
        <v>161</v>
      </c>
      <c r="BM144" s="213" t="s">
        <v>1089</v>
      </c>
    </row>
    <row r="145" spans="1:65" s="2" customFormat="1" ht="16.5" customHeight="1">
      <c r="A145" s="31"/>
      <c r="B145" s="32"/>
      <c r="C145" s="215" t="s">
        <v>234</v>
      </c>
      <c r="D145" s="215" t="s">
        <v>152</v>
      </c>
      <c r="E145" s="216" t="s">
        <v>1090</v>
      </c>
      <c r="F145" s="217" t="s">
        <v>1091</v>
      </c>
      <c r="G145" s="218" t="s">
        <v>149</v>
      </c>
      <c r="H145" s="219">
        <v>9</v>
      </c>
      <c r="I145" s="220"/>
      <c r="J145" s="221">
        <f t="shared" si="10"/>
        <v>0</v>
      </c>
      <c r="K145" s="222"/>
      <c r="L145" s="223"/>
      <c r="M145" s="224" t="s">
        <v>1</v>
      </c>
      <c r="N145" s="225" t="s">
        <v>41</v>
      </c>
      <c r="O145" s="68"/>
      <c r="P145" s="211">
        <f t="shared" si="11"/>
        <v>0</v>
      </c>
      <c r="Q145" s="211">
        <v>0</v>
      </c>
      <c r="R145" s="211">
        <f t="shared" si="12"/>
        <v>0</v>
      </c>
      <c r="S145" s="211">
        <v>0</v>
      </c>
      <c r="T145" s="212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155</v>
      </c>
      <c r="AT145" s="213" t="s">
        <v>152</v>
      </c>
      <c r="AU145" s="213" t="s">
        <v>86</v>
      </c>
      <c r="AY145" s="14" t="s">
        <v>143</v>
      </c>
      <c r="BE145" s="214">
        <f t="shared" si="14"/>
        <v>0</v>
      </c>
      <c r="BF145" s="214">
        <f t="shared" si="15"/>
        <v>0</v>
      </c>
      <c r="BG145" s="214">
        <f t="shared" si="16"/>
        <v>0</v>
      </c>
      <c r="BH145" s="214">
        <f t="shared" si="17"/>
        <v>0</v>
      </c>
      <c r="BI145" s="214">
        <f t="shared" si="18"/>
        <v>0</v>
      </c>
      <c r="BJ145" s="14" t="s">
        <v>84</v>
      </c>
      <c r="BK145" s="214">
        <f t="shared" si="19"/>
        <v>0</v>
      </c>
      <c r="BL145" s="14" t="s">
        <v>150</v>
      </c>
      <c r="BM145" s="213" t="s">
        <v>1092</v>
      </c>
    </row>
    <row r="146" spans="1:65" s="2" customFormat="1" ht="16.5" customHeight="1">
      <c r="A146" s="31"/>
      <c r="B146" s="32"/>
      <c r="C146" s="215" t="s">
        <v>238</v>
      </c>
      <c r="D146" s="215" t="s">
        <v>152</v>
      </c>
      <c r="E146" s="216" t="s">
        <v>1093</v>
      </c>
      <c r="F146" s="217" t="s">
        <v>1094</v>
      </c>
      <c r="G146" s="218" t="s">
        <v>149</v>
      </c>
      <c r="H146" s="219">
        <v>9</v>
      </c>
      <c r="I146" s="220"/>
      <c r="J146" s="221">
        <f t="shared" si="10"/>
        <v>0</v>
      </c>
      <c r="K146" s="222"/>
      <c r="L146" s="223"/>
      <c r="M146" s="224" t="s">
        <v>1</v>
      </c>
      <c r="N146" s="225" t="s">
        <v>41</v>
      </c>
      <c r="O146" s="68"/>
      <c r="P146" s="211">
        <f t="shared" si="11"/>
        <v>0</v>
      </c>
      <c r="Q146" s="211">
        <v>0</v>
      </c>
      <c r="R146" s="211">
        <f t="shared" si="12"/>
        <v>0</v>
      </c>
      <c r="S146" s="211">
        <v>0</v>
      </c>
      <c r="T146" s="212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155</v>
      </c>
      <c r="AT146" s="213" t="s">
        <v>152</v>
      </c>
      <c r="AU146" s="213" t="s">
        <v>86</v>
      </c>
      <c r="AY146" s="14" t="s">
        <v>143</v>
      </c>
      <c r="BE146" s="214">
        <f t="shared" si="14"/>
        <v>0</v>
      </c>
      <c r="BF146" s="214">
        <f t="shared" si="15"/>
        <v>0</v>
      </c>
      <c r="BG146" s="214">
        <f t="shared" si="16"/>
        <v>0</v>
      </c>
      <c r="BH146" s="214">
        <f t="shared" si="17"/>
        <v>0</v>
      </c>
      <c r="BI146" s="214">
        <f t="shared" si="18"/>
        <v>0</v>
      </c>
      <c r="BJ146" s="14" t="s">
        <v>84</v>
      </c>
      <c r="BK146" s="214">
        <f t="shared" si="19"/>
        <v>0</v>
      </c>
      <c r="BL146" s="14" t="s">
        <v>150</v>
      </c>
      <c r="BM146" s="213" t="s">
        <v>1095</v>
      </c>
    </row>
    <row r="147" spans="1:65" s="2" customFormat="1" ht="16.5" customHeight="1">
      <c r="A147" s="31"/>
      <c r="B147" s="32"/>
      <c r="C147" s="215" t="s">
        <v>240</v>
      </c>
      <c r="D147" s="215" t="s">
        <v>152</v>
      </c>
      <c r="E147" s="216" t="s">
        <v>1096</v>
      </c>
      <c r="F147" s="217" t="s">
        <v>1097</v>
      </c>
      <c r="G147" s="218" t="s">
        <v>247</v>
      </c>
      <c r="H147" s="219">
        <v>1</v>
      </c>
      <c r="I147" s="220"/>
      <c r="J147" s="221">
        <f t="shared" si="10"/>
        <v>0</v>
      </c>
      <c r="K147" s="222"/>
      <c r="L147" s="223"/>
      <c r="M147" s="224" t="s">
        <v>1</v>
      </c>
      <c r="N147" s="225" t="s">
        <v>41</v>
      </c>
      <c r="O147" s="68"/>
      <c r="P147" s="211">
        <f t="shared" si="11"/>
        <v>0</v>
      </c>
      <c r="Q147" s="211">
        <v>0</v>
      </c>
      <c r="R147" s="211">
        <f t="shared" si="12"/>
        <v>0</v>
      </c>
      <c r="S147" s="211">
        <v>0</v>
      </c>
      <c r="T147" s="212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155</v>
      </c>
      <c r="AT147" s="213" t="s">
        <v>152</v>
      </c>
      <c r="AU147" s="213" t="s">
        <v>86</v>
      </c>
      <c r="AY147" s="14" t="s">
        <v>143</v>
      </c>
      <c r="BE147" s="214">
        <f t="shared" si="14"/>
        <v>0</v>
      </c>
      <c r="BF147" s="214">
        <f t="shared" si="15"/>
        <v>0</v>
      </c>
      <c r="BG147" s="214">
        <f t="shared" si="16"/>
        <v>0</v>
      </c>
      <c r="BH147" s="214">
        <f t="shared" si="17"/>
        <v>0</v>
      </c>
      <c r="BI147" s="214">
        <f t="shared" si="18"/>
        <v>0</v>
      </c>
      <c r="BJ147" s="14" t="s">
        <v>84</v>
      </c>
      <c r="BK147" s="214">
        <f t="shared" si="19"/>
        <v>0</v>
      </c>
      <c r="BL147" s="14" t="s">
        <v>150</v>
      </c>
      <c r="BM147" s="213" t="s">
        <v>1098</v>
      </c>
    </row>
    <row r="148" spans="1:65" s="2" customFormat="1" ht="16.5" customHeight="1">
      <c r="A148" s="31"/>
      <c r="B148" s="32"/>
      <c r="C148" s="215" t="s">
        <v>244</v>
      </c>
      <c r="D148" s="215" t="s">
        <v>152</v>
      </c>
      <c r="E148" s="216" t="s">
        <v>1099</v>
      </c>
      <c r="F148" s="217" t="s">
        <v>1100</v>
      </c>
      <c r="G148" s="218" t="s">
        <v>247</v>
      </c>
      <c r="H148" s="219">
        <v>1</v>
      </c>
      <c r="I148" s="220"/>
      <c r="J148" s="221">
        <f t="shared" si="10"/>
        <v>0</v>
      </c>
      <c r="K148" s="222"/>
      <c r="L148" s="223"/>
      <c r="M148" s="224" t="s">
        <v>1</v>
      </c>
      <c r="N148" s="225" t="s">
        <v>41</v>
      </c>
      <c r="O148" s="68"/>
      <c r="P148" s="211">
        <f t="shared" si="11"/>
        <v>0</v>
      </c>
      <c r="Q148" s="211">
        <v>0</v>
      </c>
      <c r="R148" s="211">
        <f t="shared" si="12"/>
        <v>0</v>
      </c>
      <c r="S148" s="211">
        <v>0</v>
      </c>
      <c r="T148" s="212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3" t="s">
        <v>155</v>
      </c>
      <c r="AT148" s="213" t="s">
        <v>152</v>
      </c>
      <c r="AU148" s="213" t="s">
        <v>86</v>
      </c>
      <c r="AY148" s="14" t="s">
        <v>143</v>
      </c>
      <c r="BE148" s="214">
        <f t="shared" si="14"/>
        <v>0</v>
      </c>
      <c r="BF148" s="214">
        <f t="shared" si="15"/>
        <v>0</v>
      </c>
      <c r="BG148" s="214">
        <f t="shared" si="16"/>
        <v>0</v>
      </c>
      <c r="BH148" s="214">
        <f t="shared" si="17"/>
        <v>0</v>
      </c>
      <c r="BI148" s="214">
        <f t="shared" si="18"/>
        <v>0</v>
      </c>
      <c r="BJ148" s="14" t="s">
        <v>84</v>
      </c>
      <c r="BK148" s="214">
        <f t="shared" si="19"/>
        <v>0</v>
      </c>
      <c r="BL148" s="14" t="s">
        <v>150</v>
      </c>
      <c r="BM148" s="213" t="s">
        <v>1101</v>
      </c>
    </row>
    <row r="149" spans="1:65" s="2" customFormat="1" ht="16.5" customHeight="1">
      <c r="A149" s="31"/>
      <c r="B149" s="32"/>
      <c r="C149" s="215" t="s">
        <v>249</v>
      </c>
      <c r="D149" s="215" t="s">
        <v>152</v>
      </c>
      <c r="E149" s="216" t="s">
        <v>1102</v>
      </c>
      <c r="F149" s="217" t="s">
        <v>1103</v>
      </c>
      <c r="G149" s="218" t="s">
        <v>247</v>
      </c>
      <c r="H149" s="219">
        <v>1</v>
      </c>
      <c r="I149" s="220"/>
      <c r="J149" s="221">
        <f t="shared" si="10"/>
        <v>0</v>
      </c>
      <c r="K149" s="222"/>
      <c r="L149" s="223"/>
      <c r="M149" s="231" t="s">
        <v>1</v>
      </c>
      <c r="N149" s="232" t="s">
        <v>41</v>
      </c>
      <c r="O149" s="228"/>
      <c r="P149" s="229">
        <f t="shared" si="11"/>
        <v>0</v>
      </c>
      <c r="Q149" s="229">
        <v>0</v>
      </c>
      <c r="R149" s="229">
        <f t="shared" si="12"/>
        <v>0</v>
      </c>
      <c r="S149" s="229">
        <v>0</v>
      </c>
      <c r="T149" s="230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177</v>
      </c>
      <c r="AT149" s="213" t="s">
        <v>152</v>
      </c>
      <c r="AU149" s="213" t="s">
        <v>86</v>
      </c>
      <c r="AY149" s="14" t="s">
        <v>143</v>
      </c>
      <c r="BE149" s="214">
        <f t="shared" si="14"/>
        <v>0</v>
      </c>
      <c r="BF149" s="214">
        <f t="shared" si="15"/>
        <v>0</v>
      </c>
      <c r="BG149" s="214">
        <f t="shared" si="16"/>
        <v>0</v>
      </c>
      <c r="BH149" s="214">
        <f t="shared" si="17"/>
        <v>0</v>
      </c>
      <c r="BI149" s="214">
        <f t="shared" si="18"/>
        <v>0</v>
      </c>
      <c r="BJ149" s="14" t="s">
        <v>84</v>
      </c>
      <c r="BK149" s="214">
        <f t="shared" si="19"/>
        <v>0</v>
      </c>
      <c r="BL149" s="14" t="s">
        <v>161</v>
      </c>
      <c r="BM149" s="213" t="s">
        <v>1104</v>
      </c>
    </row>
    <row r="150" spans="1:31" s="2" customFormat="1" ht="6.95" customHeight="1">
      <c r="A150" s="31"/>
      <c r="B150" s="51"/>
      <c r="C150" s="52"/>
      <c r="D150" s="52"/>
      <c r="E150" s="52"/>
      <c r="F150" s="52"/>
      <c r="G150" s="52"/>
      <c r="H150" s="52"/>
      <c r="I150" s="149"/>
      <c r="J150" s="52"/>
      <c r="K150" s="52"/>
      <c r="L150" s="36"/>
      <c r="M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</sheetData>
  <sheetProtection algorithmName="SHA-512" hashValue="4sncm8yMQ1MkUqupbK+AOWz7fjklIbRJY5cJ3JNdjy9v2jgkEhwgrF9YU3AIoTJ6gB9O4fzB6R0jSzqVw3LZxA==" saltValue="6sfF3GBrkdKkYp/Rf04QsUh3UJ6bWBR9a2zyn4vHdj7xnmaPXvK/0t95WLOdGwdPxLKR9+l3/AjwV55XXaq7AQ==" spinCount="100000" sheet="1" objects="1" scenarios="1" formatColumns="0" formatRows="0" autoFilter="0"/>
  <autoFilter ref="C118:K14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05"/>
  <sheetViews>
    <sheetView showGridLines="0" workbookViewId="0" topLeftCell="A182">
      <selection activeCell="H196" sqref="H19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4" t="s">
        <v>98</v>
      </c>
    </row>
    <row r="3" spans="2:46" s="1" customFormat="1" ht="6.95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4.95" customHeight="1" hidden="1">
      <c r="B4" s="17"/>
      <c r="D4" s="109" t="s">
        <v>108</v>
      </c>
      <c r="I4" s="105"/>
      <c r="L4" s="17"/>
      <c r="M4" s="110" t="s">
        <v>10</v>
      </c>
      <c r="AT4" s="14" t="s">
        <v>4</v>
      </c>
    </row>
    <row r="5" spans="2:12" s="1" customFormat="1" ht="6.95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23.25" customHeight="1" hidden="1">
      <c r="B7" s="17"/>
      <c r="E7" s="277" t="str">
        <f>'Rekapitulace stavby'!K6</f>
        <v>Teplovodní přípojka pro objekt č.p. 499, připojení na výměníkovou stanici monobloku - II.etapa, dieselagregát, MaR garáž</v>
      </c>
      <c r="F7" s="278"/>
      <c r="G7" s="278"/>
      <c r="H7" s="278"/>
      <c r="I7" s="105"/>
      <c r="L7" s="17"/>
    </row>
    <row r="8" spans="1:31" s="2" customFormat="1" ht="12" customHeight="1" hidden="1">
      <c r="A8" s="31"/>
      <c r="B8" s="36"/>
      <c r="C8" s="31"/>
      <c r="D8" s="111" t="s">
        <v>109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9" t="s">
        <v>1105</v>
      </c>
      <c r="F9" s="280"/>
      <c r="G9" s="280"/>
      <c r="H9" s="280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2. 7. 2019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81" t="str">
        <f>'Rekapitulace stavby'!E14</f>
        <v>Vyplň údaj</v>
      </c>
      <c r="F18" s="282"/>
      <c r="G18" s="282"/>
      <c r="H18" s="282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1106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1107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83" t="s">
        <v>1</v>
      </c>
      <c r="F27" s="283"/>
      <c r="G27" s="283"/>
      <c r="H27" s="283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ROUND(J118,2)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ROUND((SUM(BE118:BE204)),2)</f>
        <v>0</v>
      </c>
      <c r="G33" s="31"/>
      <c r="H33" s="31"/>
      <c r="I33" s="128">
        <v>0.21</v>
      </c>
      <c r="J33" s="127">
        <f>ROUND(((SUM(BE118:BE204))*I33),2)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11" t="s">
        <v>42</v>
      </c>
      <c r="F34" s="127">
        <f>ROUND((SUM(BF118:BF204)),2)</f>
        <v>0</v>
      </c>
      <c r="G34" s="31"/>
      <c r="H34" s="31"/>
      <c r="I34" s="128">
        <v>0.15</v>
      </c>
      <c r="J34" s="127">
        <f>ROUND(((SUM(BF118:BF204))*I34),2)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43</v>
      </c>
      <c r="F35" s="127">
        <f>ROUND((SUM(BG118:BG204)),2)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44</v>
      </c>
      <c r="F36" s="127">
        <f>ROUND((SUM(BH118:BH204)),2)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45</v>
      </c>
      <c r="F37" s="127">
        <f>ROUND((SUM(BI118:BI204)),2)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I41" s="105"/>
      <c r="L41" s="17"/>
    </row>
    <row r="42" spans="2:12" s="1" customFormat="1" ht="14.45" customHeight="1" hidden="1">
      <c r="B42" s="17"/>
      <c r="I42" s="105"/>
      <c r="L42" s="17"/>
    </row>
    <row r="43" spans="2:12" s="1" customFormat="1" ht="14.45" customHeight="1" hidden="1">
      <c r="B43" s="17"/>
      <c r="I43" s="105"/>
      <c r="L43" s="17"/>
    </row>
    <row r="44" spans="2:12" s="1" customFormat="1" ht="14.45" customHeight="1" hidden="1">
      <c r="B44" s="17"/>
      <c r="I44" s="105"/>
      <c r="L44" s="17"/>
    </row>
    <row r="45" spans="2:12" s="1" customFormat="1" ht="14.45" customHeight="1" hidden="1">
      <c r="B45" s="17"/>
      <c r="I45" s="105"/>
      <c r="L45" s="17"/>
    </row>
    <row r="46" spans="2:12" s="1" customFormat="1" ht="14.45" customHeight="1" hidden="1">
      <c r="B46" s="17"/>
      <c r="I46" s="105"/>
      <c r="L46" s="17"/>
    </row>
    <row r="47" spans="2:12" s="1" customFormat="1" ht="14.45" customHeight="1" hidden="1">
      <c r="B47" s="17"/>
      <c r="I47" s="105"/>
      <c r="L47" s="17"/>
    </row>
    <row r="48" spans="2:12" s="1" customFormat="1" ht="14.45" customHeight="1" hidden="1">
      <c r="B48" s="17"/>
      <c r="I48" s="105"/>
      <c r="L48" s="17"/>
    </row>
    <row r="49" spans="2:12" s="1" customFormat="1" ht="14.45" customHeight="1" hidden="1">
      <c r="B49" s="17"/>
      <c r="I49" s="105"/>
      <c r="L49" s="17"/>
    </row>
    <row r="50" spans="2:12" s="2" customFormat="1" ht="14.45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 hidden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111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 hidden="1">
      <c r="A85" s="31"/>
      <c r="B85" s="32"/>
      <c r="C85" s="33"/>
      <c r="D85" s="33"/>
      <c r="E85" s="275" t="str">
        <f>E7</f>
        <v>Teplovodní přípojka pro objekt č.p. 499, připojení na výměníkovou stanici monobloku - II.etapa, dieselagregát, MaR garáž</v>
      </c>
      <c r="F85" s="276"/>
      <c r="G85" s="276"/>
      <c r="H85" s="276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109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63" t="str">
        <f>E9</f>
        <v>2019/0052e - č.p. 499 - MaR</v>
      </c>
      <c r="F87" s="274"/>
      <c r="G87" s="274"/>
      <c r="H87" s="274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3"/>
      <c r="E89" s="33"/>
      <c r="F89" s="24" t="str">
        <f>F12</f>
        <v>Klatovy</v>
      </c>
      <c r="G89" s="33"/>
      <c r="H89" s="33"/>
      <c r="I89" s="114" t="s">
        <v>22</v>
      </c>
      <c r="J89" s="63" t="str">
        <f>IF(J12="","",J12)</f>
        <v>2. 7. 2019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3"/>
      <c r="E91" s="33"/>
      <c r="F91" s="24" t="str">
        <f>E15</f>
        <v>Klatovská nemocnice a.s., Plzeňská 929, Klatovy</v>
      </c>
      <c r="G91" s="33"/>
      <c r="H91" s="33"/>
      <c r="I91" s="114" t="s">
        <v>30</v>
      </c>
      <c r="J91" s="29" t="str">
        <f>E21</f>
        <v>ANIK BIT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Martin Charvát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53" t="s">
        <v>112</v>
      </c>
      <c r="D94" s="154"/>
      <c r="E94" s="154"/>
      <c r="F94" s="154"/>
      <c r="G94" s="154"/>
      <c r="H94" s="154"/>
      <c r="I94" s="155"/>
      <c r="J94" s="156" t="s">
        <v>113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57" t="s">
        <v>114</v>
      </c>
      <c r="D96" s="33"/>
      <c r="E96" s="33"/>
      <c r="F96" s="33"/>
      <c r="G96" s="33"/>
      <c r="H96" s="33"/>
      <c r="I96" s="112"/>
      <c r="J96" s="81">
        <f>J118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115</v>
      </c>
    </row>
    <row r="97" spans="2:12" s="9" customFormat="1" ht="24.95" customHeight="1" hidden="1">
      <c r="B97" s="158"/>
      <c r="C97" s="159"/>
      <c r="D97" s="160" t="s">
        <v>116</v>
      </c>
      <c r="E97" s="161"/>
      <c r="F97" s="161"/>
      <c r="G97" s="161"/>
      <c r="H97" s="161"/>
      <c r="I97" s="162"/>
      <c r="J97" s="163">
        <f>J119</f>
        <v>0</v>
      </c>
      <c r="K97" s="159"/>
      <c r="L97" s="164"/>
    </row>
    <row r="98" spans="2:12" s="10" customFormat="1" ht="19.9" customHeight="1" hidden="1">
      <c r="B98" s="165"/>
      <c r="C98" s="166"/>
      <c r="D98" s="167" t="s">
        <v>1108</v>
      </c>
      <c r="E98" s="168"/>
      <c r="F98" s="168"/>
      <c r="G98" s="168"/>
      <c r="H98" s="168"/>
      <c r="I98" s="169"/>
      <c r="J98" s="170">
        <f>J120</f>
        <v>0</v>
      </c>
      <c r="K98" s="166"/>
      <c r="L98" s="171"/>
    </row>
    <row r="99" spans="1:31" s="2" customFormat="1" ht="21.75" customHeight="1" hidden="1">
      <c r="A99" s="31"/>
      <c r="B99" s="32"/>
      <c r="C99" s="33"/>
      <c r="D99" s="33"/>
      <c r="E99" s="33"/>
      <c r="F99" s="33"/>
      <c r="G99" s="33"/>
      <c r="H99" s="33"/>
      <c r="I99" s="112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51"/>
      <c r="C100" s="52"/>
      <c r="D100" s="52"/>
      <c r="E100" s="52"/>
      <c r="F100" s="52"/>
      <c r="G100" s="52"/>
      <c r="H100" s="52"/>
      <c r="I100" s="149"/>
      <c r="J100" s="52"/>
      <c r="K100" s="52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2" hidden="1"/>
    <row r="102" ht="12" hidden="1"/>
    <row r="103" ht="12" hidden="1"/>
    <row r="104" spans="1:31" s="2" customFormat="1" ht="6.95" customHeight="1">
      <c r="A104" s="31"/>
      <c r="B104" s="53"/>
      <c r="C104" s="54"/>
      <c r="D104" s="54"/>
      <c r="E104" s="54"/>
      <c r="F104" s="54"/>
      <c r="G104" s="54"/>
      <c r="H104" s="54"/>
      <c r="I104" s="152"/>
      <c r="J104" s="54"/>
      <c r="K104" s="54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128</v>
      </c>
      <c r="D105" s="33"/>
      <c r="E105" s="33"/>
      <c r="F105" s="33"/>
      <c r="G105" s="33"/>
      <c r="H105" s="33"/>
      <c r="I105" s="112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3"/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3.25" customHeight="1">
      <c r="A108" s="31"/>
      <c r="B108" s="32"/>
      <c r="C108" s="33"/>
      <c r="D108" s="33"/>
      <c r="E108" s="275" t="str">
        <f>E7</f>
        <v>Teplovodní přípojka pro objekt č.p. 499, připojení na výměníkovou stanici monobloku - II.etapa, dieselagregát, MaR garáž</v>
      </c>
      <c r="F108" s="276"/>
      <c r="G108" s="276"/>
      <c r="H108" s="276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109</v>
      </c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63" t="str">
        <f>E9</f>
        <v>2019/0052e - č.p. 499 - MaR</v>
      </c>
      <c r="F110" s="274"/>
      <c r="G110" s="274"/>
      <c r="H110" s="274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3"/>
      <c r="E112" s="33"/>
      <c r="F112" s="24" t="str">
        <f>F12</f>
        <v>Klatovy</v>
      </c>
      <c r="G112" s="33"/>
      <c r="H112" s="33"/>
      <c r="I112" s="114" t="s">
        <v>22</v>
      </c>
      <c r="J112" s="63" t="str">
        <f>IF(J12="","",J12)</f>
        <v>2. 7. 2019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3"/>
      <c r="E114" s="33"/>
      <c r="F114" s="24" t="str">
        <f>E15</f>
        <v>Klatovská nemocnice a.s., Plzeňská 929, Klatovy</v>
      </c>
      <c r="G114" s="33"/>
      <c r="H114" s="33"/>
      <c r="I114" s="114" t="s">
        <v>30</v>
      </c>
      <c r="J114" s="29" t="str">
        <f>E21</f>
        <v>ANIK BIT s.r.o.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28</v>
      </c>
      <c r="D115" s="33"/>
      <c r="E115" s="33"/>
      <c r="F115" s="24" t="str">
        <f>IF(E18="","",E18)</f>
        <v>Vyplň údaj</v>
      </c>
      <c r="G115" s="33"/>
      <c r="H115" s="33"/>
      <c r="I115" s="114" t="s">
        <v>33</v>
      </c>
      <c r="J115" s="29" t="str">
        <f>E24</f>
        <v>Martin Charvát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72"/>
      <c r="B117" s="173"/>
      <c r="C117" s="174" t="s">
        <v>129</v>
      </c>
      <c r="D117" s="175" t="s">
        <v>61</v>
      </c>
      <c r="E117" s="175" t="s">
        <v>57</v>
      </c>
      <c r="F117" s="175" t="s">
        <v>58</v>
      </c>
      <c r="G117" s="175" t="s">
        <v>130</v>
      </c>
      <c r="H117" s="175" t="s">
        <v>131</v>
      </c>
      <c r="I117" s="176" t="s">
        <v>132</v>
      </c>
      <c r="J117" s="177" t="s">
        <v>113</v>
      </c>
      <c r="K117" s="178" t="s">
        <v>133</v>
      </c>
      <c r="L117" s="179"/>
      <c r="M117" s="72" t="s">
        <v>1</v>
      </c>
      <c r="N117" s="73" t="s">
        <v>40</v>
      </c>
      <c r="O117" s="73" t="s">
        <v>134</v>
      </c>
      <c r="P117" s="73" t="s">
        <v>135</v>
      </c>
      <c r="Q117" s="73" t="s">
        <v>136</v>
      </c>
      <c r="R117" s="73" t="s">
        <v>137</v>
      </c>
      <c r="S117" s="73" t="s">
        <v>138</v>
      </c>
      <c r="T117" s="74" t="s">
        <v>139</v>
      </c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1:63" s="2" customFormat="1" ht="22.9" customHeight="1">
      <c r="A118" s="31"/>
      <c r="B118" s="32"/>
      <c r="C118" s="79" t="s">
        <v>140</v>
      </c>
      <c r="D118" s="33"/>
      <c r="E118" s="33"/>
      <c r="F118" s="33"/>
      <c r="G118" s="33"/>
      <c r="H118" s="33"/>
      <c r="I118" s="112"/>
      <c r="J118" s="180">
        <f>BK118</f>
        <v>0</v>
      </c>
      <c r="K118" s="33"/>
      <c r="L118" s="36"/>
      <c r="M118" s="75"/>
      <c r="N118" s="181"/>
      <c r="O118" s="76"/>
      <c r="P118" s="182">
        <f>P119</f>
        <v>0</v>
      </c>
      <c r="Q118" s="76"/>
      <c r="R118" s="182">
        <f>R119</f>
        <v>0</v>
      </c>
      <c r="S118" s="76"/>
      <c r="T118" s="183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75</v>
      </c>
      <c r="AU118" s="14" t="s">
        <v>115</v>
      </c>
      <c r="BK118" s="184">
        <f>BK119</f>
        <v>0</v>
      </c>
    </row>
    <row r="119" spans="2:63" s="12" customFormat="1" ht="25.9" customHeight="1">
      <c r="B119" s="185"/>
      <c r="C119" s="186"/>
      <c r="D119" s="187" t="s">
        <v>75</v>
      </c>
      <c r="E119" s="188" t="s">
        <v>141</v>
      </c>
      <c r="F119" s="188" t="s">
        <v>142</v>
      </c>
      <c r="G119" s="186"/>
      <c r="H119" s="186"/>
      <c r="I119" s="189"/>
      <c r="J119" s="190">
        <f>BK119</f>
        <v>0</v>
      </c>
      <c r="K119" s="186"/>
      <c r="L119" s="191"/>
      <c r="M119" s="192"/>
      <c r="N119" s="193"/>
      <c r="O119" s="193"/>
      <c r="P119" s="194">
        <f>P120</f>
        <v>0</v>
      </c>
      <c r="Q119" s="193"/>
      <c r="R119" s="194">
        <f>R120</f>
        <v>0</v>
      </c>
      <c r="S119" s="193"/>
      <c r="T119" s="195">
        <f>T120</f>
        <v>0</v>
      </c>
      <c r="AR119" s="196" t="s">
        <v>86</v>
      </c>
      <c r="AT119" s="197" t="s">
        <v>75</v>
      </c>
      <c r="AU119" s="197" t="s">
        <v>76</v>
      </c>
      <c r="AY119" s="196" t="s">
        <v>143</v>
      </c>
      <c r="BK119" s="198">
        <f>BK120</f>
        <v>0</v>
      </c>
    </row>
    <row r="120" spans="2:63" s="12" customFormat="1" ht="22.9" customHeight="1">
      <c r="B120" s="185"/>
      <c r="C120" s="186"/>
      <c r="D120" s="187" t="s">
        <v>75</v>
      </c>
      <c r="E120" s="199" t="s">
        <v>1109</v>
      </c>
      <c r="F120" s="199" t="s">
        <v>1110</v>
      </c>
      <c r="G120" s="186"/>
      <c r="H120" s="186"/>
      <c r="I120" s="189"/>
      <c r="J120" s="200">
        <f>BK120</f>
        <v>0</v>
      </c>
      <c r="K120" s="186"/>
      <c r="L120" s="191"/>
      <c r="M120" s="192"/>
      <c r="N120" s="193"/>
      <c r="O120" s="193"/>
      <c r="P120" s="194">
        <f>SUM(P121:P204)</f>
        <v>0</v>
      </c>
      <c r="Q120" s="193"/>
      <c r="R120" s="194">
        <f>SUM(R121:R204)</f>
        <v>0</v>
      </c>
      <c r="S120" s="193"/>
      <c r="T120" s="195">
        <f>SUM(T121:T204)</f>
        <v>0</v>
      </c>
      <c r="AR120" s="196" t="s">
        <v>86</v>
      </c>
      <c r="AT120" s="197" t="s">
        <v>75</v>
      </c>
      <c r="AU120" s="197" t="s">
        <v>84</v>
      </c>
      <c r="AY120" s="196" t="s">
        <v>143</v>
      </c>
      <c r="BK120" s="198">
        <f>SUM(BK121:BK204)</f>
        <v>0</v>
      </c>
    </row>
    <row r="121" spans="1:65" s="2" customFormat="1" ht="16.5" customHeight="1">
      <c r="A121" s="31"/>
      <c r="B121" s="32"/>
      <c r="C121" s="201" t="s">
        <v>84</v>
      </c>
      <c r="D121" s="201" t="s">
        <v>146</v>
      </c>
      <c r="E121" s="202" t="s">
        <v>1111</v>
      </c>
      <c r="F121" s="203" t="s">
        <v>1112</v>
      </c>
      <c r="G121" s="204" t="s">
        <v>149</v>
      </c>
      <c r="H121" s="205">
        <v>60</v>
      </c>
      <c r="I121" s="206"/>
      <c r="J121" s="207">
        <f aca="true" t="shared" si="0" ref="J121:J152">ROUND(I121*H121,2)</f>
        <v>0</v>
      </c>
      <c r="K121" s="208"/>
      <c r="L121" s="36"/>
      <c r="M121" s="209" t="s">
        <v>1</v>
      </c>
      <c r="N121" s="210" t="s">
        <v>41</v>
      </c>
      <c r="O121" s="68"/>
      <c r="P121" s="211">
        <f aca="true" t="shared" si="1" ref="P121:P152">O121*H121</f>
        <v>0</v>
      </c>
      <c r="Q121" s="211">
        <v>0</v>
      </c>
      <c r="R121" s="211">
        <f aca="true" t="shared" si="2" ref="R121:R152">Q121*H121</f>
        <v>0</v>
      </c>
      <c r="S121" s="211">
        <v>0</v>
      </c>
      <c r="T121" s="212">
        <f aca="true" t="shared" si="3" ref="T121:T152"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213" t="s">
        <v>161</v>
      </c>
      <c r="AT121" s="213" t="s">
        <v>146</v>
      </c>
      <c r="AU121" s="213" t="s">
        <v>86</v>
      </c>
      <c r="AY121" s="14" t="s">
        <v>143</v>
      </c>
      <c r="BE121" s="214">
        <f aca="true" t="shared" si="4" ref="BE121:BE152">IF(N121="základní",J121,0)</f>
        <v>0</v>
      </c>
      <c r="BF121" s="214">
        <f aca="true" t="shared" si="5" ref="BF121:BF152">IF(N121="snížená",J121,0)</f>
        <v>0</v>
      </c>
      <c r="BG121" s="214">
        <f aca="true" t="shared" si="6" ref="BG121:BG152">IF(N121="zákl. přenesená",J121,0)</f>
        <v>0</v>
      </c>
      <c r="BH121" s="214">
        <f aca="true" t="shared" si="7" ref="BH121:BH152">IF(N121="sníž. přenesená",J121,0)</f>
        <v>0</v>
      </c>
      <c r="BI121" s="214">
        <f aca="true" t="shared" si="8" ref="BI121:BI152">IF(N121="nulová",J121,0)</f>
        <v>0</v>
      </c>
      <c r="BJ121" s="14" t="s">
        <v>84</v>
      </c>
      <c r="BK121" s="214">
        <f aca="true" t="shared" si="9" ref="BK121:BK152">ROUND(I121*H121,2)</f>
        <v>0</v>
      </c>
      <c r="BL121" s="14" t="s">
        <v>161</v>
      </c>
      <c r="BM121" s="213" t="s">
        <v>1113</v>
      </c>
    </row>
    <row r="122" spans="1:65" s="2" customFormat="1" ht="16.5" customHeight="1">
      <c r="A122" s="31"/>
      <c r="B122" s="32"/>
      <c r="C122" s="201" t="s">
        <v>86</v>
      </c>
      <c r="D122" s="201" t="s">
        <v>146</v>
      </c>
      <c r="E122" s="202" t="s">
        <v>1114</v>
      </c>
      <c r="F122" s="203" t="s">
        <v>1115</v>
      </c>
      <c r="G122" s="204" t="s">
        <v>149</v>
      </c>
      <c r="H122" s="205">
        <v>30</v>
      </c>
      <c r="I122" s="206"/>
      <c r="J122" s="207">
        <f t="shared" si="0"/>
        <v>0</v>
      </c>
      <c r="K122" s="208"/>
      <c r="L122" s="36"/>
      <c r="M122" s="209" t="s">
        <v>1</v>
      </c>
      <c r="N122" s="210" t="s">
        <v>41</v>
      </c>
      <c r="O122" s="68"/>
      <c r="P122" s="211">
        <f t="shared" si="1"/>
        <v>0</v>
      </c>
      <c r="Q122" s="211">
        <v>0</v>
      </c>
      <c r="R122" s="211">
        <f t="shared" si="2"/>
        <v>0</v>
      </c>
      <c r="S122" s="211">
        <v>0</v>
      </c>
      <c r="T122" s="212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13" t="s">
        <v>161</v>
      </c>
      <c r="AT122" s="213" t="s">
        <v>146</v>
      </c>
      <c r="AU122" s="213" t="s">
        <v>86</v>
      </c>
      <c r="AY122" s="14" t="s">
        <v>143</v>
      </c>
      <c r="BE122" s="214">
        <f t="shared" si="4"/>
        <v>0</v>
      </c>
      <c r="BF122" s="214">
        <f t="shared" si="5"/>
        <v>0</v>
      </c>
      <c r="BG122" s="214">
        <f t="shared" si="6"/>
        <v>0</v>
      </c>
      <c r="BH122" s="214">
        <f t="shared" si="7"/>
        <v>0</v>
      </c>
      <c r="BI122" s="214">
        <f t="shared" si="8"/>
        <v>0</v>
      </c>
      <c r="BJ122" s="14" t="s">
        <v>84</v>
      </c>
      <c r="BK122" s="214">
        <f t="shared" si="9"/>
        <v>0</v>
      </c>
      <c r="BL122" s="14" t="s">
        <v>161</v>
      </c>
      <c r="BM122" s="213" t="s">
        <v>1116</v>
      </c>
    </row>
    <row r="123" spans="1:65" s="2" customFormat="1" ht="16.5" customHeight="1">
      <c r="A123" s="31"/>
      <c r="B123" s="32"/>
      <c r="C123" s="201" t="s">
        <v>157</v>
      </c>
      <c r="D123" s="201" t="s">
        <v>146</v>
      </c>
      <c r="E123" s="202" t="s">
        <v>1117</v>
      </c>
      <c r="F123" s="203" t="s">
        <v>1118</v>
      </c>
      <c r="G123" s="204" t="s">
        <v>149</v>
      </c>
      <c r="H123" s="205">
        <v>160</v>
      </c>
      <c r="I123" s="206"/>
      <c r="J123" s="207">
        <f t="shared" si="0"/>
        <v>0</v>
      </c>
      <c r="K123" s="208"/>
      <c r="L123" s="36"/>
      <c r="M123" s="209" t="s">
        <v>1</v>
      </c>
      <c r="N123" s="210" t="s">
        <v>41</v>
      </c>
      <c r="O123" s="68"/>
      <c r="P123" s="211">
        <f t="shared" si="1"/>
        <v>0</v>
      </c>
      <c r="Q123" s="211">
        <v>0</v>
      </c>
      <c r="R123" s="211">
        <f t="shared" si="2"/>
        <v>0</v>
      </c>
      <c r="S123" s="211">
        <v>0</v>
      </c>
      <c r="T123" s="212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161</v>
      </c>
      <c r="AT123" s="213" t="s">
        <v>146</v>
      </c>
      <c r="AU123" s="213" t="s">
        <v>86</v>
      </c>
      <c r="AY123" s="14" t="s">
        <v>143</v>
      </c>
      <c r="BE123" s="214">
        <f t="shared" si="4"/>
        <v>0</v>
      </c>
      <c r="BF123" s="214">
        <f t="shared" si="5"/>
        <v>0</v>
      </c>
      <c r="BG123" s="214">
        <f t="shared" si="6"/>
        <v>0</v>
      </c>
      <c r="BH123" s="214">
        <f t="shared" si="7"/>
        <v>0</v>
      </c>
      <c r="BI123" s="214">
        <f t="shared" si="8"/>
        <v>0</v>
      </c>
      <c r="BJ123" s="14" t="s">
        <v>84</v>
      </c>
      <c r="BK123" s="214">
        <f t="shared" si="9"/>
        <v>0</v>
      </c>
      <c r="BL123" s="14" t="s">
        <v>161</v>
      </c>
      <c r="BM123" s="213" t="s">
        <v>1119</v>
      </c>
    </row>
    <row r="124" spans="1:65" s="2" customFormat="1" ht="16.5" customHeight="1">
      <c r="A124" s="31"/>
      <c r="B124" s="32"/>
      <c r="C124" s="201" t="s">
        <v>161</v>
      </c>
      <c r="D124" s="201" t="s">
        <v>146</v>
      </c>
      <c r="E124" s="202" t="s">
        <v>1120</v>
      </c>
      <c r="F124" s="203" t="s">
        <v>1121</v>
      </c>
      <c r="G124" s="204" t="s">
        <v>149</v>
      </c>
      <c r="H124" s="205">
        <v>200</v>
      </c>
      <c r="I124" s="206"/>
      <c r="J124" s="207">
        <f t="shared" si="0"/>
        <v>0</v>
      </c>
      <c r="K124" s="208"/>
      <c r="L124" s="36"/>
      <c r="M124" s="209" t="s">
        <v>1</v>
      </c>
      <c r="N124" s="210" t="s">
        <v>41</v>
      </c>
      <c r="O124" s="68"/>
      <c r="P124" s="211">
        <f t="shared" si="1"/>
        <v>0</v>
      </c>
      <c r="Q124" s="211">
        <v>0</v>
      </c>
      <c r="R124" s="211">
        <f t="shared" si="2"/>
        <v>0</v>
      </c>
      <c r="S124" s="211">
        <v>0</v>
      </c>
      <c r="T124" s="212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13" t="s">
        <v>161</v>
      </c>
      <c r="AT124" s="213" t="s">
        <v>146</v>
      </c>
      <c r="AU124" s="213" t="s">
        <v>86</v>
      </c>
      <c r="AY124" s="14" t="s">
        <v>143</v>
      </c>
      <c r="BE124" s="214">
        <f t="shared" si="4"/>
        <v>0</v>
      </c>
      <c r="BF124" s="214">
        <f t="shared" si="5"/>
        <v>0</v>
      </c>
      <c r="BG124" s="214">
        <f t="shared" si="6"/>
        <v>0</v>
      </c>
      <c r="BH124" s="214">
        <f t="shared" si="7"/>
        <v>0</v>
      </c>
      <c r="BI124" s="214">
        <f t="shared" si="8"/>
        <v>0</v>
      </c>
      <c r="BJ124" s="14" t="s">
        <v>84</v>
      </c>
      <c r="BK124" s="214">
        <f t="shared" si="9"/>
        <v>0</v>
      </c>
      <c r="BL124" s="14" t="s">
        <v>161</v>
      </c>
      <c r="BM124" s="213" t="s">
        <v>1122</v>
      </c>
    </row>
    <row r="125" spans="1:65" s="2" customFormat="1" ht="16.5" customHeight="1">
      <c r="A125" s="31"/>
      <c r="B125" s="32"/>
      <c r="C125" s="201" t="s">
        <v>165</v>
      </c>
      <c r="D125" s="201" t="s">
        <v>146</v>
      </c>
      <c r="E125" s="202" t="s">
        <v>1123</v>
      </c>
      <c r="F125" s="203" t="s">
        <v>1124</v>
      </c>
      <c r="G125" s="204" t="s">
        <v>149</v>
      </c>
      <c r="H125" s="205">
        <v>440</v>
      </c>
      <c r="I125" s="206"/>
      <c r="J125" s="207">
        <f t="shared" si="0"/>
        <v>0</v>
      </c>
      <c r="K125" s="208"/>
      <c r="L125" s="36"/>
      <c r="M125" s="209" t="s">
        <v>1</v>
      </c>
      <c r="N125" s="210" t="s">
        <v>41</v>
      </c>
      <c r="O125" s="68"/>
      <c r="P125" s="211">
        <f t="shared" si="1"/>
        <v>0</v>
      </c>
      <c r="Q125" s="211">
        <v>0</v>
      </c>
      <c r="R125" s="211">
        <f t="shared" si="2"/>
        <v>0</v>
      </c>
      <c r="S125" s="211">
        <v>0</v>
      </c>
      <c r="T125" s="212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3" t="s">
        <v>161</v>
      </c>
      <c r="AT125" s="213" t="s">
        <v>146</v>
      </c>
      <c r="AU125" s="213" t="s">
        <v>86</v>
      </c>
      <c r="AY125" s="14" t="s">
        <v>143</v>
      </c>
      <c r="BE125" s="214">
        <f t="shared" si="4"/>
        <v>0</v>
      </c>
      <c r="BF125" s="214">
        <f t="shared" si="5"/>
        <v>0</v>
      </c>
      <c r="BG125" s="214">
        <f t="shared" si="6"/>
        <v>0</v>
      </c>
      <c r="BH125" s="214">
        <f t="shared" si="7"/>
        <v>0</v>
      </c>
      <c r="BI125" s="214">
        <f t="shared" si="8"/>
        <v>0</v>
      </c>
      <c r="BJ125" s="14" t="s">
        <v>84</v>
      </c>
      <c r="BK125" s="214">
        <f t="shared" si="9"/>
        <v>0</v>
      </c>
      <c r="BL125" s="14" t="s">
        <v>161</v>
      </c>
      <c r="BM125" s="213" t="s">
        <v>1125</v>
      </c>
    </row>
    <row r="126" spans="1:65" s="2" customFormat="1" ht="16.5" customHeight="1">
      <c r="A126" s="31"/>
      <c r="B126" s="32"/>
      <c r="C126" s="201" t="s">
        <v>169</v>
      </c>
      <c r="D126" s="201" t="s">
        <v>146</v>
      </c>
      <c r="E126" s="202" t="s">
        <v>1126</v>
      </c>
      <c r="F126" s="203" t="s">
        <v>1127</v>
      </c>
      <c r="G126" s="204" t="s">
        <v>149</v>
      </c>
      <c r="H126" s="205">
        <v>20</v>
      </c>
      <c r="I126" s="206"/>
      <c r="J126" s="207">
        <f t="shared" si="0"/>
        <v>0</v>
      </c>
      <c r="K126" s="208"/>
      <c r="L126" s="36"/>
      <c r="M126" s="209" t="s">
        <v>1</v>
      </c>
      <c r="N126" s="210" t="s">
        <v>41</v>
      </c>
      <c r="O126" s="68"/>
      <c r="P126" s="211">
        <f t="shared" si="1"/>
        <v>0</v>
      </c>
      <c r="Q126" s="211">
        <v>0</v>
      </c>
      <c r="R126" s="211">
        <f t="shared" si="2"/>
        <v>0</v>
      </c>
      <c r="S126" s="211">
        <v>0</v>
      </c>
      <c r="T126" s="212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3" t="s">
        <v>161</v>
      </c>
      <c r="AT126" s="213" t="s">
        <v>146</v>
      </c>
      <c r="AU126" s="213" t="s">
        <v>86</v>
      </c>
      <c r="AY126" s="14" t="s">
        <v>143</v>
      </c>
      <c r="BE126" s="214">
        <f t="shared" si="4"/>
        <v>0</v>
      </c>
      <c r="BF126" s="214">
        <f t="shared" si="5"/>
        <v>0</v>
      </c>
      <c r="BG126" s="214">
        <f t="shared" si="6"/>
        <v>0</v>
      </c>
      <c r="BH126" s="214">
        <f t="shared" si="7"/>
        <v>0</v>
      </c>
      <c r="BI126" s="214">
        <f t="shared" si="8"/>
        <v>0</v>
      </c>
      <c r="BJ126" s="14" t="s">
        <v>84</v>
      </c>
      <c r="BK126" s="214">
        <f t="shared" si="9"/>
        <v>0</v>
      </c>
      <c r="BL126" s="14" t="s">
        <v>161</v>
      </c>
      <c r="BM126" s="213" t="s">
        <v>1128</v>
      </c>
    </row>
    <row r="127" spans="1:65" s="2" customFormat="1" ht="16.5" customHeight="1">
      <c r="A127" s="31"/>
      <c r="B127" s="32"/>
      <c r="C127" s="201" t="s">
        <v>173</v>
      </c>
      <c r="D127" s="201" t="s">
        <v>146</v>
      </c>
      <c r="E127" s="202" t="s">
        <v>1129</v>
      </c>
      <c r="F127" s="203" t="s">
        <v>1130</v>
      </c>
      <c r="G127" s="204" t="s">
        <v>247</v>
      </c>
      <c r="H127" s="205">
        <v>8</v>
      </c>
      <c r="I127" s="206"/>
      <c r="J127" s="207">
        <f t="shared" si="0"/>
        <v>0</v>
      </c>
      <c r="K127" s="208"/>
      <c r="L127" s="36"/>
      <c r="M127" s="209" t="s">
        <v>1</v>
      </c>
      <c r="N127" s="210" t="s">
        <v>41</v>
      </c>
      <c r="O127" s="68"/>
      <c r="P127" s="211">
        <f t="shared" si="1"/>
        <v>0</v>
      </c>
      <c r="Q127" s="211">
        <v>0</v>
      </c>
      <c r="R127" s="211">
        <f t="shared" si="2"/>
        <v>0</v>
      </c>
      <c r="S127" s="211">
        <v>0</v>
      </c>
      <c r="T127" s="212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161</v>
      </c>
      <c r="AT127" s="213" t="s">
        <v>146</v>
      </c>
      <c r="AU127" s="213" t="s">
        <v>86</v>
      </c>
      <c r="AY127" s="14" t="s">
        <v>143</v>
      </c>
      <c r="BE127" s="214">
        <f t="shared" si="4"/>
        <v>0</v>
      </c>
      <c r="BF127" s="214">
        <f t="shared" si="5"/>
        <v>0</v>
      </c>
      <c r="BG127" s="214">
        <f t="shared" si="6"/>
        <v>0</v>
      </c>
      <c r="BH127" s="214">
        <f t="shared" si="7"/>
        <v>0</v>
      </c>
      <c r="BI127" s="214">
        <f t="shared" si="8"/>
        <v>0</v>
      </c>
      <c r="BJ127" s="14" t="s">
        <v>84</v>
      </c>
      <c r="BK127" s="214">
        <f t="shared" si="9"/>
        <v>0</v>
      </c>
      <c r="BL127" s="14" t="s">
        <v>161</v>
      </c>
      <c r="BM127" s="213" t="s">
        <v>1131</v>
      </c>
    </row>
    <row r="128" spans="1:65" s="2" customFormat="1" ht="16.5" customHeight="1">
      <c r="A128" s="31"/>
      <c r="B128" s="32"/>
      <c r="C128" s="201" t="s">
        <v>177</v>
      </c>
      <c r="D128" s="201" t="s">
        <v>146</v>
      </c>
      <c r="E128" s="202" t="s">
        <v>1132</v>
      </c>
      <c r="F128" s="203" t="s">
        <v>1133</v>
      </c>
      <c r="G128" s="204" t="s">
        <v>247</v>
      </c>
      <c r="H128" s="205">
        <v>1</v>
      </c>
      <c r="I128" s="206"/>
      <c r="J128" s="207">
        <f t="shared" si="0"/>
        <v>0</v>
      </c>
      <c r="K128" s="208"/>
      <c r="L128" s="36"/>
      <c r="M128" s="209" t="s">
        <v>1</v>
      </c>
      <c r="N128" s="210" t="s">
        <v>41</v>
      </c>
      <c r="O128" s="68"/>
      <c r="P128" s="211">
        <f t="shared" si="1"/>
        <v>0</v>
      </c>
      <c r="Q128" s="211">
        <v>0</v>
      </c>
      <c r="R128" s="211">
        <f t="shared" si="2"/>
        <v>0</v>
      </c>
      <c r="S128" s="211">
        <v>0</v>
      </c>
      <c r="T128" s="212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161</v>
      </c>
      <c r="AT128" s="213" t="s">
        <v>146</v>
      </c>
      <c r="AU128" s="213" t="s">
        <v>86</v>
      </c>
      <c r="AY128" s="14" t="s">
        <v>143</v>
      </c>
      <c r="BE128" s="214">
        <f t="shared" si="4"/>
        <v>0</v>
      </c>
      <c r="BF128" s="214">
        <f t="shared" si="5"/>
        <v>0</v>
      </c>
      <c r="BG128" s="214">
        <f t="shared" si="6"/>
        <v>0</v>
      </c>
      <c r="BH128" s="214">
        <f t="shared" si="7"/>
        <v>0</v>
      </c>
      <c r="BI128" s="214">
        <f t="shared" si="8"/>
        <v>0</v>
      </c>
      <c r="BJ128" s="14" t="s">
        <v>84</v>
      </c>
      <c r="BK128" s="214">
        <f t="shared" si="9"/>
        <v>0</v>
      </c>
      <c r="BL128" s="14" t="s">
        <v>161</v>
      </c>
      <c r="BM128" s="213" t="s">
        <v>1134</v>
      </c>
    </row>
    <row r="129" spans="1:65" s="2" customFormat="1" ht="16.5" customHeight="1">
      <c r="A129" s="31"/>
      <c r="B129" s="32"/>
      <c r="C129" s="201" t="s">
        <v>181</v>
      </c>
      <c r="D129" s="201" t="s">
        <v>146</v>
      </c>
      <c r="E129" s="202" t="s">
        <v>1135</v>
      </c>
      <c r="F129" s="203" t="s">
        <v>1136</v>
      </c>
      <c r="G129" s="204" t="s">
        <v>247</v>
      </c>
      <c r="H129" s="205">
        <v>2</v>
      </c>
      <c r="I129" s="206"/>
      <c r="J129" s="207">
        <f t="shared" si="0"/>
        <v>0</v>
      </c>
      <c r="K129" s="208"/>
      <c r="L129" s="36"/>
      <c r="M129" s="209" t="s">
        <v>1</v>
      </c>
      <c r="N129" s="210" t="s">
        <v>41</v>
      </c>
      <c r="O129" s="68"/>
      <c r="P129" s="211">
        <f t="shared" si="1"/>
        <v>0</v>
      </c>
      <c r="Q129" s="211">
        <v>0</v>
      </c>
      <c r="R129" s="211">
        <f t="shared" si="2"/>
        <v>0</v>
      </c>
      <c r="S129" s="211">
        <v>0</v>
      </c>
      <c r="T129" s="212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161</v>
      </c>
      <c r="AT129" s="213" t="s">
        <v>146</v>
      </c>
      <c r="AU129" s="213" t="s">
        <v>86</v>
      </c>
      <c r="AY129" s="14" t="s">
        <v>143</v>
      </c>
      <c r="BE129" s="214">
        <f t="shared" si="4"/>
        <v>0</v>
      </c>
      <c r="BF129" s="214">
        <f t="shared" si="5"/>
        <v>0</v>
      </c>
      <c r="BG129" s="214">
        <f t="shared" si="6"/>
        <v>0</v>
      </c>
      <c r="BH129" s="214">
        <f t="shared" si="7"/>
        <v>0</v>
      </c>
      <c r="BI129" s="214">
        <f t="shared" si="8"/>
        <v>0</v>
      </c>
      <c r="BJ129" s="14" t="s">
        <v>84</v>
      </c>
      <c r="BK129" s="214">
        <f t="shared" si="9"/>
        <v>0</v>
      </c>
      <c r="BL129" s="14" t="s">
        <v>161</v>
      </c>
      <c r="BM129" s="213" t="s">
        <v>1137</v>
      </c>
    </row>
    <row r="130" spans="1:65" s="2" customFormat="1" ht="16.5" customHeight="1">
      <c r="A130" s="31"/>
      <c r="B130" s="32"/>
      <c r="C130" s="201" t="s">
        <v>185</v>
      </c>
      <c r="D130" s="201" t="s">
        <v>146</v>
      </c>
      <c r="E130" s="202" t="s">
        <v>1138</v>
      </c>
      <c r="F130" s="203" t="s">
        <v>1139</v>
      </c>
      <c r="G130" s="204" t="s">
        <v>247</v>
      </c>
      <c r="H130" s="205">
        <v>3</v>
      </c>
      <c r="I130" s="206"/>
      <c r="J130" s="207">
        <f t="shared" si="0"/>
        <v>0</v>
      </c>
      <c r="K130" s="208"/>
      <c r="L130" s="36"/>
      <c r="M130" s="209" t="s">
        <v>1</v>
      </c>
      <c r="N130" s="210" t="s">
        <v>41</v>
      </c>
      <c r="O130" s="68"/>
      <c r="P130" s="211">
        <f t="shared" si="1"/>
        <v>0</v>
      </c>
      <c r="Q130" s="211">
        <v>0</v>
      </c>
      <c r="R130" s="211">
        <f t="shared" si="2"/>
        <v>0</v>
      </c>
      <c r="S130" s="211">
        <v>0</v>
      </c>
      <c r="T130" s="212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161</v>
      </c>
      <c r="AT130" s="213" t="s">
        <v>146</v>
      </c>
      <c r="AU130" s="213" t="s">
        <v>86</v>
      </c>
      <c r="AY130" s="14" t="s">
        <v>143</v>
      </c>
      <c r="BE130" s="214">
        <f t="shared" si="4"/>
        <v>0</v>
      </c>
      <c r="BF130" s="214">
        <f t="shared" si="5"/>
        <v>0</v>
      </c>
      <c r="BG130" s="214">
        <f t="shared" si="6"/>
        <v>0</v>
      </c>
      <c r="BH130" s="214">
        <f t="shared" si="7"/>
        <v>0</v>
      </c>
      <c r="BI130" s="214">
        <f t="shared" si="8"/>
        <v>0</v>
      </c>
      <c r="BJ130" s="14" t="s">
        <v>84</v>
      </c>
      <c r="BK130" s="214">
        <f t="shared" si="9"/>
        <v>0</v>
      </c>
      <c r="BL130" s="14" t="s">
        <v>161</v>
      </c>
      <c r="BM130" s="213" t="s">
        <v>1140</v>
      </c>
    </row>
    <row r="131" spans="1:65" s="2" customFormat="1" ht="26.25" customHeight="1">
      <c r="A131" s="31"/>
      <c r="B131" s="32"/>
      <c r="C131" s="201" t="s">
        <v>189</v>
      </c>
      <c r="D131" s="201" t="s">
        <v>146</v>
      </c>
      <c r="E131" s="202" t="s">
        <v>1141</v>
      </c>
      <c r="F131" s="203" t="s">
        <v>1142</v>
      </c>
      <c r="G131" s="204" t="s">
        <v>247</v>
      </c>
      <c r="H131" s="205">
        <v>1</v>
      </c>
      <c r="I131" s="206"/>
      <c r="J131" s="207">
        <f t="shared" si="0"/>
        <v>0</v>
      </c>
      <c r="K131" s="208"/>
      <c r="L131" s="36"/>
      <c r="M131" s="209" t="s">
        <v>1</v>
      </c>
      <c r="N131" s="210" t="s">
        <v>41</v>
      </c>
      <c r="O131" s="68"/>
      <c r="P131" s="211">
        <f t="shared" si="1"/>
        <v>0</v>
      </c>
      <c r="Q131" s="211">
        <v>0</v>
      </c>
      <c r="R131" s="211">
        <f t="shared" si="2"/>
        <v>0</v>
      </c>
      <c r="S131" s="211">
        <v>0</v>
      </c>
      <c r="T131" s="212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161</v>
      </c>
      <c r="AT131" s="213" t="s">
        <v>146</v>
      </c>
      <c r="AU131" s="213" t="s">
        <v>86</v>
      </c>
      <c r="AY131" s="14" t="s">
        <v>143</v>
      </c>
      <c r="BE131" s="214">
        <f t="shared" si="4"/>
        <v>0</v>
      </c>
      <c r="BF131" s="214">
        <f t="shared" si="5"/>
        <v>0</v>
      </c>
      <c r="BG131" s="214">
        <f t="shared" si="6"/>
        <v>0</v>
      </c>
      <c r="BH131" s="214">
        <f t="shared" si="7"/>
        <v>0</v>
      </c>
      <c r="BI131" s="214">
        <f t="shared" si="8"/>
        <v>0</v>
      </c>
      <c r="BJ131" s="14" t="s">
        <v>84</v>
      </c>
      <c r="BK131" s="214">
        <f t="shared" si="9"/>
        <v>0</v>
      </c>
      <c r="BL131" s="14" t="s">
        <v>161</v>
      </c>
      <c r="BM131" s="213" t="s">
        <v>1143</v>
      </c>
    </row>
    <row r="132" spans="1:65" s="2" customFormat="1" ht="26.25" customHeight="1">
      <c r="A132" s="31"/>
      <c r="B132" s="32"/>
      <c r="C132" s="201" t="s">
        <v>193</v>
      </c>
      <c r="D132" s="201" t="s">
        <v>146</v>
      </c>
      <c r="E132" s="202" t="s">
        <v>1144</v>
      </c>
      <c r="F132" s="203" t="s">
        <v>1145</v>
      </c>
      <c r="G132" s="204" t="s">
        <v>247</v>
      </c>
      <c r="H132" s="205">
        <v>1</v>
      </c>
      <c r="I132" s="206"/>
      <c r="J132" s="207">
        <f t="shared" si="0"/>
        <v>0</v>
      </c>
      <c r="K132" s="208"/>
      <c r="L132" s="36"/>
      <c r="M132" s="209" t="s">
        <v>1</v>
      </c>
      <c r="N132" s="210" t="s">
        <v>41</v>
      </c>
      <c r="O132" s="68"/>
      <c r="P132" s="211">
        <f t="shared" si="1"/>
        <v>0</v>
      </c>
      <c r="Q132" s="211">
        <v>0</v>
      </c>
      <c r="R132" s="211">
        <f t="shared" si="2"/>
        <v>0</v>
      </c>
      <c r="S132" s="211">
        <v>0</v>
      </c>
      <c r="T132" s="212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161</v>
      </c>
      <c r="AT132" s="213" t="s">
        <v>146</v>
      </c>
      <c r="AU132" s="213" t="s">
        <v>86</v>
      </c>
      <c r="AY132" s="14" t="s">
        <v>143</v>
      </c>
      <c r="BE132" s="214">
        <f t="shared" si="4"/>
        <v>0</v>
      </c>
      <c r="BF132" s="214">
        <f t="shared" si="5"/>
        <v>0</v>
      </c>
      <c r="BG132" s="214">
        <f t="shared" si="6"/>
        <v>0</v>
      </c>
      <c r="BH132" s="214">
        <f t="shared" si="7"/>
        <v>0</v>
      </c>
      <c r="BI132" s="214">
        <f t="shared" si="8"/>
        <v>0</v>
      </c>
      <c r="BJ132" s="14" t="s">
        <v>84</v>
      </c>
      <c r="BK132" s="214">
        <f t="shared" si="9"/>
        <v>0</v>
      </c>
      <c r="BL132" s="14" t="s">
        <v>161</v>
      </c>
      <c r="BM132" s="213" t="s">
        <v>1146</v>
      </c>
    </row>
    <row r="133" spans="1:65" s="2" customFormat="1" ht="16.5" customHeight="1">
      <c r="A133" s="31"/>
      <c r="B133" s="32"/>
      <c r="C133" s="201" t="s">
        <v>197</v>
      </c>
      <c r="D133" s="201" t="s">
        <v>146</v>
      </c>
      <c r="E133" s="202" t="s">
        <v>1147</v>
      </c>
      <c r="F133" s="203" t="s">
        <v>1148</v>
      </c>
      <c r="G133" s="204" t="s">
        <v>247</v>
      </c>
      <c r="H133" s="205">
        <v>1</v>
      </c>
      <c r="I133" s="206"/>
      <c r="J133" s="207">
        <f t="shared" si="0"/>
        <v>0</v>
      </c>
      <c r="K133" s="208"/>
      <c r="L133" s="36"/>
      <c r="M133" s="209" t="s">
        <v>1</v>
      </c>
      <c r="N133" s="210" t="s">
        <v>41</v>
      </c>
      <c r="O133" s="68"/>
      <c r="P133" s="211">
        <f t="shared" si="1"/>
        <v>0</v>
      </c>
      <c r="Q133" s="211">
        <v>0</v>
      </c>
      <c r="R133" s="211">
        <f t="shared" si="2"/>
        <v>0</v>
      </c>
      <c r="S133" s="211">
        <v>0</v>
      </c>
      <c r="T133" s="212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161</v>
      </c>
      <c r="AT133" s="213" t="s">
        <v>146</v>
      </c>
      <c r="AU133" s="213" t="s">
        <v>86</v>
      </c>
      <c r="AY133" s="14" t="s">
        <v>143</v>
      </c>
      <c r="BE133" s="214">
        <f t="shared" si="4"/>
        <v>0</v>
      </c>
      <c r="BF133" s="214">
        <f t="shared" si="5"/>
        <v>0</v>
      </c>
      <c r="BG133" s="214">
        <f t="shared" si="6"/>
        <v>0</v>
      </c>
      <c r="BH133" s="214">
        <f t="shared" si="7"/>
        <v>0</v>
      </c>
      <c r="BI133" s="214">
        <f t="shared" si="8"/>
        <v>0</v>
      </c>
      <c r="BJ133" s="14" t="s">
        <v>84</v>
      </c>
      <c r="BK133" s="214">
        <f t="shared" si="9"/>
        <v>0</v>
      </c>
      <c r="BL133" s="14" t="s">
        <v>161</v>
      </c>
      <c r="BM133" s="213" t="s">
        <v>1149</v>
      </c>
    </row>
    <row r="134" spans="1:65" s="2" customFormat="1" ht="16.5" customHeight="1">
      <c r="A134" s="31"/>
      <c r="B134" s="32"/>
      <c r="C134" s="201" t="s">
        <v>201</v>
      </c>
      <c r="D134" s="201" t="s">
        <v>146</v>
      </c>
      <c r="E134" s="202" t="s">
        <v>1150</v>
      </c>
      <c r="F134" s="203" t="s">
        <v>1151</v>
      </c>
      <c r="G134" s="204" t="s">
        <v>247</v>
      </c>
      <c r="H134" s="205">
        <v>1</v>
      </c>
      <c r="I134" s="206"/>
      <c r="J134" s="207">
        <f t="shared" si="0"/>
        <v>0</v>
      </c>
      <c r="K134" s="208"/>
      <c r="L134" s="36"/>
      <c r="M134" s="209" t="s">
        <v>1</v>
      </c>
      <c r="N134" s="210" t="s">
        <v>41</v>
      </c>
      <c r="O134" s="68"/>
      <c r="P134" s="211">
        <f t="shared" si="1"/>
        <v>0</v>
      </c>
      <c r="Q134" s="211">
        <v>0</v>
      </c>
      <c r="R134" s="211">
        <f t="shared" si="2"/>
        <v>0</v>
      </c>
      <c r="S134" s="211">
        <v>0</v>
      </c>
      <c r="T134" s="212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161</v>
      </c>
      <c r="AT134" s="213" t="s">
        <v>146</v>
      </c>
      <c r="AU134" s="213" t="s">
        <v>86</v>
      </c>
      <c r="AY134" s="14" t="s">
        <v>143</v>
      </c>
      <c r="BE134" s="214">
        <f t="shared" si="4"/>
        <v>0</v>
      </c>
      <c r="BF134" s="214">
        <f t="shared" si="5"/>
        <v>0</v>
      </c>
      <c r="BG134" s="214">
        <f t="shared" si="6"/>
        <v>0</v>
      </c>
      <c r="BH134" s="214">
        <f t="shared" si="7"/>
        <v>0</v>
      </c>
      <c r="BI134" s="214">
        <f t="shared" si="8"/>
        <v>0</v>
      </c>
      <c r="BJ134" s="14" t="s">
        <v>84</v>
      </c>
      <c r="BK134" s="214">
        <f t="shared" si="9"/>
        <v>0</v>
      </c>
      <c r="BL134" s="14" t="s">
        <v>161</v>
      </c>
      <c r="BM134" s="213" t="s">
        <v>1152</v>
      </c>
    </row>
    <row r="135" spans="1:65" s="2" customFormat="1" ht="16.5" customHeight="1">
      <c r="A135" s="31"/>
      <c r="B135" s="32"/>
      <c r="C135" s="201" t="s">
        <v>8</v>
      </c>
      <c r="D135" s="201" t="s">
        <v>146</v>
      </c>
      <c r="E135" s="202" t="s">
        <v>1153</v>
      </c>
      <c r="F135" s="203" t="s">
        <v>1154</v>
      </c>
      <c r="G135" s="204" t="s">
        <v>247</v>
      </c>
      <c r="H135" s="205">
        <v>1</v>
      </c>
      <c r="I135" s="206"/>
      <c r="J135" s="207">
        <f t="shared" si="0"/>
        <v>0</v>
      </c>
      <c r="K135" s="208"/>
      <c r="L135" s="36"/>
      <c r="M135" s="209" t="s">
        <v>1</v>
      </c>
      <c r="N135" s="210" t="s">
        <v>41</v>
      </c>
      <c r="O135" s="68"/>
      <c r="P135" s="211">
        <f t="shared" si="1"/>
        <v>0</v>
      </c>
      <c r="Q135" s="211">
        <v>0</v>
      </c>
      <c r="R135" s="211">
        <f t="shared" si="2"/>
        <v>0</v>
      </c>
      <c r="S135" s="211">
        <v>0</v>
      </c>
      <c r="T135" s="212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161</v>
      </c>
      <c r="AT135" s="213" t="s">
        <v>146</v>
      </c>
      <c r="AU135" s="213" t="s">
        <v>86</v>
      </c>
      <c r="AY135" s="14" t="s">
        <v>143</v>
      </c>
      <c r="BE135" s="214">
        <f t="shared" si="4"/>
        <v>0</v>
      </c>
      <c r="BF135" s="214">
        <f t="shared" si="5"/>
        <v>0</v>
      </c>
      <c r="BG135" s="214">
        <f t="shared" si="6"/>
        <v>0</v>
      </c>
      <c r="BH135" s="214">
        <f t="shared" si="7"/>
        <v>0</v>
      </c>
      <c r="BI135" s="214">
        <f t="shared" si="8"/>
        <v>0</v>
      </c>
      <c r="BJ135" s="14" t="s">
        <v>84</v>
      </c>
      <c r="BK135" s="214">
        <f t="shared" si="9"/>
        <v>0</v>
      </c>
      <c r="BL135" s="14" t="s">
        <v>161</v>
      </c>
      <c r="BM135" s="213" t="s">
        <v>1155</v>
      </c>
    </row>
    <row r="136" spans="1:65" s="2" customFormat="1" ht="27" customHeight="1">
      <c r="A136" s="31"/>
      <c r="B136" s="32"/>
      <c r="C136" s="201" t="s">
        <v>150</v>
      </c>
      <c r="D136" s="201" t="s">
        <v>146</v>
      </c>
      <c r="E136" s="202" t="s">
        <v>1156</v>
      </c>
      <c r="F136" s="203" t="s">
        <v>1157</v>
      </c>
      <c r="G136" s="204" t="s">
        <v>247</v>
      </c>
      <c r="H136" s="205">
        <v>1</v>
      </c>
      <c r="I136" s="206"/>
      <c r="J136" s="207">
        <f t="shared" si="0"/>
        <v>0</v>
      </c>
      <c r="K136" s="208"/>
      <c r="L136" s="36"/>
      <c r="M136" s="209" t="s">
        <v>1</v>
      </c>
      <c r="N136" s="210" t="s">
        <v>41</v>
      </c>
      <c r="O136" s="68"/>
      <c r="P136" s="211">
        <f t="shared" si="1"/>
        <v>0</v>
      </c>
      <c r="Q136" s="211">
        <v>0</v>
      </c>
      <c r="R136" s="211">
        <f t="shared" si="2"/>
        <v>0</v>
      </c>
      <c r="S136" s="211">
        <v>0</v>
      </c>
      <c r="T136" s="212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161</v>
      </c>
      <c r="AT136" s="213" t="s">
        <v>146</v>
      </c>
      <c r="AU136" s="213" t="s">
        <v>86</v>
      </c>
      <c r="AY136" s="14" t="s">
        <v>143</v>
      </c>
      <c r="BE136" s="214">
        <f t="shared" si="4"/>
        <v>0</v>
      </c>
      <c r="BF136" s="214">
        <f t="shared" si="5"/>
        <v>0</v>
      </c>
      <c r="BG136" s="214">
        <f t="shared" si="6"/>
        <v>0</v>
      </c>
      <c r="BH136" s="214">
        <f t="shared" si="7"/>
        <v>0</v>
      </c>
      <c r="BI136" s="214">
        <f t="shared" si="8"/>
        <v>0</v>
      </c>
      <c r="BJ136" s="14" t="s">
        <v>84</v>
      </c>
      <c r="BK136" s="214">
        <f t="shared" si="9"/>
        <v>0</v>
      </c>
      <c r="BL136" s="14" t="s">
        <v>161</v>
      </c>
      <c r="BM136" s="213" t="s">
        <v>1158</v>
      </c>
    </row>
    <row r="137" spans="1:65" s="2" customFormat="1" ht="27" customHeight="1">
      <c r="A137" s="31"/>
      <c r="B137" s="32"/>
      <c r="C137" s="201" t="s">
        <v>211</v>
      </c>
      <c r="D137" s="201" t="s">
        <v>146</v>
      </c>
      <c r="E137" s="202" t="s">
        <v>1159</v>
      </c>
      <c r="F137" s="203" t="s">
        <v>1160</v>
      </c>
      <c r="G137" s="204" t="s">
        <v>149</v>
      </c>
      <c r="H137" s="205">
        <v>0.6</v>
      </c>
      <c r="I137" s="206"/>
      <c r="J137" s="207">
        <f t="shared" si="0"/>
        <v>0</v>
      </c>
      <c r="K137" s="208"/>
      <c r="L137" s="36"/>
      <c r="M137" s="209" t="s">
        <v>1</v>
      </c>
      <c r="N137" s="210" t="s">
        <v>41</v>
      </c>
      <c r="O137" s="68"/>
      <c r="P137" s="211">
        <f t="shared" si="1"/>
        <v>0</v>
      </c>
      <c r="Q137" s="211">
        <v>0</v>
      </c>
      <c r="R137" s="211">
        <f t="shared" si="2"/>
        <v>0</v>
      </c>
      <c r="S137" s="211">
        <v>0</v>
      </c>
      <c r="T137" s="212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161</v>
      </c>
      <c r="AT137" s="213" t="s">
        <v>146</v>
      </c>
      <c r="AU137" s="213" t="s">
        <v>86</v>
      </c>
      <c r="AY137" s="14" t="s">
        <v>143</v>
      </c>
      <c r="BE137" s="214">
        <f t="shared" si="4"/>
        <v>0</v>
      </c>
      <c r="BF137" s="214">
        <f t="shared" si="5"/>
        <v>0</v>
      </c>
      <c r="BG137" s="214">
        <f t="shared" si="6"/>
        <v>0</v>
      </c>
      <c r="BH137" s="214">
        <f t="shared" si="7"/>
        <v>0</v>
      </c>
      <c r="BI137" s="214">
        <f t="shared" si="8"/>
        <v>0</v>
      </c>
      <c r="BJ137" s="14" t="s">
        <v>84</v>
      </c>
      <c r="BK137" s="214">
        <f t="shared" si="9"/>
        <v>0</v>
      </c>
      <c r="BL137" s="14" t="s">
        <v>161</v>
      </c>
      <c r="BM137" s="213" t="s">
        <v>1161</v>
      </c>
    </row>
    <row r="138" spans="1:65" s="2" customFormat="1" ht="27" customHeight="1">
      <c r="A138" s="31"/>
      <c r="B138" s="32"/>
      <c r="C138" s="201" t="s">
        <v>215</v>
      </c>
      <c r="D138" s="201" t="s">
        <v>146</v>
      </c>
      <c r="E138" s="202" t="s">
        <v>1162</v>
      </c>
      <c r="F138" s="203" t="s">
        <v>1163</v>
      </c>
      <c r="G138" s="204" t="s">
        <v>247</v>
      </c>
      <c r="H138" s="205">
        <v>8</v>
      </c>
      <c r="I138" s="206"/>
      <c r="J138" s="207">
        <f t="shared" si="0"/>
        <v>0</v>
      </c>
      <c r="K138" s="208"/>
      <c r="L138" s="36"/>
      <c r="M138" s="209" t="s">
        <v>1</v>
      </c>
      <c r="N138" s="210" t="s">
        <v>41</v>
      </c>
      <c r="O138" s="68"/>
      <c r="P138" s="211">
        <f t="shared" si="1"/>
        <v>0</v>
      </c>
      <c r="Q138" s="211">
        <v>0</v>
      </c>
      <c r="R138" s="211">
        <f t="shared" si="2"/>
        <v>0</v>
      </c>
      <c r="S138" s="211">
        <v>0</v>
      </c>
      <c r="T138" s="212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161</v>
      </c>
      <c r="AT138" s="213" t="s">
        <v>146</v>
      </c>
      <c r="AU138" s="213" t="s">
        <v>86</v>
      </c>
      <c r="AY138" s="14" t="s">
        <v>143</v>
      </c>
      <c r="BE138" s="214">
        <f t="shared" si="4"/>
        <v>0</v>
      </c>
      <c r="BF138" s="214">
        <f t="shared" si="5"/>
        <v>0</v>
      </c>
      <c r="BG138" s="214">
        <f t="shared" si="6"/>
        <v>0</v>
      </c>
      <c r="BH138" s="214">
        <f t="shared" si="7"/>
        <v>0</v>
      </c>
      <c r="BI138" s="214">
        <f t="shared" si="8"/>
        <v>0</v>
      </c>
      <c r="BJ138" s="14" t="s">
        <v>84</v>
      </c>
      <c r="BK138" s="214">
        <f t="shared" si="9"/>
        <v>0</v>
      </c>
      <c r="BL138" s="14" t="s">
        <v>161</v>
      </c>
      <c r="BM138" s="213" t="s">
        <v>1164</v>
      </c>
    </row>
    <row r="139" spans="1:65" s="2" customFormat="1" ht="27" customHeight="1">
      <c r="A139" s="31"/>
      <c r="B139" s="32"/>
      <c r="C139" s="201" t="s">
        <v>219</v>
      </c>
      <c r="D139" s="201" t="s">
        <v>146</v>
      </c>
      <c r="E139" s="202" t="s">
        <v>1165</v>
      </c>
      <c r="F139" s="203" t="s">
        <v>1166</v>
      </c>
      <c r="G139" s="204" t="s">
        <v>247</v>
      </c>
      <c r="H139" s="205">
        <v>3</v>
      </c>
      <c r="I139" s="206"/>
      <c r="J139" s="207">
        <f t="shared" si="0"/>
        <v>0</v>
      </c>
      <c r="K139" s="208"/>
      <c r="L139" s="36"/>
      <c r="M139" s="209" t="s">
        <v>1</v>
      </c>
      <c r="N139" s="210" t="s">
        <v>41</v>
      </c>
      <c r="O139" s="68"/>
      <c r="P139" s="211">
        <f t="shared" si="1"/>
        <v>0</v>
      </c>
      <c r="Q139" s="211">
        <v>0</v>
      </c>
      <c r="R139" s="211">
        <f t="shared" si="2"/>
        <v>0</v>
      </c>
      <c r="S139" s="211">
        <v>0</v>
      </c>
      <c r="T139" s="212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161</v>
      </c>
      <c r="AT139" s="213" t="s">
        <v>146</v>
      </c>
      <c r="AU139" s="213" t="s">
        <v>86</v>
      </c>
      <c r="AY139" s="14" t="s">
        <v>143</v>
      </c>
      <c r="BE139" s="214">
        <f t="shared" si="4"/>
        <v>0</v>
      </c>
      <c r="BF139" s="214">
        <f t="shared" si="5"/>
        <v>0</v>
      </c>
      <c r="BG139" s="214">
        <f t="shared" si="6"/>
        <v>0</v>
      </c>
      <c r="BH139" s="214">
        <f t="shared" si="7"/>
        <v>0</v>
      </c>
      <c r="BI139" s="214">
        <f t="shared" si="8"/>
        <v>0</v>
      </c>
      <c r="BJ139" s="14" t="s">
        <v>84</v>
      </c>
      <c r="BK139" s="214">
        <f t="shared" si="9"/>
        <v>0</v>
      </c>
      <c r="BL139" s="14" t="s">
        <v>161</v>
      </c>
      <c r="BM139" s="213" t="s">
        <v>1167</v>
      </c>
    </row>
    <row r="140" spans="1:65" s="2" customFormat="1" ht="16.5" customHeight="1">
      <c r="A140" s="31"/>
      <c r="B140" s="32"/>
      <c r="C140" s="201" t="s">
        <v>223</v>
      </c>
      <c r="D140" s="201" t="s">
        <v>146</v>
      </c>
      <c r="E140" s="202" t="s">
        <v>1168</v>
      </c>
      <c r="F140" s="203" t="s">
        <v>1169</v>
      </c>
      <c r="G140" s="204" t="s">
        <v>247</v>
      </c>
      <c r="H140" s="205">
        <v>1</v>
      </c>
      <c r="I140" s="206"/>
      <c r="J140" s="207">
        <f t="shared" si="0"/>
        <v>0</v>
      </c>
      <c r="K140" s="208"/>
      <c r="L140" s="36"/>
      <c r="M140" s="209" t="s">
        <v>1</v>
      </c>
      <c r="N140" s="210" t="s">
        <v>41</v>
      </c>
      <c r="O140" s="68"/>
      <c r="P140" s="211">
        <f t="shared" si="1"/>
        <v>0</v>
      </c>
      <c r="Q140" s="211">
        <v>0</v>
      </c>
      <c r="R140" s="211">
        <f t="shared" si="2"/>
        <v>0</v>
      </c>
      <c r="S140" s="211">
        <v>0</v>
      </c>
      <c r="T140" s="212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161</v>
      </c>
      <c r="AT140" s="213" t="s">
        <v>146</v>
      </c>
      <c r="AU140" s="213" t="s">
        <v>86</v>
      </c>
      <c r="AY140" s="14" t="s">
        <v>143</v>
      </c>
      <c r="BE140" s="214">
        <f t="shared" si="4"/>
        <v>0</v>
      </c>
      <c r="BF140" s="214">
        <f t="shared" si="5"/>
        <v>0</v>
      </c>
      <c r="BG140" s="214">
        <f t="shared" si="6"/>
        <v>0</v>
      </c>
      <c r="BH140" s="214">
        <f t="shared" si="7"/>
        <v>0</v>
      </c>
      <c r="BI140" s="214">
        <f t="shared" si="8"/>
        <v>0</v>
      </c>
      <c r="BJ140" s="14" t="s">
        <v>84</v>
      </c>
      <c r="BK140" s="214">
        <f t="shared" si="9"/>
        <v>0</v>
      </c>
      <c r="BL140" s="14" t="s">
        <v>161</v>
      </c>
      <c r="BM140" s="213" t="s">
        <v>1170</v>
      </c>
    </row>
    <row r="141" spans="1:65" s="2" customFormat="1" ht="25.5" customHeight="1">
      <c r="A141" s="31"/>
      <c r="B141" s="32"/>
      <c r="C141" s="201" t="s">
        <v>7</v>
      </c>
      <c r="D141" s="201" t="s">
        <v>146</v>
      </c>
      <c r="E141" s="202" t="s">
        <v>1171</v>
      </c>
      <c r="F141" s="203" t="s">
        <v>1172</v>
      </c>
      <c r="G141" s="204" t="s">
        <v>247</v>
      </c>
      <c r="H141" s="205">
        <v>1</v>
      </c>
      <c r="I141" s="206"/>
      <c r="J141" s="207">
        <f t="shared" si="0"/>
        <v>0</v>
      </c>
      <c r="K141" s="208"/>
      <c r="L141" s="36"/>
      <c r="M141" s="209" t="s">
        <v>1</v>
      </c>
      <c r="N141" s="210" t="s">
        <v>41</v>
      </c>
      <c r="O141" s="68"/>
      <c r="P141" s="211">
        <f t="shared" si="1"/>
        <v>0</v>
      </c>
      <c r="Q141" s="211">
        <v>0</v>
      </c>
      <c r="R141" s="211">
        <f t="shared" si="2"/>
        <v>0</v>
      </c>
      <c r="S141" s="211">
        <v>0</v>
      </c>
      <c r="T141" s="212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161</v>
      </c>
      <c r="AT141" s="213" t="s">
        <v>146</v>
      </c>
      <c r="AU141" s="213" t="s">
        <v>86</v>
      </c>
      <c r="AY141" s="14" t="s">
        <v>143</v>
      </c>
      <c r="BE141" s="214">
        <f t="shared" si="4"/>
        <v>0</v>
      </c>
      <c r="BF141" s="214">
        <f t="shared" si="5"/>
        <v>0</v>
      </c>
      <c r="BG141" s="214">
        <f t="shared" si="6"/>
        <v>0</v>
      </c>
      <c r="BH141" s="214">
        <f t="shared" si="7"/>
        <v>0</v>
      </c>
      <c r="BI141" s="214">
        <f t="shared" si="8"/>
        <v>0</v>
      </c>
      <c r="BJ141" s="14" t="s">
        <v>84</v>
      </c>
      <c r="BK141" s="214">
        <f t="shared" si="9"/>
        <v>0</v>
      </c>
      <c r="BL141" s="14" t="s">
        <v>161</v>
      </c>
      <c r="BM141" s="213" t="s">
        <v>1173</v>
      </c>
    </row>
    <row r="142" spans="1:65" s="2" customFormat="1" ht="16.5" customHeight="1">
      <c r="A142" s="31"/>
      <c r="B142" s="32"/>
      <c r="C142" s="201" t="s">
        <v>230</v>
      </c>
      <c r="D142" s="201" t="s">
        <v>146</v>
      </c>
      <c r="E142" s="202" t="s">
        <v>1174</v>
      </c>
      <c r="F142" s="203" t="s">
        <v>1175</v>
      </c>
      <c r="G142" s="204" t="s">
        <v>149</v>
      </c>
      <c r="H142" s="205">
        <v>21</v>
      </c>
      <c r="I142" s="206"/>
      <c r="J142" s="207">
        <f t="shared" si="0"/>
        <v>0</v>
      </c>
      <c r="K142" s="208"/>
      <c r="L142" s="36"/>
      <c r="M142" s="209" t="s">
        <v>1</v>
      </c>
      <c r="N142" s="210" t="s">
        <v>41</v>
      </c>
      <c r="O142" s="68"/>
      <c r="P142" s="211">
        <f t="shared" si="1"/>
        <v>0</v>
      </c>
      <c r="Q142" s="211">
        <v>0</v>
      </c>
      <c r="R142" s="211">
        <f t="shared" si="2"/>
        <v>0</v>
      </c>
      <c r="S142" s="211">
        <v>0</v>
      </c>
      <c r="T142" s="212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161</v>
      </c>
      <c r="AT142" s="213" t="s">
        <v>146</v>
      </c>
      <c r="AU142" s="213" t="s">
        <v>86</v>
      </c>
      <c r="AY142" s="14" t="s">
        <v>143</v>
      </c>
      <c r="BE142" s="214">
        <f t="shared" si="4"/>
        <v>0</v>
      </c>
      <c r="BF142" s="214">
        <f t="shared" si="5"/>
        <v>0</v>
      </c>
      <c r="BG142" s="214">
        <f t="shared" si="6"/>
        <v>0</v>
      </c>
      <c r="BH142" s="214">
        <f t="shared" si="7"/>
        <v>0</v>
      </c>
      <c r="BI142" s="214">
        <f t="shared" si="8"/>
        <v>0</v>
      </c>
      <c r="BJ142" s="14" t="s">
        <v>84</v>
      </c>
      <c r="BK142" s="214">
        <f t="shared" si="9"/>
        <v>0</v>
      </c>
      <c r="BL142" s="14" t="s">
        <v>161</v>
      </c>
      <c r="BM142" s="213" t="s">
        <v>1176</v>
      </c>
    </row>
    <row r="143" spans="1:65" s="2" customFormat="1" ht="16.5" customHeight="1">
      <c r="A143" s="31"/>
      <c r="B143" s="32"/>
      <c r="C143" s="201" t="s">
        <v>234</v>
      </c>
      <c r="D143" s="201" t="s">
        <v>146</v>
      </c>
      <c r="E143" s="202" t="s">
        <v>1177</v>
      </c>
      <c r="F143" s="203" t="s">
        <v>1178</v>
      </c>
      <c r="G143" s="204" t="s">
        <v>149</v>
      </c>
      <c r="H143" s="205">
        <v>6</v>
      </c>
      <c r="I143" s="206"/>
      <c r="J143" s="207">
        <f t="shared" si="0"/>
        <v>0</v>
      </c>
      <c r="K143" s="208"/>
      <c r="L143" s="36"/>
      <c r="M143" s="209" t="s">
        <v>1</v>
      </c>
      <c r="N143" s="210" t="s">
        <v>41</v>
      </c>
      <c r="O143" s="68"/>
      <c r="P143" s="211">
        <f t="shared" si="1"/>
        <v>0</v>
      </c>
      <c r="Q143" s="211">
        <v>0</v>
      </c>
      <c r="R143" s="211">
        <f t="shared" si="2"/>
        <v>0</v>
      </c>
      <c r="S143" s="211">
        <v>0</v>
      </c>
      <c r="T143" s="212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161</v>
      </c>
      <c r="AT143" s="213" t="s">
        <v>146</v>
      </c>
      <c r="AU143" s="213" t="s">
        <v>86</v>
      </c>
      <c r="AY143" s="14" t="s">
        <v>143</v>
      </c>
      <c r="BE143" s="214">
        <f t="shared" si="4"/>
        <v>0</v>
      </c>
      <c r="BF143" s="214">
        <f t="shared" si="5"/>
        <v>0</v>
      </c>
      <c r="BG143" s="214">
        <f t="shared" si="6"/>
        <v>0</v>
      </c>
      <c r="BH143" s="214">
        <f t="shared" si="7"/>
        <v>0</v>
      </c>
      <c r="BI143" s="214">
        <f t="shared" si="8"/>
        <v>0</v>
      </c>
      <c r="BJ143" s="14" t="s">
        <v>84</v>
      </c>
      <c r="BK143" s="214">
        <f t="shared" si="9"/>
        <v>0</v>
      </c>
      <c r="BL143" s="14" t="s">
        <v>161</v>
      </c>
      <c r="BM143" s="213" t="s">
        <v>1179</v>
      </c>
    </row>
    <row r="144" spans="1:65" s="2" customFormat="1" ht="16.5" customHeight="1">
      <c r="A144" s="31"/>
      <c r="B144" s="32"/>
      <c r="C144" s="201" t="s">
        <v>238</v>
      </c>
      <c r="D144" s="201" t="s">
        <v>146</v>
      </c>
      <c r="E144" s="202" t="s">
        <v>1180</v>
      </c>
      <c r="F144" s="203" t="s">
        <v>1181</v>
      </c>
      <c r="G144" s="204" t="s">
        <v>247</v>
      </c>
      <c r="H144" s="205">
        <v>25</v>
      </c>
      <c r="I144" s="206"/>
      <c r="J144" s="207">
        <f t="shared" si="0"/>
        <v>0</v>
      </c>
      <c r="K144" s="208"/>
      <c r="L144" s="36"/>
      <c r="M144" s="209" t="s">
        <v>1</v>
      </c>
      <c r="N144" s="210" t="s">
        <v>41</v>
      </c>
      <c r="O144" s="68"/>
      <c r="P144" s="211">
        <f t="shared" si="1"/>
        <v>0</v>
      </c>
      <c r="Q144" s="211">
        <v>0</v>
      </c>
      <c r="R144" s="211">
        <f t="shared" si="2"/>
        <v>0</v>
      </c>
      <c r="S144" s="211">
        <v>0</v>
      </c>
      <c r="T144" s="212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161</v>
      </c>
      <c r="AT144" s="213" t="s">
        <v>146</v>
      </c>
      <c r="AU144" s="213" t="s">
        <v>86</v>
      </c>
      <c r="AY144" s="14" t="s">
        <v>143</v>
      </c>
      <c r="BE144" s="214">
        <f t="shared" si="4"/>
        <v>0</v>
      </c>
      <c r="BF144" s="214">
        <f t="shared" si="5"/>
        <v>0</v>
      </c>
      <c r="BG144" s="214">
        <f t="shared" si="6"/>
        <v>0</v>
      </c>
      <c r="BH144" s="214">
        <f t="shared" si="7"/>
        <v>0</v>
      </c>
      <c r="BI144" s="214">
        <f t="shared" si="8"/>
        <v>0</v>
      </c>
      <c r="BJ144" s="14" t="s">
        <v>84</v>
      </c>
      <c r="BK144" s="214">
        <f t="shared" si="9"/>
        <v>0</v>
      </c>
      <c r="BL144" s="14" t="s">
        <v>161</v>
      </c>
      <c r="BM144" s="213" t="s">
        <v>1182</v>
      </c>
    </row>
    <row r="145" spans="1:65" s="2" customFormat="1" ht="16.5" customHeight="1">
      <c r="A145" s="31"/>
      <c r="B145" s="32"/>
      <c r="C145" s="201" t="s">
        <v>240</v>
      </c>
      <c r="D145" s="201" t="s">
        <v>146</v>
      </c>
      <c r="E145" s="202" t="s">
        <v>1183</v>
      </c>
      <c r="F145" s="203" t="s">
        <v>1184</v>
      </c>
      <c r="G145" s="204" t="s">
        <v>247</v>
      </c>
      <c r="H145" s="205">
        <v>8</v>
      </c>
      <c r="I145" s="206"/>
      <c r="J145" s="207">
        <f t="shared" si="0"/>
        <v>0</v>
      </c>
      <c r="K145" s="208"/>
      <c r="L145" s="36"/>
      <c r="M145" s="209" t="s">
        <v>1</v>
      </c>
      <c r="N145" s="210" t="s">
        <v>41</v>
      </c>
      <c r="O145" s="68"/>
      <c r="P145" s="211">
        <f t="shared" si="1"/>
        <v>0</v>
      </c>
      <c r="Q145" s="211">
        <v>0</v>
      </c>
      <c r="R145" s="211">
        <f t="shared" si="2"/>
        <v>0</v>
      </c>
      <c r="S145" s="211">
        <v>0</v>
      </c>
      <c r="T145" s="212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161</v>
      </c>
      <c r="AT145" s="213" t="s">
        <v>146</v>
      </c>
      <c r="AU145" s="213" t="s">
        <v>86</v>
      </c>
      <c r="AY145" s="14" t="s">
        <v>143</v>
      </c>
      <c r="BE145" s="214">
        <f t="shared" si="4"/>
        <v>0</v>
      </c>
      <c r="BF145" s="214">
        <f t="shared" si="5"/>
        <v>0</v>
      </c>
      <c r="BG145" s="214">
        <f t="shared" si="6"/>
        <v>0</v>
      </c>
      <c r="BH145" s="214">
        <f t="shared" si="7"/>
        <v>0</v>
      </c>
      <c r="BI145" s="214">
        <f t="shared" si="8"/>
        <v>0</v>
      </c>
      <c r="BJ145" s="14" t="s">
        <v>84</v>
      </c>
      <c r="BK145" s="214">
        <f t="shared" si="9"/>
        <v>0</v>
      </c>
      <c r="BL145" s="14" t="s">
        <v>161</v>
      </c>
      <c r="BM145" s="213" t="s">
        <v>1185</v>
      </c>
    </row>
    <row r="146" spans="1:65" s="2" customFormat="1" ht="16.5" customHeight="1">
      <c r="A146" s="31"/>
      <c r="B146" s="32"/>
      <c r="C146" s="201" t="s">
        <v>244</v>
      </c>
      <c r="D146" s="201" t="s">
        <v>146</v>
      </c>
      <c r="E146" s="202" t="s">
        <v>1186</v>
      </c>
      <c r="F146" s="203" t="s">
        <v>1187</v>
      </c>
      <c r="G146" s="204" t="s">
        <v>247</v>
      </c>
      <c r="H146" s="205">
        <v>50</v>
      </c>
      <c r="I146" s="206"/>
      <c r="J146" s="207">
        <f t="shared" si="0"/>
        <v>0</v>
      </c>
      <c r="K146" s="208"/>
      <c r="L146" s="36"/>
      <c r="M146" s="209" t="s">
        <v>1</v>
      </c>
      <c r="N146" s="210" t="s">
        <v>41</v>
      </c>
      <c r="O146" s="68"/>
      <c r="P146" s="211">
        <f t="shared" si="1"/>
        <v>0</v>
      </c>
      <c r="Q146" s="211">
        <v>0</v>
      </c>
      <c r="R146" s="211">
        <f t="shared" si="2"/>
        <v>0</v>
      </c>
      <c r="S146" s="211">
        <v>0</v>
      </c>
      <c r="T146" s="212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161</v>
      </c>
      <c r="AT146" s="213" t="s">
        <v>146</v>
      </c>
      <c r="AU146" s="213" t="s">
        <v>86</v>
      </c>
      <c r="AY146" s="14" t="s">
        <v>143</v>
      </c>
      <c r="BE146" s="214">
        <f t="shared" si="4"/>
        <v>0</v>
      </c>
      <c r="BF146" s="214">
        <f t="shared" si="5"/>
        <v>0</v>
      </c>
      <c r="BG146" s="214">
        <f t="shared" si="6"/>
        <v>0</v>
      </c>
      <c r="BH146" s="214">
        <f t="shared" si="7"/>
        <v>0</v>
      </c>
      <c r="BI146" s="214">
        <f t="shared" si="8"/>
        <v>0</v>
      </c>
      <c r="BJ146" s="14" t="s">
        <v>84</v>
      </c>
      <c r="BK146" s="214">
        <f t="shared" si="9"/>
        <v>0</v>
      </c>
      <c r="BL146" s="14" t="s">
        <v>161</v>
      </c>
      <c r="BM146" s="213" t="s">
        <v>1188</v>
      </c>
    </row>
    <row r="147" spans="1:65" s="2" customFormat="1" ht="16.5" customHeight="1">
      <c r="A147" s="31"/>
      <c r="B147" s="32"/>
      <c r="C147" s="201" t="s">
        <v>249</v>
      </c>
      <c r="D147" s="201" t="s">
        <v>146</v>
      </c>
      <c r="E147" s="202" t="s">
        <v>1189</v>
      </c>
      <c r="F147" s="203" t="s">
        <v>1190</v>
      </c>
      <c r="G147" s="204" t="s">
        <v>247</v>
      </c>
      <c r="H147" s="205">
        <v>50</v>
      </c>
      <c r="I147" s="206"/>
      <c r="J147" s="207">
        <f t="shared" si="0"/>
        <v>0</v>
      </c>
      <c r="K147" s="208"/>
      <c r="L147" s="36"/>
      <c r="M147" s="209" t="s">
        <v>1</v>
      </c>
      <c r="N147" s="210" t="s">
        <v>41</v>
      </c>
      <c r="O147" s="68"/>
      <c r="P147" s="211">
        <f t="shared" si="1"/>
        <v>0</v>
      </c>
      <c r="Q147" s="211">
        <v>0</v>
      </c>
      <c r="R147" s="211">
        <f t="shared" si="2"/>
        <v>0</v>
      </c>
      <c r="S147" s="211">
        <v>0</v>
      </c>
      <c r="T147" s="212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161</v>
      </c>
      <c r="AT147" s="213" t="s">
        <v>146</v>
      </c>
      <c r="AU147" s="213" t="s">
        <v>86</v>
      </c>
      <c r="AY147" s="14" t="s">
        <v>143</v>
      </c>
      <c r="BE147" s="214">
        <f t="shared" si="4"/>
        <v>0</v>
      </c>
      <c r="BF147" s="214">
        <f t="shared" si="5"/>
        <v>0</v>
      </c>
      <c r="BG147" s="214">
        <f t="shared" si="6"/>
        <v>0</v>
      </c>
      <c r="BH147" s="214">
        <f t="shared" si="7"/>
        <v>0</v>
      </c>
      <c r="BI147" s="214">
        <f t="shared" si="8"/>
        <v>0</v>
      </c>
      <c r="BJ147" s="14" t="s">
        <v>84</v>
      </c>
      <c r="BK147" s="214">
        <f t="shared" si="9"/>
        <v>0</v>
      </c>
      <c r="BL147" s="14" t="s">
        <v>161</v>
      </c>
      <c r="BM147" s="213" t="s">
        <v>1191</v>
      </c>
    </row>
    <row r="148" spans="1:65" s="2" customFormat="1" ht="16.5" customHeight="1">
      <c r="A148" s="31"/>
      <c r="B148" s="32"/>
      <c r="C148" s="201" t="s">
        <v>253</v>
      </c>
      <c r="D148" s="201" t="s">
        <v>146</v>
      </c>
      <c r="E148" s="202" t="s">
        <v>1192</v>
      </c>
      <c r="F148" s="203" t="s">
        <v>1193</v>
      </c>
      <c r="G148" s="204" t="s">
        <v>247</v>
      </c>
      <c r="H148" s="205">
        <v>50</v>
      </c>
      <c r="I148" s="206"/>
      <c r="J148" s="207">
        <f t="shared" si="0"/>
        <v>0</v>
      </c>
      <c r="K148" s="208"/>
      <c r="L148" s="36"/>
      <c r="M148" s="209" t="s">
        <v>1</v>
      </c>
      <c r="N148" s="210" t="s">
        <v>41</v>
      </c>
      <c r="O148" s="68"/>
      <c r="P148" s="211">
        <f t="shared" si="1"/>
        <v>0</v>
      </c>
      <c r="Q148" s="211">
        <v>0</v>
      </c>
      <c r="R148" s="211">
        <f t="shared" si="2"/>
        <v>0</v>
      </c>
      <c r="S148" s="211">
        <v>0</v>
      </c>
      <c r="T148" s="212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3" t="s">
        <v>161</v>
      </c>
      <c r="AT148" s="213" t="s">
        <v>146</v>
      </c>
      <c r="AU148" s="213" t="s">
        <v>86</v>
      </c>
      <c r="AY148" s="14" t="s">
        <v>143</v>
      </c>
      <c r="BE148" s="214">
        <f t="shared" si="4"/>
        <v>0</v>
      </c>
      <c r="BF148" s="214">
        <f t="shared" si="5"/>
        <v>0</v>
      </c>
      <c r="BG148" s="214">
        <f t="shared" si="6"/>
        <v>0</v>
      </c>
      <c r="BH148" s="214">
        <f t="shared" si="7"/>
        <v>0</v>
      </c>
      <c r="BI148" s="214">
        <f t="shared" si="8"/>
        <v>0</v>
      </c>
      <c r="BJ148" s="14" t="s">
        <v>84</v>
      </c>
      <c r="BK148" s="214">
        <f t="shared" si="9"/>
        <v>0</v>
      </c>
      <c r="BL148" s="14" t="s">
        <v>161</v>
      </c>
      <c r="BM148" s="213" t="s">
        <v>1194</v>
      </c>
    </row>
    <row r="149" spans="1:65" s="2" customFormat="1" ht="16.5" customHeight="1">
      <c r="A149" s="31"/>
      <c r="B149" s="32"/>
      <c r="C149" s="201" t="s">
        <v>258</v>
      </c>
      <c r="D149" s="201" t="s">
        <v>146</v>
      </c>
      <c r="E149" s="202" t="s">
        <v>1195</v>
      </c>
      <c r="F149" s="203" t="s">
        <v>1196</v>
      </c>
      <c r="G149" s="204" t="s">
        <v>149</v>
      </c>
      <c r="H149" s="205">
        <v>30</v>
      </c>
      <c r="I149" s="206"/>
      <c r="J149" s="207">
        <f t="shared" si="0"/>
        <v>0</v>
      </c>
      <c r="K149" s="208"/>
      <c r="L149" s="36"/>
      <c r="M149" s="209" t="s">
        <v>1</v>
      </c>
      <c r="N149" s="210" t="s">
        <v>41</v>
      </c>
      <c r="O149" s="68"/>
      <c r="P149" s="211">
        <f t="shared" si="1"/>
        <v>0</v>
      </c>
      <c r="Q149" s="211">
        <v>0</v>
      </c>
      <c r="R149" s="211">
        <f t="shared" si="2"/>
        <v>0</v>
      </c>
      <c r="S149" s="211">
        <v>0</v>
      </c>
      <c r="T149" s="212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161</v>
      </c>
      <c r="AT149" s="213" t="s">
        <v>146</v>
      </c>
      <c r="AU149" s="213" t="s">
        <v>86</v>
      </c>
      <c r="AY149" s="14" t="s">
        <v>143</v>
      </c>
      <c r="BE149" s="214">
        <f t="shared" si="4"/>
        <v>0</v>
      </c>
      <c r="BF149" s="214">
        <f t="shared" si="5"/>
        <v>0</v>
      </c>
      <c r="BG149" s="214">
        <f t="shared" si="6"/>
        <v>0</v>
      </c>
      <c r="BH149" s="214">
        <f t="shared" si="7"/>
        <v>0</v>
      </c>
      <c r="BI149" s="214">
        <f t="shared" si="8"/>
        <v>0</v>
      </c>
      <c r="BJ149" s="14" t="s">
        <v>84</v>
      </c>
      <c r="BK149" s="214">
        <f t="shared" si="9"/>
        <v>0</v>
      </c>
      <c r="BL149" s="14" t="s">
        <v>161</v>
      </c>
      <c r="BM149" s="213" t="s">
        <v>1197</v>
      </c>
    </row>
    <row r="150" spans="1:65" s="2" customFormat="1" ht="16.5" customHeight="1">
      <c r="A150" s="31"/>
      <c r="B150" s="32"/>
      <c r="C150" s="201" t="s">
        <v>270</v>
      </c>
      <c r="D150" s="201" t="s">
        <v>146</v>
      </c>
      <c r="E150" s="202" t="s">
        <v>1198</v>
      </c>
      <c r="F150" s="203" t="s">
        <v>1199</v>
      </c>
      <c r="G150" s="204" t="s">
        <v>149</v>
      </c>
      <c r="H150" s="205">
        <v>20</v>
      </c>
      <c r="I150" s="206"/>
      <c r="J150" s="207">
        <f t="shared" si="0"/>
        <v>0</v>
      </c>
      <c r="K150" s="208"/>
      <c r="L150" s="36"/>
      <c r="M150" s="209" t="s">
        <v>1</v>
      </c>
      <c r="N150" s="210" t="s">
        <v>41</v>
      </c>
      <c r="O150" s="68"/>
      <c r="P150" s="211">
        <f t="shared" si="1"/>
        <v>0</v>
      </c>
      <c r="Q150" s="211">
        <v>0</v>
      </c>
      <c r="R150" s="211">
        <f t="shared" si="2"/>
        <v>0</v>
      </c>
      <c r="S150" s="211">
        <v>0</v>
      </c>
      <c r="T150" s="212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161</v>
      </c>
      <c r="AT150" s="213" t="s">
        <v>146</v>
      </c>
      <c r="AU150" s="213" t="s">
        <v>86</v>
      </c>
      <c r="AY150" s="14" t="s">
        <v>143</v>
      </c>
      <c r="BE150" s="214">
        <f t="shared" si="4"/>
        <v>0</v>
      </c>
      <c r="BF150" s="214">
        <f t="shared" si="5"/>
        <v>0</v>
      </c>
      <c r="BG150" s="214">
        <f t="shared" si="6"/>
        <v>0</v>
      </c>
      <c r="BH150" s="214">
        <f t="shared" si="7"/>
        <v>0</v>
      </c>
      <c r="BI150" s="214">
        <f t="shared" si="8"/>
        <v>0</v>
      </c>
      <c r="BJ150" s="14" t="s">
        <v>84</v>
      </c>
      <c r="BK150" s="214">
        <f t="shared" si="9"/>
        <v>0</v>
      </c>
      <c r="BL150" s="14" t="s">
        <v>161</v>
      </c>
      <c r="BM150" s="213" t="s">
        <v>1200</v>
      </c>
    </row>
    <row r="151" spans="1:65" s="2" customFormat="1" ht="26.25" customHeight="1">
      <c r="A151" s="31"/>
      <c r="B151" s="32"/>
      <c r="C151" s="201" t="s">
        <v>274</v>
      </c>
      <c r="D151" s="201" t="s">
        <v>146</v>
      </c>
      <c r="E151" s="202" t="s">
        <v>1201</v>
      </c>
      <c r="F151" s="203" t="s">
        <v>1202</v>
      </c>
      <c r="G151" s="204" t="s">
        <v>247</v>
      </c>
      <c r="H151" s="205">
        <v>30</v>
      </c>
      <c r="I151" s="206"/>
      <c r="J151" s="207">
        <f t="shared" si="0"/>
        <v>0</v>
      </c>
      <c r="K151" s="208"/>
      <c r="L151" s="36"/>
      <c r="M151" s="209" t="s">
        <v>1</v>
      </c>
      <c r="N151" s="210" t="s">
        <v>41</v>
      </c>
      <c r="O151" s="68"/>
      <c r="P151" s="211">
        <f t="shared" si="1"/>
        <v>0</v>
      </c>
      <c r="Q151" s="211">
        <v>0</v>
      </c>
      <c r="R151" s="211">
        <f t="shared" si="2"/>
        <v>0</v>
      </c>
      <c r="S151" s="211">
        <v>0</v>
      </c>
      <c r="T151" s="212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3" t="s">
        <v>161</v>
      </c>
      <c r="AT151" s="213" t="s">
        <v>146</v>
      </c>
      <c r="AU151" s="213" t="s">
        <v>86</v>
      </c>
      <c r="AY151" s="14" t="s">
        <v>143</v>
      </c>
      <c r="BE151" s="214">
        <f t="shared" si="4"/>
        <v>0</v>
      </c>
      <c r="BF151" s="214">
        <f t="shared" si="5"/>
        <v>0</v>
      </c>
      <c r="BG151" s="214">
        <f t="shared" si="6"/>
        <v>0</v>
      </c>
      <c r="BH151" s="214">
        <f t="shared" si="7"/>
        <v>0</v>
      </c>
      <c r="BI151" s="214">
        <f t="shared" si="8"/>
        <v>0</v>
      </c>
      <c r="BJ151" s="14" t="s">
        <v>84</v>
      </c>
      <c r="BK151" s="214">
        <f t="shared" si="9"/>
        <v>0</v>
      </c>
      <c r="BL151" s="14" t="s">
        <v>161</v>
      </c>
      <c r="BM151" s="213" t="s">
        <v>1203</v>
      </c>
    </row>
    <row r="152" spans="1:65" s="2" customFormat="1" ht="16.5" customHeight="1">
      <c r="A152" s="31"/>
      <c r="B152" s="32"/>
      <c r="C152" s="201" t="s">
        <v>155</v>
      </c>
      <c r="D152" s="201" t="s">
        <v>146</v>
      </c>
      <c r="E152" s="202" t="s">
        <v>1204</v>
      </c>
      <c r="F152" s="203" t="s">
        <v>1205</v>
      </c>
      <c r="G152" s="204" t="s">
        <v>247</v>
      </c>
      <c r="H152" s="205">
        <v>5</v>
      </c>
      <c r="I152" s="206"/>
      <c r="J152" s="207">
        <f t="shared" si="0"/>
        <v>0</v>
      </c>
      <c r="K152" s="208"/>
      <c r="L152" s="36"/>
      <c r="M152" s="209" t="s">
        <v>1</v>
      </c>
      <c r="N152" s="210" t="s">
        <v>41</v>
      </c>
      <c r="O152" s="68"/>
      <c r="P152" s="211">
        <f t="shared" si="1"/>
        <v>0</v>
      </c>
      <c r="Q152" s="211">
        <v>0</v>
      </c>
      <c r="R152" s="211">
        <f t="shared" si="2"/>
        <v>0</v>
      </c>
      <c r="S152" s="211">
        <v>0</v>
      </c>
      <c r="T152" s="212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161</v>
      </c>
      <c r="AT152" s="213" t="s">
        <v>146</v>
      </c>
      <c r="AU152" s="213" t="s">
        <v>86</v>
      </c>
      <c r="AY152" s="14" t="s">
        <v>143</v>
      </c>
      <c r="BE152" s="214">
        <f t="shared" si="4"/>
        <v>0</v>
      </c>
      <c r="BF152" s="214">
        <f t="shared" si="5"/>
        <v>0</v>
      </c>
      <c r="BG152" s="214">
        <f t="shared" si="6"/>
        <v>0</v>
      </c>
      <c r="BH152" s="214">
        <f t="shared" si="7"/>
        <v>0</v>
      </c>
      <c r="BI152" s="214">
        <f t="shared" si="8"/>
        <v>0</v>
      </c>
      <c r="BJ152" s="14" t="s">
        <v>84</v>
      </c>
      <c r="BK152" s="214">
        <f t="shared" si="9"/>
        <v>0</v>
      </c>
      <c r="BL152" s="14" t="s">
        <v>161</v>
      </c>
      <c r="BM152" s="213" t="s">
        <v>1206</v>
      </c>
    </row>
    <row r="153" spans="1:65" s="2" customFormat="1" ht="16.5" customHeight="1">
      <c r="A153" s="31"/>
      <c r="B153" s="32"/>
      <c r="C153" s="201" t="s">
        <v>281</v>
      </c>
      <c r="D153" s="201" t="s">
        <v>146</v>
      </c>
      <c r="E153" s="202" t="s">
        <v>1207</v>
      </c>
      <c r="F153" s="203" t="s">
        <v>1208</v>
      </c>
      <c r="G153" s="204" t="s">
        <v>247</v>
      </c>
      <c r="H153" s="205">
        <v>15</v>
      </c>
      <c r="I153" s="206"/>
      <c r="J153" s="207">
        <f aca="true" t="shared" si="10" ref="J153:J184">ROUND(I153*H153,2)</f>
        <v>0</v>
      </c>
      <c r="K153" s="208"/>
      <c r="L153" s="36"/>
      <c r="M153" s="209" t="s">
        <v>1</v>
      </c>
      <c r="N153" s="210" t="s">
        <v>41</v>
      </c>
      <c r="O153" s="68"/>
      <c r="P153" s="211">
        <f aca="true" t="shared" si="11" ref="P153:P184">O153*H153</f>
        <v>0</v>
      </c>
      <c r="Q153" s="211">
        <v>0</v>
      </c>
      <c r="R153" s="211">
        <f aca="true" t="shared" si="12" ref="R153:R184">Q153*H153</f>
        <v>0</v>
      </c>
      <c r="S153" s="211">
        <v>0</v>
      </c>
      <c r="T153" s="212">
        <f aca="true" t="shared" si="13" ref="T153:T184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3" t="s">
        <v>161</v>
      </c>
      <c r="AT153" s="213" t="s">
        <v>146</v>
      </c>
      <c r="AU153" s="213" t="s">
        <v>86</v>
      </c>
      <c r="AY153" s="14" t="s">
        <v>143</v>
      </c>
      <c r="BE153" s="214">
        <f aca="true" t="shared" si="14" ref="BE153:BE184">IF(N153="základní",J153,0)</f>
        <v>0</v>
      </c>
      <c r="BF153" s="214">
        <f aca="true" t="shared" si="15" ref="BF153:BF184">IF(N153="snížená",J153,0)</f>
        <v>0</v>
      </c>
      <c r="BG153" s="214">
        <f aca="true" t="shared" si="16" ref="BG153:BG184">IF(N153="zákl. přenesená",J153,0)</f>
        <v>0</v>
      </c>
      <c r="BH153" s="214">
        <f aca="true" t="shared" si="17" ref="BH153:BH184">IF(N153="sníž. přenesená",J153,0)</f>
        <v>0</v>
      </c>
      <c r="BI153" s="214">
        <f aca="true" t="shared" si="18" ref="BI153:BI184">IF(N153="nulová",J153,0)</f>
        <v>0</v>
      </c>
      <c r="BJ153" s="14" t="s">
        <v>84</v>
      </c>
      <c r="BK153" s="214">
        <f aca="true" t="shared" si="19" ref="BK153:BK184">ROUND(I153*H153,2)</f>
        <v>0</v>
      </c>
      <c r="BL153" s="14" t="s">
        <v>161</v>
      </c>
      <c r="BM153" s="213" t="s">
        <v>1209</v>
      </c>
    </row>
    <row r="154" spans="1:65" s="2" customFormat="1" ht="16.5" customHeight="1">
      <c r="A154" s="31"/>
      <c r="B154" s="32"/>
      <c r="C154" s="201" t="s">
        <v>285</v>
      </c>
      <c r="D154" s="201" t="s">
        <v>146</v>
      </c>
      <c r="E154" s="202" t="s">
        <v>1210</v>
      </c>
      <c r="F154" s="203" t="s">
        <v>1211</v>
      </c>
      <c r="G154" s="204" t="s">
        <v>247</v>
      </c>
      <c r="H154" s="205">
        <v>3</v>
      </c>
      <c r="I154" s="206"/>
      <c r="J154" s="207">
        <f t="shared" si="10"/>
        <v>0</v>
      </c>
      <c r="K154" s="208"/>
      <c r="L154" s="36"/>
      <c r="M154" s="209" t="s">
        <v>1</v>
      </c>
      <c r="N154" s="210" t="s">
        <v>41</v>
      </c>
      <c r="O154" s="68"/>
      <c r="P154" s="211">
        <f t="shared" si="11"/>
        <v>0</v>
      </c>
      <c r="Q154" s="211">
        <v>0</v>
      </c>
      <c r="R154" s="211">
        <f t="shared" si="12"/>
        <v>0</v>
      </c>
      <c r="S154" s="211">
        <v>0</v>
      </c>
      <c r="T154" s="212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3" t="s">
        <v>161</v>
      </c>
      <c r="AT154" s="213" t="s">
        <v>146</v>
      </c>
      <c r="AU154" s="213" t="s">
        <v>86</v>
      </c>
      <c r="AY154" s="14" t="s">
        <v>143</v>
      </c>
      <c r="BE154" s="214">
        <f t="shared" si="14"/>
        <v>0</v>
      </c>
      <c r="BF154" s="214">
        <f t="shared" si="15"/>
        <v>0</v>
      </c>
      <c r="BG154" s="214">
        <f t="shared" si="16"/>
        <v>0</v>
      </c>
      <c r="BH154" s="214">
        <f t="shared" si="17"/>
        <v>0</v>
      </c>
      <c r="BI154" s="214">
        <f t="shared" si="18"/>
        <v>0</v>
      </c>
      <c r="BJ154" s="14" t="s">
        <v>84</v>
      </c>
      <c r="BK154" s="214">
        <f t="shared" si="19"/>
        <v>0</v>
      </c>
      <c r="BL154" s="14" t="s">
        <v>161</v>
      </c>
      <c r="BM154" s="213" t="s">
        <v>1212</v>
      </c>
    </row>
    <row r="155" spans="1:65" s="2" customFormat="1" ht="26.25" customHeight="1">
      <c r="A155" s="31"/>
      <c r="B155" s="32"/>
      <c r="C155" s="201" t="s">
        <v>289</v>
      </c>
      <c r="D155" s="201" t="s">
        <v>146</v>
      </c>
      <c r="E155" s="202" t="s">
        <v>1213</v>
      </c>
      <c r="F155" s="203" t="s">
        <v>1214</v>
      </c>
      <c r="G155" s="204" t="s">
        <v>247</v>
      </c>
      <c r="H155" s="205">
        <v>1</v>
      </c>
      <c r="I155" s="206"/>
      <c r="J155" s="207">
        <f t="shared" si="10"/>
        <v>0</v>
      </c>
      <c r="K155" s="208"/>
      <c r="L155" s="36"/>
      <c r="M155" s="209" t="s">
        <v>1</v>
      </c>
      <c r="N155" s="210" t="s">
        <v>41</v>
      </c>
      <c r="O155" s="68"/>
      <c r="P155" s="211">
        <f t="shared" si="11"/>
        <v>0</v>
      </c>
      <c r="Q155" s="211">
        <v>0</v>
      </c>
      <c r="R155" s="211">
        <f t="shared" si="12"/>
        <v>0</v>
      </c>
      <c r="S155" s="211">
        <v>0</v>
      </c>
      <c r="T155" s="212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3" t="s">
        <v>161</v>
      </c>
      <c r="AT155" s="213" t="s">
        <v>146</v>
      </c>
      <c r="AU155" s="213" t="s">
        <v>86</v>
      </c>
      <c r="AY155" s="14" t="s">
        <v>143</v>
      </c>
      <c r="BE155" s="214">
        <f t="shared" si="14"/>
        <v>0</v>
      </c>
      <c r="BF155" s="214">
        <f t="shared" si="15"/>
        <v>0</v>
      </c>
      <c r="BG155" s="214">
        <f t="shared" si="16"/>
        <v>0</v>
      </c>
      <c r="BH155" s="214">
        <f t="shared" si="17"/>
        <v>0</v>
      </c>
      <c r="BI155" s="214">
        <f t="shared" si="18"/>
        <v>0</v>
      </c>
      <c r="BJ155" s="14" t="s">
        <v>84</v>
      </c>
      <c r="BK155" s="214">
        <f t="shared" si="19"/>
        <v>0</v>
      </c>
      <c r="BL155" s="14" t="s">
        <v>161</v>
      </c>
      <c r="BM155" s="213" t="s">
        <v>1215</v>
      </c>
    </row>
    <row r="156" spans="1:65" s="2" customFormat="1" ht="16.5" customHeight="1">
      <c r="A156" s="31"/>
      <c r="B156" s="32"/>
      <c r="C156" s="201" t="s">
        <v>293</v>
      </c>
      <c r="D156" s="201" t="s">
        <v>146</v>
      </c>
      <c r="E156" s="202" t="s">
        <v>1216</v>
      </c>
      <c r="F156" s="203" t="s">
        <v>1217</v>
      </c>
      <c r="G156" s="204" t="s">
        <v>247</v>
      </c>
      <c r="H156" s="205">
        <v>1</v>
      </c>
      <c r="I156" s="206"/>
      <c r="J156" s="207">
        <f t="shared" si="10"/>
        <v>0</v>
      </c>
      <c r="K156" s="208"/>
      <c r="L156" s="36"/>
      <c r="M156" s="209" t="s">
        <v>1</v>
      </c>
      <c r="N156" s="210" t="s">
        <v>41</v>
      </c>
      <c r="O156" s="68"/>
      <c r="P156" s="211">
        <f t="shared" si="11"/>
        <v>0</v>
      </c>
      <c r="Q156" s="211">
        <v>0</v>
      </c>
      <c r="R156" s="211">
        <f t="shared" si="12"/>
        <v>0</v>
      </c>
      <c r="S156" s="211">
        <v>0</v>
      </c>
      <c r="T156" s="212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161</v>
      </c>
      <c r="AT156" s="213" t="s">
        <v>146</v>
      </c>
      <c r="AU156" s="213" t="s">
        <v>86</v>
      </c>
      <c r="AY156" s="14" t="s">
        <v>143</v>
      </c>
      <c r="BE156" s="214">
        <f t="shared" si="14"/>
        <v>0</v>
      </c>
      <c r="BF156" s="214">
        <f t="shared" si="15"/>
        <v>0</v>
      </c>
      <c r="BG156" s="214">
        <f t="shared" si="16"/>
        <v>0</v>
      </c>
      <c r="BH156" s="214">
        <f t="shared" si="17"/>
        <v>0</v>
      </c>
      <c r="BI156" s="214">
        <f t="shared" si="18"/>
        <v>0</v>
      </c>
      <c r="BJ156" s="14" t="s">
        <v>84</v>
      </c>
      <c r="BK156" s="214">
        <f t="shared" si="19"/>
        <v>0</v>
      </c>
      <c r="BL156" s="14" t="s">
        <v>161</v>
      </c>
      <c r="BM156" s="213" t="s">
        <v>1218</v>
      </c>
    </row>
    <row r="157" spans="1:65" s="2" customFormat="1" ht="25.5" customHeight="1">
      <c r="A157" s="31"/>
      <c r="B157" s="32"/>
      <c r="C157" s="201" t="s">
        <v>297</v>
      </c>
      <c r="D157" s="201" t="s">
        <v>146</v>
      </c>
      <c r="E157" s="202" t="s">
        <v>1219</v>
      </c>
      <c r="F157" s="203" t="s">
        <v>1220</v>
      </c>
      <c r="G157" s="204" t="s">
        <v>247</v>
      </c>
      <c r="H157" s="205">
        <v>2</v>
      </c>
      <c r="I157" s="206"/>
      <c r="J157" s="207">
        <f t="shared" si="10"/>
        <v>0</v>
      </c>
      <c r="K157" s="208"/>
      <c r="L157" s="36"/>
      <c r="M157" s="209" t="s">
        <v>1</v>
      </c>
      <c r="N157" s="210" t="s">
        <v>41</v>
      </c>
      <c r="O157" s="68"/>
      <c r="P157" s="211">
        <f t="shared" si="11"/>
        <v>0</v>
      </c>
      <c r="Q157" s="211">
        <v>0</v>
      </c>
      <c r="R157" s="211">
        <f t="shared" si="12"/>
        <v>0</v>
      </c>
      <c r="S157" s="211">
        <v>0</v>
      </c>
      <c r="T157" s="212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161</v>
      </c>
      <c r="AT157" s="213" t="s">
        <v>146</v>
      </c>
      <c r="AU157" s="213" t="s">
        <v>86</v>
      </c>
      <c r="AY157" s="14" t="s">
        <v>143</v>
      </c>
      <c r="BE157" s="214">
        <f t="shared" si="14"/>
        <v>0</v>
      </c>
      <c r="BF157" s="214">
        <f t="shared" si="15"/>
        <v>0</v>
      </c>
      <c r="BG157" s="214">
        <f t="shared" si="16"/>
        <v>0</v>
      </c>
      <c r="BH157" s="214">
        <f t="shared" si="17"/>
        <v>0</v>
      </c>
      <c r="BI157" s="214">
        <f t="shared" si="18"/>
        <v>0</v>
      </c>
      <c r="BJ157" s="14" t="s">
        <v>84</v>
      </c>
      <c r="BK157" s="214">
        <f t="shared" si="19"/>
        <v>0</v>
      </c>
      <c r="BL157" s="14" t="s">
        <v>161</v>
      </c>
      <c r="BM157" s="213" t="s">
        <v>1221</v>
      </c>
    </row>
    <row r="158" spans="1:65" s="2" customFormat="1" ht="16.5" customHeight="1">
      <c r="A158" s="31"/>
      <c r="B158" s="32"/>
      <c r="C158" s="201" t="s">
        <v>301</v>
      </c>
      <c r="D158" s="201" t="s">
        <v>146</v>
      </c>
      <c r="E158" s="202" t="s">
        <v>1222</v>
      </c>
      <c r="F158" s="203" t="s">
        <v>1223</v>
      </c>
      <c r="G158" s="204" t="s">
        <v>247</v>
      </c>
      <c r="H158" s="205">
        <v>1</v>
      </c>
      <c r="I158" s="206"/>
      <c r="J158" s="207">
        <f t="shared" si="10"/>
        <v>0</v>
      </c>
      <c r="K158" s="208"/>
      <c r="L158" s="36"/>
      <c r="M158" s="209" t="s">
        <v>1</v>
      </c>
      <c r="N158" s="210" t="s">
        <v>41</v>
      </c>
      <c r="O158" s="68"/>
      <c r="P158" s="211">
        <f t="shared" si="11"/>
        <v>0</v>
      </c>
      <c r="Q158" s="211">
        <v>0</v>
      </c>
      <c r="R158" s="211">
        <f t="shared" si="12"/>
        <v>0</v>
      </c>
      <c r="S158" s="211">
        <v>0</v>
      </c>
      <c r="T158" s="212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161</v>
      </c>
      <c r="AT158" s="213" t="s">
        <v>146</v>
      </c>
      <c r="AU158" s="213" t="s">
        <v>86</v>
      </c>
      <c r="AY158" s="14" t="s">
        <v>143</v>
      </c>
      <c r="BE158" s="214">
        <f t="shared" si="14"/>
        <v>0</v>
      </c>
      <c r="BF158" s="214">
        <f t="shared" si="15"/>
        <v>0</v>
      </c>
      <c r="BG158" s="214">
        <f t="shared" si="16"/>
        <v>0</v>
      </c>
      <c r="BH158" s="214">
        <f t="shared" si="17"/>
        <v>0</v>
      </c>
      <c r="BI158" s="214">
        <f t="shared" si="18"/>
        <v>0</v>
      </c>
      <c r="BJ158" s="14" t="s">
        <v>84</v>
      </c>
      <c r="BK158" s="214">
        <f t="shared" si="19"/>
        <v>0</v>
      </c>
      <c r="BL158" s="14" t="s">
        <v>161</v>
      </c>
      <c r="BM158" s="213" t="s">
        <v>1224</v>
      </c>
    </row>
    <row r="159" spans="1:65" s="2" customFormat="1" ht="25.5" customHeight="1">
      <c r="A159" s="31"/>
      <c r="B159" s="32"/>
      <c r="C159" s="201" t="s">
        <v>305</v>
      </c>
      <c r="D159" s="201" t="s">
        <v>146</v>
      </c>
      <c r="E159" s="202" t="s">
        <v>1225</v>
      </c>
      <c r="F159" s="203" t="s">
        <v>1226</v>
      </c>
      <c r="G159" s="204" t="s">
        <v>247</v>
      </c>
      <c r="H159" s="205">
        <v>1</v>
      </c>
      <c r="I159" s="206"/>
      <c r="J159" s="207">
        <f t="shared" si="10"/>
        <v>0</v>
      </c>
      <c r="K159" s="208"/>
      <c r="L159" s="36"/>
      <c r="M159" s="209" t="s">
        <v>1</v>
      </c>
      <c r="N159" s="210" t="s">
        <v>41</v>
      </c>
      <c r="O159" s="68"/>
      <c r="P159" s="211">
        <f t="shared" si="11"/>
        <v>0</v>
      </c>
      <c r="Q159" s="211">
        <v>0</v>
      </c>
      <c r="R159" s="211">
        <f t="shared" si="12"/>
        <v>0</v>
      </c>
      <c r="S159" s="211">
        <v>0</v>
      </c>
      <c r="T159" s="212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3" t="s">
        <v>161</v>
      </c>
      <c r="AT159" s="213" t="s">
        <v>146</v>
      </c>
      <c r="AU159" s="213" t="s">
        <v>86</v>
      </c>
      <c r="AY159" s="14" t="s">
        <v>143</v>
      </c>
      <c r="BE159" s="214">
        <f t="shared" si="14"/>
        <v>0</v>
      </c>
      <c r="BF159" s="214">
        <f t="shared" si="15"/>
        <v>0</v>
      </c>
      <c r="BG159" s="214">
        <f t="shared" si="16"/>
        <v>0</v>
      </c>
      <c r="BH159" s="214">
        <f t="shared" si="17"/>
        <v>0</v>
      </c>
      <c r="BI159" s="214">
        <f t="shared" si="18"/>
        <v>0</v>
      </c>
      <c r="BJ159" s="14" t="s">
        <v>84</v>
      </c>
      <c r="BK159" s="214">
        <f t="shared" si="19"/>
        <v>0</v>
      </c>
      <c r="BL159" s="14" t="s">
        <v>161</v>
      </c>
      <c r="BM159" s="213" t="s">
        <v>1227</v>
      </c>
    </row>
    <row r="160" spans="1:65" s="2" customFormat="1" ht="25.5" customHeight="1">
      <c r="A160" s="31"/>
      <c r="B160" s="32"/>
      <c r="C160" s="201" t="s">
        <v>309</v>
      </c>
      <c r="D160" s="201" t="s">
        <v>146</v>
      </c>
      <c r="E160" s="202" t="s">
        <v>1228</v>
      </c>
      <c r="F160" s="203" t="s">
        <v>1229</v>
      </c>
      <c r="G160" s="204" t="s">
        <v>247</v>
      </c>
      <c r="H160" s="205">
        <v>2</v>
      </c>
      <c r="I160" s="206"/>
      <c r="J160" s="207">
        <f t="shared" si="10"/>
        <v>0</v>
      </c>
      <c r="K160" s="208"/>
      <c r="L160" s="36"/>
      <c r="M160" s="209" t="s">
        <v>1</v>
      </c>
      <c r="N160" s="210" t="s">
        <v>41</v>
      </c>
      <c r="O160" s="68"/>
      <c r="P160" s="211">
        <f t="shared" si="11"/>
        <v>0</v>
      </c>
      <c r="Q160" s="211">
        <v>0</v>
      </c>
      <c r="R160" s="211">
        <f t="shared" si="12"/>
        <v>0</v>
      </c>
      <c r="S160" s="211">
        <v>0</v>
      </c>
      <c r="T160" s="212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3" t="s">
        <v>161</v>
      </c>
      <c r="AT160" s="213" t="s">
        <v>146</v>
      </c>
      <c r="AU160" s="213" t="s">
        <v>86</v>
      </c>
      <c r="AY160" s="14" t="s">
        <v>143</v>
      </c>
      <c r="BE160" s="214">
        <f t="shared" si="14"/>
        <v>0</v>
      </c>
      <c r="BF160" s="214">
        <f t="shared" si="15"/>
        <v>0</v>
      </c>
      <c r="BG160" s="214">
        <f t="shared" si="16"/>
        <v>0</v>
      </c>
      <c r="BH160" s="214">
        <f t="shared" si="17"/>
        <v>0</v>
      </c>
      <c r="BI160" s="214">
        <f t="shared" si="18"/>
        <v>0</v>
      </c>
      <c r="BJ160" s="14" t="s">
        <v>84</v>
      </c>
      <c r="BK160" s="214">
        <f t="shared" si="19"/>
        <v>0</v>
      </c>
      <c r="BL160" s="14" t="s">
        <v>161</v>
      </c>
      <c r="BM160" s="213" t="s">
        <v>1230</v>
      </c>
    </row>
    <row r="161" spans="1:65" s="2" customFormat="1" ht="25.5" customHeight="1">
      <c r="A161" s="31"/>
      <c r="B161" s="32"/>
      <c r="C161" s="201" t="s">
        <v>313</v>
      </c>
      <c r="D161" s="201" t="s">
        <v>146</v>
      </c>
      <c r="E161" s="202" t="s">
        <v>1231</v>
      </c>
      <c r="F161" s="203" t="s">
        <v>1232</v>
      </c>
      <c r="G161" s="204" t="s">
        <v>247</v>
      </c>
      <c r="H161" s="205">
        <v>2</v>
      </c>
      <c r="I161" s="206"/>
      <c r="J161" s="207">
        <f t="shared" si="10"/>
        <v>0</v>
      </c>
      <c r="K161" s="208"/>
      <c r="L161" s="36"/>
      <c r="M161" s="209" t="s">
        <v>1</v>
      </c>
      <c r="N161" s="210" t="s">
        <v>41</v>
      </c>
      <c r="O161" s="68"/>
      <c r="P161" s="211">
        <f t="shared" si="11"/>
        <v>0</v>
      </c>
      <c r="Q161" s="211">
        <v>0</v>
      </c>
      <c r="R161" s="211">
        <f t="shared" si="12"/>
        <v>0</v>
      </c>
      <c r="S161" s="211">
        <v>0</v>
      </c>
      <c r="T161" s="212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3" t="s">
        <v>161</v>
      </c>
      <c r="AT161" s="213" t="s">
        <v>146</v>
      </c>
      <c r="AU161" s="213" t="s">
        <v>86</v>
      </c>
      <c r="AY161" s="14" t="s">
        <v>143</v>
      </c>
      <c r="BE161" s="214">
        <f t="shared" si="14"/>
        <v>0</v>
      </c>
      <c r="BF161" s="214">
        <f t="shared" si="15"/>
        <v>0</v>
      </c>
      <c r="BG161" s="214">
        <f t="shared" si="16"/>
        <v>0</v>
      </c>
      <c r="BH161" s="214">
        <f t="shared" si="17"/>
        <v>0</v>
      </c>
      <c r="BI161" s="214">
        <f t="shared" si="18"/>
        <v>0</v>
      </c>
      <c r="BJ161" s="14" t="s">
        <v>84</v>
      </c>
      <c r="BK161" s="214">
        <f t="shared" si="19"/>
        <v>0</v>
      </c>
      <c r="BL161" s="14" t="s">
        <v>161</v>
      </c>
      <c r="BM161" s="213" t="s">
        <v>1233</v>
      </c>
    </row>
    <row r="162" spans="1:65" s="2" customFormat="1" ht="16.5" customHeight="1">
      <c r="A162" s="31"/>
      <c r="B162" s="32"/>
      <c r="C162" s="201" t="s">
        <v>317</v>
      </c>
      <c r="D162" s="201" t="s">
        <v>146</v>
      </c>
      <c r="E162" s="202" t="s">
        <v>1234</v>
      </c>
      <c r="F162" s="203" t="s">
        <v>1235</v>
      </c>
      <c r="G162" s="204" t="s">
        <v>247</v>
      </c>
      <c r="H162" s="205">
        <v>1</v>
      </c>
      <c r="I162" s="206"/>
      <c r="J162" s="207">
        <f t="shared" si="10"/>
        <v>0</v>
      </c>
      <c r="K162" s="208"/>
      <c r="L162" s="36"/>
      <c r="M162" s="209" t="s">
        <v>1</v>
      </c>
      <c r="N162" s="210" t="s">
        <v>41</v>
      </c>
      <c r="O162" s="68"/>
      <c r="P162" s="211">
        <f t="shared" si="11"/>
        <v>0</v>
      </c>
      <c r="Q162" s="211">
        <v>0</v>
      </c>
      <c r="R162" s="211">
        <f t="shared" si="12"/>
        <v>0</v>
      </c>
      <c r="S162" s="211">
        <v>0</v>
      </c>
      <c r="T162" s="212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161</v>
      </c>
      <c r="AT162" s="213" t="s">
        <v>146</v>
      </c>
      <c r="AU162" s="213" t="s">
        <v>86</v>
      </c>
      <c r="AY162" s="14" t="s">
        <v>143</v>
      </c>
      <c r="BE162" s="214">
        <f t="shared" si="14"/>
        <v>0</v>
      </c>
      <c r="BF162" s="214">
        <f t="shared" si="15"/>
        <v>0</v>
      </c>
      <c r="BG162" s="214">
        <f t="shared" si="16"/>
        <v>0</v>
      </c>
      <c r="BH162" s="214">
        <f t="shared" si="17"/>
        <v>0</v>
      </c>
      <c r="BI162" s="214">
        <f t="shared" si="18"/>
        <v>0</v>
      </c>
      <c r="BJ162" s="14" t="s">
        <v>84</v>
      </c>
      <c r="BK162" s="214">
        <f t="shared" si="19"/>
        <v>0</v>
      </c>
      <c r="BL162" s="14" t="s">
        <v>161</v>
      </c>
      <c r="BM162" s="213" t="s">
        <v>1236</v>
      </c>
    </row>
    <row r="163" spans="1:65" s="2" customFormat="1" ht="25.5" customHeight="1">
      <c r="A163" s="31"/>
      <c r="B163" s="32"/>
      <c r="C163" s="201" t="s">
        <v>321</v>
      </c>
      <c r="D163" s="201" t="s">
        <v>146</v>
      </c>
      <c r="E163" s="202" t="s">
        <v>1237</v>
      </c>
      <c r="F163" s="203" t="s">
        <v>1238</v>
      </c>
      <c r="G163" s="204" t="s">
        <v>247</v>
      </c>
      <c r="H163" s="205">
        <v>2</v>
      </c>
      <c r="I163" s="206"/>
      <c r="J163" s="207">
        <f t="shared" si="10"/>
        <v>0</v>
      </c>
      <c r="K163" s="208"/>
      <c r="L163" s="36"/>
      <c r="M163" s="209" t="s">
        <v>1</v>
      </c>
      <c r="N163" s="210" t="s">
        <v>41</v>
      </c>
      <c r="O163" s="68"/>
      <c r="P163" s="211">
        <f t="shared" si="11"/>
        <v>0</v>
      </c>
      <c r="Q163" s="211">
        <v>0</v>
      </c>
      <c r="R163" s="211">
        <f t="shared" si="12"/>
        <v>0</v>
      </c>
      <c r="S163" s="211">
        <v>0</v>
      </c>
      <c r="T163" s="212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3" t="s">
        <v>161</v>
      </c>
      <c r="AT163" s="213" t="s">
        <v>146</v>
      </c>
      <c r="AU163" s="213" t="s">
        <v>86</v>
      </c>
      <c r="AY163" s="14" t="s">
        <v>143</v>
      </c>
      <c r="BE163" s="214">
        <f t="shared" si="14"/>
        <v>0</v>
      </c>
      <c r="BF163" s="214">
        <f t="shared" si="15"/>
        <v>0</v>
      </c>
      <c r="BG163" s="214">
        <f t="shared" si="16"/>
        <v>0</v>
      </c>
      <c r="BH163" s="214">
        <f t="shared" si="17"/>
        <v>0</v>
      </c>
      <c r="BI163" s="214">
        <f t="shared" si="18"/>
        <v>0</v>
      </c>
      <c r="BJ163" s="14" t="s">
        <v>84</v>
      </c>
      <c r="BK163" s="214">
        <f t="shared" si="19"/>
        <v>0</v>
      </c>
      <c r="BL163" s="14" t="s">
        <v>161</v>
      </c>
      <c r="BM163" s="213" t="s">
        <v>1239</v>
      </c>
    </row>
    <row r="164" spans="1:65" s="2" customFormat="1" ht="25.5" customHeight="1">
      <c r="A164" s="31"/>
      <c r="B164" s="32"/>
      <c r="C164" s="201" t="s">
        <v>325</v>
      </c>
      <c r="D164" s="201" t="s">
        <v>146</v>
      </c>
      <c r="E164" s="202" t="s">
        <v>1240</v>
      </c>
      <c r="F164" s="203" t="s">
        <v>1241</v>
      </c>
      <c r="G164" s="204" t="s">
        <v>247</v>
      </c>
      <c r="H164" s="205">
        <v>1</v>
      </c>
      <c r="I164" s="206"/>
      <c r="J164" s="207">
        <f t="shared" si="10"/>
        <v>0</v>
      </c>
      <c r="K164" s="208"/>
      <c r="L164" s="36"/>
      <c r="M164" s="209" t="s">
        <v>1</v>
      </c>
      <c r="N164" s="210" t="s">
        <v>41</v>
      </c>
      <c r="O164" s="68"/>
      <c r="P164" s="211">
        <f t="shared" si="11"/>
        <v>0</v>
      </c>
      <c r="Q164" s="211">
        <v>0</v>
      </c>
      <c r="R164" s="211">
        <f t="shared" si="12"/>
        <v>0</v>
      </c>
      <c r="S164" s="211">
        <v>0</v>
      </c>
      <c r="T164" s="212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161</v>
      </c>
      <c r="AT164" s="213" t="s">
        <v>146</v>
      </c>
      <c r="AU164" s="213" t="s">
        <v>86</v>
      </c>
      <c r="AY164" s="14" t="s">
        <v>143</v>
      </c>
      <c r="BE164" s="214">
        <f t="shared" si="14"/>
        <v>0</v>
      </c>
      <c r="BF164" s="214">
        <f t="shared" si="15"/>
        <v>0</v>
      </c>
      <c r="BG164" s="214">
        <f t="shared" si="16"/>
        <v>0</v>
      </c>
      <c r="BH164" s="214">
        <f t="shared" si="17"/>
        <v>0</v>
      </c>
      <c r="BI164" s="214">
        <f t="shared" si="18"/>
        <v>0</v>
      </c>
      <c r="BJ164" s="14" t="s">
        <v>84</v>
      </c>
      <c r="BK164" s="214">
        <f t="shared" si="19"/>
        <v>0</v>
      </c>
      <c r="BL164" s="14" t="s">
        <v>161</v>
      </c>
      <c r="BM164" s="213" t="s">
        <v>1242</v>
      </c>
    </row>
    <row r="165" spans="1:65" s="2" customFormat="1" ht="25.5" customHeight="1">
      <c r="A165" s="31"/>
      <c r="B165" s="32"/>
      <c r="C165" s="201" t="s">
        <v>329</v>
      </c>
      <c r="D165" s="201" t="s">
        <v>146</v>
      </c>
      <c r="E165" s="202" t="s">
        <v>1243</v>
      </c>
      <c r="F165" s="203" t="s">
        <v>1244</v>
      </c>
      <c r="G165" s="204" t="s">
        <v>247</v>
      </c>
      <c r="H165" s="205">
        <v>1</v>
      </c>
      <c r="I165" s="206"/>
      <c r="J165" s="207">
        <f t="shared" si="10"/>
        <v>0</v>
      </c>
      <c r="K165" s="208"/>
      <c r="L165" s="36"/>
      <c r="M165" s="209" t="s">
        <v>1</v>
      </c>
      <c r="N165" s="210" t="s">
        <v>41</v>
      </c>
      <c r="O165" s="68"/>
      <c r="P165" s="211">
        <f t="shared" si="11"/>
        <v>0</v>
      </c>
      <c r="Q165" s="211">
        <v>0</v>
      </c>
      <c r="R165" s="211">
        <f t="shared" si="12"/>
        <v>0</v>
      </c>
      <c r="S165" s="211">
        <v>0</v>
      </c>
      <c r="T165" s="212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3" t="s">
        <v>161</v>
      </c>
      <c r="AT165" s="213" t="s">
        <v>146</v>
      </c>
      <c r="AU165" s="213" t="s">
        <v>86</v>
      </c>
      <c r="AY165" s="14" t="s">
        <v>143</v>
      </c>
      <c r="BE165" s="214">
        <f t="shared" si="14"/>
        <v>0</v>
      </c>
      <c r="BF165" s="214">
        <f t="shared" si="15"/>
        <v>0</v>
      </c>
      <c r="BG165" s="214">
        <f t="shared" si="16"/>
        <v>0</v>
      </c>
      <c r="BH165" s="214">
        <f t="shared" si="17"/>
        <v>0</v>
      </c>
      <c r="BI165" s="214">
        <f t="shared" si="18"/>
        <v>0</v>
      </c>
      <c r="BJ165" s="14" t="s">
        <v>84</v>
      </c>
      <c r="BK165" s="214">
        <f t="shared" si="19"/>
        <v>0</v>
      </c>
      <c r="BL165" s="14" t="s">
        <v>161</v>
      </c>
      <c r="BM165" s="213" t="s">
        <v>1245</v>
      </c>
    </row>
    <row r="166" spans="1:65" s="2" customFormat="1" ht="16.5" customHeight="1">
      <c r="A166" s="31"/>
      <c r="B166" s="32"/>
      <c r="C166" s="201" t="s">
        <v>333</v>
      </c>
      <c r="D166" s="201" t="s">
        <v>146</v>
      </c>
      <c r="E166" s="202" t="s">
        <v>1246</v>
      </c>
      <c r="F166" s="203" t="s">
        <v>1247</v>
      </c>
      <c r="G166" s="204" t="s">
        <v>247</v>
      </c>
      <c r="H166" s="205">
        <v>2</v>
      </c>
      <c r="I166" s="206"/>
      <c r="J166" s="207">
        <f t="shared" si="10"/>
        <v>0</v>
      </c>
      <c r="K166" s="208"/>
      <c r="L166" s="36"/>
      <c r="M166" s="209" t="s">
        <v>1</v>
      </c>
      <c r="N166" s="210" t="s">
        <v>41</v>
      </c>
      <c r="O166" s="68"/>
      <c r="P166" s="211">
        <f t="shared" si="11"/>
        <v>0</v>
      </c>
      <c r="Q166" s="211">
        <v>0</v>
      </c>
      <c r="R166" s="211">
        <f t="shared" si="12"/>
        <v>0</v>
      </c>
      <c r="S166" s="211">
        <v>0</v>
      </c>
      <c r="T166" s="212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3" t="s">
        <v>161</v>
      </c>
      <c r="AT166" s="213" t="s">
        <v>146</v>
      </c>
      <c r="AU166" s="213" t="s">
        <v>86</v>
      </c>
      <c r="AY166" s="14" t="s">
        <v>143</v>
      </c>
      <c r="BE166" s="214">
        <f t="shared" si="14"/>
        <v>0</v>
      </c>
      <c r="BF166" s="214">
        <f t="shared" si="15"/>
        <v>0</v>
      </c>
      <c r="BG166" s="214">
        <f t="shared" si="16"/>
        <v>0</v>
      </c>
      <c r="BH166" s="214">
        <f t="shared" si="17"/>
        <v>0</v>
      </c>
      <c r="BI166" s="214">
        <f t="shared" si="18"/>
        <v>0</v>
      </c>
      <c r="BJ166" s="14" t="s">
        <v>84</v>
      </c>
      <c r="BK166" s="214">
        <f t="shared" si="19"/>
        <v>0</v>
      </c>
      <c r="BL166" s="14" t="s">
        <v>161</v>
      </c>
      <c r="BM166" s="213" t="s">
        <v>1248</v>
      </c>
    </row>
    <row r="167" spans="1:65" s="2" customFormat="1" ht="16.5" customHeight="1">
      <c r="A167" s="31"/>
      <c r="B167" s="32"/>
      <c r="C167" s="201" t="s">
        <v>337</v>
      </c>
      <c r="D167" s="201" t="s">
        <v>146</v>
      </c>
      <c r="E167" s="202" t="s">
        <v>1249</v>
      </c>
      <c r="F167" s="203" t="s">
        <v>1250</v>
      </c>
      <c r="G167" s="204" t="s">
        <v>247</v>
      </c>
      <c r="H167" s="205">
        <v>1</v>
      </c>
      <c r="I167" s="206"/>
      <c r="J167" s="207">
        <f t="shared" si="10"/>
        <v>0</v>
      </c>
      <c r="K167" s="208"/>
      <c r="L167" s="36"/>
      <c r="M167" s="209" t="s">
        <v>1</v>
      </c>
      <c r="N167" s="210" t="s">
        <v>41</v>
      </c>
      <c r="O167" s="68"/>
      <c r="P167" s="211">
        <f t="shared" si="11"/>
        <v>0</v>
      </c>
      <c r="Q167" s="211">
        <v>0</v>
      </c>
      <c r="R167" s="211">
        <f t="shared" si="12"/>
        <v>0</v>
      </c>
      <c r="S167" s="211">
        <v>0</v>
      </c>
      <c r="T167" s="212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161</v>
      </c>
      <c r="AT167" s="213" t="s">
        <v>146</v>
      </c>
      <c r="AU167" s="213" t="s">
        <v>86</v>
      </c>
      <c r="AY167" s="14" t="s">
        <v>143</v>
      </c>
      <c r="BE167" s="214">
        <f t="shared" si="14"/>
        <v>0</v>
      </c>
      <c r="BF167" s="214">
        <f t="shared" si="15"/>
        <v>0</v>
      </c>
      <c r="BG167" s="214">
        <f t="shared" si="16"/>
        <v>0</v>
      </c>
      <c r="BH167" s="214">
        <f t="shared" si="17"/>
        <v>0</v>
      </c>
      <c r="BI167" s="214">
        <f t="shared" si="18"/>
        <v>0</v>
      </c>
      <c r="BJ167" s="14" t="s">
        <v>84</v>
      </c>
      <c r="BK167" s="214">
        <f t="shared" si="19"/>
        <v>0</v>
      </c>
      <c r="BL167" s="14" t="s">
        <v>161</v>
      </c>
      <c r="BM167" s="213" t="s">
        <v>1251</v>
      </c>
    </row>
    <row r="168" spans="1:65" s="2" customFormat="1" ht="25.5" customHeight="1">
      <c r="A168" s="31"/>
      <c r="B168" s="32"/>
      <c r="C168" s="201" t="s">
        <v>341</v>
      </c>
      <c r="D168" s="201" t="s">
        <v>146</v>
      </c>
      <c r="E168" s="202" t="s">
        <v>1252</v>
      </c>
      <c r="F168" s="203" t="s">
        <v>1253</v>
      </c>
      <c r="G168" s="204" t="s">
        <v>247</v>
      </c>
      <c r="H168" s="205">
        <v>1</v>
      </c>
      <c r="I168" s="206"/>
      <c r="J168" s="207">
        <f t="shared" si="10"/>
        <v>0</v>
      </c>
      <c r="K168" s="208"/>
      <c r="L168" s="36"/>
      <c r="M168" s="209" t="s">
        <v>1</v>
      </c>
      <c r="N168" s="210" t="s">
        <v>41</v>
      </c>
      <c r="O168" s="68"/>
      <c r="P168" s="211">
        <f t="shared" si="11"/>
        <v>0</v>
      </c>
      <c r="Q168" s="211">
        <v>0</v>
      </c>
      <c r="R168" s="211">
        <f t="shared" si="12"/>
        <v>0</v>
      </c>
      <c r="S168" s="211">
        <v>0</v>
      </c>
      <c r="T168" s="212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3" t="s">
        <v>161</v>
      </c>
      <c r="AT168" s="213" t="s">
        <v>146</v>
      </c>
      <c r="AU168" s="213" t="s">
        <v>86</v>
      </c>
      <c r="AY168" s="14" t="s">
        <v>143</v>
      </c>
      <c r="BE168" s="214">
        <f t="shared" si="14"/>
        <v>0</v>
      </c>
      <c r="BF168" s="214">
        <f t="shared" si="15"/>
        <v>0</v>
      </c>
      <c r="BG168" s="214">
        <f t="shared" si="16"/>
        <v>0</v>
      </c>
      <c r="BH168" s="214">
        <f t="shared" si="17"/>
        <v>0</v>
      </c>
      <c r="BI168" s="214">
        <f t="shared" si="18"/>
        <v>0</v>
      </c>
      <c r="BJ168" s="14" t="s">
        <v>84</v>
      </c>
      <c r="BK168" s="214">
        <f t="shared" si="19"/>
        <v>0</v>
      </c>
      <c r="BL168" s="14" t="s">
        <v>161</v>
      </c>
      <c r="BM168" s="213" t="s">
        <v>1254</v>
      </c>
    </row>
    <row r="169" spans="1:65" s="2" customFormat="1" ht="25.5" customHeight="1">
      <c r="A169" s="31"/>
      <c r="B169" s="32"/>
      <c r="C169" s="201" t="s">
        <v>347</v>
      </c>
      <c r="D169" s="201" t="s">
        <v>146</v>
      </c>
      <c r="E169" s="202" t="s">
        <v>1255</v>
      </c>
      <c r="F169" s="203" t="s">
        <v>1256</v>
      </c>
      <c r="G169" s="204" t="s">
        <v>247</v>
      </c>
      <c r="H169" s="205">
        <v>1</v>
      </c>
      <c r="I169" s="206"/>
      <c r="J169" s="207">
        <f t="shared" si="10"/>
        <v>0</v>
      </c>
      <c r="K169" s="208"/>
      <c r="L169" s="36"/>
      <c r="M169" s="209" t="s">
        <v>1</v>
      </c>
      <c r="N169" s="210" t="s">
        <v>41</v>
      </c>
      <c r="O169" s="68"/>
      <c r="P169" s="211">
        <f t="shared" si="11"/>
        <v>0</v>
      </c>
      <c r="Q169" s="211">
        <v>0</v>
      </c>
      <c r="R169" s="211">
        <f t="shared" si="12"/>
        <v>0</v>
      </c>
      <c r="S169" s="211">
        <v>0</v>
      </c>
      <c r="T169" s="212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3" t="s">
        <v>161</v>
      </c>
      <c r="AT169" s="213" t="s">
        <v>146</v>
      </c>
      <c r="AU169" s="213" t="s">
        <v>86</v>
      </c>
      <c r="AY169" s="14" t="s">
        <v>143</v>
      </c>
      <c r="BE169" s="214">
        <f t="shared" si="14"/>
        <v>0</v>
      </c>
      <c r="BF169" s="214">
        <f t="shared" si="15"/>
        <v>0</v>
      </c>
      <c r="BG169" s="214">
        <f t="shared" si="16"/>
        <v>0</v>
      </c>
      <c r="BH169" s="214">
        <f t="shared" si="17"/>
        <v>0</v>
      </c>
      <c r="BI169" s="214">
        <f t="shared" si="18"/>
        <v>0</v>
      </c>
      <c r="BJ169" s="14" t="s">
        <v>84</v>
      </c>
      <c r="BK169" s="214">
        <f t="shared" si="19"/>
        <v>0</v>
      </c>
      <c r="BL169" s="14" t="s">
        <v>161</v>
      </c>
      <c r="BM169" s="213" t="s">
        <v>1257</v>
      </c>
    </row>
    <row r="170" spans="1:65" s="2" customFormat="1" ht="25.5" customHeight="1">
      <c r="A170" s="31"/>
      <c r="B170" s="32"/>
      <c r="C170" s="201" t="s">
        <v>351</v>
      </c>
      <c r="D170" s="201" t="s">
        <v>146</v>
      </c>
      <c r="E170" s="202" t="s">
        <v>1258</v>
      </c>
      <c r="F170" s="203" t="s">
        <v>1259</v>
      </c>
      <c r="G170" s="204" t="s">
        <v>247</v>
      </c>
      <c r="H170" s="205">
        <v>2</v>
      </c>
      <c r="I170" s="206"/>
      <c r="J170" s="207">
        <f t="shared" si="10"/>
        <v>0</v>
      </c>
      <c r="K170" s="208"/>
      <c r="L170" s="36"/>
      <c r="M170" s="209" t="s">
        <v>1</v>
      </c>
      <c r="N170" s="210" t="s">
        <v>41</v>
      </c>
      <c r="O170" s="68"/>
      <c r="P170" s="211">
        <f t="shared" si="11"/>
        <v>0</v>
      </c>
      <c r="Q170" s="211">
        <v>0</v>
      </c>
      <c r="R170" s="211">
        <f t="shared" si="12"/>
        <v>0</v>
      </c>
      <c r="S170" s="211">
        <v>0</v>
      </c>
      <c r="T170" s="212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3" t="s">
        <v>161</v>
      </c>
      <c r="AT170" s="213" t="s">
        <v>146</v>
      </c>
      <c r="AU170" s="213" t="s">
        <v>86</v>
      </c>
      <c r="AY170" s="14" t="s">
        <v>143</v>
      </c>
      <c r="BE170" s="214">
        <f t="shared" si="14"/>
        <v>0</v>
      </c>
      <c r="BF170" s="214">
        <f t="shared" si="15"/>
        <v>0</v>
      </c>
      <c r="BG170" s="214">
        <f t="shared" si="16"/>
        <v>0</v>
      </c>
      <c r="BH170" s="214">
        <f t="shared" si="17"/>
        <v>0</v>
      </c>
      <c r="BI170" s="214">
        <f t="shared" si="18"/>
        <v>0</v>
      </c>
      <c r="BJ170" s="14" t="s">
        <v>84</v>
      </c>
      <c r="BK170" s="214">
        <f t="shared" si="19"/>
        <v>0</v>
      </c>
      <c r="BL170" s="14" t="s">
        <v>161</v>
      </c>
      <c r="BM170" s="213" t="s">
        <v>1260</v>
      </c>
    </row>
    <row r="171" spans="1:65" s="2" customFormat="1" ht="25.5" customHeight="1">
      <c r="A171" s="31"/>
      <c r="B171" s="32"/>
      <c r="C171" s="201" t="s">
        <v>355</v>
      </c>
      <c r="D171" s="201" t="s">
        <v>146</v>
      </c>
      <c r="E171" s="202" t="s">
        <v>1261</v>
      </c>
      <c r="F171" s="203" t="s">
        <v>1262</v>
      </c>
      <c r="G171" s="204" t="s">
        <v>247</v>
      </c>
      <c r="H171" s="205">
        <v>1</v>
      </c>
      <c r="I171" s="206"/>
      <c r="J171" s="207">
        <f t="shared" si="10"/>
        <v>0</v>
      </c>
      <c r="K171" s="208"/>
      <c r="L171" s="36"/>
      <c r="M171" s="209" t="s">
        <v>1</v>
      </c>
      <c r="N171" s="210" t="s">
        <v>41</v>
      </c>
      <c r="O171" s="68"/>
      <c r="P171" s="211">
        <f t="shared" si="11"/>
        <v>0</v>
      </c>
      <c r="Q171" s="211">
        <v>0</v>
      </c>
      <c r="R171" s="211">
        <f t="shared" si="12"/>
        <v>0</v>
      </c>
      <c r="S171" s="211">
        <v>0</v>
      </c>
      <c r="T171" s="212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3" t="s">
        <v>161</v>
      </c>
      <c r="AT171" s="213" t="s">
        <v>146</v>
      </c>
      <c r="AU171" s="213" t="s">
        <v>86</v>
      </c>
      <c r="AY171" s="14" t="s">
        <v>143</v>
      </c>
      <c r="BE171" s="214">
        <f t="shared" si="14"/>
        <v>0</v>
      </c>
      <c r="BF171" s="214">
        <f t="shared" si="15"/>
        <v>0</v>
      </c>
      <c r="BG171" s="214">
        <f t="shared" si="16"/>
        <v>0</v>
      </c>
      <c r="BH171" s="214">
        <f t="shared" si="17"/>
        <v>0</v>
      </c>
      <c r="BI171" s="214">
        <f t="shared" si="18"/>
        <v>0</v>
      </c>
      <c r="BJ171" s="14" t="s">
        <v>84</v>
      </c>
      <c r="BK171" s="214">
        <f t="shared" si="19"/>
        <v>0</v>
      </c>
      <c r="BL171" s="14" t="s">
        <v>161</v>
      </c>
      <c r="BM171" s="213" t="s">
        <v>1263</v>
      </c>
    </row>
    <row r="172" spans="1:65" s="2" customFormat="1" ht="16.5" customHeight="1">
      <c r="A172" s="31"/>
      <c r="B172" s="32"/>
      <c r="C172" s="201" t="s">
        <v>359</v>
      </c>
      <c r="D172" s="201" t="s">
        <v>146</v>
      </c>
      <c r="E172" s="202" t="s">
        <v>1264</v>
      </c>
      <c r="F172" s="203" t="s">
        <v>1265</v>
      </c>
      <c r="G172" s="204" t="s">
        <v>247</v>
      </c>
      <c r="H172" s="205">
        <v>2</v>
      </c>
      <c r="I172" s="206"/>
      <c r="J172" s="207">
        <f t="shared" si="10"/>
        <v>0</v>
      </c>
      <c r="K172" s="208"/>
      <c r="L172" s="36"/>
      <c r="M172" s="209" t="s">
        <v>1</v>
      </c>
      <c r="N172" s="210" t="s">
        <v>41</v>
      </c>
      <c r="O172" s="68"/>
      <c r="P172" s="211">
        <f t="shared" si="11"/>
        <v>0</v>
      </c>
      <c r="Q172" s="211">
        <v>0</v>
      </c>
      <c r="R172" s="211">
        <f t="shared" si="12"/>
        <v>0</v>
      </c>
      <c r="S172" s="211">
        <v>0</v>
      </c>
      <c r="T172" s="212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3" t="s">
        <v>161</v>
      </c>
      <c r="AT172" s="213" t="s">
        <v>146</v>
      </c>
      <c r="AU172" s="213" t="s">
        <v>86</v>
      </c>
      <c r="AY172" s="14" t="s">
        <v>143</v>
      </c>
      <c r="BE172" s="214">
        <f t="shared" si="14"/>
        <v>0</v>
      </c>
      <c r="BF172" s="214">
        <f t="shared" si="15"/>
        <v>0</v>
      </c>
      <c r="BG172" s="214">
        <f t="shared" si="16"/>
        <v>0</v>
      </c>
      <c r="BH172" s="214">
        <f t="shared" si="17"/>
        <v>0</v>
      </c>
      <c r="BI172" s="214">
        <f t="shared" si="18"/>
        <v>0</v>
      </c>
      <c r="BJ172" s="14" t="s">
        <v>84</v>
      </c>
      <c r="BK172" s="214">
        <f t="shared" si="19"/>
        <v>0</v>
      </c>
      <c r="BL172" s="14" t="s">
        <v>161</v>
      </c>
      <c r="BM172" s="213" t="s">
        <v>1266</v>
      </c>
    </row>
    <row r="173" spans="1:65" s="2" customFormat="1" ht="16.5" customHeight="1">
      <c r="A173" s="31"/>
      <c r="B173" s="32"/>
      <c r="C173" s="201" t="s">
        <v>365</v>
      </c>
      <c r="D173" s="201" t="s">
        <v>146</v>
      </c>
      <c r="E173" s="202" t="s">
        <v>1267</v>
      </c>
      <c r="F173" s="203" t="s">
        <v>1268</v>
      </c>
      <c r="G173" s="204" t="s">
        <v>247</v>
      </c>
      <c r="H173" s="205">
        <v>15</v>
      </c>
      <c r="I173" s="206"/>
      <c r="J173" s="207">
        <f t="shared" si="10"/>
        <v>0</v>
      </c>
      <c r="K173" s="208"/>
      <c r="L173" s="36"/>
      <c r="M173" s="209" t="s">
        <v>1</v>
      </c>
      <c r="N173" s="210" t="s">
        <v>41</v>
      </c>
      <c r="O173" s="68"/>
      <c r="P173" s="211">
        <f t="shared" si="11"/>
        <v>0</v>
      </c>
      <c r="Q173" s="211">
        <v>0</v>
      </c>
      <c r="R173" s="211">
        <f t="shared" si="12"/>
        <v>0</v>
      </c>
      <c r="S173" s="211">
        <v>0</v>
      </c>
      <c r="T173" s="212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3" t="s">
        <v>161</v>
      </c>
      <c r="AT173" s="213" t="s">
        <v>146</v>
      </c>
      <c r="AU173" s="213" t="s">
        <v>86</v>
      </c>
      <c r="AY173" s="14" t="s">
        <v>143</v>
      </c>
      <c r="BE173" s="214">
        <f t="shared" si="14"/>
        <v>0</v>
      </c>
      <c r="BF173" s="214">
        <f t="shared" si="15"/>
        <v>0</v>
      </c>
      <c r="BG173" s="214">
        <f t="shared" si="16"/>
        <v>0</v>
      </c>
      <c r="BH173" s="214">
        <f t="shared" si="17"/>
        <v>0</v>
      </c>
      <c r="BI173" s="214">
        <f t="shared" si="18"/>
        <v>0</v>
      </c>
      <c r="BJ173" s="14" t="s">
        <v>84</v>
      </c>
      <c r="BK173" s="214">
        <f t="shared" si="19"/>
        <v>0</v>
      </c>
      <c r="BL173" s="14" t="s">
        <v>161</v>
      </c>
      <c r="BM173" s="213" t="s">
        <v>1269</v>
      </c>
    </row>
    <row r="174" spans="1:65" s="2" customFormat="1" ht="16.5" customHeight="1">
      <c r="A174" s="31"/>
      <c r="B174" s="32"/>
      <c r="C174" s="201" t="s">
        <v>369</v>
      </c>
      <c r="D174" s="201" t="s">
        <v>146</v>
      </c>
      <c r="E174" s="202" t="s">
        <v>1270</v>
      </c>
      <c r="F174" s="203" t="s">
        <v>1271</v>
      </c>
      <c r="G174" s="204" t="s">
        <v>247</v>
      </c>
      <c r="H174" s="205">
        <v>55</v>
      </c>
      <c r="I174" s="206"/>
      <c r="J174" s="207">
        <f t="shared" si="10"/>
        <v>0</v>
      </c>
      <c r="K174" s="208"/>
      <c r="L174" s="36"/>
      <c r="M174" s="209" t="s">
        <v>1</v>
      </c>
      <c r="N174" s="210" t="s">
        <v>41</v>
      </c>
      <c r="O174" s="68"/>
      <c r="P174" s="211">
        <f t="shared" si="11"/>
        <v>0</v>
      </c>
      <c r="Q174" s="211">
        <v>0</v>
      </c>
      <c r="R174" s="211">
        <f t="shared" si="12"/>
        <v>0</v>
      </c>
      <c r="S174" s="211">
        <v>0</v>
      </c>
      <c r="T174" s="212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3" t="s">
        <v>161</v>
      </c>
      <c r="AT174" s="213" t="s">
        <v>146</v>
      </c>
      <c r="AU174" s="213" t="s">
        <v>86</v>
      </c>
      <c r="AY174" s="14" t="s">
        <v>143</v>
      </c>
      <c r="BE174" s="214">
        <f t="shared" si="14"/>
        <v>0</v>
      </c>
      <c r="BF174" s="214">
        <f t="shared" si="15"/>
        <v>0</v>
      </c>
      <c r="BG174" s="214">
        <f t="shared" si="16"/>
        <v>0</v>
      </c>
      <c r="BH174" s="214">
        <f t="shared" si="17"/>
        <v>0</v>
      </c>
      <c r="BI174" s="214">
        <f t="shared" si="18"/>
        <v>0</v>
      </c>
      <c r="BJ174" s="14" t="s">
        <v>84</v>
      </c>
      <c r="BK174" s="214">
        <f t="shared" si="19"/>
        <v>0</v>
      </c>
      <c r="BL174" s="14" t="s">
        <v>161</v>
      </c>
      <c r="BM174" s="213" t="s">
        <v>1272</v>
      </c>
    </row>
    <row r="175" spans="1:65" s="2" customFormat="1" ht="16.5" customHeight="1">
      <c r="A175" s="31"/>
      <c r="B175" s="32"/>
      <c r="C175" s="201" t="s">
        <v>373</v>
      </c>
      <c r="D175" s="201" t="s">
        <v>146</v>
      </c>
      <c r="E175" s="202" t="s">
        <v>1273</v>
      </c>
      <c r="F175" s="203" t="s">
        <v>1274</v>
      </c>
      <c r="G175" s="204" t="s">
        <v>247</v>
      </c>
      <c r="H175" s="205">
        <v>1</v>
      </c>
      <c r="I175" s="206"/>
      <c r="J175" s="207">
        <f t="shared" si="10"/>
        <v>0</v>
      </c>
      <c r="K175" s="208"/>
      <c r="L175" s="36"/>
      <c r="M175" s="209" t="s">
        <v>1</v>
      </c>
      <c r="N175" s="210" t="s">
        <v>41</v>
      </c>
      <c r="O175" s="68"/>
      <c r="P175" s="211">
        <f t="shared" si="11"/>
        <v>0</v>
      </c>
      <c r="Q175" s="211">
        <v>0</v>
      </c>
      <c r="R175" s="211">
        <f t="shared" si="12"/>
        <v>0</v>
      </c>
      <c r="S175" s="211">
        <v>0</v>
      </c>
      <c r="T175" s="212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3" t="s">
        <v>161</v>
      </c>
      <c r="AT175" s="213" t="s">
        <v>146</v>
      </c>
      <c r="AU175" s="213" t="s">
        <v>86</v>
      </c>
      <c r="AY175" s="14" t="s">
        <v>143</v>
      </c>
      <c r="BE175" s="214">
        <f t="shared" si="14"/>
        <v>0</v>
      </c>
      <c r="BF175" s="214">
        <f t="shared" si="15"/>
        <v>0</v>
      </c>
      <c r="BG175" s="214">
        <f t="shared" si="16"/>
        <v>0</v>
      </c>
      <c r="BH175" s="214">
        <f t="shared" si="17"/>
        <v>0</v>
      </c>
      <c r="BI175" s="214">
        <f t="shared" si="18"/>
        <v>0</v>
      </c>
      <c r="BJ175" s="14" t="s">
        <v>84</v>
      </c>
      <c r="BK175" s="214">
        <f t="shared" si="19"/>
        <v>0</v>
      </c>
      <c r="BL175" s="14" t="s">
        <v>161</v>
      </c>
      <c r="BM175" s="213" t="s">
        <v>1275</v>
      </c>
    </row>
    <row r="176" spans="1:65" s="2" customFormat="1" ht="16.5" customHeight="1">
      <c r="A176" s="31"/>
      <c r="B176" s="32"/>
      <c r="C176" s="201" t="s">
        <v>377</v>
      </c>
      <c r="D176" s="201" t="s">
        <v>146</v>
      </c>
      <c r="E176" s="202" t="s">
        <v>1276</v>
      </c>
      <c r="F176" s="203" t="s">
        <v>1277</v>
      </c>
      <c r="G176" s="204" t="s">
        <v>247</v>
      </c>
      <c r="H176" s="205">
        <v>8</v>
      </c>
      <c r="I176" s="206"/>
      <c r="J176" s="207">
        <f t="shared" si="10"/>
        <v>0</v>
      </c>
      <c r="K176" s="208"/>
      <c r="L176" s="36"/>
      <c r="M176" s="209" t="s">
        <v>1</v>
      </c>
      <c r="N176" s="210" t="s">
        <v>41</v>
      </c>
      <c r="O176" s="68"/>
      <c r="P176" s="211">
        <f t="shared" si="11"/>
        <v>0</v>
      </c>
      <c r="Q176" s="211">
        <v>0</v>
      </c>
      <c r="R176" s="211">
        <f t="shared" si="12"/>
        <v>0</v>
      </c>
      <c r="S176" s="211">
        <v>0</v>
      </c>
      <c r="T176" s="212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3" t="s">
        <v>161</v>
      </c>
      <c r="AT176" s="213" t="s">
        <v>146</v>
      </c>
      <c r="AU176" s="213" t="s">
        <v>86</v>
      </c>
      <c r="AY176" s="14" t="s">
        <v>143</v>
      </c>
      <c r="BE176" s="214">
        <f t="shared" si="14"/>
        <v>0</v>
      </c>
      <c r="BF176" s="214">
        <f t="shared" si="15"/>
        <v>0</v>
      </c>
      <c r="BG176" s="214">
        <f t="shared" si="16"/>
        <v>0</v>
      </c>
      <c r="BH176" s="214">
        <f t="shared" si="17"/>
        <v>0</v>
      </c>
      <c r="BI176" s="214">
        <f t="shared" si="18"/>
        <v>0</v>
      </c>
      <c r="BJ176" s="14" t="s">
        <v>84</v>
      </c>
      <c r="BK176" s="214">
        <f t="shared" si="19"/>
        <v>0</v>
      </c>
      <c r="BL176" s="14" t="s">
        <v>161</v>
      </c>
      <c r="BM176" s="213" t="s">
        <v>1278</v>
      </c>
    </row>
    <row r="177" spans="1:65" s="2" customFormat="1" ht="16.5" customHeight="1">
      <c r="A177" s="31"/>
      <c r="B177" s="32"/>
      <c r="C177" s="201" t="s">
        <v>381</v>
      </c>
      <c r="D177" s="201" t="s">
        <v>146</v>
      </c>
      <c r="E177" s="202" t="s">
        <v>1279</v>
      </c>
      <c r="F177" s="203" t="s">
        <v>1280</v>
      </c>
      <c r="G177" s="204" t="s">
        <v>247</v>
      </c>
      <c r="H177" s="205">
        <v>10</v>
      </c>
      <c r="I177" s="206"/>
      <c r="J177" s="207">
        <f t="shared" si="10"/>
        <v>0</v>
      </c>
      <c r="K177" s="208"/>
      <c r="L177" s="36"/>
      <c r="M177" s="209" t="s">
        <v>1</v>
      </c>
      <c r="N177" s="210" t="s">
        <v>41</v>
      </c>
      <c r="O177" s="68"/>
      <c r="P177" s="211">
        <f t="shared" si="11"/>
        <v>0</v>
      </c>
      <c r="Q177" s="211">
        <v>0</v>
      </c>
      <c r="R177" s="211">
        <f t="shared" si="12"/>
        <v>0</v>
      </c>
      <c r="S177" s="211">
        <v>0</v>
      </c>
      <c r="T177" s="212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3" t="s">
        <v>161</v>
      </c>
      <c r="AT177" s="213" t="s">
        <v>146</v>
      </c>
      <c r="AU177" s="213" t="s">
        <v>86</v>
      </c>
      <c r="AY177" s="14" t="s">
        <v>143</v>
      </c>
      <c r="BE177" s="214">
        <f t="shared" si="14"/>
        <v>0</v>
      </c>
      <c r="BF177" s="214">
        <f t="shared" si="15"/>
        <v>0</v>
      </c>
      <c r="BG177" s="214">
        <f t="shared" si="16"/>
        <v>0</v>
      </c>
      <c r="BH177" s="214">
        <f t="shared" si="17"/>
        <v>0</v>
      </c>
      <c r="BI177" s="214">
        <f t="shared" si="18"/>
        <v>0</v>
      </c>
      <c r="BJ177" s="14" t="s">
        <v>84</v>
      </c>
      <c r="BK177" s="214">
        <f t="shared" si="19"/>
        <v>0</v>
      </c>
      <c r="BL177" s="14" t="s">
        <v>161</v>
      </c>
      <c r="BM177" s="213" t="s">
        <v>1281</v>
      </c>
    </row>
    <row r="178" spans="1:65" s="2" customFormat="1" ht="26.25" customHeight="1">
      <c r="A178" s="31"/>
      <c r="B178" s="32"/>
      <c r="C178" s="201" t="s">
        <v>385</v>
      </c>
      <c r="D178" s="201" t="s">
        <v>146</v>
      </c>
      <c r="E178" s="202" t="s">
        <v>1282</v>
      </c>
      <c r="F178" s="203" t="s">
        <v>1283</v>
      </c>
      <c r="G178" s="204" t="s">
        <v>247</v>
      </c>
      <c r="H178" s="205">
        <v>10</v>
      </c>
      <c r="I178" s="206"/>
      <c r="J178" s="207">
        <f t="shared" si="10"/>
        <v>0</v>
      </c>
      <c r="K178" s="208"/>
      <c r="L178" s="36"/>
      <c r="M178" s="209" t="s">
        <v>1</v>
      </c>
      <c r="N178" s="210" t="s">
        <v>41</v>
      </c>
      <c r="O178" s="68"/>
      <c r="P178" s="211">
        <f t="shared" si="11"/>
        <v>0</v>
      </c>
      <c r="Q178" s="211">
        <v>0</v>
      </c>
      <c r="R178" s="211">
        <f t="shared" si="12"/>
        <v>0</v>
      </c>
      <c r="S178" s="211">
        <v>0</v>
      </c>
      <c r="T178" s="212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3" t="s">
        <v>161</v>
      </c>
      <c r="AT178" s="213" t="s">
        <v>146</v>
      </c>
      <c r="AU178" s="213" t="s">
        <v>86</v>
      </c>
      <c r="AY178" s="14" t="s">
        <v>143</v>
      </c>
      <c r="BE178" s="214">
        <f t="shared" si="14"/>
        <v>0</v>
      </c>
      <c r="BF178" s="214">
        <f t="shared" si="15"/>
        <v>0</v>
      </c>
      <c r="BG178" s="214">
        <f t="shared" si="16"/>
        <v>0</v>
      </c>
      <c r="BH178" s="214">
        <f t="shared" si="17"/>
        <v>0</v>
      </c>
      <c r="BI178" s="214">
        <f t="shared" si="18"/>
        <v>0</v>
      </c>
      <c r="BJ178" s="14" t="s">
        <v>84</v>
      </c>
      <c r="BK178" s="214">
        <f t="shared" si="19"/>
        <v>0</v>
      </c>
      <c r="BL178" s="14" t="s">
        <v>161</v>
      </c>
      <c r="BM178" s="213" t="s">
        <v>1284</v>
      </c>
    </row>
    <row r="179" spans="1:65" s="2" customFormat="1" ht="16.5" customHeight="1">
      <c r="A179" s="31"/>
      <c r="B179" s="32"/>
      <c r="C179" s="201" t="s">
        <v>389</v>
      </c>
      <c r="D179" s="201" t="s">
        <v>146</v>
      </c>
      <c r="E179" s="202" t="s">
        <v>1285</v>
      </c>
      <c r="F179" s="203" t="s">
        <v>1286</v>
      </c>
      <c r="G179" s="204" t="s">
        <v>247</v>
      </c>
      <c r="H179" s="205">
        <v>1</v>
      </c>
      <c r="I179" s="206"/>
      <c r="J179" s="207">
        <f t="shared" si="10"/>
        <v>0</v>
      </c>
      <c r="K179" s="208"/>
      <c r="L179" s="36"/>
      <c r="M179" s="209" t="s">
        <v>1</v>
      </c>
      <c r="N179" s="210" t="s">
        <v>41</v>
      </c>
      <c r="O179" s="68"/>
      <c r="P179" s="211">
        <f t="shared" si="11"/>
        <v>0</v>
      </c>
      <c r="Q179" s="211">
        <v>0</v>
      </c>
      <c r="R179" s="211">
        <f t="shared" si="12"/>
        <v>0</v>
      </c>
      <c r="S179" s="211">
        <v>0</v>
      </c>
      <c r="T179" s="212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3" t="s">
        <v>161</v>
      </c>
      <c r="AT179" s="213" t="s">
        <v>146</v>
      </c>
      <c r="AU179" s="213" t="s">
        <v>86</v>
      </c>
      <c r="AY179" s="14" t="s">
        <v>143</v>
      </c>
      <c r="BE179" s="214">
        <f t="shared" si="14"/>
        <v>0</v>
      </c>
      <c r="BF179" s="214">
        <f t="shared" si="15"/>
        <v>0</v>
      </c>
      <c r="BG179" s="214">
        <f t="shared" si="16"/>
        <v>0</v>
      </c>
      <c r="BH179" s="214">
        <f t="shared" si="17"/>
        <v>0</v>
      </c>
      <c r="BI179" s="214">
        <f t="shared" si="18"/>
        <v>0</v>
      </c>
      <c r="BJ179" s="14" t="s">
        <v>84</v>
      </c>
      <c r="BK179" s="214">
        <f t="shared" si="19"/>
        <v>0</v>
      </c>
      <c r="BL179" s="14" t="s">
        <v>161</v>
      </c>
      <c r="BM179" s="213" t="s">
        <v>1287</v>
      </c>
    </row>
    <row r="180" spans="1:65" s="2" customFormat="1" ht="16.5" customHeight="1">
      <c r="A180" s="31"/>
      <c r="B180" s="32"/>
      <c r="C180" s="201" t="s">
        <v>393</v>
      </c>
      <c r="D180" s="201" t="s">
        <v>146</v>
      </c>
      <c r="E180" s="202" t="s">
        <v>1288</v>
      </c>
      <c r="F180" s="203" t="s">
        <v>1289</v>
      </c>
      <c r="G180" s="204" t="s">
        <v>247</v>
      </c>
      <c r="H180" s="205">
        <v>1</v>
      </c>
      <c r="I180" s="206"/>
      <c r="J180" s="207">
        <f t="shared" si="10"/>
        <v>0</v>
      </c>
      <c r="K180" s="208"/>
      <c r="L180" s="36"/>
      <c r="M180" s="209" t="s">
        <v>1</v>
      </c>
      <c r="N180" s="210" t="s">
        <v>41</v>
      </c>
      <c r="O180" s="68"/>
      <c r="P180" s="211">
        <f t="shared" si="11"/>
        <v>0</v>
      </c>
      <c r="Q180" s="211">
        <v>0</v>
      </c>
      <c r="R180" s="211">
        <f t="shared" si="12"/>
        <v>0</v>
      </c>
      <c r="S180" s="211">
        <v>0</v>
      </c>
      <c r="T180" s="212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3" t="s">
        <v>161</v>
      </c>
      <c r="AT180" s="213" t="s">
        <v>146</v>
      </c>
      <c r="AU180" s="213" t="s">
        <v>86</v>
      </c>
      <c r="AY180" s="14" t="s">
        <v>143</v>
      </c>
      <c r="BE180" s="214">
        <f t="shared" si="14"/>
        <v>0</v>
      </c>
      <c r="BF180" s="214">
        <f t="shared" si="15"/>
        <v>0</v>
      </c>
      <c r="BG180" s="214">
        <f t="shared" si="16"/>
        <v>0</v>
      </c>
      <c r="BH180" s="214">
        <f t="shared" si="17"/>
        <v>0</v>
      </c>
      <c r="BI180" s="214">
        <f t="shared" si="18"/>
        <v>0</v>
      </c>
      <c r="BJ180" s="14" t="s">
        <v>84</v>
      </c>
      <c r="BK180" s="214">
        <f t="shared" si="19"/>
        <v>0</v>
      </c>
      <c r="BL180" s="14" t="s">
        <v>161</v>
      </c>
      <c r="BM180" s="213" t="s">
        <v>1290</v>
      </c>
    </row>
    <row r="181" spans="1:65" s="2" customFormat="1" ht="25.5" customHeight="1">
      <c r="A181" s="31"/>
      <c r="B181" s="32"/>
      <c r="C181" s="201" t="s">
        <v>397</v>
      </c>
      <c r="D181" s="201" t="s">
        <v>146</v>
      </c>
      <c r="E181" s="202" t="s">
        <v>1291</v>
      </c>
      <c r="F181" s="203" t="s">
        <v>1292</v>
      </c>
      <c r="G181" s="204" t="s">
        <v>247</v>
      </c>
      <c r="H181" s="205">
        <v>1</v>
      </c>
      <c r="I181" s="206"/>
      <c r="J181" s="207">
        <f t="shared" si="10"/>
        <v>0</v>
      </c>
      <c r="K181" s="208"/>
      <c r="L181" s="36"/>
      <c r="M181" s="209" t="s">
        <v>1</v>
      </c>
      <c r="N181" s="210" t="s">
        <v>41</v>
      </c>
      <c r="O181" s="68"/>
      <c r="P181" s="211">
        <f t="shared" si="11"/>
        <v>0</v>
      </c>
      <c r="Q181" s="211">
        <v>0</v>
      </c>
      <c r="R181" s="211">
        <f t="shared" si="12"/>
        <v>0</v>
      </c>
      <c r="S181" s="211">
        <v>0</v>
      </c>
      <c r="T181" s="212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3" t="s">
        <v>161</v>
      </c>
      <c r="AT181" s="213" t="s">
        <v>146</v>
      </c>
      <c r="AU181" s="213" t="s">
        <v>86</v>
      </c>
      <c r="AY181" s="14" t="s">
        <v>143</v>
      </c>
      <c r="BE181" s="214">
        <f t="shared" si="14"/>
        <v>0</v>
      </c>
      <c r="BF181" s="214">
        <f t="shared" si="15"/>
        <v>0</v>
      </c>
      <c r="BG181" s="214">
        <f t="shared" si="16"/>
        <v>0</v>
      </c>
      <c r="BH181" s="214">
        <f t="shared" si="17"/>
        <v>0</v>
      </c>
      <c r="BI181" s="214">
        <f t="shared" si="18"/>
        <v>0</v>
      </c>
      <c r="BJ181" s="14" t="s">
        <v>84</v>
      </c>
      <c r="BK181" s="214">
        <f t="shared" si="19"/>
        <v>0</v>
      </c>
      <c r="BL181" s="14" t="s">
        <v>161</v>
      </c>
      <c r="BM181" s="213" t="s">
        <v>1293</v>
      </c>
    </row>
    <row r="182" spans="1:65" s="2" customFormat="1" ht="16.5" customHeight="1">
      <c r="A182" s="31"/>
      <c r="B182" s="32"/>
      <c r="C182" s="201" t="s">
        <v>401</v>
      </c>
      <c r="D182" s="201" t="s">
        <v>146</v>
      </c>
      <c r="E182" s="202" t="s">
        <v>1294</v>
      </c>
      <c r="F182" s="203" t="s">
        <v>1295</v>
      </c>
      <c r="G182" s="204" t="s">
        <v>247</v>
      </c>
      <c r="H182" s="205">
        <v>1</v>
      </c>
      <c r="I182" s="206"/>
      <c r="J182" s="207">
        <f t="shared" si="10"/>
        <v>0</v>
      </c>
      <c r="K182" s="208"/>
      <c r="L182" s="36"/>
      <c r="M182" s="209" t="s">
        <v>1</v>
      </c>
      <c r="N182" s="210" t="s">
        <v>41</v>
      </c>
      <c r="O182" s="68"/>
      <c r="P182" s="211">
        <f t="shared" si="11"/>
        <v>0</v>
      </c>
      <c r="Q182" s="211">
        <v>0</v>
      </c>
      <c r="R182" s="211">
        <f t="shared" si="12"/>
        <v>0</v>
      </c>
      <c r="S182" s="211">
        <v>0</v>
      </c>
      <c r="T182" s="212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3" t="s">
        <v>161</v>
      </c>
      <c r="AT182" s="213" t="s">
        <v>146</v>
      </c>
      <c r="AU182" s="213" t="s">
        <v>86</v>
      </c>
      <c r="AY182" s="14" t="s">
        <v>143</v>
      </c>
      <c r="BE182" s="214">
        <f t="shared" si="14"/>
        <v>0</v>
      </c>
      <c r="BF182" s="214">
        <f t="shared" si="15"/>
        <v>0</v>
      </c>
      <c r="BG182" s="214">
        <f t="shared" si="16"/>
        <v>0</v>
      </c>
      <c r="BH182" s="214">
        <f t="shared" si="17"/>
        <v>0</v>
      </c>
      <c r="BI182" s="214">
        <f t="shared" si="18"/>
        <v>0</v>
      </c>
      <c r="BJ182" s="14" t="s">
        <v>84</v>
      </c>
      <c r="BK182" s="214">
        <f t="shared" si="19"/>
        <v>0</v>
      </c>
      <c r="BL182" s="14" t="s">
        <v>161</v>
      </c>
      <c r="BM182" s="213" t="s">
        <v>1296</v>
      </c>
    </row>
    <row r="183" spans="1:65" s="2" customFormat="1" ht="16.5" customHeight="1">
      <c r="A183" s="31"/>
      <c r="B183" s="32"/>
      <c r="C183" s="201" t="s">
        <v>405</v>
      </c>
      <c r="D183" s="201" t="s">
        <v>146</v>
      </c>
      <c r="E183" s="202" t="s">
        <v>1297</v>
      </c>
      <c r="F183" s="203" t="s">
        <v>1298</v>
      </c>
      <c r="G183" s="204" t="s">
        <v>247</v>
      </c>
      <c r="H183" s="205">
        <v>1</v>
      </c>
      <c r="I183" s="206"/>
      <c r="J183" s="207">
        <f t="shared" si="10"/>
        <v>0</v>
      </c>
      <c r="K183" s="208"/>
      <c r="L183" s="36"/>
      <c r="M183" s="209" t="s">
        <v>1</v>
      </c>
      <c r="N183" s="210" t="s">
        <v>41</v>
      </c>
      <c r="O183" s="68"/>
      <c r="P183" s="211">
        <f t="shared" si="11"/>
        <v>0</v>
      </c>
      <c r="Q183" s="211">
        <v>0</v>
      </c>
      <c r="R183" s="211">
        <f t="shared" si="12"/>
        <v>0</v>
      </c>
      <c r="S183" s="211">
        <v>0</v>
      </c>
      <c r="T183" s="212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3" t="s">
        <v>161</v>
      </c>
      <c r="AT183" s="213" t="s">
        <v>146</v>
      </c>
      <c r="AU183" s="213" t="s">
        <v>86</v>
      </c>
      <c r="AY183" s="14" t="s">
        <v>143</v>
      </c>
      <c r="BE183" s="214">
        <f t="shared" si="14"/>
        <v>0</v>
      </c>
      <c r="BF183" s="214">
        <f t="shared" si="15"/>
        <v>0</v>
      </c>
      <c r="BG183" s="214">
        <f t="shared" si="16"/>
        <v>0</v>
      </c>
      <c r="BH183" s="214">
        <f t="shared" si="17"/>
        <v>0</v>
      </c>
      <c r="BI183" s="214">
        <f t="shared" si="18"/>
        <v>0</v>
      </c>
      <c r="BJ183" s="14" t="s">
        <v>84</v>
      </c>
      <c r="BK183" s="214">
        <f t="shared" si="19"/>
        <v>0</v>
      </c>
      <c r="BL183" s="14" t="s">
        <v>161</v>
      </c>
      <c r="BM183" s="213" t="s">
        <v>1299</v>
      </c>
    </row>
    <row r="184" spans="1:65" s="2" customFormat="1" ht="16.5" customHeight="1">
      <c r="A184" s="31"/>
      <c r="B184" s="32"/>
      <c r="C184" s="201" t="s">
        <v>409</v>
      </c>
      <c r="D184" s="201" t="s">
        <v>146</v>
      </c>
      <c r="E184" s="202" t="s">
        <v>1300</v>
      </c>
      <c r="F184" s="203" t="s">
        <v>1301</v>
      </c>
      <c r="G184" s="204" t="s">
        <v>247</v>
      </c>
      <c r="H184" s="205">
        <v>1</v>
      </c>
      <c r="I184" s="206"/>
      <c r="J184" s="207">
        <f t="shared" si="10"/>
        <v>0</v>
      </c>
      <c r="K184" s="208"/>
      <c r="L184" s="36"/>
      <c r="M184" s="209" t="s">
        <v>1</v>
      </c>
      <c r="N184" s="210" t="s">
        <v>41</v>
      </c>
      <c r="O184" s="68"/>
      <c r="P184" s="211">
        <f t="shared" si="11"/>
        <v>0</v>
      </c>
      <c r="Q184" s="211">
        <v>0</v>
      </c>
      <c r="R184" s="211">
        <f t="shared" si="12"/>
        <v>0</v>
      </c>
      <c r="S184" s="211">
        <v>0</v>
      </c>
      <c r="T184" s="212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3" t="s">
        <v>161</v>
      </c>
      <c r="AT184" s="213" t="s">
        <v>146</v>
      </c>
      <c r="AU184" s="213" t="s">
        <v>86</v>
      </c>
      <c r="AY184" s="14" t="s">
        <v>143</v>
      </c>
      <c r="BE184" s="214">
        <f t="shared" si="14"/>
        <v>0</v>
      </c>
      <c r="BF184" s="214">
        <f t="shared" si="15"/>
        <v>0</v>
      </c>
      <c r="BG184" s="214">
        <f t="shared" si="16"/>
        <v>0</v>
      </c>
      <c r="BH184" s="214">
        <f t="shared" si="17"/>
        <v>0</v>
      </c>
      <c r="BI184" s="214">
        <f t="shared" si="18"/>
        <v>0</v>
      </c>
      <c r="BJ184" s="14" t="s">
        <v>84</v>
      </c>
      <c r="BK184" s="214">
        <f t="shared" si="19"/>
        <v>0</v>
      </c>
      <c r="BL184" s="14" t="s">
        <v>161</v>
      </c>
      <c r="BM184" s="213" t="s">
        <v>1302</v>
      </c>
    </row>
    <row r="185" spans="1:65" s="2" customFormat="1" ht="16.5" customHeight="1">
      <c r="A185" s="31"/>
      <c r="B185" s="32"/>
      <c r="C185" s="201" t="s">
        <v>415</v>
      </c>
      <c r="D185" s="201" t="s">
        <v>146</v>
      </c>
      <c r="E185" s="202" t="s">
        <v>1303</v>
      </c>
      <c r="F185" s="203" t="s">
        <v>1304</v>
      </c>
      <c r="G185" s="204" t="s">
        <v>247</v>
      </c>
      <c r="H185" s="205">
        <v>1</v>
      </c>
      <c r="I185" s="206"/>
      <c r="J185" s="207">
        <f aca="true" t="shared" si="20" ref="J185:J204">ROUND(I185*H185,2)</f>
        <v>0</v>
      </c>
      <c r="K185" s="208"/>
      <c r="L185" s="36"/>
      <c r="M185" s="209" t="s">
        <v>1</v>
      </c>
      <c r="N185" s="210" t="s">
        <v>41</v>
      </c>
      <c r="O185" s="68"/>
      <c r="P185" s="211">
        <f aca="true" t="shared" si="21" ref="P185:P204">O185*H185</f>
        <v>0</v>
      </c>
      <c r="Q185" s="211">
        <v>0</v>
      </c>
      <c r="R185" s="211">
        <f aca="true" t="shared" si="22" ref="R185:R204">Q185*H185</f>
        <v>0</v>
      </c>
      <c r="S185" s="211">
        <v>0</v>
      </c>
      <c r="T185" s="212">
        <f aca="true" t="shared" si="23" ref="T185:T204"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3" t="s">
        <v>161</v>
      </c>
      <c r="AT185" s="213" t="s">
        <v>146</v>
      </c>
      <c r="AU185" s="213" t="s">
        <v>86</v>
      </c>
      <c r="AY185" s="14" t="s">
        <v>143</v>
      </c>
      <c r="BE185" s="214">
        <f aca="true" t="shared" si="24" ref="BE185:BE204">IF(N185="základní",J185,0)</f>
        <v>0</v>
      </c>
      <c r="BF185" s="214">
        <f aca="true" t="shared" si="25" ref="BF185:BF204">IF(N185="snížená",J185,0)</f>
        <v>0</v>
      </c>
      <c r="BG185" s="214">
        <f aca="true" t="shared" si="26" ref="BG185:BG204">IF(N185="zákl. přenesená",J185,0)</f>
        <v>0</v>
      </c>
      <c r="BH185" s="214">
        <f aca="true" t="shared" si="27" ref="BH185:BH204">IF(N185="sníž. přenesená",J185,0)</f>
        <v>0</v>
      </c>
      <c r="BI185" s="214">
        <f aca="true" t="shared" si="28" ref="BI185:BI204">IF(N185="nulová",J185,0)</f>
        <v>0</v>
      </c>
      <c r="BJ185" s="14" t="s">
        <v>84</v>
      </c>
      <c r="BK185" s="214">
        <f aca="true" t="shared" si="29" ref="BK185:BK204">ROUND(I185*H185,2)</f>
        <v>0</v>
      </c>
      <c r="BL185" s="14" t="s">
        <v>161</v>
      </c>
      <c r="BM185" s="213" t="s">
        <v>1305</v>
      </c>
    </row>
    <row r="186" spans="1:65" s="2" customFormat="1" ht="25.5" customHeight="1">
      <c r="A186" s="31"/>
      <c r="B186" s="32"/>
      <c r="C186" s="201" t="s">
        <v>419</v>
      </c>
      <c r="D186" s="201" t="s">
        <v>146</v>
      </c>
      <c r="E186" s="202" t="s">
        <v>1306</v>
      </c>
      <c r="F186" s="203" t="s">
        <v>1307</v>
      </c>
      <c r="G186" s="204" t="s">
        <v>247</v>
      </c>
      <c r="H186" s="205">
        <v>1</v>
      </c>
      <c r="I186" s="206"/>
      <c r="J186" s="207">
        <f t="shared" si="20"/>
        <v>0</v>
      </c>
      <c r="K186" s="208"/>
      <c r="L186" s="36"/>
      <c r="M186" s="209" t="s">
        <v>1</v>
      </c>
      <c r="N186" s="210" t="s">
        <v>41</v>
      </c>
      <c r="O186" s="68"/>
      <c r="P186" s="211">
        <f t="shared" si="21"/>
        <v>0</v>
      </c>
      <c r="Q186" s="211">
        <v>0</v>
      </c>
      <c r="R186" s="211">
        <f t="shared" si="22"/>
        <v>0</v>
      </c>
      <c r="S186" s="211">
        <v>0</v>
      </c>
      <c r="T186" s="212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3" t="s">
        <v>161</v>
      </c>
      <c r="AT186" s="213" t="s">
        <v>146</v>
      </c>
      <c r="AU186" s="213" t="s">
        <v>86</v>
      </c>
      <c r="AY186" s="14" t="s">
        <v>143</v>
      </c>
      <c r="BE186" s="214">
        <f t="shared" si="24"/>
        <v>0</v>
      </c>
      <c r="BF186" s="214">
        <f t="shared" si="25"/>
        <v>0</v>
      </c>
      <c r="BG186" s="214">
        <f t="shared" si="26"/>
        <v>0</v>
      </c>
      <c r="BH186" s="214">
        <f t="shared" si="27"/>
        <v>0</v>
      </c>
      <c r="BI186" s="214">
        <f t="shared" si="28"/>
        <v>0</v>
      </c>
      <c r="BJ186" s="14" t="s">
        <v>84</v>
      </c>
      <c r="BK186" s="214">
        <f t="shared" si="29"/>
        <v>0</v>
      </c>
      <c r="BL186" s="14" t="s">
        <v>161</v>
      </c>
      <c r="BM186" s="213" t="s">
        <v>1308</v>
      </c>
    </row>
    <row r="187" spans="1:65" s="2" customFormat="1" ht="16.5" customHeight="1">
      <c r="A187" s="31"/>
      <c r="B187" s="32"/>
      <c r="C187" s="201" t="s">
        <v>423</v>
      </c>
      <c r="D187" s="201" t="s">
        <v>146</v>
      </c>
      <c r="E187" s="202" t="s">
        <v>1309</v>
      </c>
      <c r="F187" s="203" t="s">
        <v>1310</v>
      </c>
      <c r="G187" s="204" t="s">
        <v>247</v>
      </c>
      <c r="H187" s="205">
        <v>2</v>
      </c>
      <c r="I187" s="206"/>
      <c r="J187" s="207">
        <f t="shared" si="20"/>
        <v>0</v>
      </c>
      <c r="K187" s="208"/>
      <c r="L187" s="36"/>
      <c r="M187" s="209" t="s">
        <v>1</v>
      </c>
      <c r="N187" s="210" t="s">
        <v>41</v>
      </c>
      <c r="O187" s="68"/>
      <c r="P187" s="211">
        <f t="shared" si="21"/>
        <v>0</v>
      </c>
      <c r="Q187" s="211">
        <v>0</v>
      </c>
      <c r="R187" s="211">
        <f t="shared" si="22"/>
        <v>0</v>
      </c>
      <c r="S187" s="211">
        <v>0</v>
      </c>
      <c r="T187" s="212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3" t="s">
        <v>161</v>
      </c>
      <c r="AT187" s="213" t="s">
        <v>146</v>
      </c>
      <c r="AU187" s="213" t="s">
        <v>86</v>
      </c>
      <c r="AY187" s="14" t="s">
        <v>143</v>
      </c>
      <c r="BE187" s="214">
        <f t="shared" si="24"/>
        <v>0</v>
      </c>
      <c r="BF187" s="214">
        <f t="shared" si="25"/>
        <v>0</v>
      </c>
      <c r="BG187" s="214">
        <f t="shared" si="26"/>
        <v>0</v>
      </c>
      <c r="BH187" s="214">
        <f t="shared" si="27"/>
        <v>0</v>
      </c>
      <c r="BI187" s="214">
        <f t="shared" si="28"/>
        <v>0</v>
      </c>
      <c r="BJ187" s="14" t="s">
        <v>84</v>
      </c>
      <c r="BK187" s="214">
        <f t="shared" si="29"/>
        <v>0</v>
      </c>
      <c r="BL187" s="14" t="s">
        <v>161</v>
      </c>
      <c r="BM187" s="213" t="s">
        <v>1311</v>
      </c>
    </row>
    <row r="188" spans="1:65" s="2" customFormat="1" ht="16.5" customHeight="1">
      <c r="A188" s="31"/>
      <c r="B188" s="32"/>
      <c r="C188" s="201" t="s">
        <v>427</v>
      </c>
      <c r="D188" s="201" t="s">
        <v>146</v>
      </c>
      <c r="E188" s="202" t="s">
        <v>1312</v>
      </c>
      <c r="F188" s="203" t="s">
        <v>1313</v>
      </c>
      <c r="G188" s="204" t="s">
        <v>247</v>
      </c>
      <c r="H188" s="205">
        <v>2</v>
      </c>
      <c r="I188" s="206"/>
      <c r="J188" s="207">
        <f t="shared" si="20"/>
        <v>0</v>
      </c>
      <c r="K188" s="208"/>
      <c r="L188" s="36"/>
      <c r="M188" s="209" t="s">
        <v>1</v>
      </c>
      <c r="N188" s="210" t="s">
        <v>41</v>
      </c>
      <c r="O188" s="68"/>
      <c r="P188" s="211">
        <f t="shared" si="21"/>
        <v>0</v>
      </c>
      <c r="Q188" s="211">
        <v>0</v>
      </c>
      <c r="R188" s="211">
        <f t="shared" si="22"/>
        <v>0</v>
      </c>
      <c r="S188" s="211">
        <v>0</v>
      </c>
      <c r="T188" s="212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3" t="s">
        <v>161</v>
      </c>
      <c r="AT188" s="213" t="s">
        <v>146</v>
      </c>
      <c r="AU188" s="213" t="s">
        <v>86</v>
      </c>
      <c r="AY188" s="14" t="s">
        <v>143</v>
      </c>
      <c r="BE188" s="214">
        <f t="shared" si="24"/>
        <v>0</v>
      </c>
      <c r="BF188" s="214">
        <f t="shared" si="25"/>
        <v>0</v>
      </c>
      <c r="BG188" s="214">
        <f t="shared" si="26"/>
        <v>0</v>
      </c>
      <c r="BH188" s="214">
        <f t="shared" si="27"/>
        <v>0</v>
      </c>
      <c r="BI188" s="214">
        <f t="shared" si="28"/>
        <v>0</v>
      </c>
      <c r="BJ188" s="14" t="s">
        <v>84</v>
      </c>
      <c r="BK188" s="214">
        <f t="shared" si="29"/>
        <v>0</v>
      </c>
      <c r="BL188" s="14" t="s">
        <v>161</v>
      </c>
      <c r="BM188" s="213" t="s">
        <v>1314</v>
      </c>
    </row>
    <row r="189" spans="1:65" s="2" customFormat="1" ht="16.5" customHeight="1">
      <c r="A189" s="31"/>
      <c r="B189" s="32"/>
      <c r="C189" s="201" t="s">
        <v>431</v>
      </c>
      <c r="D189" s="201" t="s">
        <v>146</v>
      </c>
      <c r="E189" s="202" t="s">
        <v>1315</v>
      </c>
      <c r="F189" s="203" t="s">
        <v>1316</v>
      </c>
      <c r="G189" s="204" t="s">
        <v>247</v>
      </c>
      <c r="H189" s="205">
        <v>3</v>
      </c>
      <c r="I189" s="206"/>
      <c r="J189" s="207">
        <f t="shared" si="20"/>
        <v>0</v>
      </c>
      <c r="K189" s="208"/>
      <c r="L189" s="36"/>
      <c r="M189" s="209" t="s">
        <v>1</v>
      </c>
      <c r="N189" s="210" t="s">
        <v>41</v>
      </c>
      <c r="O189" s="68"/>
      <c r="P189" s="211">
        <f t="shared" si="21"/>
        <v>0</v>
      </c>
      <c r="Q189" s="211">
        <v>0</v>
      </c>
      <c r="R189" s="211">
        <f t="shared" si="22"/>
        <v>0</v>
      </c>
      <c r="S189" s="211">
        <v>0</v>
      </c>
      <c r="T189" s="212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3" t="s">
        <v>161</v>
      </c>
      <c r="AT189" s="213" t="s">
        <v>146</v>
      </c>
      <c r="AU189" s="213" t="s">
        <v>86</v>
      </c>
      <c r="AY189" s="14" t="s">
        <v>143</v>
      </c>
      <c r="BE189" s="214">
        <f t="shared" si="24"/>
        <v>0</v>
      </c>
      <c r="BF189" s="214">
        <f t="shared" si="25"/>
        <v>0</v>
      </c>
      <c r="BG189" s="214">
        <f t="shared" si="26"/>
        <v>0</v>
      </c>
      <c r="BH189" s="214">
        <f t="shared" si="27"/>
        <v>0</v>
      </c>
      <c r="BI189" s="214">
        <f t="shared" si="28"/>
        <v>0</v>
      </c>
      <c r="BJ189" s="14" t="s">
        <v>84</v>
      </c>
      <c r="BK189" s="214">
        <f t="shared" si="29"/>
        <v>0</v>
      </c>
      <c r="BL189" s="14" t="s">
        <v>161</v>
      </c>
      <c r="BM189" s="213" t="s">
        <v>1317</v>
      </c>
    </row>
    <row r="190" spans="1:65" s="2" customFormat="1" ht="16.5" customHeight="1">
      <c r="A190" s="31"/>
      <c r="B190" s="32"/>
      <c r="C190" s="201" t="s">
        <v>435</v>
      </c>
      <c r="D190" s="201" t="s">
        <v>146</v>
      </c>
      <c r="E190" s="202" t="s">
        <v>1318</v>
      </c>
      <c r="F190" s="203" t="s">
        <v>1319</v>
      </c>
      <c r="G190" s="204" t="s">
        <v>247</v>
      </c>
      <c r="H190" s="205">
        <v>1</v>
      </c>
      <c r="I190" s="206"/>
      <c r="J190" s="207">
        <f t="shared" si="20"/>
        <v>0</v>
      </c>
      <c r="K190" s="208"/>
      <c r="L190" s="36"/>
      <c r="M190" s="209" t="s">
        <v>1</v>
      </c>
      <c r="N190" s="210" t="s">
        <v>41</v>
      </c>
      <c r="O190" s="68"/>
      <c r="P190" s="211">
        <f t="shared" si="21"/>
        <v>0</v>
      </c>
      <c r="Q190" s="211">
        <v>0</v>
      </c>
      <c r="R190" s="211">
        <f t="shared" si="22"/>
        <v>0</v>
      </c>
      <c r="S190" s="211">
        <v>0</v>
      </c>
      <c r="T190" s="212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3" t="s">
        <v>161</v>
      </c>
      <c r="AT190" s="213" t="s">
        <v>146</v>
      </c>
      <c r="AU190" s="213" t="s">
        <v>86</v>
      </c>
      <c r="AY190" s="14" t="s">
        <v>143</v>
      </c>
      <c r="BE190" s="214">
        <f t="shared" si="24"/>
        <v>0</v>
      </c>
      <c r="BF190" s="214">
        <f t="shared" si="25"/>
        <v>0</v>
      </c>
      <c r="BG190" s="214">
        <f t="shared" si="26"/>
        <v>0</v>
      </c>
      <c r="BH190" s="214">
        <f t="shared" si="27"/>
        <v>0</v>
      </c>
      <c r="BI190" s="214">
        <f t="shared" si="28"/>
        <v>0</v>
      </c>
      <c r="BJ190" s="14" t="s">
        <v>84</v>
      </c>
      <c r="BK190" s="214">
        <f t="shared" si="29"/>
        <v>0</v>
      </c>
      <c r="BL190" s="14" t="s">
        <v>161</v>
      </c>
      <c r="BM190" s="213" t="s">
        <v>1320</v>
      </c>
    </row>
    <row r="191" spans="1:65" s="2" customFormat="1" ht="16.5" customHeight="1">
      <c r="A191" s="31"/>
      <c r="B191" s="32"/>
      <c r="C191" s="201" t="s">
        <v>439</v>
      </c>
      <c r="D191" s="201" t="s">
        <v>146</v>
      </c>
      <c r="E191" s="202" t="s">
        <v>1321</v>
      </c>
      <c r="F191" s="203" t="s">
        <v>1322</v>
      </c>
      <c r="G191" s="204" t="s">
        <v>247</v>
      </c>
      <c r="H191" s="205">
        <v>1</v>
      </c>
      <c r="I191" s="206"/>
      <c r="J191" s="207">
        <f t="shared" si="20"/>
        <v>0</v>
      </c>
      <c r="K191" s="208"/>
      <c r="L191" s="36"/>
      <c r="M191" s="209" t="s">
        <v>1</v>
      </c>
      <c r="N191" s="210" t="s">
        <v>41</v>
      </c>
      <c r="O191" s="68"/>
      <c r="P191" s="211">
        <f t="shared" si="21"/>
        <v>0</v>
      </c>
      <c r="Q191" s="211">
        <v>0</v>
      </c>
      <c r="R191" s="211">
        <f t="shared" si="22"/>
        <v>0</v>
      </c>
      <c r="S191" s="211">
        <v>0</v>
      </c>
      <c r="T191" s="212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3" t="s">
        <v>161</v>
      </c>
      <c r="AT191" s="213" t="s">
        <v>146</v>
      </c>
      <c r="AU191" s="213" t="s">
        <v>86</v>
      </c>
      <c r="AY191" s="14" t="s">
        <v>143</v>
      </c>
      <c r="BE191" s="214">
        <f t="shared" si="24"/>
        <v>0</v>
      </c>
      <c r="BF191" s="214">
        <f t="shared" si="25"/>
        <v>0</v>
      </c>
      <c r="BG191" s="214">
        <f t="shared" si="26"/>
        <v>0</v>
      </c>
      <c r="BH191" s="214">
        <f t="shared" si="27"/>
        <v>0</v>
      </c>
      <c r="BI191" s="214">
        <f t="shared" si="28"/>
        <v>0</v>
      </c>
      <c r="BJ191" s="14" t="s">
        <v>84</v>
      </c>
      <c r="BK191" s="214">
        <f t="shared" si="29"/>
        <v>0</v>
      </c>
      <c r="BL191" s="14" t="s">
        <v>161</v>
      </c>
      <c r="BM191" s="213" t="s">
        <v>1323</v>
      </c>
    </row>
    <row r="192" spans="1:65" s="2" customFormat="1" ht="16.5" customHeight="1">
      <c r="A192" s="31"/>
      <c r="B192" s="32"/>
      <c r="C192" s="201" t="s">
        <v>443</v>
      </c>
      <c r="D192" s="201" t="s">
        <v>146</v>
      </c>
      <c r="E192" s="202" t="s">
        <v>1324</v>
      </c>
      <c r="F192" s="203" t="s">
        <v>1325</v>
      </c>
      <c r="G192" s="204" t="s">
        <v>247</v>
      </c>
      <c r="H192" s="205">
        <v>1</v>
      </c>
      <c r="I192" s="206"/>
      <c r="J192" s="207">
        <f t="shared" si="20"/>
        <v>0</v>
      </c>
      <c r="K192" s="208"/>
      <c r="L192" s="36"/>
      <c r="M192" s="209" t="s">
        <v>1</v>
      </c>
      <c r="N192" s="210" t="s">
        <v>41</v>
      </c>
      <c r="O192" s="68"/>
      <c r="P192" s="211">
        <f t="shared" si="21"/>
        <v>0</v>
      </c>
      <c r="Q192" s="211">
        <v>0</v>
      </c>
      <c r="R192" s="211">
        <f t="shared" si="22"/>
        <v>0</v>
      </c>
      <c r="S192" s="211">
        <v>0</v>
      </c>
      <c r="T192" s="212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3" t="s">
        <v>161</v>
      </c>
      <c r="AT192" s="213" t="s">
        <v>146</v>
      </c>
      <c r="AU192" s="213" t="s">
        <v>86</v>
      </c>
      <c r="AY192" s="14" t="s">
        <v>143</v>
      </c>
      <c r="BE192" s="214">
        <f t="shared" si="24"/>
        <v>0</v>
      </c>
      <c r="BF192" s="214">
        <f t="shared" si="25"/>
        <v>0</v>
      </c>
      <c r="BG192" s="214">
        <f t="shared" si="26"/>
        <v>0</v>
      </c>
      <c r="BH192" s="214">
        <f t="shared" si="27"/>
        <v>0</v>
      </c>
      <c r="BI192" s="214">
        <f t="shared" si="28"/>
        <v>0</v>
      </c>
      <c r="BJ192" s="14" t="s">
        <v>84</v>
      </c>
      <c r="BK192" s="214">
        <f t="shared" si="29"/>
        <v>0</v>
      </c>
      <c r="BL192" s="14" t="s">
        <v>161</v>
      </c>
      <c r="BM192" s="213" t="s">
        <v>1326</v>
      </c>
    </row>
    <row r="193" spans="1:65" s="2" customFormat="1" ht="26.25" customHeight="1">
      <c r="A193" s="31"/>
      <c r="B193" s="32"/>
      <c r="C193" s="201" t="s">
        <v>447</v>
      </c>
      <c r="D193" s="201" t="s">
        <v>146</v>
      </c>
      <c r="E193" s="202" t="s">
        <v>1327</v>
      </c>
      <c r="F193" s="203" t="s">
        <v>1328</v>
      </c>
      <c r="G193" s="204" t="s">
        <v>247</v>
      </c>
      <c r="H193" s="205">
        <v>1</v>
      </c>
      <c r="I193" s="206"/>
      <c r="J193" s="207">
        <f t="shared" si="20"/>
        <v>0</v>
      </c>
      <c r="K193" s="208"/>
      <c r="L193" s="36"/>
      <c r="M193" s="209" t="s">
        <v>1</v>
      </c>
      <c r="N193" s="210" t="s">
        <v>41</v>
      </c>
      <c r="O193" s="68"/>
      <c r="P193" s="211">
        <f t="shared" si="21"/>
        <v>0</v>
      </c>
      <c r="Q193" s="211">
        <v>0</v>
      </c>
      <c r="R193" s="211">
        <f t="shared" si="22"/>
        <v>0</v>
      </c>
      <c r="S193" s="211">
        <v>0</v>
      </c>
      <c r="T193" s="212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3" t="s">
        <v>161</v>
      </c>
      <c r="AT193" s="213" t="s">
        <v>146</v>
      </c>
      <c r="AU193" s="213" t="s">
        <v>86</v>
      </c>
      <c r="AY193" s="14" t="s">
        <v>143</v>
      </c>
      <c r="BE193" s="214">
        <f t="shared" si="24"/>
        <v>0</v>
      </c>
      <c r="BF193" s="214">
        <f t="shared" si="25"/>
        <v>0</v>
      </c>
      <c r="BG193" s="214">
        <f t="shared" si="26"/>
        <v>0</v>
      </c>
      <c r="BH193" s="214">
        <f t="shared" si="27"/>
        <v>0</v>
      </c>
      <c r="BI193" s="214">
        <f t="shared" si="28"/>
        <v>0</v>
      </c>
      <c r="BJ193" s="14" t="s">
        <v>84</v>
      </c>
      <c r="BK193" s="214">
        <f t="shared" si="29"/>
        <v>0</v>
      </c>
      <c r="BL193" s="14" t="s">
        <v>161</v>
      </c>
      <c r="BM193" s="213" t="s">
        <v>1329</v>
      </c>
    </row>
    <row r="194" spans="1:65" s="2" customFormat="1" ht="26.25" customHeight="1">
      <c r="A194" s="31"/>
      <c r="B194" s="32"/>
      <c r="C194" s="201" t="s">
        <v>449</v>
      </c>
      <c r="D194" s="201" t="s">
        <v>146</v>
      </c>
      <c r="E194" s="202" t="s">
        <v>1330</v>
      </c>
      <c r="F194" s="203" t="s">
        <v>1331</v>
      </c>
      <c r="G194" s="204" t="s">
        <v>247</v>
      </c>
      <c r="H194" s="205">
        <v>2</v>
      </c>
      <c r="I194" s="206"/>
      <c r="J194" s="207">
        <f t="shared" si="20"/>
        <v>0</v>
      </c>
      <c r="K194" s="208"/>
      <c r="L194" s="36"/>
      <c r="M194" s="209" t="s">
        <v>1</v>
      </c>
      <c r="N194" s="210" t="s">
        <v>41</v>
      </c>
      <c r="O194" s="68"/>
      <c r="P194" s="211">
        <f t="shared" si="21"/>
        <v>0</v>
      </c>
      <c r="Q194" s="211">
        <v>0</v>
      </c>
      <c r="R194" s="211">
        <f t="shared" si="22"/>
        <v>0</v>
      </c>
      <c r="S194" s="211">
        <v>0</v>
      </c>
      <c r="T194" s="212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3" t="s">
        <v>161</v>
      </c>
      <c r="AT194" s="213" t="s">
        <v>146</v>
      </c>
      <c r="AU194" s="213" t="s">
        <v>86</v>
      </c>
      <c r="AY194" s="14" t="s">
        <v>143</v>
      </c>
      <c r="BE194" s="214">
        <f t="shared" si="24"/>
        <v>0</v>
      </c>
      <c r="BF194" s="214">
        <f t="shared" si="25"/>
        <v>0</v>
      </c>
      <c r="BG194" s="214">
        <f t="shared" si="26"/>
        <v>0</v>
      </c>
      <c r="BH194" s="214">
        <f t="shared" si="27"/>
        <v>0</v>
      </c>
      <c r="BI194" s="214">
        <f t="shared" si="28"/>
        <v>0</v>
      </c>
      <c r="BJ194" s="14" t="s">
        <v>84</v>
      </c>
      <c r="BK194" s="214">
        <f t="shared" si="29"/>
        <v>0</v>
      </c>
      <c r="BL194" s="14" t="s">
        <v>161</v>
      </c>
      <c r="BM194" s="213" t="s">
        <v>1332</v>
      </c>
    </row>
    <row r="195" spans="1:65" s="2" customFormat="1" ht="16.5" customHeight="1">
      <c r="A195" s="31"/>
      <c r="B195" s="32"/>
      <c r="C195" s="201" t="s">
        <v>453</v>
      </c>
      <c r="D195" s="201" t="s">
        <v>146</v>
      </c>
      <c r="E195" s="202" t="s">
        <v>1333</v>
      </c>
      <c r="F195" s="203" t="s">
        <v>1334</v>
      </c>
      <c r="G195" s="204" t="s">
        <v>1335</v>
      </c>
      <c r="H195" s="205">
        <v>1</v>
      </c>
      <c r="I195" s="206"/>
      <c r="J195" s="207">
        <f t="shared" si="20"/>
        <v>0</v>
      </c>
      <c r="K195" s="208"/>
      <c r="L195" s="36"/>
      <c r="M195" s="209" t="s">
        <v>1</v>
      </c>
      <c r="N195" s="210" t="s">
        <v>41</v>
      </c>
      <c r="O195" s="68"/>
      <c r="P195" s="211">
        <f t="shared" si="21"/>
        <v>0</v>
      </c>
      <c r="Q195" s="211">
        <v>0</v>
      </c>
      <c r="R195" s="211">
        <f t="shared" si="22"/>
        <v>0</v>
      </c>
      <c r="S195" s="211">
        <v>0</v>
      </c>
      <c r="T195" s="212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3" t="s">
        <v>161</v>
      </c>
      <c r="AT195" s="213" t="s">
        <v>146</v>
      </c>
      <c r="AU195" s="213" t="s">
        <v>86</v>
      </c>
      <c r="AY195" s="14" t="s">
        <v>143</v>
      </c>
      <c r="BE195" s="214">
        <f t="shared" si="24"/>
        <v>0</v>
      </c>
      <c r="BF195" s="214">
        <f t="shared" si="25"/>
        <v>0</v>
      </c>
      <c r="BG195" s="214">
        <f t="shared" si="26"/>
        <v>0</v>
      </c>
      <c r="BH195" s="214">
        <f t="shared" si="27"/>
        <v>0</v>
      </c>
      <c r="BI195" s="214">
        <f t="shared" si="28"/>
        <v>0</v>
      </c>
      <c r="BJ195" s="14" t="s">
        <v>84</v>
      </c>
      <c r="BK195" s="214">
        <f t="shared" si="29"/>
        <v>0</v>
      </c>
      <c r="BL195" s="14" t="s">
        <v>161</v>
      </c>
      <c r="BM195" s="213" t="s">
        <v>1336</v>
      </c>
    </row>
    <row r="196" spans="1:65" s="2" customFormat="1" ht="16.5" customHeight="1">
      <c r="A196" s="31"/>
      <c r="B196" s="32"/>
      <c r="C196" s="201" t="s">
        <v>457</v>
      </c>
      <c r="D196" s="201" t="s">
        <v>146</v>
      </c>
      <c r="E196" s="202" t="s">
        <v>1337</v>
      </c>
      <c r="F196" s="203" t="s">
        <v>1338</v>
      </c>
      <c r="G196" s="204" t="s">
        <v>1335</v>
      </c>
      <c r="H196" s="205">
        <v>1</v>
      </c>
      <c r="I196" s="206"/>
      <c r="J196" s="207">
        <f t="shared" si="20"/>
        <v>0</v>
      </c>
      <c r="K196" s="208"/>
      <c r="L196" s="36"/>
      <c r="M196" s="209" t="s">
        <v>1</v>
      </c>
      <c r="N196" s="210" t="s">
        <v>41</v>
      </c>
      <c r="O196" s="68"/>
      <c r="P196" s="211">
        <f t="shared" si="21"/>
        <v>0</v>
      </c>
      <c r="Q196" s="211">
        <v>0</v>
      </c>
      <c r="R196" s="211">
        <f t="shared" si="22"/>
        <v>0</v>
      </c>
      <c r="S196" s="211">
        <v>0</v>
      </c>
      <c r="T196" s="212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3" t="s">
        <v>161</v>
      </c>
      <c r="AT196" s="213" t="s">
        <v>146</v>
      </c>
      <c r="AU196" s="213" t="s">
        <v>86</v>
      </c>
      <c r="AY196" s="14" t="s">
        <v>143</v>
      </c>
      <c r="BE196" s="214">
        <f t="shared" si="24"/>
        <v>0</v>
      </c>
      <c r="BF196" s="214">
        <f t="shared" si="25"/>
        <v>0</v>
      </c>
      <c r="BG196" s="214">
        <f t="shared" si="26"/>
        <v>0</v>
      </c>
      <c r="BH196" s="214">
        <f t="shared" si="27"/>
        <v>0</v>
      </c>
      <c r="BI196" s="214">
        <f t="shared" si="28"/>
        <v>0</v>
      </c>
      <c r="BJ196" s="14" t="s">
        <v>84</v>
      </c>
      <c r="BK196" s="214">
        <f t="shared" si="29"/>
        <v>0</v>
      </c>
      <c r="BL196" s="14" t="s">
        <v>161</v>
      </c>
      <c r="BM196" s="213" t="s">
        <v>1339</v>
      </c>
    </row>
    <row r="197" spans="1:65" s="2" customFormat="1" ht="25.5" customHeight="1">
      <c r="A197" s="31"/>
      <c r="B197" s="32"/>
      <c r="C197" s="201" t="s">
        <v>461</v>
      </c>
      <c r="D197" s="201" t="s">
        <v>146</v>
      </c>
      <c r="E197" s="202" t="s">
        <v>1340</v>
      </c>
      <c r="F197" s="203" t="s">
        <v>1341</v>
      </c>
      <c r="G197" s="204" t="s">
        <v>1335</v>
      </c>
      <c r="H197" s="205">
        <v>1</v>
      </c>
      <c r="I197" s="206"/>
      <c r="J197" s="207">
        <f t="shared" si="20"/>
        <v>0</v>
      </c>
      <c r="K197" s="208"/>
      <c r="L197" s="36"/>
      <c r="M197" s="209" t="s">
        <v>1</v>
      </c>
      <c r="N197" s="210" t="s">
        <v>41</v>
      </c>
      <c r="O197" s="68"/>
      <c r="P197" s="211">
        <f t="shared" si="21"/>
        <v>0</v>
      </c>
      <c r="Q197" s="211">
        <v>0</v>
      </c>
      <c r="R197" s="211">
        <f t="shared" si="22"/>
        <v>0</v>
      </c>
      <c r="S197" s="211">
        <v>0</v>
      </c>
      <c r="T197" s="212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3" t="s">
        <v>161</v>
      </c>
      <c r="AT197" s="213" t="s">
        <v>146</v>
      </c>
      <c r="AU197" s="213" t="s">
        <v>86</v>
      </c>
      <c r="AY197" s="14" t="s">
        <v>143</v>
      </c>
      <c r="BE197" s="214">
        <f t="shared" si="24"/>
        <v>0</v>
      </c>
      <c r="BF197" s="214">
        <f t="shared" si="25"/>
        <v>0</v>
      </c>
      <c r="BG197" s="214">
        <f t="shared" si="26"/>
        <v>0</v>
      </c>
      <c r="BH197" s="214">
        <f t="shared" si="27"/>
        <v>0</v>
      </c>
      <c r="BI197" s="214">
        <f t="shared" si="28"/>
        <v>0</v>
      </c>
      <c r="BJ197" s="14" t="s">
        <v>84</v>
      </c>
      <c r="BK197" s="214">
        <f t="shared" si="29"/>
        <v>0</v>
      </c>
      <c r="BL197" s="14" t="s">
        <v>161</v>
      </c>
      <c r="BM197" s="213" t="s">
        <v>1342</v>
      </c>
    </row>
    <row r="198" spans="1:65" s="2" customFormat="1" ht="26.25" customHeight="1">
      <c r="A198" s="31"/>
      <c r="B198" s="32"/>
      <c r="C198" s="201" t="s">
        <v>465</v>
      </c>
      <c r="D198" s="201" t="s">
        <v>146</v>
      </c>
      <c r="E198" s="202" t="s">
        <v>1343</v>
      </c>
      <c r="F198" s="203" t="s">
        <v>1344</v>
      </c>
      <c r="G198" s="204" t="s">
        <v>1345</v>
      </c>
      <c r="H198" s="205">
        <v>42</v>
      </c>
      <c r="I198" s="206"/>
      <c r="J198" s="207">
        <f t="shared" si="20"/>
        <v>0</v>
      </c>
      <c r="K198" s="208"/>
      <c r="L198" s="36"/>
      <c r="M198" s="209" t="s">
        <v>1</v>
      </c>
      <c r="N198" s="210" t="s">
        <v>41</v>
      </c>
      <c r="O198" s="68"/>
      <c r="P198" s="211">
        <f t="shared" si="21"/>
        <v>0</v>
      </c>
      <c r="Q198" s="211">
        <v>0</v>
      </c>
      <c r="R198" s="211">
        <f t="shared" si="22"/>
        <v>0</v>
      </c>
      <c r="S198" s="211">
        <v>0</v>
      </c>
      <c r="T198" s="212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3" t="s">
        <v>161</v>
      </c>
      <c r="AT198" s="213" t="s">
        <v>146</v>
      </c>
      <c r="AU198" s="213" t="s">
        <v>86</v>
      </c>
      <c r="AY198" s="14" t="s">
        <v>143</v>
      </c>
      <c r="BE198" s="214">
        <f t="shared" si="24"/>
        <v>0</v>
      </c>
      <c r="BF198" s="214">
        <f t="shared" si="25"/>
        <v>0</v>
      </c>
      <c r="BG198" s="214">
        <f t="shared" si="26"/>
        <v>0</v>
      </c>
      <c r="BH198" s="214">
        <f t="shared" si="27"/>
        <v>0</v>
      </c>
      <c r="BI198" s="214">
        <f t="shared" si="28"/>
        <v>0</v>
      </c>
      <c r="BJ198" s="14" t="s">
        <v>84</v>
      </c>
      <c r="BK198" s="214">
        <f t="shared" si="29"/>
        <v>0</v>
      </c>
      <c r="BL198" s="14" t="s">
        <v>161</v>
      </c>
      <c r="BM198" s="213" t="s">
        <v>1346</v>
      </c>
    </row>
    <row r="199" spans="1:65" s="2" customFormat="1" ht="16.5" customHeight="1">
      <c r="A199" s="31"/>
      <c r="B199" s="32"/>
      <c r="C199" s="201" t="s">
        <v>469</v>
      </c>
      <c r="D199" s="201" t="s">
        <v>146</v>
      </c>
      <c r="E199" s="202" t="s">
        <v>1347</v>
      </c>
      <c r="F199" s="203" t="s">
        <v>1348</v>
      </c>
      <c r="G199" s="204" t="s">
        <v>1335</v>
      </c>
      <c r="H199" s="205">
        <v>1</v>
      </c>
      <c r="I199" s="206"/>
      <c r="J199" s="207">
        <f t="shared" si="20"/>
        <v>0</v>
      </c>
      <c r="K199" s="208"/>
      <c r="L199" s="36"/>
      <c r="M199" s="209" t="s">
        <v>1</v>
      </c>
      <c r="N199" s="210" t="s">
        <v>41</v>
      </c>
      <c r="O199" s="68"/>
      <c r="P199" s="211">
        <f t="shared" si="21"/>
        <v>0</v>
      </c>
      <c r="Q199" s="211">
        <v>0</v>
      </c>
      <c r="R199" s="211">
        <f t="shared" si="22"/>
        <v>0</v>
      </c>
      <c r="S199" s="211">
        <v>0</v>
      </c>
      <c r="T199" s="212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3" t="s">
        <v>161</v>
      </c>
      <c r="AT199" s="213" t="s">
        <v>146</v>
      </c>
      <c r="AU199" s="213" t="s">
        <v>86</v>
      </c>
      <c r="AY199" s="14" t="s">
        <v>143</v>
      </c>
      <c r="BE199" s="214">
        <f t="shared" si="24"/>
        <v>0</v>
      </c>
      <c r="BF199" s="214">
        <f t="shared" si="25"/>
        <v>0</v>
      </c>
      <c r="BG199" s="214">
        <f t="shared" si="26"/>
        <v>0</v>
      </c>
      <c r="BH199" s="214">
        <f t="shared" si="27"/>
        <v>0</v>
      </c>
      <c r="BI199" s="214">
        <f t="shared" si="28"/>
        <v>0</v>
      </c>
      <c r="BJ199" s="14" t="s">
        <v>84</v>
      </c>
      <c r="BK199" s="214">
        <f t="shared" si="29"/>
        <v>0</v>
      </c>
      <c r="BL199" s="14" t="s">
        <v>161</v>
      </c>
      <c r="BM199" s="213" t="s">
        <v>1349</v>
      </c>
    </row>
    <row r="200" spans="1:65" s="2" customFormat="1" ht="25.5" customHeight="1">
      <c r="A200" s="31"/>
      <c r="B200" s="32"/>
      <c r="C200" s="201" t="s">
        <v>473</v>
      </c>
      <c r="D200" s="201" t="s">
        <v>146</v>
      </c>
      <c r="E200" s="202" t="s">
        <v>1350</v>
      </c>
      <c r="F200" s="203" t="s">
        <v>1351</v>
      </c>
      <c r="G200" s="204" t="s">
        <v>1345</v>
      </c>
      <c r="H200" s="205">
        <v>42</v>
      </c>
      <c r="I200" s="206"/>
      <c r="J200" s="207">
        <f t="shared" si="20"/>
        <v>0</v>
      </c>
      <c r="K200" s="208"/>
      <c r="L200" s="36"/>
      <c r="M200" s="209" t="s">
        <v>1</v>
      </c>
      <c r="N200" s="210" t="s">
        <v>41</v>
      </c>
      <c r="O200" s="68"/>
      <c r="P200" s="211">
        <f t="shared" si="21"/>
        <v>0</v>
      </c>
      <c r="Q200" s="211">
        <v>0</v>
      </c>
      <c r="R200" s="211">
        <f t="shared" si="22"/>
        <v>0</v>
      </c>
      <c r="S200" s="211">
        <v>0</v>
      </c>
      <c r="T200" s="212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3" t="s">
        <v>161</v>
      </c>
      <c r="AT200" s="213" t="s">
        <v>146</v>
      </c>
      <c r="AU200" s="213" t="s">
        <v>86</v>
      </c>
      <c r="AY200" s="14" t="s">
        <v>143</v>
      </c>
      <c r="BE200" s="214">
        <f t="shared" si="24"/>
        <v>0</v>
      </c>
      <c r="BF200" s="214">
        <f t="shared" si="25"/>
        <v>0</v>
      </c>
      <c r="BG200" s="214">
        <f t="shared" si="26"/>
        <v>0</v>
      </c>
      <c r="BH200" s="214">
        <f t="shared" si="27"/>
        <v>0</v>
      </c>
      <c r="BI200" s="214">
        <f t="shared" si="28"/>
        <v>0</v>
      </c>
      <c r="BJ200" s="14" t="s">
        <v>84</v>
      </c>
      <c r="BK200" s="214">
        <f t="shared" si="29"/>
        <v>0</v>
      </c>
      <c r="BL200" s="14" t="s">
        <v>161</v>
      </c>
      <c r="BM200" s="213" t="s">
        <v>1352</v>
      </c>
    </row>
    <row r="201" spans="1:65" s="2" customFormat="1" ht="16.5" customHeight="1">
      <c r="A201" s="31"/>
      <c r="B201" s="32"/>
      <c r="C201" s="201" t="s">
        <v>479</v>
      </c>
      <c r="D201" s="201" t="s">
        <v>146</v>
      </c>
      <c r="E201" s="202" t="s">
        <v>1353</v>
      </c>
      <c r="F201" s="203" t="s">
        <v>1354</v>
      </c>
      <c r="G201" s="204" t="s">
        <v>1345</v>
      </c>
      <c r="H201" s="205">
        <v>42</v>
      </c>
      <c r="I201" s="206"/>
      <c r="J201" s="207">
        <f t="shared" si="20"/>
        <v>0</v>
      </c>
      <c r="K201" s="208"/>
      <c r="L201" s="36"/>
      <c r="M201" s="209" t="s">
        <v>1</v>
      </c>
      <c r="N201" s="210" t="s">
        <v>41</v>
      </c>
      <c r="O201" s="68"/>
      <c r="P201" s="211">
        <f t="shared" si="21"/>
        <v>0</v>
      </c>
      <c r="Q201" s="211">
        <v>0</v>
      </c>
      <c r="R201" s="211">
        <f t="shared" si="22"/>
        <v>0</v>
      </c>
      <c r="S201" s="211">
        <v>0</v>
      </c>
      <c r="T201" s="212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3" t="s">
        <v>161</v>
      </c>
      <c r="AT201" s="213" t="s">
        <v>146</v>
      </c>
      <c r="AU201" s="213" t="s">
        <v>86</v>
      </c>
      <c r="AY201" s="14" t="s">
        <v>143</v>
      </c>
      <c r="BE201" s="214">
        <f t="shared" si="24"/>
        <v>0</v>
      </c>
      <c r="BF201" s="214">
        <f t="shared" si="25"/>
        <v>0</v>
      </c>
      <c r="BG201" s="214">
        <f t="shared" si="26"/>
        <v>0</v>
      </c>
      <c r="BH201" s="214">
        <f t="shared" si="27"/>
        <v>0</v>
      </c>
      <c r="BI201" s="214">
        <f t="shared" si="28"/>
        <v>0</v>
      </c>
      <c r="BJ201" s="14" t="s">
        <v>84</v>
      </c>
      <c r="BK201" s="214">
        <f t="shared" si="29"/>
        <v>0</v>
      </c>
      <c r="BL201" s="14" t="s">
        <v>161</v>
      </c>
      <c r="BM201" s="213" t="s">
        <v>1355</v>
      </c>
    </row>
    <row r="202" spans="1:65" s="2" customFormat="1" ht="16.5" customHeight="1">
      <c r="A202" s="31"/>
      <c r="B202" s="32"/>
      <c r="C202" s="201" t="s">
        <v>483</v>
      </c>
      <c r="D202" s="201" t="s">
        <v>146</v>
      </c>
      <c r="E202" s="202" t="s">
        <v>1356</v>
      </c>
      <c r="F202" s="203" t="s">
        <v>1357</v>
      </c>
      <c r="G202" s="204" t="s">
        <v>1335</v>
      </c>
      <c r="H202" s="205">
        <v>1</v>
      </c>
      <c r="I202" s="206"/>
      <c r="J202" s="207">
        <f t="shared" si="20"/>
        <v>0</v>
      </c>
      <c r="K202" s="208"/>
      <c r="L202" s="36"/>
      <c r="M202" s="209" t="s">
        <v>1</v>
      </c>
      <c r="N202" s="210" t="s">
        <v>41</v>
      </c>
      <c r="O202" s="68"/>
      <c r="P202" s="211">
        <f t="shared" si="21"/>
        <v>0</v>
      </c>
      <c r="Q202" s="211">
        <v>0</v>
      </c>
      <c r="R202" s="211">
        <f t="shared" si="22"/>
        <v>0</v>
      </c>
      <c r="S202" s="211">
        <v>0</v>
      </c>
      <c r="T202" s="212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3" t="s">
        <v>161</v>
      </c>
      <c r="AT202" s="213" t="s">
        <v>146</v>
      </c>
      <c r="AU202" s="213" t="s">
        <v>86</v>
      </c>
      <c r="AY202" s="14" t="s">
        <v>143</v>
      </c>
      <c r="BE202" s="214">
        <f t="shared" si="24"/>
        <v>0</v>
      </c>
      <c r="BF202" s="214">
        <f t="shared" si="25"/>
        <v>0</v>
      </c>
      <c r="BG202" s="214">
        <f t="shared" si="26"/>
        <v>0</v>
      </c>
      <c r="BH202" s="214">
        <f t="shared" si="27"/>
        <v>0</v>
      </c>
      <c r="BI202" s="214">
        <f t="shared" si="28"/>
        <v>0</v>
      </c>
      <c r="BJ202" s="14" t="s">
        <v>84</v>
      </c>
      <c r="BK202" s="214">
        <f t="shared" si="29"/>
        <v>0</v>
      </c>
      <c r="BL202" s="14" t="s">
        <v>161</v>
      </c>
      <c r="BM202" s="213" t="s">
        <v>1358</v>
      </c>
    </row>
    <row r="203" spans="1:65" s="2" customFormat="1" ht="16.5" customHeight="1">
      <c r="A203" s="31"/>
      <c r="B203" s="32"/>
      <c r="C203" s="201" t="s">
        <v>487</v>
      </c>
      <c r="D203" s="201" t="s">
        <v>146</v>
      </c>
      <c r="E203" s="202" t="s">
        <v>1359</v>
      </c>
      <c r="F203" s="203" t="s">
        <v>1360</v>
      </c>
      <c r="G203" s="204" t="s">
        <v>1335</v>
      </c>
      <c r="H203" s="205">
        <v>1</v>
      </c>
      <c r="I203" s="206"/>
      <c r="J203" s="207">
        <f t="shared" si="20"/>
        <v>0</v>
      </c>
      <c r="K203" s="208"/>
      <c r="L203" s="36"/>
      <c r="M203" s="209" t="s">
        <v>1</v>
      </c>
      <c r="N203" s="210" t="s">
        <v>41</v>
      </c>
      <c r="O203" s="68"/>
      <c r="P203" s="211">
        <f t="shared" si="21"/>
        <v>0</v>
      </c>
      <c r="Q203" s="211">
        <v>0</v>
      </c>
      <c r="R203" s="211">
        <f t="shared" si="22"/>
        <v>0</v>
      </c>
      <c r="S203" s="211">
        <v>0</v>
      </c>
      <c r="T203" s="212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3" t="s">
        <v>161</v>
      </c>
      <c r="AT203" s="213" t="s">
        <v>146</v>
      </c>
      <c r="AU203" s="213" t="s">
        <v>86</v>
      </c>
      <c r="AY203" s="14" t="s">
        <v>143</v>
      </c>
      <c r="BE203" s="214">
        <f t="shared" si="24"/>
        <v>0</v>
      </c>
      <c r="BF203" s="214">
        <f t="shared" si="25"/>
        <v>0</v>
      </c>
      <c r="BG203" s="214">
        <f t="shared" si="26"/>
        <v>0</v>
      </c>
      <c r="BH203" s="214">
        <f t="shared" si="27"/>
        <v>0</v>
      </c>
      <c r="BI203" s="214">
        <f t="shared" si="28"/>
        <v>0</v>
      </c>
      <c r="BJ203" s="14" t="s">
        <v>84</v>
      </c>
      <c r="BK203" s="214">
        <f t="shared" si="29"/>
        <v>0</v>
      </c>
      <c r="BL203" s="14" t="s">
        <v>161</v>
      </c>
      <c r="BM203" s="213" t="s">
        <v>1361</v>
      </c>
    </row>
    <row r="204" spans="1:65" s="2" customFormat="1" ht="25.5" customHeight="1">
      <c r="A204" s="31"/>
      <c r="B204" s="32"/>
      <c r="C204" s="201" t="s">
        <v>491</v>
      </c>
      <c r="D204" s="201" t="s">
        <v>146</v>
      </c>
      <c r="E204" s="202" t="s">
        <v>1362</v>
      </c>
      <c r="F204" s="203" t="s">
        <v>1363</v>
      </c>
      <c r="G204" s="204" t="s">
        <v>149</v>
      </c>
      <c r="H204" s="205">
        <v>30</v>
      </c>
      <c r="I204" s="206"/>
      <c r="J204" s="207">
        <f t="shared" si="20"/>
        <v>0</v>
      </c>
      <c r="K204" s="208"/>
      <c r="L204" s="36"/>
      <c r="M204" s="226" t="s">
        <v>1</v>
      </c>
      <c r="N204" s="227" t="s">
        <v>41</v>
      </c>
      <c r="O204" s="228"/>
      <c r="P204" s="229">
        <f t="shared" si="21"/>
        <v>0</v>
      </c>
      <c r="Q204" s="229">
        <v>0</v>
      </c>
      <c r="R204" s="229">
        <f t="shared" si="22"/>
        <v>0</v>
      </c>
      <c r="S204" s="229">
        <v>0</v>
      </c>
      <c r="T204" s="230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3" t="s">
        <v>161</v>
      </c>
      <c r="AT204" s="213" t="s">
        <v>146</v>
      </c>
      <c r="AU204" s="213" t="s">
        <v>86</v>
      </c>
      <c r="AY204" s="14" t="s">
        <v>143</v>
      </c>
      <c r="BE204" s="214">
        <f t="shared" si="24"/>
        <v>0</v>
      </c>
      <c r="BF204" s="214">
        <f t="shared" si="25"/>
        <v>0</v>
      </c>
      <c r="BG204" s="214">
        <f t="shared" si="26"/>
        <v>0</v>
      </c>
      <c r="BH204" s="214">
        <f t="shared" si="27"/>
        <v>0</v>
      </c>
      <c r="BI204" s="214">
        <f t="shared" si="28"/>
        <v>0</v>
      </c>
      <c r="BJ204" s="14" t="s">
        <v>84</v>
      </c>
      <c r="BK204" s="214">
        <f t="shared" si="29"/>
        <v>0</v>
      </c>
      <c r="BL204" s="14" t="s">
        <v>161</v>
      </c>
      <c r="BM204" s="213" t="s">
        <v>1364</v>
      </c>
    </row>
    <row r="205" spans="1:31" s="2" customFormat="1" ht="6.95" customHeight="1">
      <c r="A205" s="31"/>
      <c r="B205" s="51"/>
      <c r="C205" s="52"/>
      <c r="D205" s="52"/>
      <c r="E205" s="52"/>
      <c r="F205" s="52"/>
      <c r="G205" s="52"/>
      <c r="H205" s="52"/>
      <c r="I205" s="149"/>
      <c r="J205" s="52"/>
      <c r="K205" s="52"/>
      <c r="L205" s="36"/>
      <c r="M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</row>
  </sheetData>
  <sheetProtection algorithmName="SHA-512" hashValue="sQ5CRwgBCtQaMjfcpx8kX5+UPdIbciQelh+TgQKLvOiCC3e1TnpYSifjBQf8RqSSD+fowVsJl/4O/nxuopuP4Q==" saltValue="KEX0pW6zCApOO7qyBO9nK0JryYqdaOFENHAz2IKqhVlN51D1IJRzmVbuqK19bvj94DrkhONTeqrl3otxQ0SOPQ==" spinCount="100000" sheet="1" objects="1" scenarios="1" formatColumns="0" formatRows="0" autoFilter="0"/>
  <autoFilter ref="C117:K20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87"/>
  <sheetViews>
    <sheetView showGridLines="0" workbookViewId="0" topLeftCell="A164">
      <selection activeCell="F181" sqref="F18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4" t="s">
        <v>101</v>
      </c>
    </row>
    <row r="3" spans="2:46" s="1" customFormat="1" ht="6.95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4.95" customHeight="1" hidden="1">
      <c r="B4" s="17"/>
      <c r="D4" s="109" t="s">
        <v>108</v>
      </c>
      <c r="I4" s="105"/>
      <c r="L4" s="17"/>
      <c r="M4" s="110" t="s">
        <v>10</v>
      </c>
      <c r="AT4" s="14" t="s">
        <v>4</v>
      </c>
    </row>
    <row r="5" spans="2:12" s="1" customFormat="1" ht="6.95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23.25" customHeight="1" hidden="1">
      <c r="B7" s="17"/>
      <c r="E7" s="277" t="str">
        <f>'Rekapitulace stavby'!K6</f>
        <v>Teplovodní přípojka pro objekt č.p. 499, připojení na výměníkovou stanici monobloku - II.etapa, dieselagregát, MaR garáž</v>
      </c>
      <c r="F7" s="278"/>
      <c r="G7" s="278"/>
      <c r="H7" s="278"/>
      <c r="I7" s="105"/>
      <c r="L7" s="17"/>
    </row>
    <row r="8" spans="1:31" s="2" customFormat="1" ht="12" customHeight="1" hidden="1">
      <c r="A8" s="31"/>
      <c r="B8" s="36"/>
      <c r="C8" s="31"/>
      <c r="D8" s="111" t="s">
        <v>109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9" t="s">
        <v>1365</v>
      </c>
      <c r="F9" s="280"/>
      <c r="G9" s="280"/>
      <c r="H9" s="280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2. 7. 2019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81" t="str">
        <f>'Rekapitulace stavby'!E14</f>
        <v>Vyplň údaj</v>
      </c>
      <c r="F18" s="282"/>
      <c r="G18" s="282"/>
      <c r="H18" s="282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1106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1107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83" t="s">
        <v>1</v>
      </c>
      <c r="F27" s="283"/>
      <c r="G27" s="283"/>
      <c r="H27" s="283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ROUND(J118,2)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ROUND((SUM(BE118:BE186)),2)</f>
        <v>0</v>
      </c>
      <c r="G33" s="31"/>
      <c r="H33" s="31"/>
      <c r="I33" s="128">
        <v>0.21</v>
      </c>
      <c r="J33" s="127">
        <f>ROUND(((SUM(BE118:BE186))*I33),2)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11" t="s">
        <v>42</v>
      </c>
      <c r="F34" s="127">
        <f>ROUND((SUM(BF118:BF186)),2)</f>
        <v>0</v>
      </c>
      <c r="G34" s="31"/>
      <c r="H34" s="31"/>
      <c r="I34" s="128">
        <v>0.15</v>
      </c>
      <c r="J34" s="127">
        <f>ROUND(((SUM(BF118:BF186))*I34),2)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43</v>
      </c>
      <c r="F35" s="127">
        <f>ROUND((SUM(BG118:BG186)),2)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44</v>
      </c>
      <c r="F36" s="127">
        <f>ROUND((SUM(BH118:BH186)),2)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45</v>
      </c>
      <c r="F37" s="127">
        <f>ROUND((SUM(BI118:BI186)),2)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I41" s="105"/>
      <c r="L41" s="17"/>
    </row>
    <row r="42" spans="2:12" s="1" customFormat="1" ht="14.45" customHeight="1" hidden="1">
      <c r="B42" s="17"/>
      <c r="I42" s="105"/>
      <c r="L42" s="17"/>
    </row>
    <row r="43" spans="2:12" s="1" customFormat="1" ht="14.45" customHeight="1" hidden="1">
      <c r="B43" s="17"/>
      <c r="I43" s="105"/>
      <c r="L43" s="17"/>
    </row>
    <row r="44" spans="2:12" s="1" customFormat="1" ht="14.45" customHeight="1" hidden="1">
      <c r="B44" s="17"/>
      <c r="I44" s="105"/>
      <c r="L44" s="17"/>
    </row>
    <row r="45" spans="2:12" s="1" customFormat="1" ht="14.45" customHeight="1" hidden="1">
      <c r="B45" s="17"/>
      <c r="I45" s="105"/>
      <c r="L45" s="17"/>
    </row>
    <row r="46" spans="2:12" s="1" customFormat="1" ht="14.45" customHeight="1" hidden="1">
      <c r="B46" s="17"/>
      <c r="I46" s="105"/>
      <c r="L46" s="17"/>
    </row>
    <row r="47" spans="2:12" s="1" customFormat="1" ht="14.45" customHeight="1" hidden="1">
      <c r="B47" s="17"/>
      <c r="I47" s="105"/>
      <c r="L47" s="17"/>
    </row>
    <row r="48" spans="2:12" s="1" customFormat="1" ht="14.45" customHeight="1" hidden="1">
      <c r="B48" s="17"/>
      <c r="I48" s="105"/>
      <c r="L48" s="17"/>
    </row>
    <row r="49" spans="2:12" s="1" customFormat="1" ht="14.45" customHeight="1" hidden="1">
      <c r="B49" s="17"/>
      <c r="I49" s="105"/>
      <c r="L49" s="17"/>
    </row>
    <row r="50" spans="2:12" s="2" customFormat="1" ht="14.45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 hidden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111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 hidden="1">
      <c r="A85" s="31"/>
      <c r="B85" s="32"/>
      <c r="C85" s="33"/>
      <c r="D85" s="33"/>
      <c r="E85" s="275" t="str">
        <f>E7</f>
        <v>Teplovodní přípojka pro objekt č.p. 499, připojení na výměníkovou stanici monobloku - II.etapa, dieselagregát, MaR garáž</v>
      </c>
      <c r="F85" s="276"/>
      <c r="G85" s="276"/>
      <c r="H85" s="276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109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63" t="str">
        <f>E9</f>
        <v>2019/0052f - Objekt na p.č.st. 1283 - MaR</v>
      </c>
      <c r="F87" s="274"/>
      <c r="G87" s="274"/>
      <c r="H87" s="274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3"/>
      <c r="E89" s="33"/>
      <c r="F89" s="24" t="str">
        <f>F12</f>
        <v>Klatovy</v>
      </c>
      <c r="G89" s="33"/>
      <c r="H89" s="33"/>
      <c r="I89" s="114" t="s">
        <v>22</v>
      </c>
      <c r="J89" s="63" t="str">
        <f>IF(J12="","",J12)</f>
        <v>2. 7. 2019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3"/>
      <c r="E91" s="33"/>
      <c r="F91" s="24" t="str">
        <f>E15</f>
        <v>Klatovská nemocnice a.s., Plzeňská 929, Klatovy</v>
      </c>
      <c r="G91" s="33"/>
      <c r="H91" s="33"/>
      <c r="I91" s="114" t="s">
        <v>30</v>
      </c>
      <c r="J91" s="29" t="str">
        <f>E21</f>
        <v>ANIK BIT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Martin Charvát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53" t="s">
        <v>112</v>
      </c>
      <c r="D94" s="154"/>
      <c r="E94" s="154"/>
      <c r="F94" s="154"/>
      <c r="G94" s="154"/>
      <c r="H94" s="154"/>
      <c r="I94" s="155"/>
      <c r="J94" s="156" t="s">
        <v>113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57" t="s">
        <v>114</v>
      </c>
      <c r="D96" s="33"/>
      <c r="E96" s="33"/>
      <c r="F96" s="33"/>
      <c r="G96" s="33"/>
      <c r="H96" s="33"/>
      <c r="I96" s="112"/>
      <c r="J96" s="81">
        <f>J118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115</v>
      </c>
    </row>
    <row r="97" spans="2:12" s="9" customFormat="1" ht="24.95" customHeight="1" hidden="1">
      <c r="B97" s="158"/>
      <c r="C97" s="159"/>
      <c r="D97" s="160" t="s">
        <v>116</v>
      </c>
      <c r="E97" s="161"/>
      <c r="F97" s="161"/>
      <c r="G97" s="161"/>
      <c r="H97" s="161"/>
      <c r="I97" s="162"/>
      <c r="J97" s="163">
        <f>J119</f>
        <v>0</v>
      </c>
      <c r="K97" s="159"/>
      <c r="L97" s="164"/>
    </row>
    <row r="98" spans="2:12" s="10" customFormat="1" ht="19.9" customHeight="1" hidden="1">
      <c r="B98" s="165"/>
      <c r="C98" s="166"/>
      <c r="D98" s="167" t="s">
        <v>1366</v>
      </c>
      <c r="E98" s="168"/>
      <c r="F98" s="168"/>
      <c r="G98" s="168"/>
      <c r="H98" s="168"/>
      <c r="I98" s="169"/>
      <c r="J98" s="170">
        <f>J120</f>
        <v>0</v>
      </c>
      <c r="K98" s="166"/>
      <c r="L98" s="171"/>
    </row>
    <row r="99" spans="1:31" s="2" customFormat="1" ht="21.75" customHeight="1" hidden="1">
      <c r="A99" s="31"/>
      <c r="B99" s="32"/>
      <c r="C99" s="33"/>
      <c r="D99" s="33"/>
      <c r="E99" s="33"/>
      <c r="F99" s="33"/>
      <c r="G99" s="33"/>
      <c r="H99" s="33"/>
      <c r="I99" s="112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51"/>
      <c r="C100" s="52"/>
      <c r="D100" s="52"/>
      <c r="E100" s="52"/>
      <c r="F100" s="52"/>
      <c r="G100" s="52"/>
      <c r="H100" s="52"/>
      <c r="I100" s="149"/>
      <c r="J100" s="52"/>
      <c r="K100" s="52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2" hidden="1"/>
    <row r="102" ht="12" hidden="1"/>
    <row r="103" ht="12" hidden="1"/>
    <row r="104" spans="1:31" s="2" customFormat="1" ht="6.95" customHeight="1">
      <c r="A104" s="31"/>
      <c r="B104" s="53"/>
      <c r="C104" s="54"/>
      <c r="D104" s="54"/>
      <c r="E104" s="54"/>
      <c r="F104" s="54"/>
      <c r="G104" s="54"/>
      <c r="H104" s="54"/>
      <c r="I104" s="152"/>
      <c r="J104" s="54"/>
      <c r="K104" s="54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128</v>
      </c>
      <c r="D105" s="33"/>
      <c r="E105" s="33"/>
      <c r="F105" s="33"/>
      <c r="G105" s="33"/>
      <c r="H105" s="33"/>
      <c r="I105" s="112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3"/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3.25" customHeight="1">
      <c r="A108" s="31"/>
      <c r="B108" s="32"/>
      <c r="C108" s="33"/>
      <c r="D108" s="33"/>
      <c r="E108" s="275" t="str">
        <f>E7</f>
        <v>Teplovodní přípojka pro objekt č.p. 499, připojení na výměníkovou stanici monobloku - II.etapa, dieselagregát, MaR garáž</v>
      </c>
      <c r="F108" s="276"/>
      <c r="G108" s="276"/>
      <c r="H108" s="276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109</v>
      </c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63" t="str">
        <f>E9</f>
        <v>2019/0052f - Objekt na p.č.st. 1283 - MaR</v>
      </c>
      <c r="F110" s="274"/>
      <c r="G110" s="274"/>
      <c r="H110" s="274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3"/>
      <c r="E112" s="33"/>
      <c r="F112" s="24" t="str">
        <f>F12</f>
        <v>Klatovy</v>
      </c>
      <c r="G112" s="33"/>
      <c r="H112" s="33"/>
      <c r="I112" s="114" t="s">
        <v>22</v>
      </c>
      <c r="J112" s="63" t="str">
        <f>IF(J12="","",J12)</f>
        <v>2. 7. 2019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3"/>
      <c r="E114" s="33"/>
      <c r="F114" s="24" t="str">
        <f>E15</f>
        <v>Klatovská nemocnice a.s., Plzeňská 929, Klatovy</v>
      </c>
      <c r="G114" s="33"/>
      <c r="H114" s="33"/>
      <c r="I114" s="114" t="s">
        <v>30</v>
      </c>
      <c r="J114" s="29" t="str">
        <f>E21</f>
        <v>ANIK BIT s.r.o.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28</v>
      </c>
      <c r="D115" s="33"/>
      <c r="E115" s="33"/>
      <c r="F115" s="24" t="str">
        <f>IF(E18="","",E18)</f>
        <v>Vyplň údaj</v>
      </c>
      <c r="G115" s="33"/>
      <c r="H115" s="33"/>
      <c r="I115" s="114" t="s">
        <v>33</v>
      </c>
      <c r="J115" s="29" t="str">
        <f>E24</f>
        <v>Martin Charvát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72"/>
      <c r="B117" s="173"/>
      <c r="C117" s="174" t="s">
        <v>129</v>
      </c>
      <c r="D117" s="175" t="s">
        <v>61</v>
      </c>
      <c r="E117" s="175" t="s">
        <v>57</v>
      </c>
      <c r="F117" s="175" t="s">
        <v>58</v>
      </c>
      <c r="G117" s="175" t="s">
        <v>130</v>
      </c>
      <c r="H117" s="175" t="s">
        <v>131</v>
      </c>
      <c r="I117" s="176" t="s">
        <v>132</v>
      </c>
      <c r="J117" s="177" t="s">
        <v>113</v>
      </c>
      <c r="K117" s="178" t="s">
        <v>133</v>
      </c>
      <c r="L117" s="179"/>
      <c r="M117" s="72" t="s">
        <v>1</v>
      </c>
      <c r="N117" s="73" t="s">
        <v>40</v>
      </c>
      <c r="O117" s="73" t="s">
        <v>134</v>
      </c>
      <c r="P117" s="73" t="s">
        <v>135</v>
      </c>
      <c r="Q117" s="73" t="s">
        <v>136</v>
      </c>
      <c r="R117" s="73" t="s">
        <v>137</v>
      </c>
      <c r="S117" s="73" t="s">
        <v>138</v>
      </c>
      <c r="T117" s="74" t="s">
        <v>139</v>
      </c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1:63" s="2" customFormat="1" ht="22.9" customHeight="1">
      <c r="A118" s="31"/>
      <c r="B118" s="32"/>
      <c r="C118" s="79" t="s">
        <v>140</v>
      </c>
      <c r="D118" s="33"/>
      <c r="E118" s="33"/>
      <c r="F118" s="33"/>
      <c r="G118" s="33"/>
      <c r="H118" s="33"/>
      <c r="I118" s="112"/>
      <c r="J118" s="180">
        <f>BK118</f>
        <v>0</v>
      </c>
      <c r="K118" s="33"/>
      <c r="L118" s="36"/>
      <c r="M118" s="75"/>
      <c r="N118" s="181"/>
      <c r="O118" s="76"/>
      <c r="P118" s="182">
        <f>P119</f>
        <v>0</v>
      </c>
      <c r="Q118" s="76"/>
      <c r="R118" s="182">
        <f>R119</f>
        <v>0</v>
      </c>
      <c r="S118" s="76"/>
      <c r="T118" s="183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75</v>
      </c>
      <c r="AU118" s="14" t="s">
        <v>115</v>
      </c>
      <c r="BK118" s="184">
        <f>BK119</f>
        <v>0</v>
      </c>
    </row>
    <row r="119" spans="2:63" s="12" customFormat="1" ht="25.9" customHeight="1">
      <c r="B119" s="185"/>
      <c r="C119" s="186"/>
      <c r="D119" s="187" t="s">
        <v>75</v>
      </c>
      <c r="E119" s="188" t="s">
        <v>141</v>
      </c>
      <c r="F119" s="188" t="s">
        <v>142</v>
      </c>
      <c r="G119" s="186"/>
      <c r="H119" s="186"/>
      <c r="I119" s="189"/>
      <c r="J119" s="190">
        <f>BK119</f>
        <v>0</v>
      </c>
      <c r="K119" s="186"/>
      <c r="L119" s="191"/>
      <c r="M119" s="192"/>
      <c r="N119" s="193"/>
      <c r="O119" s="193"/>
      <c r="P119" s="194">
        <f>P120</f>
        <v>0</v>
      </c>
      <c r="Q119" s="193"/>
      <c r="R119" s="194">
        <f>R120</f>
        <v>0</v>
      </c>
      <c r="S119" s="193"/>
      <c r="T119" s="195">
        <f>T120</f>
        <v>0</v>
      </c>
      <c r="AR119" s="196" t="s">
        <v>86</v>
      </c>
      <c r="AT119" s="197" t="s">
        <v>75</v>
      </c>
      <c r="AU119" s="197" t="s">
        <v>76</v>
      </c>
      <c r="AY119" s="196" t="s">
        <v>143</v>
      </c>
      <c r="BK119" s="198">
        <f>BK120</f>
        <v>0</v>
      </c>
    </row>
    <row r="120" spans="2:63" s="12" customFormat="1" ht="22.9" customHeight="1">
      <c r="B120" s="185"/>
      <c r="C120" s="186"/>
      <c r="D120" s="187" t="s">
        <v>75</v>
      </c>
      <c r="E120" s="199" t="s">
        <v>1109</v>
      </c>
      <c r="F120" s="199" t="s">
        <v>1367</v>
      </c>
      <c r="G120" s="186"/>
      <c r="H120" s="186"/>
      <c r="I120" s="189"/>
      <c r="J120" s="200">
        <f>BK120</f>
        <v>0</v>
      </c>
      <c r="K120" s="186"/>
      <c r="L120" s="191"/>
      <c r="M120" s="192"/>
      <c r="N120" s="193"/>
      <c r="O120" s="193"/>
      <c r="P120" s="194">
        <f>SUM(P121:P186)</f>
        <v>0</v>
      </c>
      <c r="Q120" s="193"/>
      <c r="R120" s="194">
        <f>SUM(R121:R186)</f>
        <v>0</v>
      </c>
      <c r="S120" s="193"/>
      <c r="T120" s="195">
        <f>SUM(T121:T186)</f>
        <v>0</v>
      </c>
      <c r="AR120" s="196" t="s">
        <v>86</v>
      </c>
      <c r="AT120" s="197" t="s">
        <v>75</v>
      </c>
      <c r="AU120" s="197" t="s">
        <v>84</v>
      </c>
      <c r="AY120" s="196" t="s">
        <v>143</v>
      </c>
      <c r="BK120" s="198">
        <f>SUM(BK121:BK186)</f>
        <v>0</v>
      </c>
    </row>
    <row r="121" spans="1:65" s="2" customFormat="1" ht="16.5" customHeight="1">
      <c r="A121" s="31"/>
      <c r="B121" s="32"/>
      <c r="C121" s="201" t="s">
        <v>84</v>
      </c>
      <c r="D121" s="201" t="s">
        <v>146</v>
      </c>
      <c r="E121" s="202" t="s">
        <v>1362</v>
      </c>
      <c r="F121" s="203" t="s">
        <v>1368</v>
      </c>
      <c r="G121" s="204" t="s">
        <v>149</v>
      </c>
      <c r="H121" s="205">
        <v>20</v>
      </c>
      <c r="I121" s="206"/>
      <c r="J121" s="207">
        <f aca="true" t="shared" si="0" ref="J121:J152">ROUND(I121*H121,2)</f>
        <v>0</v>
      </c>
      <c r="K121" s="208"/>
      <c r="L121" s="36"/>
      <c r="M121" s="209" t="s">
        <v>1</v>
      </c>
      <c r="N121" s="210" t="s">
        <v>41</v>
      </c>
      <c r="O121" s="68"/>
      <c r="P121" s="211">
        <f aca="true" t="shared" si="1" ref="P121:P152">O121*H121</f>
        <v>0</v>
      </c>
      <c r="Q121" s="211">
        <v>0</v>
      </c>
      <c r="R121" s="211">
        <f aca="true" t="shared" si="2" ref="R121:R152">Q121*H121</f>
        <v>0</v>
      </c>
      <c r="S121" s="211">
        <v>0</v>
      </c>
      <c r="T121" s="212">
        <f aca="true" t="shared" si="3" ref="T121:T152"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213" t="s">
        <v>161</v>
      </c>
      <c r="AT121" s="213" t="s">
        <v>146</v>
      </c>
      <c r="AU121" s="213" t="s">
        <v>86</v>
      </c>
      <c r="AY121" s="14" t="s">
        <v>143</v>
      </c>
      <c r="BE121" s="214">
        <f aca="true" t="shared" si="4" ref="BE121:BE152">IF(N121="základní",J121,0)</f>
        <v>0</v>
      </c>
      <c r="BF121" s="214">
        <f aca="true" t="shared" si="5" ref="BF121:BF152">IF(N121="snížená",J121,0)</f>
        <v>0</v>
      </c>
      <c r="BG121" s="214">
        <f aca="true" t="shared" si="6" ref="BG121:BG152">IF(N121="zákl. přenesená",J121,0)</f>
        <v>0</v>
      </c>
      <c r="BH121" s="214">
        <f aca="true" t="shared" si="7" ref="BH121:BH152">IF(N121="sníž. přenesená",J121,0)</f>
        <v>0</v>
      </c>
      <c r="BI121" s="214">
        <f aca="true" t="shared" si="8" ref="BI121:BI152">IF(N121="nulová",J121,0)</f>
        <v>0</v>
      </c>
      <c r="BJ121" s="14" t="s">
        <v>84</v>
      </c>
      <c r="BK121" s="214">
        <f aca="true" t="shared" si="9" ref="BK121:BK152">ROUND(I121*H121,2)</f>
        <v>0</v>
      </c>
      <c r="BL121" s="14" t="s">
        <v>161</v>
      </c>
      <c r="BM121" s="213" t="s">
        <v>1369</v>
      </c>
    </row>
    <row r="122" spans="1:65" s="2" customFormat="1" ht="16.5" customHeight="1">
      <c r="A122" s="31"/>
      <c r="B122" s="32"/>
      <c r="C122" s="201" t="s">
        <v>86</v>
      </c>
      <c r="D122" s="201" t="s">
        <v>146</v>
      </c>
      <c r="E122" s="202" t="s">
        <v>1370</v>
      </c>
      <c r="F122" s="203" t="s">
        <v>1118</v>
      </c>
      <c r="G122" s="204" t="s">
        <v>149</v>
      </c>
      <c r="H122" s="205">
        <v>100</v>
      </c>
      <c r="I122" s="206"/>
      <c r="J122" s="207">
        <f t="shared" si="0"/>
        <v>0</v>
      </c>
      <c r="K122" s="208"/>
      <c r="L122" s="36"/>
      <c r="M122" s="209" t="s">
        <v>1</v>
      </c>
      <c r="N122" s="210" t="s">
        <v>41</v>
      </c>
      <c r="O122" s="68"/>
      <c r="P122" s="211">
        <f t="shared" si="1"/>
        <v>0</v>
      </c>
      <c r="Q122" s="211">
        <v>0</v>
      </c>
      <c r="R122" s="211">
        <f t="shared" si="2"/>
        <v>0</v>
      </c>
      <c r="S122" s="211">
        <v>0</v>
      </c>
      <c r="T122" s="212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13" t="s">
        <v>161</v>
      </c>
      <c r="AT122" s="213" t="s">
        <v>146</v>
      </c>
      <c r="AU122" s="213" t="s">
        <v>86</v>
      </c>
      <c r="AY122" s="14" t="s">
        <v>143</v>
      </c>
      <c r="BE122" s="214">
        <f t="shared" si="4"/>
        <v>0</v>
      </c>
      <c r="BF122" s="214">
        <f t="shared" si="5"/>
        <v>0</v>
      </c>
      <c r="BG122" s="214">
        <f t="shared" si="6"/>
        <v>0</v>
      </c>
      <c r="BH122" s="214">
        <f t="shared" si="7"/>
        <v>0</v>
      </c>
      <c r="BI122" s="214">
        <f t="shared" si="8"/>
        <v>0</v>
      </c>
      <c r="BJ122" s="14" t="s">
        <v>84</v>
      </c>
      <c r="BK122" s="214">
        <f t="shared" si="9"/>
        <v>0</v>
      </c>
      <c r="BL122" s="14" t="s">
        <v>161</v>
      </c>
      <c r="BM122" s="213" t="s">
        <v>1371</v>
      </c>
    </row>
    <row r="123" spans="1:65" s="2" customFormat="1" ht="16.5" customHeight="1">
      <c r="A123" s="31"/>
      <c r="B123" s="32"/>
      <c r="C123" s="201" t="s">
        <v>157</v>
      </c>
      <c r="D123" s="201" t="s">
        <v>146</v>
      </c>
      <c r="E123" s="202" t="s">
        <v>1120</v>
      </c>
      <c r="F123" s="203" t="s">
        <v>1121</v>
      </c>
      <c r="G123" s="204" t="s">
        <v>149</v>
      </c>
      <c r="H123" s="205">
        <v>100</v>
      </c>
      <c r="I123" s="206"/>
      <c r="J123" s="207">
        <f t="shared" si="0"/>
        <v>0</v>
      </c>
      <c r="K123" s="208"/>
      <c r="L123" s="36"/>
      <c r="M123" s="209" t="s">
        <v>1</v>
      </c>
      <c r="N123" s="210" t="s">
        <v>41</v>
      </c>
      <c r="O123" s="68"/>
      <c r="P123" s="211">
        <f t="shared" si="1"/>
        <v>0</v>
      </c>
      <c r="Q123" s="211">
        <v>0</v>
      </c>
      <c r="R123" s="211">
        <f t="shared" si="2"/>
        <v>0</v>
      </c>
      <c r="S123" s="211">
        <v>0</v>
      </c>
      <c r="T123" s="212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161</v>
      </c>
      <c r="AT123" s="213" t="s">
        <v>146</v>
      </c>
      <c r="AU123" s="213" t="s">
        <v>86</v>
      </c>
      <c r="AY123" s="14" t="s">
        <v>143</v>
      </c>
      <c r="BE123" s="214">
        <f t="shared" si="4"/>
        <v>0</v>
      </c>
      <c r="BF123" s="214">
        <f t="shared" si="5"/>
        <v>0</v>
      </c>
      <c r="BG123" s="214">
        <f t="shared" si="6"/>
        <v>0</v>
      </c>
      <c r="BH123" s="214">
        <f t="shared" si="7"/>
        <v>0</v>
      </c>
      <c r="BI123" s="214">
        <f t="shared" si="8"/>
        <v>0</v>
      </c>
      <c r="BJ123" s="14" t="s">
        <v>84</v>
      </c>
      <c r="BK123" s="214">
        <f t="shared" si="9"/>
        <v>0</v>
      </c>
      <c r="BL123" s="14" t="s">
        <v>161</v>
      </c>
      <c r="BM123" s="213" t="s">
        <v>1372</v>
      </c>
    </row>
    <row r="124" spans="1:65" s="2" customFormat="1" ht="16.5" customHeight="1">
      <c r="A124" s="31"/>
      <c r="B124" s="32"/>
      <c r="C124" s="201" t="s">
        <v>161</v>
      </c>
      <c r="D124" s="201" t="s">
        <v>146</v>
      </c>
      <c r="E124" s="202" t="s">
        <v>1373</v>
      </c>
      <c r="F124" s="203" t="s">
        <v>1124</v>
      </c>
      <c r="G124" s="204" t="s">
        <v>149</v>
      </c>
      <c r="H124" s="205">
        <v>320</v>
      </c>
      <c r="I124" s="206"/>
      <c r="J124" s="207">
        <f t="shared" si="0"/>
        <v>0</v>
      </c>
      <c r="K124" s="208"/>
      <c r="L124" s="36"/>
      <c r="M124" s="209" t="s">
        <v>1</v>
      </c>
      <c r="N124" s="210" t="s">
        <v>41</v>
      </c>
      <c r="O124" s="68"/>
      <c r="P124" s="211">
        <f t="shared" si="1"/>
        <v>0</v>
      </c>
      <c r="Q124" s="211">
        <v>0</v>
      </c>
      <c r="R124" s="211">
        <f t="shared" si="2"/>
        <v>0</v>
      </c>
      <c r="S124" s="211">
        <v>0</v>
      </c>
      <c r="T124" s="212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13" t="s">
        <v>161</v>
      </c>
      <c r="AT124" s="213" t="s">
        <v>146</v>
      </c>
      <c r="AU124" s="213" t="s">
        <v>86</v>
      </c>
      <c r="AY124" s="14" t="s">
        <v>143</v>
      </c>
      <c r="BE124" s="214">
        <f t="shared" si="4"/>
        <v>0</v>
      </c>
      <c r="BF124" s="214">
        <f t="shared" si="5"/>
        <v>0</v>
      </c>
      <c r="BG124" s="214">
        <f t="shared" si="6"/>
        <v>0</v>
      </c>
      <c r="BH124" s="214">
        <f t="shared" si="7"/>
        <v>0</v>
      </c>
      <c r="BI124" s="214">
        <f t="shared" si="8"/>
        <v>0</v>
      </c>
      <c r="BJ124" s="14" t="s">
        <v>84</v>
      </c>
      <c r="BK124" s="214">
        <f t="shared" si="9"/>
        <v>0</v>
      </c>
      <c r="BL124" s="14" t="s">
        <v>161</v>
      </c>
      <c r="BM124" s="213" t="s">
        <v>1374</v>
      </c>
    </row>
    <row r="125" spans="1:65" s="2" customFormat="1" ht="16.5" customHeight="1">
      <c r="A125" s="31"/>
      <c r="B125" s="32"/>
      <c r="C125" s="201" t="s">
        <v>165</v>
      </c>
      <c r="D125" s="201" t="s">
        <v>146</v>
      </c>
      <c r="E125" s="202" t="s">
        <v>1126</v>
      </c>
      <c r="F125" s="203" t="s">
        <v>1127</v>
      </c>
      <c r="G125" s="204" t="s">
        <v>149</v>
      </c>
      <c r="H125" s="205">
        <v>60</v>
      </c>
      <c r="I125" s="206"/>
      <c r="J125" s="207">
        <f t="shared" si="0"/>
        <v>0</v>
      </c>
      <c r="K125" s="208"/>
      <c r="L125" s="36"/>
      <c r="M125" s="209" t="s">
        <v>1</v>
      </c>
      <c r="N125" s="210" t="s">
        <v>41</v>
      </c>
      <c r="O125" s="68"/>
      <c r="P125" s="211">
        <f t="shared" si="1"/>
        <v>0</v>
      </c>
      <c r="Q125" s="211">
        <v>0</v>
      </c>
      <c r="R125" s="211">
        <f t="shared" si="2"/>
        <v>0</v>
      </c>
      <c r="S125" s="211">
        <v>0</v>
      </c>
      <c r="T125" s="212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3" t="s">
        <v>161</v>
      </c>
      <c r="AT125" s="213" t="s">
        <v>146</v>
      </c>
      <c r="AU125" s="213" t="s">
        <v>86</v>
      </c>
      <c r="AY125" s="14" t="s">
        <v>143</v>
      </c>
      <c r="BE125" s="214">
        <f t="shared" si="4"/>
        <v>0</v>
      </c>
      <c r="BF125" s="214">
        <f t="shared" si="5"/>
        <v>0</v>
      </c>
      <c r="BG125" s="214">
        <f t="shared" si="6"/>
        <v>0</v>
      </c>
      <c r="BH125" s="214">
        <f t="shared" si="7"/>
        <v>0</v>
      </c>
      <c r="BI125" s="214">
        <f t="shared" si="8"/>
        <v>0</v>
      </c>
      <c r="BJ125" s="14" t="s">
        <v>84</v>
      </c>
      <c r="BK125" s="214">
        <f t="shared" si="9"/>
        <v>0</v>
      </c>
      <c r="BL125" s="14" t="s">
        <v>161</v>
      </c>
      <c r="BM125" s="213" t="s">
        <v>1375</v>
      </c>
    </row>
    <row r="126" spans="1:65" s="2" customFormat="1" ht="16.5" customHeight="1">
      <c r="A126" s="31"/>
      <c r="B126" s="32"/>
      <c r="C126" s="201" t="s">
        <v>169</v>
      </c>
      <c r="D126" s="201" t="s">
        <v>146</v>
      </c>
      <c r="E126" s="202" t="s">
        <v>1129</v>
      </c>
      <c r="F126" s="203" t="s">
        <v>1130</v>
      </c>
      <c r="G126" s="204" t="s">
        <v>247</v>
      </c>
      <c r="H126" s="205">
        <v>5</v>
      </c>
      <c r="I126" s="206"/>
      <c r="J126" s="207">
        <f t="shared" si="0"/>
        <v>0</v>
      </c>
      <c r="K126" s="208"/>
      <c r="L126" s="36"/>
      <c r="M126" s="209" t="s">
        <v>1</v>
      </c>
      <c r="N126" s="210" t="s">
        <v>41</v>
      </c>
      <c r="O126" s="68"/>
      <c r="P126" s="211">
        <f t="shared" si="1"/>
        <v>0</v>
      </c>
      <c r="Q126" s="211">
        <v>0</v>
      </c>
      <c r="R126" s="211">
        <f t="shared" si="2"/>
        <v>0</v>
      </c>
      <c r="S126" s="211">
        <v>0</v>
      </c>
      <c r="T126" s="212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3" t="s">
        <v>161</v>
      </c>
      <c r="AT126" s="213" t="s">
        <v>146</v>
      </c>
      <c r="AU126" s="213" t="s">
        <v>86</v>
      </c>
      <c r="AY126" s="14" t="s">
        <v>143</v>
      </c>
      <c r="BE126" s="214">
        <f t="shared" si="4"/>
        <v>0</v>
      </c>
      <c r="BF126" s="214">
        <f t="shared" si="5"/>
        <v>0</v>
      </c>
      <c r="BG126" s="214">
        <f t="shared" si="6"/>
        <v>0</v>
      </c>
      <c r="BH126" s="214">
        <f t="shared" si="7"/>
        <v>0</v>
      </c>
      <c r="BI126" s="214">
        <f t="shared" si="8"/>
        <v>0</v>
      </c>
      <c r="BJ126" s="14" t="s">
        <v>84</v>
      </c>
      <c r="BK126" s="214">
        <f t="shared" si="9"/>
        <v>0</v>
      </c>
      <c r="BL126" s="14" t="s">
        <v>161</v>
      </c>
      <c r="BM126" s="213" t="s">
        <v>1376</v>
      </c>
    </row>
    <row r="127" spans="1:65" s="2" customFormat="1" ht="16.5" customHeight="1">
      <c r="A127" s="31"/>
      <c r="B127" s="32"/>
      <c r="C127" s="201" t="s">
        <v>173</v>
      </c>
      <c r="D127" s="201" t="s">
        <v>146</v>
      </c>
      <c r="E127" s="202" t="s">
        <v>1135</v>
      </c>
      <c r="F127" s="203" t="s">
        <v>1136</v>
      </c>
      <c r="G127" s="204" t="s">
        <v>247</v>
      </c>
      <c r="H127" s="205">
        <v>3</v>
      </c>
      <c r="I127" s="206"/>
      <c r="J127" s="207">
        <f t="shared" si="0"/>
        <v>0</v>
      </c>
      <c r="K127" s="208"/>
      <c r="L127" s="36"/>
      <c r="M127" s="209" t="s">
        <v>1</v>
      </c>
      <c r="N127" s="210" t="s">
        <v>41</v>
      </c>
      <c r="O127" s="68"/>
      <c r="P127" s="211">
        <f t="shared" si="1"/>
        <v>0</v>
      </c>
      <c r="Q127" s="211">
        <v>0</v>
      </c>
      <c r="R127" s="211">
        <f t="shared" si="2"/>
        <v>0</v>
      </c>
      <c r="S127" s="211">
        <v>0</v>
      </c>
      <c r="T127" s="212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161</v>
      </c>
      <c r="AT127" s="213" t="s">
        <v>146</v>
      </c>
      <c r="AU127" s="213" t="s">
        <v>86</v>
      </c>
      <c r="AY127" s="14" t="s">
        <v>143</v>
      </c>
      <c r="BE127" s="214">
        <f t="shared" si="4"/>
        <v>0</v>
      </c>
      <c r="BF127" s="214">
        <f t="shared" si="5"/>
        <v>0</v>
      </c>
      <c r="BG127" s="214">
        <f t="shared" si="6"/>
        <v>0</v>
      </c>
      <c r="BH127" s="214">
        <f t="shared" si="7"/>
        <v>0</v>
      </c>
      <c r="BI127" s="214">
        <f t="shared" si="8"/>
        <v>0</v>
      </c>
      <c r="BJ127" s="14" t="s">
        <v>84</v>
      </c>
      <c r="BK127" s="214">
        <f t="shared" si="9"/>
        <v>0</v>
      </c>
      <c r="BL127" s="14" t="s">
        <v>161</v>
      </c>
      <c r="BM127" s="213" t="s">
        <v>1377</v>
      </c>
    </row>
    <row r="128" spans="1:65" s="2" customFormat="1" ht="16.5" customHeight="1">
      <c r="A128" s="31"/>
      <c r="B128" s="32"/>
      <c r="C128" s="201" t="s">
        <v>177</v>
      </c>
      <c r="D128" s="201" t="s">
        <v>146</v>
      </c>
      <c r="E128" s="202" t="s">
        <v>1378</v>
      </c>
      <c r="F128" s="203" t="s">
        <v>1379</v>
      </c>
      <c r="G128" s="204" t="s">
        <v>247</v>
      </c>
      <c r="H128" s="205">
        <v>1</v>
      </c>
      <c r="I128" s="206"/>
      <c r="J128" s="207">
        <f t="shared" si="0"/>
        <v>0</v>
      </c>
      <c r="K128" s="208"/>
      <c r="L128" s="36"/>
      <c r="M128" s="209" t="s">
        <v>1</v>
      </c>
      <c r="N128" s="210" t="s">
        <v>41</v>
      </c>
      <c r="O128" s="68"/>
      <c r="P128" s="211">
        <f t="shared" si="1"/>
        <v>0</v>
      </c>
      <c r="Q128" s="211">
        <v>0</v>
      </c>
      <c r="R128" s="211">
        <f t="shared" si="2"/>
        <v>0</v>
      </c>
      <c r="S128" s="211">
        <v>0</v>
      </c>
      <c r="T128" s="212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161</v>
      </c>
      <c r="AT128" s="213" t="s">
        <v>146</v>
      </c>
      <c r="AU128" s="213" t="s">
        <v>86</v>
      </c>
      <c r="AY128" s="14" t="s">
        <v>143</v>
      </c>
      <c r="BE128" s="214">
        <f t="shared" si="4"/>
        <v>0</v>
      </c>
      <c r="BF128" s="214">
        <f t="shared" si="5"/>
        <v>0</v>
      </c>
      <c r="BG128" s="214">
        <f t="shared" si="6"/>
        <v>0</v>
      </c>
      <c r="BH128" s="214">
        <f t="shared" si="7"/>
        <v>0</v>
      </c>
      <c r="BI128" s="214">
        <f t="shared" si="8"/>
        <v>0</v>
      </c>
      <c r="BJ128" s="14" t="s">
        <v>84</v>
      </c>
      <c r="BK128" s="214">
        <f t="shared" si="9"/>
        <v>0</v>
      </c>
      <c r="BL128" s="14" t="s">
        <v>161</v>
      </c>
      <c r="BM128" s="213" t="s">
        <v>1380</v>
      </c>
    </row>
    <row r="129" spans="1:65" s="2" customFormat="1" ht="16.5" customHeight="1">
      <c r="A129" s="31"/>
      <c r="B129" s="32"/>
      <c r="C129" s="201" t="s">
        <v>181</v>
      </c>
      <c r="D129" s="201" t="s">
        <v>146</v>
      </c>
      <c r="E129" s="202" t="s">
        <v>1381</v>
      </c>
      <c r="F129" s="203" t="s">
        <v>1382</v>
      </c>
      <c r="G129" s="204" t="s">
        <v>149</v>
      </c>
      <c r="H129" s="205">
        <v>0.3</v>
      </c>
      <c r="I129" s="206"/>
      <c r="J129" s="207">
        <f t="shared" si="0"/>
        <v>0</v>
      </c>
      <c r="K129" s="208"/>
      <c r="L129" s="36"/>
      <c r="M129" s="209" t="s">
        <v>1</v>
      </c>
      <c r="N129" s="210" t="s">
        <v>41</v>
      </c>
      <c r="O129" s="68"/>
      <c r="P129" s="211">
        <f t="shared" si="1"/>
        <v>0</v>
      </c>
      <c r="Q129" s="211">
        <v>0</v>
      </c>
      <c r="R129" s="211">
        <f t="shared" si="2"/>
        <v>0</v>
      </c>
      <c r="S129" s="211">
        <v>0</v>
      </c>
      <c r="T129" s="212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161</v>
      </c>
      <c r="AT129" s="213" t="s">
        <v>146</v>
      </c>
      <c r="AU129" s="213" t="s">
        <v>86</v>
      </c>
      <c r="AY129" s="14" t="s">
        <v>143</v>
      </c>
      <c r="BE129" s="214">
        <f t="shared" si="4"/>
        <v>0</v>
      </c>
      <c r="BF129" s="214">
        <f t="shared" si="5"/>
        <v>0</v>
      </c>
      <c r="BG129" s="214">
        <f t="shared" si="6"/>
        <v>0</v>
      </c>
      <c r="BH129" s="214">
        <f t="shared" si="7"/>
        <v>0</v>
      </c>
      <c r="BI129" s="214">
        <f t="shared" si="8"/>
        <v>0</v>
      </c>
      <c r="BJ129" s="14" t="s">
        <v>84</v>
      </c>
      <c r="BK129" s="214">
        <f t="shared" si="9"/>
        <v>0</v>
      </c>
      <c r="BL129" s="14" t="s">
        <v>161</v>
      </c>
      <c r="BM129" s="213" t="s">
        <v>1383</v>
      </c>
    </row>
    <row r="130" spans="1:65" s="2" customFormat="1" ht="26.25" customHeight="1">
      <c r="A130" s="31"/>
      <c r="B130" s="32"/>
      <c r="C130" s="201" t="s">
        <v>185</v>
      </c>
      <c r="D130" s="201" t="s">
        <v>146</v>
      </c>
      <c r="E130" s="202" t="s">
        <v>1384</v>
      </c>
      <c r="F130" s="203" t="s">
        <v>1385</v>
      </c>
      <c r="G130" s="204" t="s">
        <v>247</v>
      </c>
      <c r="H130" s="205">
        <v>5</v>
      </c>
      <c r="I130" s="206"/>
      <c r="J130" s="207">
        <f t="shared" si="0"/>
        <v>0</v>
      </c>
      <c r="K130" s="208"/>
      <c r="L130" s="36"/>
      <c r="M130" s="209" t="s">
        <v>1</v>
      </c>
      <c r="N130" s="210" t="s">
        <v>41</v>
      </c>
      <c r="O130" s="68"/>
      <c r="P130" s="211">
        <f t="shared" si="1"/>
        <v>0</v>
      </c>
      <c r="Q130" s="211">
        <v>0</v>
      </c>
      <c r="R130" s="211">
        <f t="shared" si="2"/>
        <v>0</v>
      </c>
      <c r="S130" s="211">
        <v>0</v>
      </c>
      <c r="T130" s="212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161</v>
      </c>
      <c r="AT130" s="213" t="s">
        <v>146</v>
      </c>
      <c r="AU130" s="213" t="s">
        <v>86</v>
      </c>
      <c r="AY130" s="14" t="s">
        <v>143</v>
      </c>
      <c r="BE130" s="214">
        <f t="shared" si="4"/>
        <v>0</v>
      </c>
      <c r="BF130" s="214">
        <f t="shared" si="5"/>
        <v>0</v>
      </c>
      <c r="BG130" s="214">
        <f t="shared" si="6"/>
        <v>0</v>
      </c>
      <c r="BH130" s="214">
        <f t="shared" si="7"/>
        <v>0</v>
      </c>
      <c r="BI130" s="214">
        <f t="shared" si="8"/>
        <v>0</v>
      </c>
      <c r="BJ130" s="14" t="s">
        <v>84</v>
      </c>
      <c r="BK130" s="214">
        <f t="shared" si="9"/>
        <v>0</v>
      </c>
      <c r="BL130" s="14" t="s">
        <v>161</v>
      </c>
      <c r="BM130" s="213" t="s">
        <v>1386</v>
      </c>
    </row>
    <row r="131" spans="1:65" s="2" customFormat="1" ht="16.5" customHeight="1">
      <c r="A131" s="31"/>
      <c r="B131" s="32"/>
      <c r="C131" s="201" t="s">
        <v>189</v>
      </c>
      <c r="D131" s="201" t="s">
        <v>146</v>
      </c>
      <c r="E131" s="202" t="s">
        <v>1168</v>
      </c>
      <c r="F131" s="203" t="s">
        <v>1169</v>
      </c>
      <c r="G131" s="204" t="s">
        <v>247</v>
      </c>
      <c r="H131" s="205">
        <v>1</v>
      </c>
      <c r="I131" s="206"/>
      <c r="J131" s="207">
        <f t="shared" si="0"/>
        <v>0</v>
      </c>
      <c r="K131" s="208"/>
      <c r="L131" s="36"/>
      <c r="M131" s="209" t="s">
        <v>1</v>
      </c>
      <c r="N131" s="210" t="s">
        <v>41</v>
      </c>
      <c r="O131" s="68"/>
      <c r="P131" s="211">
        <f t="shared" si="1"/>
        <v>0</v>
      </c>
      <c r="Q131" s="211">
        <v>0</v>
      </c>
      <c r="R131" s="211">
        <f t="shared" si="2"/>
        <v>0</v>
      </c>
      <c r="S131" s="211">
        <v>0</v>
      </c>
      <c r="T131" s="212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161</v>
      </c>
      <c r="AT131" s="213" t="s">
        <v>146</v>
      </c>
      <c r="AU131" s="213" t="s">
        <v>86</v>
      </c>
      <c r="AY131" s="14" t="s">
        <v>143</v>
      </c>
      <c r="BE131" s="214">
        <f t="shared" si="4"/>
        <v>0</v>
      </c>
      <c r="BF131" s="214">
        <f t="shared" si="5"/>
        <v>0</v>
      </c>
      <c r="BG131" s="214">
        <f t="shared" si="6"/>
        <v>0</v>
      </c>
      <c r="BH131" s="214">
        <f t="shared" si="7"/>
        <v>0</v>
      </c>
      <c r="BI131" s="214">
        <f t="shared" si="8"/>
        <v>0</v>
      </c>
      <c r="BJ131" s="14" t="s">
        <v>84</v>
      </c>
      <c r="BK131" s="214">
        <f t="shared" si="9"/>
        <v>0</v>
      </c>
      <c r="BL131" s="14" t="s">
        <v>161</v>
      </c>
      <c r="BM131" s="213" t="s">
        <v>1387</v>
      </c>
    </row>
    <row r="132" spans="1:65" s="2" customFormat="1" ht="25.5" customHeight="1">
      <c r="A132" s="31"/>
      <c r="B132" s="32"/>
      <c r="C132" s="201" t="s">
        <v>193</v>
      </c>
      <c r="D132" s="201" t="s">
        <v>146</v>
      </c>
      <c r="E132" s="202" t="s">
        <v>1171</v>
      </c>
      <c r="F132" s="203" t="s">
        <v>1172</v>
      </c>
      <c r="G132" s="204" t="s">
        <v>247</v>
      </c>
      <c r="H132" s="205">
        <v>1</v>
      </c>
      <c r="I132" s="206"/>
      <c r="J132" s="207">
        <f t="shared" si="0"/>
        <v>0</v>
      </c>
      <c r="K132" s="208"/>
      <c r="L132" s="36"/>
      <c r="M132" s="209" t="s">
        <v>1</v>
      </c>
      <c r="N132" s="210" t="s">
        <v>41</v>
      </c>
      <c r="O132" s="68"/>
      <c r="P132" s="211">
        <f t="shared" si="1"/>
        <v>0</v>
      </c>
      <c r="Q132" s="211">
        <v>0</v>
      </c>
      <c r="R132" s="211">
        <f t="shared" si="2"/>
        <v>0</v>
      </c>
      <c r="S132" s="211">
        <v>0</v>
      </c>
      <c r="T132" s="212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161</v>
      </c>
      <c r="AT132" s="213" t="s">
        <v>146</v>
      </c>
      <c r="AU132" s="213" t="s">
        <v>86</v>
      </c>
      <c r="AY132" s="14" t="s">
        <v>143</v>
      </c>
      <c r="BE132" s="214">
        <f t="shared" si="4"/>
        <v>0</v>
      </c>
      <c r="BF132" s="214">
        <f t="shared" si="5"/>
        <v>0</v>
      </c>
      <c r="BG132" s="214">
        <f t="shared" si="6"/>
        <v>0</v>
      </c>
      <c r="BH132" s="214">
        <f t="shared" si="7"/>
        <v>0</v>
      </c>
      <c r="BI132" s="214">
        <f t="shared" si="8"/>
        <v>0</v>
      </c>
      <c r="BJ132" s="14" t="s">
        <v>84</v>
      </c>
      <c r="BK132" s="214">
        <f t="shared" si="9"/>
        <v>0</v>
      </c>
      <c r="BL132" s="14" t="s">
        <v>161</v>
      </c>
      <c r="BM132" s="213" t="s">
        <v>1388</v>
      </c>
    </row>
    <row r="133" spans="1:65" s="2" customFormat="1" ht="16.5" customHeight="1">
      <c r="A133" s="31"/>
      <c r="B133" s="32"/>
      <c r="C133" s="201" t="s">
        <v>197</v>
      </c>
      <c r="D133" s="201" t="s">
        <v>146</v>
      </c>
      <c r="E133" s="202" t="s">
        <v>1389</v>
      </c>
      <c r="F133" s="203" t="s">
        <v>1390</v>
      </c>
      <c r="G133" s="204" t="s">
        <v>149</v>
      </c>
      <c r="H133" s="205">
        <v>9</v>
      </c>
      <c r="I133" s="206"/>
      <c r="J133" s="207">
        <f t="shared" si="0"/>
        <v>0</v>
      </c>
      <c r="K133" s="208"/>
      <c r="L133" s="36"/>
      <c r="M133" s="209" t="s">
        <v>1</v>
      </c>
      <c r="N133" s="210" t="s">
        <v>41</v>
      </c>
      <c r="O133" s="68"/>
      <c r="P133" s="211">
        <f t="shared" si="1"/>
        <v>0</v>
      </c>
      <c r="Q133" s="211">
        <v>0</v>
      </c>
      <c r="R133" s="211">
        <f t="shared" si="2"/>
        <v>0</v>
      </c>
      <c r="S133" s="211">
        <v>0</v>
      </c>
      <c r="T133" s="212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161</v>
      </c>
      <c r="AT133" s="213" t="s">
        <v>146</v>
      </c>
      <c r="AU133" s="213" t="s">
        <v>86</v>
      </c>
      <c r="AY133" s="14" t="s">
        <v>143</v>
      </c>
      <c r="BE133" s="214">
        <f t="shared" si="4"/>
        <v>0</v>
      </c>
      <c r="BF133" s="214">
        <f t="shared" si="5"/>
        <v>0</v>
      </c>
      <c r="BG133" s="214">
        <f t="shared" si="6"/>
        <v>0</v>
      </c>
      <c r="BH133" s="214">
        <f t="shared" si="7"/>
        <v>0</v>
      </c>
      <c r="BI133" s="214">
        <f t="shared" si="8"/>
        <v>0</v>
      </c>
      <c r="BJ133" s="14" t="s">
        <v>84</v>
      </c>
      <c r="BK133" s="214">
        <f t="shared" si="9"/>
        <v>0</v>
      </c>
      <c r="BL133" s="14" t="s">
        <v>161</v>
      </c>
      <c r="BM133" s="213" t="s">
        <v>1391</v>
      </c>
    </row>
    <row r="134" spans="1:65" s="2" customFormat="1" ht="16.5" customHeight="1">
      <c r="A134" s="31"/>
      <c r="B134" s="32"/>
      <c r="C134" s="201" t="s">
        <v>201</v>
      </c>
      <c r="D134" s="201" t="s">
        <v>146</v>
      </c>
      <c r="E134" s="202" t="s">
        <v>1392</v>
      </c>
      <c r="F134" s="203" t="s">
        <v>1393</v>
      </c>
      <c r="G134" s="204" t="s">
        <v>247</v>
      </c>
      <c r="H134" s="205">
        <v>10</v>
      </c>
      <c r="I134" s="206"/>
      <c r="J134" s="207">
        <f t="shared" si="0"/>
        <v>0</v>
      </c>
      <c r="K134" s="208"/>
      <c r="L134" s="36"/>
      <c r="M134" s="209" t="s">
        <v>1</v>
      </c>
      <c r="N134" s="210" t="s">
        <v>41</v>
      </c>
      <c r="O134" s="68"/>
      <c r="P134" s="211">
        <f t="shared" si="1"/>
        <v>0</v>
      </c>
      <c r="Q134" s="211">
        <v>0</v>
      </c>
      <c r="R134" s="211">
        <f t="shared" si="2"/>
        <v>0</v>
      </c>
      <c r="S134" s="211">
        <v>0</v>
      </c>
      <c r="T134" s="212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161</v>
      </c>
      <c r="AT134" s="213" t="s">
        <v>146</v>
      </c>
      <c r="AU134" s="213" t="s">
        <v>86</v>
      </c>
      <c r="AY134" s="14" t="s">
        <v>143</v>
      </c>
      <c r="BE134" s="214">
        <f t="shared" si="4"/>
        <v>0</v>
      </c>
      <c r="BF134" s="214">
        <f t="shared" si="5"/>
        <v>0</v>
      </c>
      <c r="BG134" s="214">
        <f t="shared" si="6"/>
        <v>0</v>
      </c>
      <c r="BH134" s="214">
        <f t="shared" si="7"/>
        <v>0</v>
      </c>
      <c r="BI134" s="214">
        <f t="shared" si="8"/>
        <v>0</v>
      </c>
      <c r="BJ134" s="14" t="s">
        <v>84</v>
      </c>
      <c r="BK134" s="214">
        <f t="shared" si="9"/>
        <v>0</v>
      </c>
      <c r="BL134" s="14" t="s">
        <v>161</v>
      </c>
      <c r="BM134" s="213" t="s">
        <v>1394</v>
      </c>
    </row>
    <row r="135" spans="1:65" s="2" customFormat="1" ht="16.5" customHeight="1">
      <c r="A135" s="31"/>
      <c r="B135" s="32"/>
      <c r="C135" s="201" t="s">
        <v>8</v>
      </c>
      <c r="D135" s="201" t="s">
        <v>146</v>
      </c>
      <c r="E135" s="202" t="s">
        <v>1395</v>
      </c>
      <c r="F135" s="203" t="s">
        <v>1187</v>
      </c>
      <c r="G135" s="204" t="s">
        <v>247</v>
      </c>
      <c r="H135" s="205">
        <v>10</v>
      </c>
      <c r="I135" s="206"/>
      <c r="J135" s="207">
        <f t="shared" si="0"/>
        <v>0</v>
      </c>
      <c r="K135" s="208"/>
      <c r="L135" s="36"/>
      <c r="M135" s="209" t="s">
        <v>1</v>
      </c>
      <c r="N135" s="210" t="s">
        <v>41</v>
      </c>
      <c r="O135" s="68"/>
      <c r="P135" s="211">
        <f t="shared" si="1"/>
        <v>0</v>
      </c>
      <c r="Q135" s="211">
        <v>0</v>
      </c>
      <c r="R135" s="211">
        <f t="shared" si="2"/>
        <v>0</v>
      </c>
      <c r="S135" s="211">
        <v>0</v>
      </c>
      <c r="T135" s="212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161</v>
      </c>
      <c r="AT135" s="213" t="s">
        <v>146</v>
      </c>
      <c r="AU135" s="213" t="s">
        <v>86</v>
      </c>
      <c r="AY135" s="14" t="s">
        <v>143</v>
      </c>
      <c r="BE135" s="214">
        <f t="shared" si="4"/>
        <v>0</v>
      </c>
      <c r="BF135" s="214">
        <f t="shared" si="5"/>
        <v>0</v>
      </c>
      <c r="BG135" s="214">
        <f t="shared" si="6"/>
        <v>0</v>
      </c>
      <c r="BH135" s="214">
        <f t="shared" si="7"/>
        <v>0</v>
      </c>
      <c r="BI135" s="214">
        <f t="shared" si="8"/>
        <v>0</v>
      </c>
      <c r="BJ135" s="14" t="s">
        <v>84</v>
      </c>
      <c r="BK135" s="214">
        <f t="shared" si="9"/>
        <v>0</v>
      </c>
      <c r="BL135" s="14" t="s">
        <v>161</v>
      </c>
      <c r="BM135" s="213" t="s">
        <v>1396</v>
      </c>
    </row>
    <row r="136" spans="1:65" s="2" customFormat="1" ht="16.5" customHeight="1">
      <c r="A136" s="31"/>
      <c r="B136" s="32"/>
      <c r="C136" s="201" t="s">
        <v>150</v>
      </c>
      <c r="D136" s="201" t="s">
        <v>146</v>
      </c>
      <c r="E136" s="202" t="s">
        <v>1397</v>
      </c>
      <c r="F136" s="203" t="s">
        <v>1190</v>
      </c>
      <c r="G136" s="204" t="s">
        <v>247</v>
      </c>
      <c r="H136" s="205">
        <v>10</v>
      </c>
      <c r="I136" s="206"/>
      <c r="J136" s="207">
        <f t="shared" si="0"/>
        <v>0</v>
      </c>
      <c r="K136" s="208"/>
      <c r="L136" s="36"/>
      <c r="M136" s="209" t="s">
        <v>1</v>
      </c>
      <c r="N136" s="210" t="s">
        <v>41</v>
      </c>
      <c r="O136" s="68"/>
      <c r="P136" s="211">
        <f t="shared" si="1"/>
        <v>0</v>
      </c>
      <c r="Q136" s="211">
        <v>0</v>
      </c>
      <c r="R136" s="211">
        <f t="shared" si="2"/>
        <v>0</v>
      </c>
      <c r="S136" s="211">
        <v>0</v>
      </c>
      <c r="T136" s="212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161</v>
      </c>
      <c r="AT136" s="213" t="s">
        <v>146</v>
      </c>
      <c r="AU136" s="213" t="s">
        <v>86</v>
      </c>
      <c r="AY136" s="14" t="s">
        <v>143</v>
      </c>
      <c r="BE136" s="214">
        <f t="shared" si="4"/>
        <v>0</v>
      </c>
      <c r="BF136" s="214">
        <f t="shared" si="5"/>
        <v>0</v>
      </c>
      <c r="BG136" s="214">
        <f t="shared" si="6"/>
        <v>0</v>
      </c>
      <c r="BH136" s="214">
        <f t="shared" si="7"/>
        <v>0</v>
      </c>
      <c r="BI136" s="214">
        <f t="shared" si="8"/>
        <v>0</v>
      </c>
      <c r="BJ136" s="14" t="s">
        <v>84</v>
      </c>
      <c r="BK136" s="214">
        <f t="shared" si="9"/>
        <v>0</v>
      </c>
      <c r="BL136" s="14" t="s">
        <v>161</v>
      </c>
      <c r="BM136" s="213" t="s">
        <v>1398</v>
      </c>
    </row>
    <row r="137" spans="1:65" s="2" customFormat="1" ht="16.5" customHeight="1">
      <c r="A137" s="31"/>
      <c r="B137" s="32"/>
      <c r="C137" s="201" t="s">
        <v>211</v>
      </c>
      <c r="D137" s="201" t="s">
        <v>146</v>
      </c>
      <c r="E137" s="202" t="s">
        <v>1192</v>
      </c>
      <c r="F137" s="203" t="s">
        <v>1193</v>
      </c>
      <c r="G137" s="204" t="s">
        <v>247</v>
      </c>
      <c r="H137" s="205">
        <v>10</v>
      </c>
      <c r="I137" s="206"/>
      <c r="J137" s="207">
        <f t="shared" si="0"/>
        <v>0</v>
      </c>
      <c r="K137" s="208"/>
      <c r="L137" s="36"/>
      <c r="M137" s="209" t="s">
        <v>1</v>
      </c>
      <c r="N137" s="210" t="s">
        <v>41</v>
      </c>
      <c r="O137" s="68"/>
      <c r="P137" s="211">
        <f t="shared" si="1"/>
        <v>0</v>
      </c>
      <c r="Q137" s="211">
        <v>0</v>
      </c>
      <c r="R137" s="211">
        <f t="shared" si="2"/>
        <v>0</v>
      </c>
      <c r="S137" s="211">
        <v>0</v>
      </c>
      <c r="T137" s="212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161</v>
      </c>
      <c r="AT137" s="213" t="s">
        <v>146</v>
      </c>
      <c r="AU137" s="213" t="s">
        <v>86</v>
      </c>
      <c r="AY137" s="14" t="s">
        <v>143</v>
      </c>
      <c r="BE137" s="214">
        <f t="shared" si="4"/>
        <v>0</v>
      </c>
      <c r="BF137" s="214">
        <f t="shared" si="5"/>
        <v>0</v>
      </c>
      <c r="BG137" s="214">
        <f t="shared" si="6"/>
        <v>0</v>
      </c>
      <c r="BH137" s="214">
        <f t="shared" si="7"/>
        <v>0</v>
      </c>
      <c r="BI137" s="214">
        <f t="shared" si="8"/>
        <v>0</v>
      </c>
      <c r="BJ137" s="14" t="s">
        <v>84</v>
      </c>
      <c r="BK137" s="214">
        <f t="shared" si="9"/>
        <v>0</v>
      </c>
      <c r="BL137" s="14" t="s">
        <v>161</v>
      </c>
      <c r="BM137" s="213" t="s">
        <v>1399</v>
      </c>
    </row>
    <row r="138" spans="1:65" s="2" customFormat="1" ht="16.5" customHeight="1">
      <c r="A138" s="31"/>
      <c r="B138" s="32"/>
      <c r="C138" s="201" t="s">
        <v>215</v>
      </c>
      <c r="D138" s="201" t="s">
        <v>146</v>
      </c>
      <c r="E138" s="202" t="s">
        <v>1400</v>
      </c>
      <c r="F138" s="203" t="s">
        <v>1196</v>
      </c>
      <c r="G138" s="204" t="s">
        <v>149</v>
      </c>
      <c r="H138" s="205">
        <v>15</v>
      </c>
      <c r="I138" s="206"/>
      <c r="J138" s="207">
        <f t="shared" si="0"/>
        <v>0</v>
      </c>
      <c r="K138" s="208"/>
      <c r="L138" s="36"/>
      <c r="M138" s="209" t="s">
        <v>1</v>
      </c>
      <c r="N138" s="210" t="s">
        <v>41</v>
      </c>
      <c r="O138" s="68"/>
      <c r="P138" s="211">
        <f t="shared" si="1"/>
        <v>0</v>
      </c>
      <c r="Q138" s="211">
        <v>0</v>
      </c>
      <c r="R138" s="211">
        <f t="shared" si="2"/>
        <v>0</v>
      </c>
      <c r="S138" s="211">
        <v>0</v>
      </c>
      <c r="T138" s="212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161</v>
      </c>
      <c r="AT138" s="213" t="s">
        <v>146</v>
      </c>
      <c r="AU138" s="213" t="s">
        <v>86</v>
      </c>
      <c r="AY138" s="14" t="s">
        <v>143</v>
      </c>
      <c r="BE138" s="214">
        <f t="shared" si="4"/>
        <v>0</v>
      </c>
      <c r="BF138" s="214">
        <f t="shared" si="5"/>
        <v>0</v>
      </c>
      <c r="BG138" s="214">
        <f t="shared" si="6"/>
        <v>0</v>
      </c>
      <c r="BH138" s="214">
        <f t="shared" si="7"/>
        <v>0</v>
      </c>
      <c r="BI138" s="214">
        <f t="shared" si="8"/>
        <v>0</v>
      </c>
      <c r="BJ138" s="14" t="s">
        <v>84</v>
      </c>
      <c r="BK138" s="214">
        <f t="shared" si="9"/>
        <v>0</v>
      </c>
      <c r="BL138" s="14" t="s">
        <v>161</v>
      </c>
      <c r="BM138" s="213" t="s">
        <v>1401</v>
      </c>
    </row>
    <row r="139" spans="1:65" s="2" customFormat="1" ht="16.5" customHeight="1">
      <c r="A139" s="31"/>
      <c r="B139" s="32"/>
      <c r="C139" s="201" t="s">
        <v>219</v>
      </c>
      <c r="D139" s="201" t="s">
        <v>146</v>
      </c>
      <c r="E139" s="202" t="s">
        <v>1198</v>
      </c>
      <c r="F139" s="203" t="s">
        <v>1199</v>
      </c>
      <c r="G139" s="204" t="s">
        <v>149</v>
      </c>
      <c r="H139" s="205">
        <v>10</v>
      </c>
      <c r="I139" s="206"/>
      <c r="J139" s="207">
        <f t="shared" si="0"/>
        <v>0</v>
      </c>
      <c r="K139" s="208"/>
      <c r="L139" s="36"/>
      <c r="M139" s="209" t="s">
        <v>1</v>
      </c>
      <c r="N139" s="210" t="s">
        <v>41</v>
      </c>
      <c r="O139" s="68"/>
      <c r="P139" s="211">
        <f t="shared" si="1"/>
        <v>0</v>
      </c>
      <c r="Q139" s="211">
        <v>0</v>
      </c>
      <c r="R139" s="211">
        <f t="shared" si="2"/>
        <v>0</v>
      </c>
      <c r="S139" s="211">
        <v>0</v>
      </c>
      <c r="T139" s="212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161</v>
      </c>
      <c r="AT139" s="213" t="s">
        <v>146</v>
      </c>
      <c r="AU139" s="213" t="s">
        <v>86</v>
      </c>
      <c r="AY139" s="14" t="s">
        <v>143</v>
      </c>
      <c r="BE139" s="214">
        <f t="shared" si="4"/>
        <v>0</v>
      </c>
      <c r="BF139" s="214">
        <f t="shared" si="5"/>
        <v>0</v>
      </c>
      <c r="BG139" s="214">
        <f t="shared" si="6"/>
        <v>0</v>
      </c>
      <c r="BH139" s="214">
        <f t="shared" si="7"/>
        <v>0</v>
      </c>
      <c r="BI139" s="214">
        <f t="shared" si="8"/>
        <v>0</v>
      </c>
      <c r="BJ139" s="14" t="s">
        <v>84</v>
      </c>
      <c r="BK139" s="214">
        <f t="shared" si="9"/>
        <v>0</v>
      </c>
      <c r="BL139" s="14" t="s">
        <v>161</v>
      </c>
      <c r="BM139" s="213" t="s">
        <v>1402</v>
      </c>
    </row>
    <row r="140" spans="1:65" s="2" customFormat="1" ht="25.5" customHeight="1">
      <c r="A140" s="31"/>
      <c r="B140" s="32"/>
      <c r="C140" s="201" t="s">
        <v>223</v>
      </c>
      <c r="D140" s="201" t="s">
        <v>146</v>
      </c>
      <c r="E140" s="202" t="s">
        <v>1201</v>
      </c>
      <c r="F140" s="203" t="s">
        <v>1202</v>
      </c>
      <c r="G140" s="204" t="s">
        <v>247</v>
      </c>
      <c r="H140" s="205">
        <v>15</v>
      </c>
      <c r="I140" s="206"/>
      <c r="J140" s="207">
        <f t="shared" si="0"/>
        <v>0</v>
      </c>
      <c r="K140" s="208"/>
      <c r="L140" s="36"/>
      <c r="M140" s="209" t="s">
        <v>1</v>
      </c>
      <c r="N140" s="210" t="s">
        <v>41</v>
      </c>
      <c r="O140" s="68"/>
      <c r="P140" s="211">
        <f t="shared" si="1"/>
        <v>0</v>
      </c>
      <c r="Q140" s="211">
        <v>0</v>
      </c>
      <c r="R140" s="211">
        <f t="shared" si="2"/>
        <v>0</v>
      </c>
      <c r="S140" s="211">
        <v>0</v>
      </c>
      <c r="T140" s="212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161</v>
      </c>
      <c r="AT140" s="213" t="s">
        <v>146</v>
      </c>
      <c r="AU140" s="213" t="s">
        <v>86</v>
      </c>
      <c r="AY140" s="14" t="s">
        <v>143</v>
      </c>
      <c r="BE140" s="214">
        <f t="shared" si="4"/>
        <v>0</v>
      </c>
      <c r="BF140" s="214">
        <f t="shared" si="5"/>
        <v>0</v>
      </c>
      <c r="BG140" s="214">
        <f t="shared" si="6"/>
        <v>0</v>
      </c>
      <c r="BH140" s="214">
        <f t="shared" si="7"/>
        <v>0</v>
      </c>
      <c r="BI140" s="214">
        <f t="shared" si="8"/>
        <v>0</v>
      </c>
      <c r="BJ140" s="14" t="s">
        <v>84</v>
      </c>
      <c r="BK140" s="214">
        <f t="shared" si="9"/>
        <v>0</v>
      </c>
      <c r="BL140" s="14" t="s">
        <v>161</v>
      </c>
      <c r="BM140" s="213" t="s">
        <v>1403</v>
      </c>
    </row>
    <row r="141" spans="1:65" s="2" customFormat="1" ht="16.5" customHeight="1">
      <c r="A141" s="31"/>
      <c r="B141" s="32"/>
      <c r="C141" s="201" t="s">
        <v>7</v>
      </c>
      <c r="D141" s="201" t="s">
        <v>146</v>
      </c>
      <c r="E141" s="202" t="s">
        <v>1404</v>
      </c>
      <c r="F141" s="203" t="s">
        <v>1205</v>
      </c>
      <c r="G141" s="204" t="s">
        <v>247</v>
      </c>
      <c r="H141" s="205">
        <v>3</v>
      </c>
      <c r="I141" s="206"/>
      <c r="J141" s="207">
        <f t="shared" si="0"/>
        <v>0</v>
      </c>
      <c r="K141" s="208"/>
      <c r="L141" s="36"/>
      <c r="M141" s="209" t="s">
        <v>1</v>
      </c>
      <c r="N141" s="210" t="s">
        <v>41</v>
      </c>
      <c r="O141" s="68"/>
      <c r="P141" s="211">
        <f t="shared" si="1"/>
        <v>0</v>
      </c>
      <c r="Q141" s="211">
        <v>0</v>
      </c>
      <c r="R141" s="211">
        <f t="shared" si="2"/>
        <v>0</v>
      </c>
      <c r="S141" s="211">
        <v>0</v>
      </c>
      <c r="T141" s="212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161</v>
      </c>
      <c r="AT141" s="213" t="s">
        <v>146</v>
      </c>
      <c r="AU141" s="213" t="s">
        <v>86</v>
      </c>
      <c r="AY141" s="14" t="s">
        <v>143</v>
      </c>
      <c r="BE141" s="214">
        <f t="shared" si="4"/>
        <v>0</v>
      </c>
      <c r="BF141" s="214">
        <f t="shared" si="5"/>
        <v>0</v>
      </c>
      <c r="BG141" s="214">
        <f t="shared" si="6"/>
        <v>0</v>
      </c>
      <c r="BH141" s="214">
        <f t="shared" si="7"/>
        <v>0</v>
      </c>
      <c r="BI141" s="214">
        <f t="shared" si="8"/>
        <v>0</v>
      </c>
      <c r="BJ141" s="14" t="s">
        <v>84</v>
      </c>
      <c r="BK141" s="214">
        <f t="shared" si="9"/>
        <v>0</v>
      </c>
      <c r="BL141" s="14" t="s">
        <v>161</v>
      </c>
      <c r="BM141" s="213" t="s">
        <v>1405</v>
      </c>
    </row>
    <row r="142" spans="1:65" s="2" customFormat="1" ht="16.5" customHeight="1">
      <c r="A142" s="31"/>
      <c r="B142" s="32"/>
      <c r="C142" s="201" t="s">
        <v>230</v>
      </c>
      <c r="D142" s="201" t="s">
        <v>146</v>
      </c>
      <c r="E142" s="202" t="s">
        <v>1406</v>
      </c>
      <c r="F142" s="203" t="s">
        <v>1208</v>
      </c>
      <c r="G142" s="204" t="s">
        <v>247</v>
      </c>
      <c r="H142" s="205">
        <v>5</v>
      </c>
      <c r="I142" s="206"/>
      <c r="J142" s="207">
        <f t="shared" si="0"/>
        <v>0</v>
      </c>
      <c r="K142" s="208"/>
      <c r="L142" s="36"/>
      <c r="M142" s="209" t="s">
        <v>1</v>
      </c>
      <c r="N142" s="210" t="s">
        <v>41</v>
      </c>
      <c r="O142" s="68"/>
      <c r="P142" s="211">
        <f t="shared" si="1"/>
        <v>0</v>
      </c>
      <c r="Q142" s="211">
        <v>0</v>
      </c>
      <c r="R142" s="211">
        <f t="shared" si="2"/>
        <v>0</v>
      </c>
      <c r="S142" s="211">
        <v>0</v>
      </c>
      <c r="T142" s="212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161</v>
      </c>
      <c r="AT142" s="213" t="s">
        <v>146</v>
      </c>
      <c r="AU142" s="213" t="s">
        <v>86</v>
      </c>
      <c r="AY142" s="14" t="s">
        <v>143</v>
      </c>
      <c r="BE142" s="214">
        <f t="shared" si="4"/>
        <v>0</v>
      </c>
      <c r="BF142" s="214">
        <f t="shared" si="5"/>
        <v>0</v>
      </c>
      <c r="BG142" s="214">
        <f t="shared" si="6"/>
        <v>0</v>
      </c>
      <c r="BH142" s="214">
        <f t="shared" si="7"/>
        <v>0</v>
      </c>
      <c r="BI142" s="214">
        <f t="shared" si="8"/>
        <v>0</v>
      </c>
      <c r="BJ142" s="14" t="s">
        <v>84</v>
      </c>
      <c r="BK142" s="214">
        <f t="shared" si="9"/>
        <v>0</v>
      </c>
      <c r="BL142" s="14" t="s">
        <v>161</v>
      </c>
      <c r="BM142" s="213" t="s">
        <v>1407</v>
      </c>
    </row>
    <row r="143" spans="1:65" s="2" customFormat="1" ht="16.5" customHeight="1">
      <c r="A143" s="31"/>
      <c r="B143" s="32"/>
      <c r="C143" s="201" t="s">
        <v>234</v>
      </c>
      <c r="D143" s="201" t="s">
        <v>146</v>
      </c>
      <c r="E143" s="202" t="s">
        <v>1408</v>
      </c>
      <c r="F143" s="203" t="s">
        <v>1211</v>
      </c>
      <c r="G143" s="204" t="s">
        <v>247</v>
      </c>
      <c r="H143" s="205">
        <v>2</v>
      </c>
      <c r="I143" s="206"/>
      <c r="J143" s="207">
        <f t="shared" si="0"/>
        <v>0</v>
      </c>
      <c r="K143" s="208"/>
      <c r="L143" s="36"/>
      <c r="M143" s="209" t="s">
        <v>1</v>
      </c>
      <c r="N143" s="210" t="s">
        <v>41</v>
      </c>
      <c r="O143" s="68"/>
      <c r="P143" s="211">
        <f t="shared" si="1"/>
        <v>0</v>
      </c>
      <c r="Q143" s="211">
        <v>0</v>
      </c>
      <c r="R143" s="211">
        <f t="shared" si="2"/>
        <v>0</v>
      </c>
      <c r="S143" s="211">
        <v>0</v>
      </c>
      <c r="T143" s="212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161</v>
      </c>
      <c r="AT143" s="213" t="s">
        <v>146</v>
      </c>
      <c r="AU143" s="213" t="s">
        <v>86</v>
      </c>
      <c r="AY143" s="14" t="s">
        <v>143</v>
      </c>
      <c r="BE143" s="214">
        <f t="shared" si="4"/>
        <v>0</v>
      </c>
      <c r="BF143" s="214">
        <f t="shared" si="5"/>
        <v>0</v>
      </c>
      <c r="BG143" s="214">
        <f t="shared" si="6"/>
        <v>0</v>
      </c>
      <c r="BH143" s="214">
        <f t="shared" si="7"/>
        <v>0</v>
      </c>
      <c r="BI143" s="214">
        <f t="shared" si="8"/>
        <v>0</v>
      </c>
      <c r="BJ143" s="14" t="s">
        <v>84</v>
      </c>
      <c r="BK143" s="214">
        <f t="shared" si="9"/>
        <v>0</v>
      </c>
      <c r="BL143" s="14" t="s">
        <v>161</v>
      </c>
      <c r="BM143" s="213" t="s">
        <v>1409</v>
      </c>
    </row>
    <row r="144" spans="1:65" s="2" customFormat="1" ht="16.5" customHeight="1">
      <c r="A144" s="31"/>
      <c r="B144" s="32"/>
      <c r="C144" s="201" t="s">
        <v>238</v>
      </c>
      <c r="D144" s="201" t="s">
        <v>146</v>
      </c>
      <c r="E144" s="202" t="s">
        <v>1410</v>
      </c>
      <c r="F144" s="203" t="s">
        <v>1411</v>
      </c>
      <c r="G144" s="204" t="s">
        <v>247</v>
      </c>
      <c r="H144" s="205">
        <v>1</v>
      </c>
      <c r="I144" s="206"/>
      <c r="J144" s="207">
        <f t="shared" si="0"/>
        <v>0</v>
      </c>
      <c r="K144" s="208"/>
      <c r="L144" s="36"/>
      <c r="M144" s="209" t="s">
        <v>1</v>
      </c>
      <c r="N144" s="210" t="s">
        <v>41</v>
      </c>
      <c r="O144" s="68"/>
      <c r="P144" s="211">
        <f t="shared" si="1"/>
        <v>0</v>
      </c>
      <c r="Q144" s="211">
        <v>0</v>
      </c>
      <c r="R144" s="211">
        <f t="shared" si="2"/>
        <v>0</v>
      </c>
      <c r="S144" s="211">
        <v>0</v>
      </c>
      <c r="T144" s="212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161</v>
      </c>
      <c r="AT144" s="213" t="s">
        <v>146</v>
      </c>
      <c r="AU144" s="213" t="s">
        <v>86</v>
      </c>
      <c r="AY144" s="14" t="s">
        <v>143</v>
      </c>
      <c r="BE144" s="214">
        <f t="shared" si="4"/>
        <v>0</v>
      </c>
      <c r="BF144" s="214">
        <f t="shared" si="5"/>
        <v>0</v>
      </c>
      <c r="BG144" s="214">
        <f t="shared" si="6"/>
        <v>0</v>
      </c>
      <c r="BH144" s="214">
        <f t="shared" si="7"/>
        <v>0</v>
      </c>
      <c r="BI144" s="214">
        <f t="shared" si="8"/>
        <v>0</v>
      </c>
      <c r="BJ144" s="14" t="s">
        <v>84</v>
      </c>
      <c r="BK144" s="214">
        <f t="shared" si="9"/>
        <v>0</v>
      </c>
      <c r="BL144" s="14" t="s">
        <v>161</v>
      </c>
      <c r="BM144" s="213" t="s">
        <v>1412</v>
      </c>
    </row>
    <row r="145" spans="1:65" s="2" customFormat="1" ht="16.5" customHeight="1">
      <c r="A145" s="31"/>
      <c r="B145" s="32"/>
      <c r="C145" s="201" t="s">
        <v>240</v>
      </c>
      <c r="D145" s="201" t="s">
        <v>146</v>
      </c>
      <c r="E145" s="202" t="s">
        <v>1216</v>
      </c>
      <c r="F145" s="203" t="s">
        <v>1217</v>
      </c>
      <c r="G145" s="204" t="s">
        <v>247</v>
      </c>
      <c r="H145" s="205">
        <v>1</v>
      </c>
      <c r="I145" s="206"/>
      <c r="J145" s="207">
        <f t="shared" si="0"/>
        <v>0</v>
      </c>
      <c r="K145" s="208"/>
      <c r="L145" s="36"/>
      <c r="M145" s="209" t="s">
        <v>1</v>
      </c>
      <c r="N145" s="210" t="s">
        <v>41</v>
      </c>
      <c r="O145" s="68"/>
      <c r="P145" s="211">
        <f t="shared" si="1"/>
        <v>0</v>
      </c>
      <c r="Q145" s="211">
        <v>0</v>
      </c>
      <c r="R145" s="211">
        <f t="shared" si="2"/>
        <v>0</v>
      </c>
      <c r="S145" s="211">
        <v>0</v>
      </c>
      <c r="T145" s="212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161</v>
      </c>
      <c r="AT145" s="213" t="s">
        <v>146</v>
      </c>
      <c r="AU145" s="213" t="s">
        <v>86</v>
      </c>
      <c r="AY145" s="14" t="s">
        <v>143</v>
      </c>
      <c r="BE145" s="214">
        <f t="shared" si="4"/>
        <v>0</v>
      </c>
      <c r="BF145" s="214">
        <f t="shared" si="5"/>
        <v>0</v>
      </c>
      <c r="BG145" s="214">
        <f t="shared" si="6"/>
        <v>0</v>
      </c>
      <c r="BH145" s="214">
        <f t="shared" si="7"/>
        <v>0</v>
      </c>
      <c r="BI145" s="214">
        <f t="shared" si="8"/>
        <v>0</v>
      </c>
      <c r="BJ145" s="14" t="s">
        <v>84</v>
      </c>
      <c r="BK145" s="214">
        <f t="shared" si="9"/>
        <v>0</v>
      </c>
      <c r="BL145" s="14" t="s">
        <v>161</v>
      </c>
      <c r="BM145" s="213" t="s">
        <v>1413</v>
      </c>
    </row>
    <row r="146" spans="1:65" s="2" customFormat="1" ht="25.5" customHeight="1">
      <c r="A146" s="31"/>
      <c r="B146" s="32"/>
      <c r="C146" s="201" t="s">
        <v>244</v>
      </c>
      <c r="D146" s="201" t="s">
        <v>146</v>
      </c>
      <c r="E146" s="202" t="s">
        <v>1414</v>
      </c>
      <c r="F146" s="203" t="s">
        <v>1415</v>
      </c>
      <c r="G146" s="204" t="s">
        <v>247</v>
      </c>
      <c r="H146" s="205">
        <v>1</v>
      </c>
      <c r="I146" s="206"/>
      <c r="J146" s="207">
        <f t="shared" si="0"/>
        <v>0</v>
      </c>
      <c r="K146" s="208"/>
      <c r="L146" s="36"/>
      <c r="M146" s="209" t="s">
        <v>1</v>
      </c>
      <c r="N146" s="210" t="s">
        <v>41</v>
      </c>
      <c r="O146" s="68"/>
      <c r="P146" s="211">
        <f t="shared" si="1"/>
        <v>0</v>
      </c>
      <c r="Q146" s="211">
        <v>0</v>
      </c>
      <c r="R146" s="211">
        <f t="shared" si="2"/>
        <v>0</v>
      </c>
      <c r="S146" s="211">
        <v>0</v>
      </c>
      <c r="T146" s="212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161</v>
      </c>
      <c r="AT146" s="213" t="s">
        <v>146</v>
      </c>
      <c r="AU146" s="213" t="s">
        <v>86</v>
      </c>
      <c r="AY146" s="14" t="s">
        <v>143</v>
      </c>
      <c r="BE146" s="214">
        <f t="shared" si="4"/>
        <v>0</v>
      </c>
      <c r="BF146" s="214">
        <f t="shared" si="5"/>
        <v>0</v>
      </c>
      <c r="BG146" s="214">
        <f t="shared" si="6"/>
        <v>0</v>
      </c>
      <c r="BH146" s="214">
        <f t="shared" si="7"/>
        <v>0</v>
      </c>
      <c r="BI146" s="214">
        <f t="shared" si="8"/>
        <v>0</v>
      </c>
      <c r="BJ146" s="14" t="s">
        <v>84</v>
      </c>
      <c r="BK146" s="214">
        <f t="shared" si="9"/>
        <v>0</v>
      </c>
      <c r="BL146" s="14" t="s">
        <v>161</v>
      </c>
      <c r="BM146" s="213" t="s">
        <v>1416</v>
      </c>
    </row>
    <row r="147" spans="1:65" s="2" customFormat="1" ht="25.5" customHeight="1">
      <c r="A147" s="31"/>
      <c r="B147" s="32"/>
      <c r="C147" s="201" t="s">
        <v>249</v>
      </c>
      <c r="D147" s="201" t="s">
        <v>146</v>
      </c>
      <c r="E147" s="202" t="s">
        <v>1417</v>
      </c>
      <c r="F147" s="203" t="s">
        <v>1418</v>
      </c>
      <c r="G147" s="204" t="s">
        <v>247</v>
      </c>
      <c r="H147" s="205">
        <v>1</v>
      </c>
      <c r="I147" s="206"/>
      <c r="J147" s="207">
        <f t="shared" si="0"/>
        <v>0</v>
      </c>
      <c r="K147" s="208"/>
      <c r="L147" s="36"/>
      <c r="M147" s="209" t="s">
        <v>1</v>
      </c>
      <c r="N147" s="210" t="s">
        <v>41</v>
      </c>
      <c r="O147" s="68"/>
      <c r="P147" s="211">
        <f t="shared" si="1"/>
        <v>0</v>
      </c>
      <c r="Q147" s="211">
        <v>0</v>
      </c>
      <c r="R147" s="211">
        <f t="shared" si="2"/>
        <v>0</v>
      </c>
      <c r="S147" s="211">
        <v>0</v>
      </c>
      <c r="T147" s="212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161</v>
      </c>
      <c r="AT147" s="213" t="s">
        <v>146</v>
      </c>
      <c r="AU147" s="213" t="s">
        <v>86</v>
      </c>
      <c r="AY147" s="14" t="s">
        <v>143</v>
      </c>
      <c r="BE147" s="214">
        <f t="shared" si="4"/>
        <v>0</v>
      </c>
      <c r="BF147" s="214">
        <f t="shared" si="5"/>
        <v>0</v>
      </c>
      <c r="BG147" s="214">
        <f t="shared" si="6"/>
        <v>0</v>
      </c>
      <c r="BH147" s="214">
        <f t="shared" si="7"/>
        <v>0</v>
      </c>
      <c r="BI147" s="214">
        <f t="shared" si="8"/>
        <v>0</v>
      </c>
      <c r="BJ147" s="14" t="s">
        <v>84</v>
      </c>
      <c r="BK147" s="214">
        <f t="shared" si="9"/>
        <v>0</v>
      </c>
      <c r="BL147" s="14" t="s">
        <v>161</v>
      </c>
      <c r="BM147" s="213" t="s">
        <v>1419</v>
      </c>
    </row>
    <row r="148" spans="1:65" s="2" customFormat="1" ht="25.5" customHeight="1">
      <c r="A148" s="31"/>
      <c r="B148" s="32"/>
      <c r="C148" s="201" t="s">
        <v>253</v>
      </c>
      <c r="D148" s="201" t="s">
        <v>146</v>
      </c>
      <c r="E148" s="202" t="s">
        <v>1219</v>
      </c>
      <c r="F148" s="203" t="s">
        <v>1220</v>
      </c>
      <c r="G148" s="204" t="s">
        <v>247</v>
      </c>
      <c r="H148" s="205">
        <v>1</v>
      </c>
      <c r="I148" s="206"/>
      <c r="J148" s="207">
        <f t="shared" si="0"/>
        <v>0</v>
      </c>
      <c r="K148" s="208"/>
      <c r="L148" s="36"/>
      <c r="M148" s="209" t="s">
        <v>1</v>
      </c>
      <c r="N148" s="210" t="s">
        <v>41</v>
      </c>
      <c r="O148" s="68"/>
      <c r="P148" s="211">
        <f t="shared" si="1"/>
        <v>0</v>
      </c>
      <c r="Q148" s="211">
        <v>0</v>
      </c>
      <c r="R148" s="211">
        <f t="shared" si="2"/>
        <v>0</v>
      </c>
      <c r="S148" s="211">
        <v>0</v>
      </c>
      <c r="T148" s="212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3" t="s">
        <v>161</v>
      </c>
      <c r="AT148" s="213" t="s">
        <v>146</v>
      </c>
      <c r="AU148" s="213" t="s">
        <v>86</v>
      </c>
      <c r="AY148" s="14" t="s">
        <v>143</v>
      </c>
      <c r="BE148" s="214">
        <f t="shared" si="4"/>
        <v>0</v>
      </c>
      <c r="BF148" s="214">
        <f t="shared" si="5"/>
        <v>0</v>
      </c>
      <c r="BG148" s="214">
        <f t="shared" si="6"/>
        <v>0</v>
      </c>
      <c r="BH148" s="214">
        <f t="shared" si="7"/>
        <v>0</v>
      </c>
      <c r="BI148" s="214">
        <f t="shared" si="8"/>
        <v>0</v>
      </c>
      <c r="BJ148" s="14" t="s">
        <v>84</v>
      </c>
      <c r="BK148" s="214">
        <f t="shared" si="9"/>
        <v>0</v>
      </c>
      <c r="BL148" s="14" t="s">
        <v>161</v>
      </c>
      <c r="BM148" s="213" t="s">
        <v>1420</v>
      </c>
    </row>
    <row r="149" spans="1:65" s="2" customFormat="1" ht="16.5" customHeight="1">
      <c r="A149" s="31"/>
      <c r="B149" s="32"/>
      <c r="C149" s="201" t="s">
        <v>258</v>
      </c>
      <c r="D149" s="201" t="s">
        <v>146</v>
      </c>
      <c r="E149" s="202" t="s">
        <v>1222</v>
      </c>
      <c r="F149" s="203" t="s">
        <v>1223</v>
      </c>
      <c r="G149" s="204" t="s">
        <v>247</v>
      </c>
      <c r="H149" s="205">
        <v>2</v>
      </c>
      <c r="I149" s="206"/>
      <c r="J149" s="207">
        <f t="shared" si="0"/>
        <v>0</v>
      </c>
      <c r="K149" s="208"/>
      <c r="L149" s="36"/>
      <c r="M149" s="209" t="s">
        <v>1</v>
      </c>
      <c r="N149" s="210" t="s">
        <v>41</v>
      </c>
      <c r="O149" s="68"/>
      <c r="P149" s="211">
        <f t="shared" si="1"/>
        <v>0</v>
      </c>
      <c r="Q149" s="211">
        <v>0</v>
      </c>
      <c r="R149" s="211">
        <f t="shared" si="2"/>
        <v>0</v>
      </c>
      <c r="S149" s="211">
        <v>0</v>
      </c>
      <c r="T149" s="212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161</v>
      </c>
      <c r="AT149" s="213" t="s">
        <v>146</v>
      </c>
      <c r="AU149" s="213" t="s">
        <v>86</v>
      </c>
      <c r="AY149" s="14" t="s">
        <v>143</v>
      </c>
      <c r="BE149" s="214">
        <f t="shared" si="4"/>
        <v>0</v>
      </c>
      <c r="BF149" s="214">
        <f t="shared" si="5"/>
        <v>0</v>
      </c>
      <c r="BG149" s="214">
        <f t="shared" si="6"/>
        <v>0</v>
      </c>
      <c r="BH149" s="214">
        <f t="shared" si="7"/>
        <v>0</v>
      </c>
      <c r="BI149" s="214">
        <f t="shared" si="8"/>
        <v>0</v>
      </c>
      <c r="BJ149" s="14" t="s">
        <v>84</v>
      </c>
      <c r="BK149" s="214">
        <f t="shared" si="9"/>
        <v>0</v>
      </c>
      <c r="BL149" s="14" t="s">
        <v>161</v>
      </c>
      <c r="BM149" s="213" t="s">
        <v>1421</v>
      </c>
    </row>
    <row r="150" spans="1:65" s="2" customFormat="1" ht="25.5" customHeight="1">
      <c r="A150" s="31"/>
      <c r="B150" s="32"/>
      <c r="C150" s="201" t="s">
        <v>270</v>
      </c>
      <c r="D150" s="201" t="s">
        <v>146</v>
      </c>
      <c r="E150" s="202" t="s">
        <v>1255</v>
      </c>
      <c r="F150" s="203" t="s">
        <v>1256</v>
      </c>
      <c r="G150" s="204" t="s">
        <v>247</v>
      </c>
      <c r="H150" s="205">
        <v>1</v>
      </c>
      <c r="I150" s="206"/>
      <c r="J150" s="207">
        <f t="shared" si="0"/>
        <v>0</v>
      </c>
      <c r="K150" s="208"/>
      <c r="L150" s="36"/>
      <c r="M150" s="209" t="s">
        <v>1</v>
      </c>
      <c r="N150" s="210" t="s">
        <v>41</v>
      </c>
      <c r="O150" s="68"/>
      <c r="P150" s="211">
        <f t="shared" si="1"/>
        <v>0</v>
      </c>
      <c r="Q150" s="211">
        <v>0</v>
      </c>
      <c r="R150" s="211">
        <f t="shared" si="2"/>
        <v>0</v>
      </c>
      <c r="S150" s="211">
        <v>0</v>
      </c>
      <c r="T150" s="212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161</v>
      </c>
      <c r="AT150" s="213" t="s">
        <v>146</v>
      </c>
      <c r="AU150" s="213" t="s">
        <v>86</v>
      </c>
      <c r="AY150" s="14" t="s">
        <v>143</v>
      </c>
      <c r="BE150" s="214">
        <f t="shared" si="4"/>
        <v>0</v>
      </c>
      <c r="BF150" s="214">
        <f t="shared" si="5"/>
        <v>0</v>
      </c>
      <c r="BG150" s="214">
        <f t="shared" si="6"/>
        <v>0</v>
      </c>
      <c r="BH150" s="214">
        <f t="shared" si="7"/>
        <v>0</v>
      </c>
      <c r="BI150" s="214">
        <f t="shared" si="8"/>
        <v>0</v>
      </c>
      <c r="BJ150" s="14" t="s">
        <v>84</v>
      </c>
      <c r="BK150" s="214">
        <f t="shared" si="9"/>
        <v>0</v>
      </c>
      <c r="BL150" s="14" t="s">
        <v>161</v>
      </c>
      <c r="BM150" s="213" t="s">
        <v>1422</v>
      </c>
    </row>
    <row r="151" spans="1:65" s="2" customFormat="1" ht="25.5" customHeight="1">
      <c r="A151" s="31"/>
      <c r="B151" s="32"/>
      <c r="C151" s="201" t="s">
        <v>274</v>
      </c>
      <c r="D151" s="201" t="s">
        <v>146</v>
      </c>
      <c r="E151" s="202" t="s">
        <v>1423</v>
      </c>
      <c r="F151" s="203" t="s">
        <v>1424</v>
      </c>
      <c r="G151" s="204" t="s">
        <v>247</v>
      </c>
      <c r="H151" s="205">
        <v>1</v>
      </c>
      <c r="I151" s="206"/>
      <c r="J151" s="207">
        <f t="shared" si="0"/>
        <v>0</v>
      </c>
      <c r="K151" s="208"/>
      <c r="L151" s="36"/>
      <c r="M151" s="209" t="s">
        <v>1</v>
      </c>
      <c r="N151" s="210" t="s">
        <v>41</v>
      </c>
      <c r="O151" s="68"/>
      <c r="P151" s="211">
        <f t="shared" si="1"/>
        <v>0</v>
      </c>
      <c r="Q151" s="211">
        <v>0</v>
      </c>
      <c r="R151" s="211">
        <f t="shared" si="2"/>
        <v>0</v>
      </c>
      <c r="S151" s="211">
        <v>0</v>
      </c>
      <c r="T151" s="212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3" t="s">
        <v>161</v>
      </c>
      <c r="AT151" s="213" t="s">
        <v>146</v>
      </c>
      <c r="AU151" s="213" t="s">
        <v>86</v>
      </c>
      <c r="AY151" s="14" t="s">
        <v>143</v>
      </c>
      <c r="BE151" s="214">
        <f t="shared" si="4"/>
        <v>0</v>
      </c>
      <c r="BF151" s="214">
        <f t="shared" si="5"/>
        <v>0</v>
      </c>
      <c r="BG151" s="214">
        <f t="shared" si="6"/>
        <v>0</v>
      </c>
      <c r="BH151" s="214">
        <f t="shared" si="7"/>
        <v>0</v>
      </c>
      <c r="BI151" s="214">
        <f t="shared" si="8"/>
        <v>0</v>
      </c>
      <c r="BJ151" s="14" t="s">
        <v>84</v>
      </c>
      <c r="BK151" s="214">
        <f t="shared" si="9"/>
        <v>0</v>
      </c>
      <c r="BL151" s="14" t="s">
        <v>161</v>
      </c>
      <c r="BM151" s="213" t="s">
        <v>1425</v>
      </c>
    </row>
    <row r="152" spans="1:65" s="2" customFormat="1" ht="25.5" customHeight="1">
      <c r="A152" s="31"/>
      <c r="B152" s="32"/>
      <c r="C152" s="201" t="s">
        <v>155</v>
      </c>
      <c r="D152" s="201" t="s">
        <v>146</v>
      </c>
      <c r="E152" s="202" t="s">
        <v>1258</v>
      </c>
      <c r="F152" s="203" t="s">
        <v>1259</v>
      </c>
      <c r="G152" s="204" t="s">
        <v>247</v>
      </c>
      <c r="H152" s="205">
        <v>1</v>
      </c>
      <c r="I152" s="206"/>
      <c r="J152" s="207">
        <f t="shared" si="0"/>
        <v>0</v>
      </c>
      <c r="K152" s="208"/>
      <c r="L152" s="36"/>
      <c r="M152" s="209" t="s">
        <v>1</v>
      </c>
      <c r="N152" s="210" t="s">
        <v>41</v>
      </c>
      <c r="O152" s="68"/>
      <c r="P152" s="211">
        <f t="shared" si="1"/>
        <v>0</v>
      </c>
      <c r="Q152" s="211">
        <v>0</v>
      </c>
      <c r="R152" s="211">
        <f t="shared" si="2"/>
        <v>0</v>
      </c>
      <c r="S152" s="211">
        <v>0</v>
      </c>
      <c r="T152" s="212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161</v>
      </c>
      <c r="AT152" s="213" t="s">
        <v>146</v>
      </c>
      <c r="AU152" s="213" t="s">
        <v>86</v>
      </c>
      <c r="AY152" s="14" t="s">
        <v>143</v>
      </c>
      <c r="BE152" s="214">
        <f t="shared" si="4"/>
        <v>0</v>
      </c>
      <c r="BF152" s="214">
        <f t="shared" si="5"/>
        <v>0</v>
      </c>
      <c r="BG152" s="214">
        <f t="shared" si="6"/>
        <v>0</v>
      </c>
      <c r="BH152" s="214">
        <f t="shared" si="7"/>
        <v>0</v>
      </c>
      <c r="BI152" s="214">
        <f t="shared" si="8"/>
        <v>0</v>
      </c>
      <c r="BJ152" s="14" t="s">
        <v>84</v>
      </c>
      <c r="BK152" s="214">
        <f t="shared" si="9"/>
        <v>0</v>
      </c>
      <c r="BL152" s="14" t="s">
        <v>161</v>
      </c>
      <c r="BM152" s="213" t="s">
        <v>1426</v>
      </c>
    </row>
    <row r="153" spans="1:65" s="2" customFormat="1" ht="25.5" customHeight="1">
      <c r="A153" s="31"/>
      <c r="B153" s="32"/>
      <c r="C153" s="201" t="s">
        <v>281</v>
      </c>
      <c r="D153" s="201" t="s">
        <v>146</v>
      </c>
      <c r="E153" s="202" t="s">
        <v>1427</v>
      </c>
      <c r="F153" s="203" t="s">
        <v>1428</v>
      </c>
      <c r="G153" s="204" t="s">
        <v>149</v>
      </c>
      <c r="H153" s="205">
        <v>200</v>
      </c>
      <c r="I153" s="206"/>
      <c r="J153" s="207">
        <f aca="true" t="shared" si="10" ref="J153:J184">ROUND(I153*H153,2)</f>
        <v>0</v>
      </c>
      <c r="K153" s="208"/>
      <c r="L153" s="36"/>
      <c r="M153" s="209" t="s">
        <v>1</v>
      </c>
      <c r="N153" s="210" t="s">
        <v>41</v>
      </c>
      <c r="O153" s="68"/>
      <c r="P153" s="211">
        <f aca="true" t="shared" si="11" ref="P153:P184">O153*H153</f>
        <v>0</v>
      </c>
      <c r="Q153" s="211">
        <v>0</v>
      </c>
      <c r="R153" s="211">
        <f aca="true" t="shared" si="12" ref="R153:R184">Q153*H153</f>
        <v>0</v>
      </c>
      <c r="S153" s="211">
        <v>0</v>
      </c>
      <c r="T153" s="212">
        <f aca="true" t="shared" si="13" ref="T153:T184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3" t="s">
        <v>161</v>
      </c>
      <c r="AT153" s="213" t="s">
        <v>146</v>
      </c>
      <c r="AU153" s="213" t="s">
        <v>86</v>
      </c>
      <c r="AY153" s="14" t="s">
        <v>143</v>
      </c>
      <c r="BE153" s="214">
        <f aca="true" t="shared" si="14" ref="BE153:BE186">IF(N153="základní",J153,0)</f>
        <v>0</v>
      </c>
      <c r="BF153" s="214">
        <f aca="true" t="shared" si="15" ref="BF153:BF186">IF(N153="snížená",J153,0)</f>
        <v>0</v>
      </c>
      <c r="BG153" s="214">
        <f aca="true" t="shared" si="16" ref="BG153:BG186">IF(N153="zákl. přenesená",J153,0)</f>
        <v>0</v>
      </c>
      <c r="BH153" s="214">
        <f aca="true" t="shared" si="17" ref="BH153:BH186">IF(N153="sníž. přenesená",J153,0)</f>
        <v>0</v>
      </c>
      <c r="BI153" s="214">
        <f aca="true" t="shared" si="18" ref="BI153:BI186">IF(N153="nulová",J153,0)</f>
        <v>0</v>
      </c>
      <c r="BJ153" s="14" t="s">
        <v>84</v>
      </c>
      <c r="BK153" s="214">
        <f aca="true" t="shared" si="19" ref="BK153:BK186">ROUND(I153*H153,2)</f>
        <v>0</v>
      </c>
      <c r="BL153" s="14" t="s">
        <v>161</v>
      </c>
      <c r="BM153" s="213" t="s">
        <v>1429</v>
      </c>
    </row>
    <row r="154" spans="1:65" s="2" customFormat="1" ht="25.5" customHeight="1">
      <c r="A154" s="31"/>
      <c r="B154" s="32"/>
      <c r="C154" s="201" t="s">
        <v>285</v>
      </c>
      <c r="D154" s="201" t="s">
        <v>146</v>
      </c>
      <c r="E154" s="202" t="s">
        <v>1261</v>
      </c>
      <c r="F154" s="203" t="s">
        <v>1262</v>
      </c>
      <c r="G154" s="204" t="s">
        <v>247</v>
      </c>
      <c r="H154" s="205">
        <v>1</v>
      </c>
      <c r="I154" s="206"/>
      <c r="J154" s="207">
        <f t="shared" si="10"/>
        <v>0</v>
      </c>
      <c r="K154" s="208"/>
      <c r="L154" s="36"/>
      <c r="M154" s="209" t="s">
        <v>1</v>
      </c>
      <c r="N154" s="210" t="s">
        <v>41</v>
      </c>
      <c r="O154" s="68"/>
      <c r="P154" s="211">
        <f t="shared" si="11"/>
        <v>0</v>
      </c>
      <c r="Q154" s="211">
        <v>0</v>
      </c>
      <c r="R154" s="211">
        <f t="shared" si="12"/>
        <v>0</v>
      </c>
      <c r="S154" s="211">
        <v>0</v>
      </c>
      <c r="T154" s="212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3" t="s">
        <v>161</v>
      </c>
      <c r="AT154" s="213" t="s">
        <v>146</v>
      </c>
      <c r="AU154" s="213" t="s">
        <v>86</v>
      </c>
      <c r="AY154" s="14" t="s">
        <v>143</v>
      </c>
      <c r="BE154" s="214">
        <f t="shared" si="14"/>
        <v>0</v>
      </c>
      <c r="BF154" s="214">
        <f t="shared" si="15"/>
        <v>0</v>
      </c>
      <c r="BG154" s="214">
        <f t="shared" si="16"/>
        <v>0</v>
      </c>
      <c r="BH154" s="214">
        <f t="shared" si="17"/>
        <v>0</v>
      </c>
      <c r="BI154" s="214">
        <f t="shared" si="18"/>
        <v>0</v>
      </c>
      <c r="BJ154" s="14" t="s">
        <v>84</v>
      </c>
      <c r="BK154" s="214">
        <f t="shared" si="19"/>
        <v>0</v>
      </c>
      <c r="BL154" s="14" t="s">
        <v>161</v>
      </c>
      <c r="BM154" s="213" t="s">
        <v>1430</v>
      </c>
    </row>
    <row r="155" spans="1:65" s="2" customFormat="1" ht="16.5" customHeight="1">
      <c r="A155" s="31"/>
      <c r="B155" s="32"/>
      <c r="C155" s="201" t="s">
        <v>289</v>
      </c>
      <c r="D155" s="201" t="s">
        <v>146</v>
      </c>
      <c r="E155" s="202" t="s">
        <v>1431</v>
      </c>
      <c r="F155" s="203" t="s">
        <v>1268</v>
      </c>
      <c r="G155" s="204" t="s">
        <v>247</v>
      </c>
      <c r="H155" s="205">
        <v>8</v>
      </c>
      <c r="I155" s="206"/>
      <c r="J155" s="207">
        <f t="shared" si="10"/>
        <v>0</v>
      </c>
      <c r="K155" s="208"/>
      <c r="L155" s="36"/>
      <c r="M155" s="209" t="s">
        <v>1</v>
      </c>
      <c r="N155" s="210" t="s">
        <v>41</v>
      </c>
      <c r="O155" s="68"/>
      <c r="P155" s="211">
        <f t="shared" si="11"/>
        <v>0</v>
      </c>
      <c r="Q155" s="211">
        <v>0</v>
      </c>
      <c r="R155" s="211">
        <f t="shared" si="12"/>
        <v>0</v>
      </c>
      <c r="S155" s="211">
        <v>0</v>
      </c>
      <c r="T155" s="212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3" t="s">
        <v>161</v>
      </c>
      <c r="AT155" s="213" t="s">
        <v>146</v>
      </c>
      <c r="AU155" s="213" t="s">
        <v>86</v>
      </c>
      <c r="AY155" s="14" t="s">
        <v>143</v>
      </c>
      <c r="BE155" s="214">
        <f t="shared" si="14"/>
        <v>0</v>
      </c>
      <c r="BF155" s="214">
        <f t="shared" si="15"/>
        <v>0</v>
      </c>
      <c r="BG155" s="214">
        <f t="shared" si="16"/>
        <v>0</v>
      </c>
      <c r="BH155" s="214">
        <f t="shared" si="17"/>
        <v>0</v>
      </c>
      <c r="BI155" s="214">
        <f t="shared" si="18"/>
        <v>0</v>
      </c>
      <c r="BJ155" s="14" t="s">
        <v>84</v>
      </c>
      <c r="BK155" s="214">
        <f t="shared" si="19"/>
        <v>0</v>
      </c>
      <c r="BL155" s="14" t="s">
        <v>161</v>
      </c>
      <c r="BM155" s="213" t="s">
        <v>1432</v>
      </c>
    </row>
    <row r="156" spans="1:65" s="2" customFormat="1" ht="16.5" customHeight="1">
      <c r="A156" s="31"/>
      <c r="B156" s="32"/>
      <c r="C156" s="201" t="s">
        <v>293</v>
      </c>
      <c r="D156" s="201" t="s">
        <v>146</v>
      </c>
      <c r="E156" s="202" t="s">
        <v>1433</v>
      </c>
      <c r="F156" s="203" t="s">
        <v>1271</v>
      </c>
      <c r="G156" s="204" t="s">
        <v>247</v>
      </c>
      <c r="H156" s="205">
        <v>29</v>
      </c>
      <c r="I156" s="206"/>
      <c r="J156" s="207">
        <f t="shared" si="10"/>
        <v>0</v>
      </c>
      <c r="K156" s="208"/>
      <c r="L156" s="36"/>
      <c r="M156" s="209" t="s">
        <v>1</v>
      </c>
      <c r="N156" s="210" t="s">
        <v>41</v>
      </c>
      <c r="O156" s="68"/>
      <c r="P156" s="211">
        <f t="shared" si="11"/>
        <v>0</v>
      </c>
      <c r="Q156" s="211">
        <v>0</v>
      </c>
      <c r="R156" s="211">
        <f t="shared" si="12"/>
        <v>0</v>
      </c>
      <c r="S156" s="211">
        <v>0</v>
      </c>
      <c r="T156" s="212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161</v>
      </c>
      <c r="AT156" s="213" t="s">
        <v>146</v>
      </c>
      <c r="AU156" s="213" t="s">
        <v>86</v>
      </c>
      <c r="AY156" s="14" t="s">
        <v>143</v>
      </c>
      <c r="BE156" s="214">
        <f t="shared" si="14"/>
        <v>0</v>
      </c>
      <c r="BF156" s="214">
        <f t="shared" si="15"/>
        <v>0</v>
      </c>
      <c r="BG156" s="214">
        <f t="shared" si="16"/>
        <v>0</v>
      </c>
      <c r="BH156" s="214">
        <f t="shared" si="17"/>
        <v>0</v>
      </c>
      <c r="BI156" s="214">
        <f t="shared" si="18"/>
        <v>0</v>
      </c>
      <c r="BJ156" s="14" t="s">
        <v>84</v>
      </c>
      <c r="BK156" s="214">
        <f t="shared" si="19"/>
        <v>0</v>
      </c>
      <c r="BL156" s="14" t="s">
        <v>161</v>
      </c>
      <c r="BM156" s="213" t="s">
        <v>1434</v>
      </c>
    </row>
    <row r="157" spans="1:65" s="2" customFormat="1" ht="16.5" customHeight="1">
      <c r="A157" s="31"/>
      <c r="B157" s="32"/>
      <c r="C157" s="201" t="s">
        <v>297</v>
      </c>
      <c r="D157" s="201" t="s">
        <v>146</v>
      </c>
      <c r="E157" s="202" t="s">
        <v>1273</v>
      </c>
      <c r="F157" s="203" t="s">
        <v>1274</v>
      </c>
      <c r="G157" s="204" t="s">
        <v>247</v>
      </c>
      <c r="H157" s="205">
        <v>1</v>
      </c>
      <c r="I157" s="206"/>
      <c r="J157" s="207">
        <f t="shared" si="10"/>
        <v>0</v>
      </c>
      <c r="K157" s="208"/>
      <c r="L157" s="36"/>
      <c r="M157" s="209" t="s">
        <v>1</v>
      </c>
      <c r="N157" s="210" t="s">
        <v>41</v>
      </c>
      <c r="O157" s="68"/>
      <c r="P157" s="211">
        <f t="shared" si="11"/>
        <v>0</v>
      </c>
      <c r="Q157" s="211">
        <v>0</v>
      </c>
      <c r="R157" s="211">
        <f t="shared" si="12"/>
        <v>0</v>
      </c>
      <c r="S157" s="211">
        <v>0</v>
      </c>
      <c r="T157" s="212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161</v>
      </c>
      <c r="AT157" s="213" t="s">
        <v>146</v>
      </c>
      <c r="AU157" s="213" t="s">
        <v>86</v>
      </c>
      <c r="AY157" s="14" t="s">
        <v>143</v>
      </c>
      <c r="BE157" s="214">
        <f t="shared" si="14"/>
        <v>0</v>
      </c>
      <c r="BF157" s="214">
        <f t="shared" si="15"/>
        <v>0</v>
      </c>
      <c r="BG157" s="214">
        <f t="shared" si="16"/>
        <v>0</v>
      </c>
      <c r="BH157" s="214">
        <f t="shared" si="17"/>
        <v>0</v>
      </c>
      <c r="BI157" s="214">
        <f t="shared" si="18"/>
        <v>0</v>
      </c>
      <c r="BJ157" s="14" t="s">
        <v>84</v>
      </c>
      <c r="BK157" s="214">
        <f t="shared" si="19"/>
        <v>0</v>
      </c>
      <c r="BL157" s="14" t="s">
        <v>161</v>
      </c>
      <c r="BM157" s="213" t="s">
        <v>1435</v>
      </c>
    </row>
    <row r="158" spans="1:65" s="2" customFormat="1" ht="16.5" customHeight="1">
      <c r="A158" s="31"/>
      <c r="B158" s="32"/>
      <c r="C158" s="201" t="s">
        <v>301</v>
      </c>
      <c r="D158" s="201" t="s">
        <v>146</v>
      </c>
      <c r="E158" s="202" t="s">
        <v>1436</v>
      </c>
      <c r="F158" s="203" t="s">
        <v>1277</v>
      </c>
      <c r="G158" s="204" t="s">
        <v>247</v>
      </c>
      <c r="H158" s="205">
        <v>6</v>
      </c>
      <c r="I158" s="206"/>
      <c r="J158" s="207">
        <f t="shared" si="10"/>
        <v>0</v>
      </c>
      <c r="K158" s="208"/>
      <c r="L158" s="36"/>
      <c r="M158" s="209" t="s">
        <v>1</v>
      </c>
      <c r="N158" s="210" t="s">
        <v>41</v>
      </c>
      <c r="O158" s="68"/>
      <c r="P158" s="211">
        <f t="shared" si="11"/>
        <v>0</v>
      </c>
      <c r="Q158" s="211">
        <v>0</v>
      </c>
      <c r="R158" s="211">
        <f t="shared" si="12"/>
        <v>0</v>
      </c>
      <c r="S158" s="211">
        <v>0</v>
      </c>
      <c r="T158" s="212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161</v>
      </c>
      <c r="AT158" s="213" t="s">
        <v>146</v>
      </c>
      <c r="AU158" s="213" t="s">
        <v>86</v>
      </c>
      <c r="AY158" s="14" t="s">
        <v>143</v>
      </c>
      <c r="BE158" s="214">
        <f t="shared" si="14"/>
        <v>0</v>
      </c>
      <c r="BF158" s="214">
        <f t="shared" si="15"/>
        <v>0</v>
      </c>
      <c r="BG158" s="214">
        <f t="shared" si="16"/>
        <v>0</v>
      </c>
      <c r="BH158" s="214">
        <f t="shared" si="17"/>
        <v>0</v>
      </c>
      <c r="BI158" s="214">
        <f t="shared" si="18"/>
        <v>0</v>
      </c>
      <c r="BJ158" s="14" t="s">
        <v>84</v>
      </c>
      <c r="BK158" s="214">
        <f t="shared" si="19"/>
        <v>0</v>
      </c>
      <c r="BL158" s="14" t="s">
        <v>161</v>
      </c>
      <c r="BM158" s="213" t="s">
        <v>1437</v>
      </c>
    </row>
    <row r="159" spans="1:65" s="2" customFormat="1" ht="16.5" customHeight="1">
      <c r="A159" s="31"/>
      <c r="B159" s="32"/>
      <c r="C159" s="201" t="s">
        <v>305</v>
      </c>
      <c r="D159" s="201" t="s">
        <v>146</v>
      </c>
      <c r="E159" s="202" t="s">
        <v>1438</v>
      </c>
      <c r="F159" s="203" t="s">
        <v>1280</v>
      </c>
      <c r="G159" s="204" t="s">
        <v>247</v>
      </c>
      <c r="H159" s="205">
        <v>6</v>
      </c>
      <c r="I159" s="206"/>
      <c r="J159" s="207">
        <f t="shared" si="10"/>
        <v>0</v>
      </c>
      <c r="K159" s="208"/>
      <c r="L159" s="36"/>
      <c r="M159" s="209" t="s">
        <v>1</v>
      </c>
      <c r="N159" s="210" t="s">
        <v>41</v>
      </c>
      <c r="O159" s="68"/>
      <c r="P159" s="211">
        <f t="shared" si="11"/>
        <v>0</v>
      </c>
      <c r="Q159" s="211">
        <v>0</v>
      </c>
      <c r="R159" s="211">
        <f t="shared" si="12"/>
        <v>0</v>
      </c>
      <c r="S159" s="211">
        <v>0</v>
      </c>
      <c r="T159" s="212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3" t="s">
        <v>161</v>
      </c>
      <c r="AT159" s="213" t="s">
        <v>146</v>
      </c>
      <c r="AU159" s="213" t="s">
        <v>86</v>
      </c>
      <c r="AY159" s="14" t="s">
        <v>143</v>
      </c>
      <c r="BE159" s="214">
        <f t="shared" si="14"/>
        <v>0</v>
      </c>
      <c r="BF159" s="214">
        <f t="shared" si="15"/>
        <v>0</v>
      </c>
      <c r="BG159" s="214">
        <f t="shared" si="16"/>
        <v>0</v>
      </c>
      <c r="BH159" s="214">
        <f t="shared" si="17"/>
        <v>0</v>
      </c>
      <c r="BI159" s="214">
        <f t="shared" si="18"/>
        <v>0</v>
      </c>
      <c r="BJ159" s="14" t="s">
        <v>84</v>
      </c>
      <c r="BK159" s="214">
        <f t="shared" si="19"/>
        <v>0</v>
      </c>
      <c r="BL159" s="14" t="s">
        <v>161</v>
      </c>
      <c r="BM159" s="213" t="s">
        <v>1439</v>
      </c>
    </row>
    <row r="160" spans="1:65" s="2" customFormat="1" ht="26.25" customHeight="1">
      <c r="A160" s="31"/>
      <c r="B160" s="32"/>
      <c r="C160" s="201" t="s">
        <v>309</v>
      </c>
      <c r="D160" s="201" t="s">
        <v>146</v>
      </c>
      <c r="E160" s="202" t="s">
        <v>1440</v>
      </c>
      <c r="F160" s="203" t="s">
        <v>1283</v>
      </c>
      <c r="G160" s="204" t="s">
        <v>247</v>
      </c>
      <c r="H160" s="205">
        <v>6</v>
      </c>
      <c r="I160" s="206"/>
      <c r="J160" s="207">
        <f t="shared" si="10"/>
        <v>0</v>
      </c>
      <c r="K160" s="208"/>
      <c r="L160" s="36"/>
      <c r="M160" s="209" t="s">
        <v>1</v>
      </c>
      <c r="N160" s="210" t="s">
        <v>41</v>
      </c>
      <c r="O160" s="68"/>
      <c r="P160" s="211">
        <f t="shared" si="11"/>
        <v>0</v>
      </c>
      <c r="Q160" s="211">
        <v>0</v>
      </c>
      <c r="R160" s="211">
        <f t="shared" si="12"/>
        <v>0</v>
      </c>
      <c r="S160" s="211">
        <v>0</v>
      </c>
      <c r="T160" s="212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3" t="s">
        <v>161</v>
      </c>
      <c r="AT160" s="213" t="s">
        <v>146</v>
      </c>
      <c r="AU160" s="213" t="s">
        <v>86</v>
      </c>
      <c r="AY160" s="14" t="s">
        <v>143</v>
      </c>
      <c r="BE160" s="214">
        <f t="shared" si="14"/>
        <v>0</v>
      </c>
      <c r="BF160" s="214">
        <f t="shared" si="15"/>
        <v>0</v>
      </c>
      <c r="BG160" s="214">
        <f t="shared" si="16"/>
        <v>0</v>
      </c>
      <c r="BH160" s="214">
        <f t="shared" si="17"/>
        <v>0</v>
      </c>
      <c r="BI160" s="214">
        <f t="shared" si="18"/>
        <v>0</v>
      </c>
      <c r="BJ160" s="14" t="s">
        <v>84</v>
      </c>
      <c r="BK160" s="214">
        <f t="shared" si="19"/>
        <v>0</v>
      </c>
      <c r="BL160" s="14" t="s">
        <v>161</v>
      </c>
      <c r="BM160" s="213" t="s">
        <v>1441</v>
      </c>
    </row>
    <row r="161" spans="1:65" s="2" customFormat="1" ht="26.25" customHeight="1">
      <c r="A161" s="31"/>
      <c r="B161" s="32"/>
      <c r="C161" s="201" t="s">
        <v>313</v>
      </c>
      <c r="D161" s="201" t="s">
        <v>146</v>
      </c>
      <c r="E161" s="202" t="s">
        <v>1442</v>
      </c>
      <c r="F161" s="203" t="s">
        <v>1443</v>
      </c>
      <c r="G161" s="204" t="s">
        <v>247</v>
      </c>
      <c r="H161" s="205">
        <v>1</v>
      </c>
      <c r="I161" s="206"/>
      <c r="J161" s="207">
        <f t="shared" si="10"/>
        <v>0</v>
      </c>
      <c r="K161" s="208"/>
      <c r="L161" s="36"/>
      <c r="M161" s="209" t="s">
        <v>1</v>
      </c>
      <c r="N161" s="210" t="s">
        <v>41</v>
      </c>
      <c r="O161" s="68"/>
      <c r="P161" s="211">
        <f t="shared" si="11"/>
        <v>0</v>
      </c>
      <c r="Q161" s="211">
        <v>0</v>
      </c>
      <c r="R161" s="211">
        <f t="shared" si="12"/>
        <v>0</v>
      </c>
      <c r="S161" s="211">
        <v>0</v>
      </c>
      <c r="T161" s="212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3" t="s">
        <v>161</v>
      </c>
      <c r="AT161" s="213" t="s">
        <v>146</v>
      </c>
      <c r="AU161" s="213" t="s">
        <v>86</v>
      </c>
      <c r="AY161" s="14" t="s">
        <v>143</v>
      </c>
      <c r="BE161" s="214">
        <f t="shared" si="14"/>
        <v>0</v>
      </c>
      <c r="BF161" s="214">
        <f t="shared" si="15"/>
        <v>0</v>
      </c>
      <c r="BG161" s="214">
        <f t="shared" si="16"/>
        <v>0</v>
      </c>
      <c r="BH161" s="214">
        <f t="shared" si="17"/>
        <v>0</v>
      </c>
      <c r="BI161" s="214">
        <f t="shared" si="18"/>
        <v>0</v>
      </c>
      <c r="BJ161" s="14" t="s">
        <v>84</v>
      </c>
      <c r="BK161" s="214">
        <f t="shared" si="19"/>
        <v>0</v>
      </c>
      <c r="BL161" s="14" t="s">
        <v>161</v>
      </c>
      <c r="BM161" s="213" t="s">
        <v>1444</v>
      </c>
    </row>
    <row r="162" spans="1:65" s="2" customFormat="1" ht="26.25" customHeight="1">
      <c r="A162" s="31"/>
      <c r="B162" s="32"/>
      <c r="C162" s="201" t="s">
        <v>317</v>
      </c>
      <c r="D162" s="201" t="s">
        <v>146</v>
      </c>
      <c r="E162" s="202" t="s">
        <v>1445</v>
      </c>
      <c r="F162" s="203" t="s">
        <v>1446</v>
      </c>
      <c r="G162" s="204" t="s">
        <v>247</v>
      </c>
      <c r="H162" s="205">
        <v>1</v>
      </c>
      <c r="I162" s="206"/>
      <c r="J162" s="207">
        <f t="shared" si="10"/>
        <v>0</v>
      </c>
      <c r="K162" s="208"/>
      <c r="L162" s="36"/>
      <c r="M162" s="209" t="s">
        <v>1</v>
      </c>
      <c r="N162" s="210" t="s">
        <v>41</v>
      </c>
      <c r="O162" s="68"/>
      <c r="P162" s="211">
        <f t="shared" si="11"/>
        <v>0</v>
      </c>
      <c r="Q162" s="211">
        <v>0</v>
      </c>
      <c r="R162" s="211">
        <f t="shared" si="12"/>
        <v>0</v>
      </c>
      <c r="S162" s="211">
        <v>0</v>
      </c>
      <c r="T162" s="212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161</v>
      </c>
      <c r="AT162" s="213" t="s">
        <v>146</v>
      </c>
      <c r="AU162" s="213" t="s">
        <v>86</v>
      </c>
      <c r="AY162" s="14" t="s">
        <v>143</v>
      </c>
      <c r="BE162" s="214">
        <f t="shared" si="14"/>
        <v>0</v>
      </c>
      <c r="BF162" s="214">
        <f t="shared" si="15"/>
        <v>0</v>
      </c>
      <c r="BG162" s="214">
        <f t="shared" si="16"/>
        <v>0</v>
      </c>
      <c r="BH162" s="214">
        <f t="shared" si="17"/>
        <v>0</v>
      </c>
      <c r="BI162" s="214">
        <f t="shared" si="18"/>
        <v>0</v>
      </c>
      <c r="BJ162" s="14" t="s">
        <v>84</v>
      </c>
      <c r="BK162" s="214">
        <f t="shared" si="19"/>
        <v>0</v>
      </c>
      <c r="BL162" s="14" t="s">
        <v>161</v>
      </c>
      <c r="BM162" s="213" t="s">
        <v>1447</v>
      </c>
    </row>
    <row r="163" spans="1:65" s="2" customFormat="1" ht="16.5" customHeight="1">
      <c r="A163" s="31"/>
      <c r="B163" s="32"/>
      <c r="C163" s="201" t="s">
        <v>321</v>
      </c>
      <c r="D163" s="201" t="s">
        <v>146</v>
      </c>
      <c r="E163" s="202" t="s">
        <v>1448</v>
      </c>
      <c r="F163" s="203" t="s">
        <v>1449</v>
      </c>
      <c r="G163" s="204" t="s">
        <v>247</v>
      </c>
      <c r="H163" s="205">
        <v>1</v>
      </c>
      <c r="I163" s="206"/>
      <c r="J163" s="207">
        <f t="shared" si="10"/>
        <v>0</v>
      </c>
      <c r="K163" s="208"/>
      <c r="L163" s="36"/>
      <c r="M163" s="209" t="s">
        <v>1</v>
      </c>
      <c r="N163" s="210" t="s">
        <v>41</v>
      </c>
      <c r="O163" s="68"/>
      <c r="P163" s="211">
        <f t="shared" si="11"/>
        <v>0</v>
      </c>
      <c r="Q163" s="211">
        <v>0</v>
      </c>
      <c r="R163" s="211">
        <f t="shared" si="12"/>
        <v>0</v>
      </c>
      <c r="S163" s="211">
        <v>0</v>
      </c>
      <c r="T163" s="212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3" t="s">
        <v>161</v>
      </c>
      <c r="AT163" s="213" t="s">
        <v>146</v>
      </c>
      <c r="AU163" s="213" t="s">
        <v>86</v>
      </c>
      <c r="AY163" s="14" t="s">
        <v>143</v>
      </c>
      <c r="BE163" s="214">
        <f t="shared" si="14"/>
        <v>0</v>
      </c>
      <c r="BF163" s="214">
        <f t="shared" si="15"/>
        <v>0</v>
      </c>
      <c r="BG163" s="214">
        <f t="shared" si="16"/>
        <v>0</v>
      </c>
      <c r="BH163" s="214">
        <f t="shared" si="17"/>
        <v>0</v>
      </c>
      <c r="BI163" s="214">
        <f t="shared" si="18"/>
        <v>0</v>
      </c>
      <c r="BJ163" s="14" t="s">
        <v>84</v>
      </c>
      <c r="BK163" s="214">
        <f t="shared" si="19"/>
        <v>0</v>
      </c>
      <c r="BL163" s="14" t="s">
        <v>161</v>
      </c>
      <c r="BM163" s="213" t="s">
        <v>1450</v>
      </c>
    </row>
    <row r="164" spans="1:65" s="2" customFormat="1" ht="16.5" customHeight="1">
      <c r="A164" s="31"/>
      <c r="B164" s="32"/>
      <c r="C164" s="201" t="s">
        <v>325</v>
      </c>
      <c r="D164" s="201" t="s">
        <v>146</v>
      </c>
      <c r="E164" s="202" t="s">
        <v>1324</v>
      </c>
      <c r="F164" s="203" t="s">
        <v>1325</v>
      </c>
      <c r="G164" s="204" t="s">
        <v>247</v>
      </c>
      <c r="H164" s="205">
        <v>1</v>
      </c>
      <c r="I164" s="206"/>
      <c r="J164" s="207">
        <f t="shared" si="10"/>
        <v>0</v>
      </c>
      <c r="K164" s="208"/>
      <c r="L164" s="36"/>
      <c r="M164" s="209" t="s">
        <v>1</v>
      </c>
      <c r="N164" s="210" t="s">
        <v>41</v>
      </c>
      <c r="O164" s="68"/>
      <c r="P164" s="211">
        <f t="shared" si="11"/>
        <v>0</v>
      </c>
      <c r="Q164" s="211">
        <v>0</v>
      </c>
      <c r="R164" s="211">
        <f t="shared" si="12"/>
        <v>0</v>
      </c>
      <c r="S164" s="211">
        <v>0</v>
      </c>
      <c r="T164" s="212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161</v>
      </c>
      <c r="AT164" s="213" t="s">
        <v>146</v>
      </c>
      <c r="AU164" s="213" t="s">
        <v>86</v>
      </c>
      <c r="AY164" s="14" t="s">
        <v>143</v>
      </c>
      <c r="BE164" s="214">
        <f t="shared" si="14"/>
        <v>0</v>
      </c>
      <c r="BF164" s="214">
        <f t="shared" si="15"/>
        <v>0</v>
      </c>
      <c r="BG164" s="214">
        <f t="shared" si="16"/>
        <v>0</v>
      </c>
      <c r="BH164" s="214">
        <f t="shared" si="17"/>
        <v>0</v>
      </c>
      <c r="BI164" s="214">
        <f t="shared" si="18"/>
        <v>0</v>
      </c>
      <c r="BJ164" s="14" t="s">
        <v>84</v>
      </c>
      <c r="BK164" s="214">
        <f t="shared" si="19"/>
        <v>0</v>
      </c>
      <c r="BL164" s="14" t="s">
        <v>161</v>
      </c>
      <c r="BM164" s="213" t="s">
        <v>1451</v>
      </c>
    </row>
    <row r="165" spans="1:65" s="2" customFormat="1" ht="25.5" customHeight="1">
      <c r="A165" s="31"/>
      <c r="B165" s="32"/>
      <c r="C165" s="201" t="s">
        <v>329</v>
      </c>
      <c r="D165" s="201" t="s">
        <v>146</v>
      </c>
      <c r="E165" s="202" t="s">
        <v>1452</v>
      </c>
      <c r="F165" s="203" t="s">
        <v>1453</v>
      </c>
      <c r="G165" s="204" t="s">
        <v>247</v>
      </c>
      <c r="H165" s="205">
        <v>2</v>
      </c>
      <c r="I165" s="206"/>
      <c r="J165" s="207">
        <f t="shared" si="10"/>
        <v>0</v>
      </c>
      <c r="K165" s="208"/>
      <c r="L165" s="36"/>
      <c r="M165" s="209" t="s">
        <v>1</v>
      </c>
      <c r="N165" s="210" t="s">
        <v>41</v>
      </c>
      <c r="O165" s="68"/>
      <c r="P165" s="211">
        <f t="shared" si="11"/>
        <v>0</v>
      </c>
      <c r="Q165" s="211">
        <v>0</v>
      </c>
      <c r="R165" s="211">
        <f t="shared" si="12"/>
        <v>0</v>
      </c>
      <c r="S165" s="211">
        <v>0</v>
      </c>
      <c r="T165" s="212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3" t="s">
        <v>161</v>
      </c>
      <c r="AT165" s="213" t="s">
        <v>146</v>
      </c>
      <c r="AU165" s="213" t="s">
        <v>86</v>
      </c>
      <c r="AY165" s="14" t="s">
        <v>143</v>
      </c>
      <c r="BE165" s="214">
        <f t="shared" si="14"/>
        <v>0</v>
      </c>
      <c r="BF165" s="214">
        <f t="shared" si="15"/>
        <v>0</v>
      </c>
      <c r="BG165" s="214">
        <f t="shared" si="16"/>
        <v>0</v>
      </c>
      <c r="BH165" s="214">
        <f t="shared" si="17"/>
        <v>0</v>
      </c>
      <c r="BI165" s="214">
        <f t="shared" si="18"/>
        <v>0</v>
      </c>
      <c r="BJ165" s="14" t="s">
        <v>84</v>
      </c>
      <c r="BK165" s="214">
        <f t="shared" si="19"/>
        <v>0</v>
      </c>
      <c r="BL165" s="14" t="s">
        <v>161</v>
      </c>
      <c r="BM165" s="213" t="s">
        <v>1454</v>
      </c>
    </row>
    <row r="166" spans="1:65" s="2" customFormat="1" ht="25.5" customHeight="1">
      <c r="A166" s="31"/>
      <c r="B166" s="32"/>
      <c r="C166" s="201" t="s">
        <v>333</v>
      </c>
      <c r="D166" s="201" t="s">
        <v>146</v>
      </c>
      <c r="E166" s="202" t="s">
        <v>1327</v>
      </c>
      <c r="F166" s="203" t="s">
        <v>1328</v>
      </c>
      <c r="G166" s="204" t="s">
        <v>247</v>
      </c>
      <c r="H166" s="205">
        <v>2</v>
      </c>
      <c r="I166" s="206"/>
      <c r="J166" s="207">
        <f t="shared" si="10"/>
        <v>0</v>
      </c>
      <c r="K166" s="208"/>
      <c r="L166" s="36"/>
      <c r="M166" s="209" t="s">
        <v>1</v>
      </c>
      <c r="N166" s="210" t="s">
        <v>41</v>
      </c>
      <c r="O166" s="68"/>
      <c r="P166" s="211">
        <f t="shared" si="11"/>
        <v>0</v>
      </c>
      <c r="Q166" s="211">
        <v>0</v>
      </c>
      <c r="R166" s="211">
        <f t="shared" si="12"/>
        <v>0</v>
      </c>
      <c r="S166" s="211">
        <v>0</v>
      </c>
      <c r="T166" s="212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3" t="s">
        <v>161</v>
      </c>
      <c r="AT166" s="213" t="s">
        <v>146</v>
      </c>
      <c r="AU166" s="213" t="s">
        <v>86</v>
      </c>
      <c r="AY166" s="14" t="s">
        <v>143</v>
      </c>
      <c r="BE166" s="214">
        <f t="shared" si="14"/>
        <v>0</v>
      </c>
      <c r="BF166" s="214">
        <f t="shared" si="15"/>
        <v>0</v>
      </c>
      <c r="BG166" s="214">
        <f t="shared" si="16"/>
        <v>0</v>
      </c>
      <c r="BH166" s="214">
        <f t="shared" si="17"/>
        <v>0</v>
      </c>
      <c r="BI166" s="214">
        <f t="shared" si="18"/>
        <v>0</v>
      </c>
      <c r="BJ166" s="14" t="s">
        <v>84</v>
      </c>
      <c r="BK166" s="214">
        <f t="shared" si="19"/>
        <v>0</v>
      </c>
      <c r="BL166" s="14" t="s">
        <v>161</v>
      </c>
      <c r="BM166" s="213" t="s">
        <v>1455</v>
      </c>
    </row>
    <row r="167" spans="1:65" s="2" customFormat="1" ht="25.5" customHeight="1">
      <c r="A167" s="31"/>
      <c r="B167" s="32"/>
      <c r="C167" s="201" t="s">
        <v>337</v>
      </c>
      <c r="D167" s="201" t="s">
        <v>146</v>
      </c>
      <c r="E167" s="202" t="s">
        <v>1330</v>
      </c>
      <c r="F167" s="203" t="s">
        <v>1331</v>
      </c>
      <c r="G167" s="204" t="s">
        <v>247</v>
      </c>
      <c r="H167" s="205">
        <v>1</v>
      </c>
      <c r="I167" s="206"/>
      <c r="J167" s="207">
        <f t="shared" si="10"/>
        <v>0</v>
      </c>
      <c r="K167" s="208"/>
      <c r="L167" s="36"/>
      <c r="M167" s="209" t="s">
        <v>1</v>
      </c>
      <c r="N167" s="210" t="s">
        <v>41</v>
      </c>
      <c r="O167" s="68"/>
      <c r="P167" s="211">
        <f t="shared" si="11"/>
        <v>0</v>
      </c>
      <c r="Q167" s="211">
        <v>0</v>
      </c>
      <c r="R167" s="211">
        <f t="shared" si="12"/>
        <v>0</v>
      </c>
      <c r="S167" s="211">
        <v>0</v>
      </c>
      <c r="T167" s="212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161</v>
      </c>
      <c r="AT167" s="213" t="s">
        <v>146</v>
      </c>
      <c r="AU167" s="213" t="s">
        <v>86</v>
      </c>
      <c r="AY167" s="14" t="s">
        <v>143</v>
      </c>
      <c r="BE167" s="214">
        <f t="shared" si="14"/>
        <v>0</v>
      </c>
      <c r="BF167" s="214">
        <f t="shared" si="15"/>
        <v>0</v>
      </c>
      <c r="BG167" s="214">
        <f t="shared" si="16"/>
        <v>0</v>
      </c>
      <c r="BH167" s="214">
        <f t="shared" si="17"/>
        <v>0</v>
      </c>
      <c r="BI167" s="214">
        <f t="shared" si="18"/>
        <v>0</v>
      </c>
      <c r="BJ167" s="14" t="s">
        <v>84</v>
      </c>
      <c r="BK167" s="214">
        <f t="shared" si="19"/>
        <v>0</v>
      </c>
      <c r="BL167" s="14" t="s">
        <v>161</v>
      </c>
      <c r="BM167" s="213" t="s">
        <v>1456</v>
      </c>
    </row>
    <row r="168" spans="1:65" s="2" customFormat="1" ht="16.5" customHeight="1">
      <c r="A168" s="31"/>
      <c r="B168" s="32"/>
      <c r="C168" s="201" t="s">
        <v>341</v>
      </c>
      <c r="D168" s="201" t="s">
        <v>146</v>
      </c>
      <c r="E168" s="202" t="s">
        <v>1457</v>
      </c>
      <c r="F168" s="203" t="s">
        <v>1458</v>
      </c>
      <c r="G168" s="204" t="s">
        <v>247</v>
      </c>
      <c r="H168" s="205">
        <v>1</v>
      </c>
      <c r="I168" s="206"/>
      <c r="J168" s="207">
        <f t="shared" si="10"/>
        <v>0</v>
      </c>
      <c r="K168" s="208"/>
      <c r="L168" s="36"/>
      <c r="M168" s="209" t="s">
        <v>1</v>
      </c>
      <c r="N168" s="210" t="s">
        <v>41</v>
      </c>
      <c r="O168" s="68"/>
      <c r="P168" s="211">
        <f t="shared" si="11"/>
        <v>0</v>
      </c>
      <c r="Q168" s="211">
        <v>0</v>
      </c>
      <c r="R168" s="211">
        <f t="shared" si="12"/>
        <v>0</v>
      </c>
      <c r="S168" s="211">
        <v>0</v>
      </c>
      <c r="T168" s="212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3" t="s">
        <v>161</v>
      </c>
      <c r="AT168" s="213" t="s">
        <v>146</v>
      </c>
      <c r="AU168" s="213" t="s">
        <v>86</v>
      </c>
      <c r="AY168" s="14" t="s">
        <v>143</v>
      </c>
      <c r="BE168" s="214">
        <f t="shared" si="14"/>
        <v>0</v>
      </c>
      <c r="BF168" s="214">
        <f t="shared" si="15"/>
        <v>0</v>
      </c>
      <c r="BG168" s="214">
        <f t="shared" si="16"/>
        <v>0</v>
      </c>
      <c r="BH168" s="214">
        <f t="shared" si="17"/>
        <v>0</v>
      </c>
      <c r="BI168" s="214">
        <f t="shared" si="18"/>
        <v>0</v>
      </c>
      <c r="BJ168" s="14" t="s">
        <v>84</v>
      </c>
      <c r="BK168" s="214">
        <f t="shared" si="19"/>
        <v>0</v>
      </c>
      <c r="BL168" s="14" t="s">
        <v>161</v>
      </c>
      <c r="BM168" s="213" t="s">
        <v>1459</v>
      </c>
    </row>
    <row r="169" spans="1:65" s="2" customFormat="1" ht="25.5" customHeight="1">
      <c r="A169" s="31"/>
      <c r="B169" s="32"/>
      <c r="C169" s="201" t="s">
        <v>347</v>
      </c>
      <c r="D169" s="201" t="s">
        <v>146</v>
      </c>
      <c r="E169" s="202" t="s">
        <v>1460</v>
      </c>
      <c r="F169" s="203" t="s">
        <v>1461</v>
      </c>
      <c r="G169" s="204" t="s">
        <v>247</v>
      </c>
      <c r="H169" s="205">
        <v>1</v>
      </c>
      <c r="I169" s="206"/>
      <c r="J169" s="207">
        <f t="shared" si="10"/>
        <v>0</v>
      </c>
      <c r="K169" s="208"/>
      <c r="L169" s="36"/>
      <c r="M169" s="209" t="s">
        <v>1</v>
      </c>
      <c r="N169" s="210" t="s">
        <v>41</v>
      </c>
      <c r="O169" s="68"/>
      <c r="P169" s="211">
        <f t="shared" si="11"/>
        <v>0</v>
      </c>
      <c r="Q169" s="211">
        <v>0</v>
      </c>
      <c r="R169" s="211">
        <f t="shared" si="12"/>
        <v>0</v>
      </c>
      <c r="S169" s="211">
        <v>0</v>
      </c>
      <c r="T169" s="212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3" t="s">
        <v>161</v>
      </c>
      <c r="AT169" s="213" t="s">
        <v>146</v>
      </c>
      <c r="AU169" s="213" t="s">
        <v>86</v>
      </c>
      <c r="AY169" s="14" t="s">
        <v>143</v>
      </c>
      <c r="BE169" s="214">
        <f t="shared" si="14"/>
        <v>0</v>
      </c>
      <c r="BF169" s="214">
        <f t="shared" si="15"/>
        <v>0</v>
      </c>
      <c r="BG169" s="214">
        <f t="shared" si="16"/>
        <v>0</v>
      </c>
      <c r="BH169" s="214">
        <f t="shared" si="17"/>
        <v>0</v>
      </c>
      <c r="BI169" s="214">
        <f t="shared" si="18"/>
        <v>0</v>
      </c>
      <c r="BJ169" s="14" t="s">
        <v>84</v>
      </c>
      <c r="BK169" s="214">
        <f t="shared" si="19"/>
        <v>0</v>
      </c>
      <c r="BL169" s="14" t="s">
        <v>161</v>
      </c>
      <c r="BM169" s="213" t="s">
        <v>1462</v>
      </c>
    </row>
    <row r="170" spans="1:65" s="2" customFormat="1" ht="25.5" customHeight="1">
      <c r="A170" s="31"/>
      <c r="B170" s="32"/>
      <c r="C170" s="201" t="s">
        <v>351</v>
      </c>
      <c r="D170" s="201" t="s">
        <v>146</v>
      </c>
      <c r="E170" s="202" t="s">
        <v>1463</v>
      </c>
      <c r="F170" s="203" t="s">
        <v>1464</v>
      </c>
      <c r="G170" s="204" t="s">
        <v>247</v>
      </c>
      <c r="H170" s="205">
        <v>1</v>
      </c>
      <c r="I170" s="206"/>
      <c r="J170" s="207">
        <f t="shared" si="10"/>
        <v>0</v>
      </c>
      <c r="K170" s="208"/>
      <c r="L170" s="36"/>
      <c r="M170" s="209" t="s">
        <v>1</v>
      </c>
      <c r="N170" s="210" t="s">
        <v>41</v>
      </c>
      <c r="O170" s="68"/>
      <c r="P170" s="211">
        <f t="shared" si="11"/>
        <v>0</v>
      </c>
      <c r="Q170" s="211">
        <v>0</v>
      </c>
      <c r="R170" s="211">
        <f t="shared" si="12"/>
        <v>0</v>
      </c>
      <c r="S170" s="211">
        <v>0</v>
      </c>
      <c r="T170" s="212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3" t="s">
        <v>161</v>
      </c>
      <c r="AT170" s="213" t="s">
        <v>146</v>
      </c>
      <c r="AU170" s="213" t="s">
        <v>86</v>
      </c>
      <c r="AY170" s="14" t="s">
        <v>143</v>
      </c>
      <c r="BE170" s="214">
        <f t="shared" si="14"/>
        <v>0</v>
      </c>
      <c r="BF170" s="214">
        <f t="shared" si="15"/>
        <v>0</v>
      </c>
      <c r="BG170" s="214">
        <f t="shared" si="16"/>
        <v>0</v>
      </c>
      <c r="BH170" s="214">
        <f t="shared" si="17"/>
        <v>0</v>
      </c>
      <c r="BI170" s="214">
        <f t="shared" si="18"/>
        <v>0</v>
      </c>
      <c r="BJ170" s="14" t="s">
        <v>84</v>
      </c>
      <c r="BK170" s="214">
        <f t="shared" si="19"/>
        <v>0</v>
      </c>
      <c r="BL170" s="14" t="s">
        <v>161</v>
      </c>
      <c r="BM170" s="213" t="s">
        <v>1465</v>
      </c>
    </row>
    <row r="171" spans="1:65" s="2" customFormat="1" ht="16.5" customHeight="1">
      <c r="A171" s="31"/>
      <c r="B171" s="32"/>
      <c r="C171" s="201" t="s">
        <v>355</v>
      </c>
      <c r="D171" s="201" t="s">
        <v>146</v>
      </c>
      <c r="E171" s="202" t="s">
        <v>1466</v>
      </c>
      <c r="F171" s="203" t="s">
        <v>1467</v>
      </c>
      <c r="G171" s="204" t="s">
        <v>247</v>
      </c>
      <c r="H171" s="205">
        <v>2</v>
      </c>
      <c r="I171" s="206"/>
      <c r="J171" s="207">
        <f t="shared" si="10"/>
        <v>0</v>
      </c>
      <c r="K171" s="208"/>
      <c r="L171" s="36"/>
      <c r="M171" s="209" t="s">
        <v>1</v>
      </c>
      <c r="N171" s="210" t="s">
        <v>41</v>
      </c>
      <c r="O171" s="68"/>
      <c r="P171" s="211">
        <f t="shared" si="11"/>
        <v>0</v>
      </c>
      <c r="Q171" s="211">
        <v>0</v>
      </c>
      <c r="R171" s="211">
        <f t="shared" si="12"/>
        <v>0</v>
      </c>
      <c r="S171" s="211">
        <v>0</v>
      </c>
      <c r="T171" s="212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3" t="s">
        <v>161</v>
      </c>
      <c r="AT171" s="213" t="s">
        <v>146</v>
      </c>
      <c r="AU171" s="213" t="s">
        <v>86</v>
      </c>
      <c r="AY171" s="14" t="s">
        <v>143</v>
      </c>
      <c r="BE171" s="214">
        <f t="shared" si="14"/>
        <v>0</v>
      </c>
      <c r="BF171" s="214">
        <f t="shared" si="15"/>
        <v>0</v>
      </c>
      <c r="BG171" s="214">
        <f t="shared" si="16"/>
        <v>0</v>
      </c>
      <c r="BH171" s="214">
        <f t="shared" si="17"/>
        <v>0</v>
      </c>
      <c r="BI171" s="214">
        <f t="shared" si="18"/>
        <v>0</v>
      </c>
      <c r="BJ171" s="14" t="s">
        <v>84</v>
      </c>
      <c r="BK171" s="214">
        <f t="shared" si="19"/>
        <v>0</v>
      </c>
      <c r="BL171" s="14" t="s">
        <v>161</v>
      </c>
      <c r="BM171" s="213" t="s">
        <v>1468</v>
      </c>
    </row>
    <row r="172" spans="1:65" s="2" customFormat="1" ht="16.5" customHeight="1">
      <c r="A172" s="31"/>
      <c r="B172" s="32"/>
      <c r="C172" s="201" t="s">
        <v>359</v>
      </c>
      <c r="D172" s="201" t="s">
        <v>146</v>
      </c>
      <c r="E172" s="202" t="s">
        <v>1469</v>
      </c>
      <c r="F172" s="203" t="s">
        <v>1470</v>
      </c>
      <c r="G172" s="204" t="s">
        <v>1335</v>
      </c>
      <c r="H172" s="205">
        <v>1</v>
      </c>
      <c r="I172" s="206"/>
      <c r="J172" s="207">
        <f t="shared" si="10"/>
        <v>0</v>
      </c>
      <c r="K172" s="208"/>
      <c r="L172" s="36"/>
      <c r="M172" s="209" t="s">
        <v>1</v>
      </c>
      <c r="N172" s="210" t="s">
        <v>41</v>
      </c>
      <c r="O172" s="68"/>
      <c r="P172" s="211">
        <f t="shared" si="11"/>
        <v>0</v>
      </c>
      <c r="Q172" s="211">
        <v>0</v>
      </c>
      <c r="R172" s="211">
        <f t="shared" si="12"/>
        <v>0</v>
      </c>
      <c r="S172" s="211">
        <v>0</v>
      </c>
      <c r="T172" s="212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3" t="s">
        <v>161</v>
      </c>
      <c r="AT172" s="213" t="s">
        <v>146</v>
      </c>
      <c r="AU172" s="213" t="s">
        <v>86</v>
      </c>
      <c r="AY172" s="14" t="s">
        <v>143</v>
      </c>
      <c r="BE172" s="214">
        <f t="shared" si="14"/>
        <v>0</v>
      </c>
      <c r="BF172" s="214">
        <f t="shared" si="15"/>
        <v>0</v>
      </c>
      <c r="BG172" s="214">
        <f t="shared" si="16"/>
        <v>0</v>
      </c>
      <c r="BH172" s="214">
        <f t="shared" si="17"/>
        <v>0</v>
      </c>
      <c r="BI172" s="214">
        <f t="shared" si="18"/>
        <v>0</v>
      </c>
      <c r="BJ172" s="14" t="s">
        <v>84</v>
      </c>
      <c r="BK172" s="214">
        <f t="shared" si="19"/>
        <v>0</v>
      </c>
      <c r="BL172" s="14" t="s">
        <v>161</v>
      </c>
      <c r="BM172" s="213" t="s">
        <v>1471</v>
      </c>
    </row>
    <row r="173" spans="1:65" s="2" customFormat="1" ht="25.5" customHeight="1">
      <c r="A173" s="31"/>
      <c r="B173" s="32"/>
      <c r="C173" s="201" t="s">
        <v>365</v>
      </c>
      <c r="D173" s="201" t="s">
        <v>146</v>
      </c>
      <c r="E173" s="202" t="s">
        <v>1472</v>
      </c>
      <c r="F173" s="203" t="s">
        <v>1473</v>
      </c>
      <c r="G173" s="204" t="s">
        <v>247</v>
      </c>
      <c r="H173" s="205">
        <v>2</v>
      </c>
      <c r="I173" s="206"/>
      <c r="J173" s="207">
        <f t="shared" si="10"/>
        <v>0</v>
      </c>
      <c r="K173" s="208"/>
      <c r="L173" s="36"/>
      <c r="M173" s="209" t="s">
        <v>1</v>
      </c>
      <c r="N173" s="210" t="s">
        <v>41</v>
      </c>
      <c r="O173" s="68"/>
      <c r="P173" s="211">
        <f t="shared" si="11"/>
        <v>0</v>
      </c>
      <c r="Q173" s="211">
        <v>0</v>
      </c>
      <c r="R173" s="211">
        <f t="shared" si="12"/>
        <v>0</v>
      </c>
      <c r="S173" s="211">
        <v>0</v>
      </c>
      <c r="T173" s="212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3" t="s">
        <v>161</v>
      </c>
      <c r="AT173" s="213" t="s">
        <v>146</v>
      </c>
      <c r="AU173" s="213" t="s">
        <v>86</v>
      </c>
      <c r="AY173" s="14" t="s">
        <v>143</v>
      </c>
      <c r="BE173" s="214">
        <f t="shared" si="14"/>
        <v>0</v>
      </c>
      <c r="BF173" s="214">
        <f t="shared" si="15"/>
        <v>0</v>
      </c>
      <c r="BG173" s="214">
        <f t="shared" si="16"/>
        <v>0</v>
      </c>
      <c r="BH173" s="214">
        <f t="shared" si="17"/>
        <v>0</v>
      </c>
      <c r="BI173" s="214">
        <f t="shared" si="18"/>
        <v>0</v>
      </c>
      <c r="BJ173" s="14" t="s">
        <v>84</v>
      </c>
      <c r="BK173" s="214">
        <f t="shared" si="19"/>
        <v>0</v>
      </c>
      <c r="BL173" s="14" t="s">
        <v>161</v>
      </c>
      <c r="BM173" s="213" t="s">
        <v>1474</v>
      </c>
    </row>
    <row r="174" spans="1:65" s="2" customFormat="1" ht="16.5" customHeight="1">
      <c r="A174" s="31"/>
      <c r="B174" s="32"/>
      <c r="C174" s="201" t="s">
        <v>369</v>
      </c>
      <c r="D174" s="201" t="s">
        <v>146</v>
      </c>
      <c r="E174" s="202" t="s">
        <v>1475</v>
      </c>
      <c r="F174" s="203" t="s">
        <v>1476</v>
      </c>
      <c r="G174" s="204" t="s">
        <v>247</v>
      </c>
      <c r="H174" s="205">
        <v>1</v>
      </c>
      <c r="I174" s="206"/>
      <c r="J174" s="207">
        <f t="shared" si="10"/>
        <v>0</v>
      </c>
      <c r="K174" s="208"/>
      <c r="L174" s="36"/>
      <c r="M174" s="209" t="s">
        <v>1</v>
      </c>
      <c r="N174" s="210" t="s">
        <v>41</v>
      </c>
      <c r="O174" s="68"/>
      <c r="P174" s="211">
        <f t="shared" si="11"/>
        <v>0</v>
      </c>
      <c r="Q174" s="211">
        <v>0</v>
      </c>
      <c r="R174" s="211">
        <f t="shared" si="12"/>
        <v>0</v>
      </c>
      <c r="S174" s="211">
        <v>0</v>
      </c>
      <c r="T174" s="212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3" t="s">
        <v>161</v>
      </c>
      <c r="AT174" s="213" t="s">
        <v>146</v>
      </c>
      <c r="AU174" s="213" t="s">
        <v>86</v>
      </c>
      <c r="AY174" s="14" t="s">
        <v>143</v>
      </c>
      <c r="BE174" s="214">
        <f t="shared" si="14"/>
        <v>0</v>
      </c>
      <c r="BF174" s="214">
        <f t="shared" si="15"/>
        <v>0</v>
      </c>
      <c r="BG174" s="214">
        <f t="shared" si="16"/>
        <v>0</v>
      </c>
      <c r="BH174" s="214">
        <f t="shared" si="17"/>
        <v>0</v>
      </c>
      <c r="BI174" s="214">
        <f t="shared" si="18"/>
        <v>0</v>
      </c>
      <c r="BJ174" s="14" t="s">
        <v>84</v>
      </c>
      <c r="BK174" s="214">
        <f t="shared" si="19"/>
        <v>0</v>
      </c>
      <c r="BL174" s="14" t="s">
        <v>161</v>
      </c>
      <c r="BM174" s="213" t="s">
        <v>1477</v>
      </c>
    </row>
    <row r="175" spans="1:65" s="2" customFormat="1" ht="25.5" customHeight="1">
      <c r="A175" s="31"/>
      <c r="B175" s="32"/>
      <c r="C175" s="201" t="s">
        <v>373</v>
      </c>
      <c r="D175" s="201" t="s">
        <v>146</v>
      </c>
      <c r="E175" s="202" t="s">
        <v>1478</v>
      </c>
      <c r="F175" s="203" t="s">
        <v>1479</v>
      </c>
      <c r="G175" s="204" t="s">
        <v>247</v>
      </c>
      <c r="H175" s="205">
        <v>1</v>
      </c>
      <c r="I175" s="206"/>
      <c r="J175" s="207">
        <f t="shared" si="10"/>
        <v>0</v>
      </c>
      <c r="K175" s="208"/>
      <c r="L175" s="36"/>
      <c r="M175" s="209" t="s">
        <v>1</v>
      </c>
      <c r="N175" s="210" t="s">
        <v>41</v>
      </c>
      <c r="O175" s="68"/>
      <c r="P175" s="211">
        <f t="shared" si="11"/>
        <v>0</v>
      </c>
      <c r="Q175" s="211">
        <v>0</v>
      </c>
      <c r="R175" s="211">
        <f t="shared" si="12"/>
        <v>0</v>
      </c>
      <c r="S175" s="211">
        <v>0</v>
      </c>
      <c r="T175" s="212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3" t="s">
        <v>161</v>
      </c>
      <c r="AT175" s="213" t="s">
        <v>146</v>
      </c>
      <c r="AU175" s="213" t="s">
        <v>86</v>
      </c>
      <c r="AY175" s="14" t="s">
        <v>143</v>
      </c>
      <c r="BE175" s="214">
        <f t="shared" si="14"/>
        <v>0</v>
      </c>
      <c r="BF175" s="214">
        <f t="shared" si="15"/>
        <v>0</v>
      </c>
      <c r="BG175" s="214">
        <f t="shared" si="16"/>
        <v>0</v>
      </c>
      <c r="BH175" s="214">
        <f t="shared" si="17"/>
        <v>0</v>
      </c>
      <c r="BI175" s="214">
        <f t="shared" si="18"/>
        <v>0</v>
      </c>
      <c r="BJ175" s="14" t="s">
        <v>84</v>
      </c>
      <c r="BK175" s="214">
        <f t="shared" si="19"/>
        <v>0</v>
      </c>
      <c r="BL175" s="14" t="s">
        <v>161</v>
      </c>
      <c r="BM175" s="213" t="s">
        <v>1480</v>
      </c>
    </row>
    <row r="176" spans="1:65" s="2" customFormat="1" ht="16.5" customHeight="1">
      <c r="A176" s="31"/>
      <c r="B176" s="32"/>
      <c r="C176" s="201" t="s">
        <v>377</v>
      </c>
      <c r="D176" s="201" t="s">
        <v>146</v>
      </c>
      <c r="E176" s="202" t="s">
        <v>1481</v>
      </c>
      <c r="F176" s="203" t="s">
        <v>1482</v>
      </c>
      <c r="G176" s="204" t="s">
        <v>1335</v>
      </c>
      <c r="H176" s="205">
        <v>1</v>
      </c>
      <c r="I176" s="206"/>
      <c r="J176" s="207">
        <f t="shared" si="10"/>
        <v>0</v>
      </c>
      <c r="K176" s="208"/>
      <c r="L176" s="36"/>
      <c r="M176" s="209" t="s">
        <v>1</v>
      </c>
      <c r="N176" s="210" t="s">
        <v>41</v>
      </c>
      <c r="O176" s="68"/>
      <c r="P176" s="211">
        <f t="shared" si="11"/>
        <v>0</v>
      </c>
      <c r="Q176" s="211">
        <v>0</v>
      </c>
      <c r="R176" s="211">
        <f t="shared" si="12"/>
        <v>0</v>
      </c>
      <c r="S176" s="211">
        <v>0</v>
      </c>
      <c r="T176" s="212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3" t="s">
        <v>161</v>
      </c>
      <c r="AT176" s="213" t="s">
        <v>146</v>
      </c>
      <c r="AU176" s="213" t="s">
        <v>86</v>
      </c>
      <c r="AY176" s="14" t="s">
        <v>143</v>
      </c>
      <c r="BE176" s="214">
        <f t="shared" si="14"/>
        <v>0</v>
      </c>
      <c r="BF176" s="214">
        <f t="shared" si="15"/>
        <v>0</v>
      </c>
      <c r="BG176" s="214">
        <f t="shared" si="16"/>
        <v>0</v>
      </c>
      <c r="BH176" s="214">
        <f t="shared" si="17"/>
        <v>0</v>
      </c>
      <c r="BI176" s="214">
        <f t="shared" si="18"/>
        <v>0</v>
      </c>
      <c r="BJ176" s="14" t="s">
        <v>84</v>
      </c>
      <c r="BK176" s="214">
        <f t="shared" si="19"/>
        <v>0</v>
      </c>
      <c r="BL176" s="14" t="s">
        <v>161</v>
      </c>
      <c r="BM176" s="213" t="s">
        <v>1483</v>
      </c>
    </row>
    <row r="177" spans="1:65" s="2" customFormat="1" ht="16.5" customHeight="1">
      <c r="A177" s="31"/>
      <c r="B177" s="32"/>
      <c r="C177" s="201" t="s">
        <v>381</v>
      </c>
      <c r="D177" s="201" t="s">
        <v>146</v>
      </c>
      <c r="E177" s="202" t="s">
        <v>1484</v>
      </c>
      <c r="F177" s="203" t="s">
        <v>1334</v>
      </c>
      <c r="G177" s="204" t="s">
        <v>1335</v>
      </c>
      <c r="H177" s="205">
        <v>1</v>
      </c>
      <c r="I177" s="206"/>
      <c r="J177" s="207">
        <f t="shared" si="10"/>
        <v>0</v>
      </c>
      <c r="K177" s="208"/>
      <c r="L177" s="36"/>
      <c r="M177" s="209" t="s">
        <v>1</v>
      </c>
      <c r="N177" s="210" t="s">
        <v>41</v>
      </c>
      <c r="O177" s="68"/>
      <c r="P177" s="211">
        <f t="shared" si="11"/>
        <v>0</v>
      </c>
      <c r="Q177" s="211">
        <v>0</v>
      </c>
      <c r="R177" s="211">
        <f t="shared" si="12"/>
        <v>0</v>
      </c>
      <c r="S177" s="211">
        <v>0</v>
      </c>
      <c r="T177" s="212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3" t="s">
        <v>161</v>
      </c>
      <c r="AT177" s="213" t="s">
        <v>146</v>
      </c>
      <c r="AU177" s="213" t="s">
        <v>86</v>
      </c>
      <c r="AY177" s="14" t="s">
        <v>143</v>
      </c>
      <c r="BE177" s="214">
        <f t="shared" si="14"/>
        <v>0</v>
      </c>
      <c r="BF177" s="214">
        <f t="shared" si="15"/>
        <v>0</v>
      </c>
      <c r="BG177" s="214">
        <f t="shared" si="16"/>
        <v>0</v>
      </c>
      <c r="BH177" s="214">
        <f t="shared" si="17"/>
        <v>0</v>
      </c>
      <c r="BI177" s="214">
        <f t="shared" si="18"/>
        <v>0</v>
      </c>
      <c r="BJ177" s="14" t="s">
        <v>84</v>
      </c>
      <c r="BK177" s="214">
        <f t="shared" si="19"/>
        <v>0</v>
      </c>
      <c r="BL177" s="14" t="s">
        <v>161</v>
      </c>
      <c r="BM177" s="213" t="s">
        <v>1485</v>
      </c>
    </row>
    <row r="178" spans="1:65" s="2" customFormat="1" ht="16.5" customHeight="1">
      <c r="A178" s="31"/>
      <c r="B178" s="32"/>
      <c r="C178" s="201" t="s">
        <v>385</v>
      </c>
      <c r="D178" s="201" t="s">
        <v>146</v>
      </c>
      <c r="E178" s="202" t="s">
        <v>1486</v>
      </c>
      <c r="F178" s="203" t="s">
        <v>1338</v>
      </c>
      <c r="G178" s="204" t="s">
        <v>1335</v>
      </c>
      <c r="H178" s="205">
        <v>1</v>
      </c>
      <c r="I178" s="206"/>
      <c r="J178" s="207">
        <f t="shared" si="10"/>
        <v>0</v>
      </c>
      <c r="K178" s="208"/>
      <c r="L178" s="36"/>
      <c r="M178" s="209" t="s">
        <v>1</v>
      </c>
      <c r="N178" s="210" t="s">
        <v>41</v>
      </c>
      <c r="O178" s="68"/>
      <c r="P178" s="211">
        <f t="shared" si="11"/>
        <v>0</v>
      </c>
      <c r="Q178" s="211">
        <v>0</v>
      </c>
      <c r="R178" s="211">
        <f t="shared" si="12"/>
        <v>0</v>
      </c>
      <c r="S178" s="211">
        <v>0</v>
      </c>
      <c r="T178" s="212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3" t="s">
        <v>161</v>
      </c>
      <c r="AT178" s="213" t="s">
        <v>146</v>
      </c>
      <c r="AU178" s="213" t="s">
        <v>86</v>
      </c>
      <c r="AY178" s="14" t="s">
        <v>143</v>
      </c>
      <c r="BE178" s="214">
        <f t="shared" si="14"/>
        <v>0</v>
      </c>
      <c r="BF178" s="214">
        <f t="shared" si="15"/>
        <v>0</v>
      </c>
      <c r="BG178" s="214">
        <f t="shared" si="16"/>
        <v>0</v>
      </c>
      <c r="BH178" s="214">
        <f t="shared" si="17"/>
        <v>0</v>
      </c>
      <c r="BI178" s="214">
        <f t="shared" si="18"/>
        <v>0</v>
      </c>
      <c r="BJ178" s="14" t="s">
        <v>84</v>
      </c>
      <c r="BK178" s="214">
        <f t="shared" si="19"/>
        <v>0</v>
      </c>
      <c r="BL178" s="14" t="s">
        <v>161</v>
      </c>
      <c r="BM178" s="213" t="s">
        <v>1487</v>
      </c>
    </row>
    <row r="179" spans="1:65" s="2" customFormat="1" ht="16.5" customHeight="1">
      <c r="A179" s="31"/>
      <c r="B179" s="32"/>
      <c r="C179" s="201" t="s">
        <v>389</v>
      </c>
      <c r="D179" s="201" t="s">
        <v>146</v>
      </c>
      <c r="E179" s="202" t="s">
        <v>1488</v>
      </c>
      <c r="F179" s="203" t="s">
        <v>1489</v>
      </c>
      <c r="G179" s="204" t="s">
        <v>1335</v>
      </c>
      <c r="H179" s="205">
        <v>1</v>
      </c>
      <c r="I179" s="206"/>
      <c r="J179" s="207">
        <f t="shared" si="10"/>
        <v>0</v>
      </c>
      <c r="K179" s="208"/>
      <c r="L179" s="36"/>
      <c r="M179" s="209" t="s">
        <v>1</v>
      </c>
      <c r="N179" s="210" t="s">
        <v>41</v>
      </c>
      <c r="O179" s="68"/>
      <c r="P179" s="211">
        <f t="shared" si="11"/>
        <v>0</v>
      </c>
      <c r="Q179" s="211">
        <v>0</v>
      </c>
      <c r="R179" s="211">
        <f t="shared" si="12"/>
        <v>0</v>
      </c>
      <c r="S179" s="211">
        <v>0</v>
      </c>
      <c r="T179" s="212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3" t="s">
        <v>161</v>
      </c>
      <c r="AT179" s="213" t="s">
        <v>146</v>
      </c>
      <c r="AU179" s="213" t="s">
        <v>86</v>
      </c>
      <c r="AY179" s="14" t="s">
        <v>143</v>
      </c>
      <c r="BE179" s="214">
        <f t="shared" si="14"/>
        <v>0</v>
      </c>
      <c r="BF179" s="214">
        <f t="shared" si="15"/>
        <v>0</v>
      </c>
      <c r="BG179" s="214">
        <f t="shared" si="16"/>
        <v>0</v>
      </c>
      <c r="BH179" s="214">
        <f t="shared" si="17"/>
        <v>0</v>
      </c>
      <c r="BI179" s="214">
        <f t="shared" si="18"/>
        <v>0</v>
      </c>
      <c r="BJ179" s="14" t="s">
        <v>84</v>
      </c>
      <c r="BK179" s="214">
        <f t="shared" si="19"/>
        <v>0</v>
      </c>
      <c r="BL179" s="14" t="s">
        <v>161</v>
      </c>
      <c r="BM179" s="213" t="s">
        <v>1490</v>
      </c>
    </row>
    <row r="180" spans="1:65" s="2" customFormat="1" ht="25.5" customHeight="1">
      <c r="A180" s="31"/>
      <c r="B180" s="32"/>
      <c r="C180" s="201" t="s">
        <v>393</v>
      </c>
      <c r="D180" s="201" t="s">
        <v>146</v>
      </c>
      <c r="E180" s="202" t="s">
        <v>1491</v>
      </c>
      <c r="F180" s="203" t="s">
        <v>1341</v>
      </c>
      <c r="G180" s="204" t="s">
        <v>1335</v>
      </c>
      <c r="H180" s="205">
        <v>1</v>
      </c>
      <c r="I180" s="206"/>
      <c r="J180" s="207">
        <f t="shared" si="10"/>
        <v>0</v>
      </c>
      <c r="K180" s="208"/>
      <c r="L180" s="36"/>
      <c r="M180" s="209" t="s">
        <v>1</v>
      </c>
      <c r="N180" s="210" t="s">
        <v>41</v>
      </c>
      <c r="O180" s="68"/>
      <c r="P180" s="211">
        <f t="shared" si="11"/>
        <v>0</v>
      </c>
      <c r="Q180" s="211">
        <v>0</v>
      </c>
      <c r="R180" s="211">
        <f t="shared" si="12"/>
        <v>0</v>
      </c>
      <c r="S180" s="211">
        <v>0</v>
      </c>
      <c r="T180" s="212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3" t="s">
        <v>161</v>
      </c>
      <c r="AT180" s="213" t="s">
        <v>146</v>
      </c>
      <c r="AU180" s="213" t="s">
        <v>86</v>
      </c>
      <c r="AY180" s="14" t="s">
        <v>143</v>
      </c>
      <c r="BE180" s="214">
        <f t="shared" si="14"/>
        <v>0</v>
      </c>
      <c r="BF180" s="214">
        <f t="shared" si="15"/>
        <v>0</v>
      </c>
      <c r="BG180" s="214">
        <f t="shared" si="16"/>
        <v>0</v>
      </c>
      <c r="BH180" s="214">
        <f t="shared" si="17"/>
        <v>0</v>
      </c>
      <c r="BI180" s="214">
        <f t="shared" si="18"/>
        <v>0</v>
      </c>
      <c r="BJ180" s="14" t="s">
        <v>84</v>
      </c>
      <c r="BK180" s="214">
        <f t="shared" si="19"/>
        <v>0</v>
      </c>
      <c r="BL180" s="14" t="s">
        <v>161</v>
      </c>
      <c r="BM180" s="213" t="s">
        <v>1492</v>
      </c>
    </row>
    <row r="181" spans="1:65" s="2" customFormat="1" ht="16.5" customHeight="1">
      <c r="A181" s="31"/>
      <c r="B181" s="32"/>
      <c r="C181" s="201" t="s">
        <v>397</v>
      </c>
      <c r="D181" s="201" t="s">
        <v>146</v>
      </c>
      <c r="E181" s="202" t="s">
        <v>1493</v>
      </c>
      <c r="F181" s="203" t="s">
        <v>1494</v>
      </c>
      <c r="G181" s="204" t="s">
        <v>1335</v>
      </c>
      <c r="H181" s="205">
        <v>28</v>
      </c>
      <c r="I181" s="206"/>
      <c r="J181" s="207">
        <f t="shared" si="10"/>
        <v>0</v>
      </c>
      <c r="K181" s="208"/>
      <c r="L181" s="36"/>
      <c r="M181" s="209" t="s">
        <v>1</v>
      </c>
      <c r="N181" s="210" t="s">
        <v>41</v>
      </c>
      <c r="O181" s="68"/>
      <c r="P181" s="211">
        <f t="shared" si="11"/>
        <v>0</v>
      </c>
      <c r="Q181" s="211">
        <v>0</v>
      </c>
      <c r="R181" s="211">
        <f t="shared" si="12"/>
        <v>0</v>
      </c>
      <c r="S181" s="211">
        <v>0</v>
      </c>
      <c r="T181" s="212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3" t="s">
        <v>161</v>
      </c>
      <c r="AT181" s="213" t="s">
        <v>146</v>
      </c>
      <c r="AU181" s="213" t="s">
        <v>86</v>
      </c>
      <c r="AY181" s="14" t="s">
        <v>143</v>
      </c>
      <c r="BE181" s="214">
        <f t="shared" si="14"/>
        <v>0</v>
      </c>
      <c r="BF181" s="214">
        <f t="shared" si="15"/>
        <v>0</v>
      </c>
      <c r="BG181" s="214">
        <f t="shared" si="16"/>
        <v>0</v>
      </c>
      <c r="BH181" s="214">
        <f t="shared" si="17"/>
        <v>0</v>
      </c>
      <c r="BI181" s="214">
        <f t="shared" si="18"/>
        <v>0</v>
      </c>
      <c r="BJ181" s="14" t="s">
        <v>84</v>
      </c>
      <c r="BK181" s="214">
        <f t="shared" si="19"/>
        <v>0</v>
      </c>
      <c r="BL181" s="14" t="s">
        <v>161</v>
      </c>
      <c r="BM181" s="213" t="s">
        <v>1495</v>
      </c>
    </row>
    <row r="182" spans="1:65" s="2" customFormat="1" ht="16.5" customHeight="1">
      <c r="A182" s="31"/>
      <c r="B182" s="32"/>
      <c r="C182" s="201" t="s">
        <v>401</v>
      </c>
      <c r="D182" s="201" t="s">
        <v>146</v>
      </c>
      <c r="E182" s="202" t="s">
        <v>1347</v>
      </c>
      <c r="F182" s="203" t="s">
        <v>1348</v>
      </c>
      <c r="G182" s="204" t="s">
        <v>1335</v>
      </c>
      <c r="H182" s="205">
        <v>1</v>
      </c>
      <c r="I182" s="206"/>
      <c r="J182" s="207">
        <f t="shared" si="10"/>
        <v>0</v>
      </c>
      <c r="K182" s="208"/>
      <c r="L182" s="36"/>
      <c r="M182" s="209" t="s">
        <v>1</v>
      </c>
      <c r="N182" s="210" t="s">
        <v>41</v>
      </c>
      <c r="O182" s="68"/>
      <c r="P182" s="211">
        <f t="shared" si="11"/>
        <v>0</v>
      </c>
      <c r="Q182" s="211">
        <v>0</v>
      </c>
      <c r="R182" s="211">
        <f t="shared" si="12"/>
        <v>0</v>
      </c>
      <c r="S182" s="211">
        <v>0</v>
      </c>
      <c r="T182" s="212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3" t="s">
        <v>161</v>
      </c>
      <c r="AT182" s="213" t="s">
        <v>146</v>
      </c>
      <c r="AU182" s="213" t="s">
        <v>86</v>
      </c>
      <c r="AY182" s="14" t="s">
        <v>143</v>
      </c>
      <c r="BE182" s="214">
        <f t="shared" si="14"/>
        <v>0</v>
      </c>
      <c r="BF182" s="214">
        <f t="shared" si="15"/>
        <v>0</v>
      </c>
      <c r="BG182" s="214">
        <f t="shared" si="16"/>
        <v>0</v>
      </c>
      <c r="BH182" s="214">
        <f t="shared" si="17"/>
        <v>0</v>
      </c>
      <c r="BI182" s="214">
        <f t="shared" si="18"/>
        <v>0</v>
      </c>
      <c r="BJ182" s="14" t="s">
        <v>84</v>
      </c>
      <c r="BK182" s="214">
        <f t="shared" si="19"/>
        <v>0</v>
      </c>
      <c r="BL182" s="14" t="s">
        <v>161</v>
      </c>
      <c r="BM182" s="213" t="s">
        <v>1496</v>
      </c>
    </row>
    <row r="183" spans="1:65" s="2" customFormat="1" ht="25.5" customHeight="1">
      <c r="A183" s="31"/>
      <c r="B183" s="32"/>
      <c r="C183" s="201" t="s">
        <v>405</v>
      </c>
      <c r="D183" s="201" t="s">
        <v>146</v>
      </c>
      <c r="E183" s="202" t="s">
        <v>1497</v>
      </c>
      <c r="F183" s="203" t="s">
        <v>1351</v>
      </c>
      <c r="G183" s="204" t="s">
        <v>1345</v>
      </c>
      <c r="H183" s="205">
        <v>28</v>
      </c>
      <c r="I183" s="206"/>
      <c r="J183" s="207">
        <f t="shared" si="10"/>
        <v>0</v>
      </c>
      <c r="K183" s="208"/>
      <c r="L183" s="36"/>
      <c r="M183" s="209" t="s">
        <v>1</v>
      </c>
      <c r="N183" s="210" t="s">
        <v>41</v>
      </c>
      <c r="O183" s="68"/>
      <c r="P183" s="211">
        <f t="shared" si="11"/>
        <v>0</v>
      </c>
      <c r="Q183" s="211">
        <v>0</v>
      </c>
      <c r="R183" s="211">
        <f t="shared" si="12"/>
        <v>0</v>
      </c>
      <c r="S183" s="211">
        <v>0</v>
      </c>
      <c r="T183" s="212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3" t="s">
        <v>161</v>
      </c>
      <c r="AT183" s="213" t="s">
        <v>146</v>
      </c>
      <c r="AU183" s="213" t="s">
        <v>86</v>
      </c>
      <c r="AY183" s="14" t="s">
        <v>143</v>
      </c>
      <c r="BE183" s="214">
        <f t="shared" si="14"/>
        <v>0</v>
      </c>
      <c r="BF183" s="214">
        <f t="shared" si="15"/>
        <v>0</v>
      </c>
      <c r="BG183" s="214">
        <f t="shared" si="16"/>
        <v>0</v>
      </c>
      <c r="BH183" s="214">
        <f t="shared" si="17"/>
        <v>0</v>
      </c>
      <c r="BI183" s="214">
        <f t="shared" si="18"/>
        <v>0</v>
      </c>
      <c r="BJ183" s="14" t="s">
        <v>84</v>
      </c>
      <c r="BK183" s="214">
        <f t="shared" si="19"/>
        <v>0</v>
      </c>
      <c r="BL183" s="14" t="s">
        <v>161</v>
      </c>
      <c r="BM183" s="213" t="s">
        <v>1498</v>
      </c>
    </row>
    <row r="184" spans="1:65" s="2" customFormat="1" ht="16.5" customHeight="1">
      <c r="A184" s="31"/>
      <c r="B184" s="32"/>
      <c r="C184" s="201" t="s">
        <v>409</v>
      </c>
      <c r="D184" s="201" t="s">
        <v>146</v>
      </c>
      <c r="E184" s="202" t="s">
        <v>1353</v>
      </c>
      <c r="F184" s="203" t="s">
        <v>1354</v>
      </c>
      <c r="G184" s="204" t="s">
        <v>1345</v>
      </c>
      <c r="H184" s="205">
        <v>28</v>
      </c>
      <c r="I184" s="206"/>
      <c r="J184" s="207">
        <f t="shared" si="10"/>
        <v>0</v>
      </c>
      <c r="K184" s="208"/>
      <c r="L184" s="36"/>
      <c r="M184" s="209" t="s">
        <v>1</v>
      </c>
      <c r="N184" s="210" t="s">
        <v>41</v>
      </c>
      <c r="O184" s="68"/>
      <c r="P184" s="211">
        <f t="shared" si="11"/>
        <v>0</v>
      </c>
      <c r="Q184" s="211">
        <v>0</v>
      </c>
      <c r="R184" s="211">
        <f t="shared" si="12"/>
        <v>0</v>
      </c>
      <c r="S184" s="211">
        <v>0</v>
      </c>
      <c r="T184" s="212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3" t="s">
        <v>161</v>
      </c>
      <c r="AT184" s="213" t="s">
        <v>146</v>
      </c>
      <c r="AU184" s="213" t="s">
        <v>86</v>
      </c>
      <c r="AY184" s="14" t="s">
        <v>143</v>
      </c>
      <c r="BE184" s="214">
        <f t="shared" si="14"/>
        <v>0</v>
      </c>
      <c r="BF184" s="214">
        <f t="shared" si="15"/>
        <v>0</v>
      </c>
      <c r="BG184" s="214">
        <f t="shared" si="16"/>
        <v>0</v>
      </c>
      <c r="BH184" s="214">
        <f t="shared" si="17"/>
        <v>0</v>
      </c>
      <c r="BI184" s="214">
        <f t="shared" si="18"/>
        <v>0</v>
      </c>
      <c r="BJ184" s="14" t="s">
        <v>84</v>
      </c>
      <c r="BK184" s="214">
        <f t="shared" si="19"/>
        <v>0</v>
      </c>
      <c r="BL184" s="14" t="s">
        <v>161</v>
      </c>
      <c r="BM184" s="213" t="s">
        <v>1499</v>
      </c>
    </row>
    <row r="185" spans="1:65" s="2" customFormat="1" ht="16.5" customHeight="1">
      <c r="A185" s="31"/>
      <c r="B185" s="32"/>
      <c r="C185" s="201" t="s">
        <v>415</v>
      </c>
      <c r="D185" s="201" t="s">
        <v>146</v>
      </c>
      <c r="E185" s="202" t="s">
        <v>1500</v>
      </c>
      <c r="F185" s="203" t="s">
        <v>1357</v>
      </c>
      <c r="G185" s="204" t="s">
        <v>1335</v>
      </c>
      <c r="H185" s="205">
        <v>1</v>
      </c>
      <c r="I185" s="206"/>
      <c r="J185" s="207">
        <f aca="true" t="shared" si="20" ref="J185:J186">ROUND(I185*H185,2)</f>
        <v>0</v>
      </c>
      <c r="K185" s="208"/>
      <c r="L185" s="36"/>
      <c r="M185" s="209" t="s">
        <v>1</v>
      </c>
      <c r="N185" s="210" t="s">
        <v>41</v>
      </c>
      <c r="O185" s="68"/>
      <c r="P185" s="211">
        <f aca="true" t="shared" si="21" ref="P185:P186">O185*H185</f>
        <v>0</v>
      </c>
      <c r="Q185" s="211">
        <v>0</v>
      </c>
      <c r="R185" s="211">
        <f aca="true" t="shared" si="22" ref="R185:R186">Q185*H185</f>
        <v>0</v>
      </c>
      <c r="S185" s="211">
        <v>0</v>
      </c>
      <c r="T185" s="212">
        <f aca="true" t="shared" si="23" ref="T185:T186"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3" t="s">
        <v>161</v>
      </c>
      <c r="AT185" s="213" t="s">
        <v>146</v>
      </c>
      <c r="AU185" s="213" t="s">
        <v>86</v>
      </c>
      <c r="AY185" s="14" t="s">
        <v>143</v>
      </c>
      <c r="BE185" s="214">
        <f t="shared" si="14"/>
        <v>0</v>
      </c>
      <c r="BF185" s="214">
        <f t="shared" si="15"/>
        <v>0</v>
      </c>
      <c r="BG185" s="214">
        <f t="shared" si="16"/>
        <v>0</v>
      </c>
      <c r="BH185" s="214">
        <f t="shared" si="17"/>
        <v>0</v>
      </c>
      <c r="BI185" s="214">
        <f t="shared" si="18"/>
        <v>0</v>
      </c>
      <c r="BJ185" s="14" t="s">
        <v>84</v>
      </c>
      <c r="BK185" s="214">
        <f t="shared" si="19"/>
        <v>0</v>
      </c>
      <c r="BL185" s="14" t="s">
        <v>161</v>
      </c>
      <c r="BM185" s="213" t="s">
        <v>1501</v>
      </c>
    </row>
    <row r="186" spans="1:65" s="2" customFormat="1" ht="16.5" customHeight="1">
      <c r="A186" s="31"/>
      <c r="B186" s="32"/>
      <c r="C186" s="201" t="s">
        <v>419</v>
      </c>
      <c r="D186" s="201" t="s">
        <v>146</v>
      </c>
      <c r="E186" s="202" t="s">
        <v>1502</v>
      </c>
      <c r="F186" s="203" t="s">
        <v>1360</v>
      </c>
      <c r="G186" s="204" t="s">
        <v>1335</v>
      </c>
      <c r="H186" s="205">
        <v>1</v>
      </c>
      <c r="I186" s="206"/>
      <c r="J186" s="207">
        <f t="shared" si="20"/>
        <v>0</v>
      </c>
      <c r="K186" s="208"/>
      <c r="L186" s="36"/>
      <c r="M186" s="226" t="s">
        <v>1</v>
      </c>
      <c r="N186" s="227" t="s">
        <v>41</v>
      </c>
      <c r="O186" s="228"/>
      <c r="P186" s="229">
        <f t="shared" si="21"/>
        <v>0</v>
      </c>
      <c r="Q186" s="229">
        <v>0</v>
      </c>
      <c r="R186" s="229">
        <f t="shared" si="22"/>
        <v>0</v>
      </c>
      <c r="S186" s="229">
        <v>0</v>
      </c>
      <c r="T186" s="230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3" t="s">
        <v>161</v>
      </c>
      <c r="AT186" s="213" t="s">
        <v>146</v>
      </c>
      <c r="AU186" s="213" t="s">
        <v>86</v>
      </c>
      <c r="AY186" s="14" t="s">
        <v>143</v>
      </c>
      <c r="BE186" s="214">
        <f t="shared" si="14"/>
        <v>0</v>
      </c>
      <c r="BF186" s="214">
        <f t="shared" si="15"/>
        <v>0</v>
      </c>
      <c r="BG186" s="214">
        <f t="shared" si="16"/>
        <v>0</v>
      </c>
      <c r="BH186" s="214">
        <f t="shared" si="17"/>
        <v>0</v>
      </c>
      <c r="BI186" s="214">
        <f t="shared" si="18"/>
        <v>0</v>
      </c>
      <c r="BJ186" s="14" t="s">
        <v>84</v>
      </c>
      <c r="BK186" s="214">
        <f t="shared" si="19"/>
        <v>0</v>
      </c>
      <c r="BL186" s="14" t="s">
        <v>161</v>
      </c>
      <c r="BM186" s="213" t="s">
        <v>1503</v>
      </c>
    </row>
    <row r="187" spans="1:31" s="2" customFormat="1" ht="6.95" customHeight="1">
      <c r="A187" s="31"/>
      <c r="B187" s="51"/>
      <c r="C187" s="52"/>
      <c r="D187" s="52"/>
      <c r="E187" s="52"/>
      <c r="F187" s="52"/>
      <c r="G187" s="52"/>
      <c r="H187" s="52"/>
      <c r="I187" s="149"/>
      <c r="J187" s="52"/>
      <c r="K187" s="52"/>
      <c r="L187" s="36"/>
      <c r="M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</row>
  </sheetData>
  <sheetProtection algorithmName="SHA-512" hashValue="QgV/5h8BgWc8sOpS7gWGbgy4mm0DgkoXKjECcHfS+Q0wz0YqQb4jrB6bUDOkrzMlshWG3EI/2cmYNBH6Tlr/6A==" saltValue="hYuFYcnkcVSeaRQv/Ue9HO+tCM32Gf44QVfmxdtps/rtXuAwk3R/cwc+5k+ZwJxEF/p3Dh+Q7dg67A0p0ONv6A==" spinCount="100000" sheet="1" objects="1" scenarios="1" formatColumns="0" formatRows="0" autoFilter="0"/>
  <autoFilter ref="C117:K18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86"/>
  <sheetViews>
    <sheetView showGridLines="0" workbookViewId="0" topLeftCell="A161">
      <selection activeCell="A168" sqref="A168:XFD16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4" t="s">
        <v>104</v>
      </c>
    </row>
    <row r="3" spans="2:46" s="1" customFormat="1" ht="6.95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4.95" customHeight="1" hidden="1">
      <c r="B4" s="17"/>
      <c r="D4" s="109" t="s">
        <v>108</v>
      </c>
      <c r="I4" s="105"/>
      <c r="L4" s="17"/>
      <c r="M4" s="110" t="s">
        <v>10</v>
      </c>
      <c r="AT4" s="14" t="s">
        <v>4</v>
      </c>
    </row>
    <row r="5" spans="2:12" s="1" customFormat="1" ht="6.95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23.25" customHeight="1" hidden="1">
      <c r="B7" s="17"/>
      <c r="E7" s="277" t="str">
        <f>'Rekapitulace stavby'!K6</f>
        <v>Teplovodní přípojka pro objekt č.p. 499, připojení na výměníkovou stanici monobloku - II.etapa, dieselagregát, MaR garáž</v>
      </c>
      <c r="F7" s="278"/>
      <c r="G7" s="278"/>
      <c r="H7" s="278"/>
      <c r="I7" s="105"/>
      <c r="L7" s="17"/>
    </row>
    <row r="8" spans="1:31" s="2" customFormat="1" ht="12" customHeight="1" hidden="1">
      <c r="A8" s="31"/>
      <c r="B8" s="36"/>
      <c r="C8" s="31"/>
      <c r="D8" s="111" t="s">
        <v>109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9" t="s">
        <v>1504</v>
      </c>
      <c r="F9" s="280"/>
      <c r="G9" s="280"/>
      <c r="H9" s="280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2. 7. 2019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81" t="str">
        <f>'Rekapitulace stavby'!E14</f>
        <v>Vyplň údaj</v>
      </c>
      <c r="F18" s="282"/>
      <c r="G18" s="282"/>
      <c r="H18" s="282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1106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1107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83" t="s">
        <v>1</v>
      </c>
      <c r="F27" s="283"/>
      <c r="G27" s="283"/>
      <c r="H27" s="283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ROUND(J118,2)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ROUND((SUM(BE118:BE185)),2)</f>
        <v>0</v>
      </c>
      <c r="G33" s="31"/>
      <c r="H33" s="31"/>
      <c r="I33" s="128">
        <v>0.21</v>
      </c>
      <c r="J33" s="127">
        <f>ROUND(((SUM(BE118:BE185))*I33),2)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11" t="s">
        <v>42</v>
      </c>
      <c r="F34" s="127">
        <f>ROUND((SUM(BF118:BF185)),2)</f>
        <v>0</v>
      </c>
      <c r="G34" s="31"/>
      <c r="H34" s="31"/>
      <c r="I34" s="128">
        <v>0.15</v>
      </c>
      <c r="J34" s="127">
        <f>ROUND(((SUM(BF118:BF185))*I34),2)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43</v>
      </c>
      <c r="F35" s="127">
        <f>ROUND((SUM(BG118:BG185)),2)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44</v>
      </c>
      <c r="F36" s="127">
        <f>ROUND((SUM(BH118:BH185)),2)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45</v>
      </c>
      <c r="F37" s="127">
        <f>ROUND((SUM(BI118:BI185)),2)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I41" s="105"/>
      <c r="L41" s="17"/>
    </row>
    <row r="42" spans="2:12" s="1" customFormat="1" ht="14.45" customHeight="1" hidden="1">
      <c r="B42" s="17"/>
      <c r="I42" s="105"/>
      <c r="L42" s="17"/>
    </row>
    <row r="43" spans="2:12" s="1" customFormat="1" ht="14.45" customHeight="1" hidden="1">
      <c r="B43" s="17"/>
      <c r="I43" s="105"/>
      <c r="L43" s="17"/>
    </row>
    <row r="44" spans="2:12" s="1" customFormat="1" ht="14.45" customHeight="1" hidden="1">
      <c r="B44" s="17"/>
      <c r="I44" s="105"/>
      <c r="L44" s="17"/>
    </row>
    <row r="45" spans="2:12" s="1" customFormat="1" ht="14.45" customHeight="1" hidden="1">
      <c r="B45" s="17"/>
      <c r="I45" s="105"/>
      <c r="L45" s="17"/>
    </row>
    <row r="46" spans="2:12" s="1" customFormat="1" ht="14.45" customHeight="1" hidden="1">
      <c r="B46" s="17"/>
      <c r="I46" s="105"/>
      <c r="L46" s="17"/>
    </row>
    <row r="47" spans="2:12" s="1" customFormat="1" ht="14.45" customHeight="1" hidden="1">
      <c r="B47" s="17"/>
      <c r="I47" s="105"/>
      <c r="L47" s="17"/>
    </row>
    <row r="48" spans="2:12" s="1" customFormat="1" ht="14.45" customHeight="1" hidden="1">
      <c r="B48" s="17"/>
      <c r="I48" s="105"/>
      <c r="L48" s="17"/>
    </row>
    <row r="49" spans="2:12" s="1" customFormat="1" ht="14.45" customHeight="1" hidden="1">
      <c r="B49" s="17"/>
      <c r="I49" s="105"/>
      <c r="L49" s="17"/>
    </row>
    <row r="50" spans="2:12" s="2" customFormat="1" ht="14.45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 hidden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111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 hidden="1">
      <c r="A85" s="31"/>
      <c r="B85" s="32"/>
      <c r="C85" s="33"/>
      <c r="D85" s="33"/>
      <c r="E85" s="275" t="str">
        <f>E7</f>
        <v>Teplovodní přípojka pro objekt č.p. 499, připojení na výměníkovou stanici monobloku - II.etapa, dieselagregát, MaR garáž</v>
      </c>
      <c r="F85" s="276"/>
      <c r="G85" s="276"/>
      <c r="H85" s="276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109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63" t="str">
        <f>E9</f>
        <v>2019/0052g - Objekt S, Dieselelektrická centrála - MaR</v>
      </c>
      <c r="F87" s="274"/>
      <c r="G87" s="274"/>
      <c r="H87" s="274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3"/>
      <c r="E89" s="33"/>
      <c r="F89" s="24" t="str">
        <f>F12</f>
        <v>Klatovy</v>
      </c>
      <c r="G89" s="33"/>
      <c r="H89" s="33"/>
      <c r="I89" s="114" t="s">
        <v>22</v>
      </c>
      <c r="J89" s="63" t="str">
        <f>IF(J12="","",J12)</f>
        <v>2. 7. 2019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3"/>
      <c r="E91" s="33"/>
      <c r="F91" s="24" t="str">
        <f>E15</f>
        <v>Klatovská nemocnice a.s., Plzeňská 929, Klatovy</v>
      </c>
      <c r="G91" s="33"/>
      <c r="H91" s="33"/>
      <c r="I91" s="114" t="s">
        <v>30</v>
      </c>
      <c r="J91" s="29" t="str">
        <f>E21</f>
        <v>ANIK BIT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Martin Charvát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53" t="s">
        <v>112</v>
      </c>
      <c r="D94" s="154"/>
      <c r="E94" s="154"/>
      <c r="F94" s="154"/>
      <c r="G94" s="154"/>
      <c r="H94" s="154"/>
      <c r="I94" s="155"/>
      <c r="J94" s="156" t="s">
        <v>113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57" t="s">
        <v>114</v>
      </c>
      <c r="D96" s="33"/>
      <c r="E96" s="33"/>
      <c r="F96" s="33"/>
      <c r="G96" s="33"/>
      <c r="H96" s="33"/>
      <c r="I96" s="112"/>
      <c r="J96" s="81">
        <f>J118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115</v>
      </c>
    </row>
    <row r="97" spans="2:12" s="9" customFormat="1" ht="24.95" customHeight="1" hidden="1">
      <c r="B97" s="158"/>
      <c r="C97" s="159"/>
      <c r="D97" s="160" t="s">
        <v>116</v>
      </c>
      <c r="E97" s="161"/>
      <c r="F97" s="161"/>
      <c r="G97" s="161"/>
      <c r="H97" s="161"/>
      <c r="I97" s="162"/>
      <c r="J97" s="163">
        <f>J119</f>
        <v>0</v>
      </c>
      <c r="K97" s="159"/>
      <c r="L97" s="164"/>
    </row>
    <row r="98" spans="2:12" s="10" customFormat="1" ht="19.9" customHeight="1" hidden="1">
      <c r="B98" s="165"/>
      <c r="C98" s="166"/>
      <c r="D98" s="167" t="s">
        <v>1108</v>
      </c>
      <c r="E98" s="168"/>
      <c r="F98" s="168"/>
      <c r="G98" s="168"/>
      <c r="H98" s="168"/>
      <c r="I98" s="169"/>
      <c r="J98" s="170">
        <f>J120</f>
        <v>0</v>
      </c>
      <c r="K98" s="166"/>
      <c r="L98" s="171"/>
    </row>
    <row r="99" spans="1:31" s="2" customFormat="1" ht="21.75" customHeight="1" hidden="1">
      <c r="A99" s="31"/>
      <c r="B99" s="32"/>
      <c r="C99" s="33"/>
      <c r="D99" s="33"/>
      <c r="E99" s="33"/>
      <c r="F99" s="33"/>
      <c r="G99" s="33"/>
      <c r="H99" s="33"/>
      <c r="I99" s="112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51"/>
      <c r="C100" s="52"/>
      <c r="D100" s="52"/>
      <c r="E100" s="52"/>
      <c r="F100" s="52"/>
      <c r="G100" s="52"/>
      <c r="H100" s="52"/>
      <c r="I100" s="149"/>
      <c r="J100" s="52"/>
      <c r="K100" s="52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2" hidden="1"/>
    <row r="102" ht="12" hidden="1"/>
    <row r="103" ht="12" hidden="1"/>
    <row r="104" spans="1:31" s="2" customFormat="1" ht="6.95" customHeight="1">
      <c r="A104" s="31"/>
      <c r="B104" s="53"/>
      <c r="C104" s="54"/>
      <c r="D104" s="54"/>
      <c r="E104" s="54"/>
      <c r="F104" s="54"/>
      <c r="G104" s="54"/>
      <c r="H104" s="54"/>
      <c r="I104" s="152"/>
      <c r="J104" s="54"/>
      <c r="K104" s="54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128</v>
      </c>
      <c r="D105" s="33"/>
      <c r="E105" s="33"/>
      <c r="F105" s="33"/>
      <c r="G105" s="33"/>
      <c r="H105" s="33"/>
      <c r="I105" s="112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3"/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3.25" customHeight="1">
      <c r="A108" s="31"/>
      <c r="B108" s="32"/>
      <c r="C108" s="33"/>
      <c r="D108" s="33"/>
      <c r="E108" s="275" t="str">
        <f>E7</f>
        <v>Teplovodní přípojka pro objekt č.p. 499, připojení na výměníkovou stanici monobloku - II.etapa, dieselagregát, MaR garáž</v>
      </c>
      <c r="F108" s="276"/>
      <c r="G108" s="276"/>
      <c r="H108" s="276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109</v>
      </c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63" t="str">
        <f>E9</f>
        <v>2019/0052g - Objekt S, Dieselelektrická centrála - MaR</v>
      </c>
      <c r="F110" s="274"/>
      <c r="G110" s="274"/>
      <c r="H110" s="274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3"/>
      <c r="E112" s="33"/>
      <c r="F112" s="24" t="str">
        <f>F12</f>
        <v>Klatovy</v>
      </c>
      <c r="G112" s="33"/>
      <c r="H112" s="33"/>
      <c r="I112" s="114" t="s">
        <v>22</v>
      </c>
      <c r="J112" s="63" t="str">
        <f>IF(J12="","",J12)</f>
        <v>2. 7. 2019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3"/>
      <c r="E114" s="33"/>
      <c r="F114" s="24" t="str">
        <f>E15</f>
        <v>Klatovská nemocnice a.s., Plzeňská 929, Klatovy</v>
      </c>
      <c r="G114" s="33"/>
      <c r="H114" s="33"/>
      <c r="I114" s="114" t="s">
        <v>30</v>
      </c>
      <c r="J114" s="29" t="str">
        <f>E21</f>
        <v>ANIK BIT s.r.o.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28</v>
      </c>
      <c r="D115" s="33"/>
      <c r="E115" s="33"/>
      <c r="F115" s="24" t="str">
        <f>IF(E18="","",E18)</f>
        <v>Vyplň údaj</v>
      </c>
      <c r="G115" s="33"/>
      <c r="H115" s="33"/>
      <c r="I115" s="114" t="s">
        <v>33</v>
      </c>
      <c r="J115" s="29" t="str">
        <f>E24</f>
        <v>Martin Charvát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72"/>
      <c r="B117" s="173"/>
      <c r="C117" s="174" t="s">
        <v>129</v>
      </c>
      <c r="D117" s="175" t="s">
        <v>61</v>
      </c>
      <c r="E117" s="175" t="s">
        <v>57</v>
      </c>
      <c r="F117" s="175" t="s">
        <v>58</v>
      </c>
      <c r="G117" s="175" t="s">
        <v>130</v>
      </c>
      <c r="H117" s="175" t="s">
        <v>131</v>
      </c>
      <c r="I117" s="176" t="s">
        <v>132</v>
      </c>
      <c r="J117" s="177" t="s">
        <v>113</v>
      </c>
      <c r="K117" s="178" t="s">
        <v>133</v>
      </c>
      <c r="L117" s="179"/>
      <c r="M117" s="72" t="s">
        <v>1</v>
      </c>
      <c r="N117" s="73" t="s">
        <v>40</v>
      </c>
      <c r="O117" s="73" t="s">
        <v>134</v>
      </c>
      <c r="P117" s="73" t="s">
        <v>135</v>
      </c>
      <c r="Q117" s="73" t="s">
        <v>136</v>
      </c>
      <c r="R117" s="73" t="s">
        <v>137</v>
      </c>
      <c r="S117" s="73" t="s">
        <v>138</v>
      </c>
      <c r="T117" s="74" t="s">
        <v>139</v>
      </c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1:63" s="2" customFormat="1" ht="22.9" customHeight="1">
      <c r="A118" s="31"/>
      <c r="B118" s="32"/>
      <c r="C118" s="79" t="s">
        <v>140</v>
      </c>
      <c r="D118" s="33"/>
      <c r="E118" s="33"/>
      <c r="F118" s="33"/>
      <c r="G118" s="33"/>
      <c r="H118" s="33"/>
      <c r="I118" s="112"/>
      <c r="J118" s="180">
        <f>BK118</f>
        <v>0</v>
      </c>
      <c r="K118" s="33"/>
      <c r="L118" s="36"/>
      <c r="M118" s="75"/>
      <c r="N118" s="181"/>
      <c r="O118" s="76"/>
      <c r="P118" s="182">
        <f>P119</f>
        <v>0</v>
      </c>
      <c r="Q118" s="76"/>
      <c r="R118" s="182">
        <f>R119</f>
        <v>0</v>
      </c>
      <c r="S118" s="76"/>
      <c r="T118" s="183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75</v>
      </c>
      <c r="AU118" s="14" t="s">
        <v>115</v>
      </c>
      <c r="BK118" s="184">
        <f>BK119</f>
        <v>0</v>
      </c>
    </row>
    <row r="119" spans="2:63" s="12" customFormat="1" ht="25.9" customHeight="1">
      <c r="B119" s="185"/>
      <c r="C119" s="186"/>
      <c r="D119" s="187" t="s">
        <v>75</v>
      </c>
      <c r="E119" s="188" t="s">
        <v>141</v>
      </c>
      <c r="F119" s="188" t="s">
        <v>142</v>
      </c>
      <c r="G119" s="186"/>
      <c r="H119" s="186"/>
      <c r="I119" s="189"/>
      <c r="J119" s="190">
        <f>BK119</f>
        <v>0</v>
      </c>
      <c r="K119" s="186"/>
      <c r="L119" s="191"/>
      <c r="M119" s="192"/>
      <c r="N119" s="193"/>
      <c r="O119" s="193"/>
      <c r="P119" s="194">
        <f>P120</f>
        <v>0</v>
      </c>
      <c r="Q119" s="193"/>
      <c r="R119" s="194">
        <f>R120</f>
        <v>0</v>
      </c>
      <c r="S119" s="193"/>
      <c r="T119" s="195">
        <f>T120</f>
        <v>0</v>
      </c>
      <c r="AR119" s="196" t="s">
        <v>86</v>
      </c>
      <c r="AT119" s="197" t="s">
        <v>75</v>
      </c>
      <c r="AU119" s="197" t="s">
        <v>76</v>
      </c>
      <c r="AY119" s="196" t="s">
        <v>143</v>
      </c>
      <c r="BK119" s="198">
        <f>BK120</f>
        <v>0</v>
      </c>
    </row>
    <row r="120" spans="2:63" s="12" customFormat="1" ht="22.9" customHeight="1">
      <c r="B120" s="185"/>
      <c r="C120" s="186"/>
      <c r="D120" s="187" t="s">
        <v>75</v>
      </c>
      <c r="E120" s="199" t="s">
        <v>1109</v>
      </c>
      <c r="F120" s="199" t="s">
        <v>1110</v>
      </c>
      <c r="G120" s="186"/>
      <c r="H120" s="186"/>
      <c r="I120" s="189"/>
      <c r="J120" s="200">
        <f>BK120</f>
        <v>0</v>
      </c>
      <c r="K120" s="186"/>
      <c r="L120" s="191"/>
      <c r="M120" s="192"/>
      <c r="N120" s="193"/>
      <c r="O120" s="193"/>
      <c r="P120" s="194">
        <f>SUM(P121:P185)</f>
        <v>0</v>
      </c>
      <c r="Q120" s="193"/>
      <c r="R120" s="194">
        <f>SUM(R121:R185)</f>
        <v>0</v>
      </c>
      <c r="S120" s="193"/>
      <c r="T120" s="195">
        <f>SUM(T121:T185)</f>
        <v>0</v>
      </c>
      <c r="AR120" s="196" t="s">
        <v>86</v>
      </c>
      <c r="AT120" s="197" t="s">
        <v>75</v>
      </c>
      <c r="AU120" s="197" t="s">
        <v>84</v>
      </c>
      <c r="AY120" s="196" t="s">
        <v>143</v>
      </c>
      <c r="BK120" s="198">
        <f>SUM(BK121:BK185)</f>
        <v>0</v>
      </c>
    </row>
    <row r="121" spans="1:65" s="2" customFormat="1" ht="16.5" customHeight="1">
      <c r="A121" s="31"/>
      <c r="B121" s="32"/>
      <c r="C121" s="201" t="s">
        <v>84</v>
      </c>
      <c r="D121" s="201" t="s">
        <v>146</v>
      </c>
      <c r="E121" s="202" t="s">
        <v>1362</v>
      </c>
      <c r="F121" s="203" t="s">
        <v>1368</v>
      </c>
      <c r="G121" s="204" t="s">
        <v>149</v>
      </c>
      <c r="H121" s="205">
        <v>20</v>
      </c>
      <c r="I121" s="206"/>
      <c r="J121" s="207">
        <f aca="true" t="shared" si="0" ref="J121:J152">ROUND(I121*H121,2)</f>
        <v>0</v>
      </c>
      <c r="K121" s="208"/>
      <c r="L121" s="36"/>
      <c r="M121" s="209" t="s">
        <v>1</v>
      </c>
      <c r="N121" s="210" t="s">
        <v>41</v>
      </c>
      <c r="O121" s="68"/>
      <c r="P121" s="211">
        <f aca="true" t="shared" si="1" ref="P121:P152">O121*H121</f>
        <v>0</v>
      </c>
      <c r="Q121" s="211">
        <v>0</v>
      </c>
      <c r="R121" s="211">
        <f aca="true" t="shared" si="2" ref="R121:R152">Q121*H121</f>
        <v>0</v>
      </c>
      <c r="S121" s="211">
        <v>0</v>
      </c>
      <c r="T121" s="212">
        <f aca="true" t="shared" si="3" ref="T121:T152"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213" t="s">
        <v>161</v>
      </c>
      <c r="AT121" s="213" t="s">
        <v>146</v>
      </c>
      <c r="AU121" s="213" t="s">
        <v>86</v>
      </c>
      <c r="AY121" s="14" t="s">
        <v>143</v>
      </c>
      <c r="BE121" s="214">
        <f aca="true" t="shared" si="4" ref="BE121:BE152">IF(N121="základní",J121,0)</f>
        <v>0</v>
      </c>
      <c r="BF121" s="214">
        <f aca="true" t="shared" si="5" ref="BF121:BF152">IF(N121="snížená",J121,0)</f>
        <v>0</v>
      </c>
      <c r="BG121" s="214">
        <f aca="true" t="shared" si="6" ref="BG121:BG152">IF(N121="zákl. přenesená",J121,0)</f>
        <v>0</v>
      </c>
      <c r="BH121" s="214">
        <f aca="true" t="shared" si="7" ref="BH121:BH152">IF(N121="sníž. přenesená",J121,0)</f>
        <v>0</v>
      </c>
      <c r="BI121" s="214">
        <f aca="true" t="shared" si="8" ref="BI121:BI152">IF(N121="nulová",J121,0)</f>
        <v>0</v>
      </c>
      <c r="BJ121" s="14" t="s">
        <v>84</v>
      </c>
      <c r="BK121" s="214">
        <f aca="true" t="shared" si="9" ref="BK121:BK152">ROUND(I121*H121,2)</f>
        <v>0</v>
      </c>
      <c r="BL121" s="14" t="s">
        <v>161</v>
      </c>
      <c r="BM121" s="213" t="s">
        <v>86</v>
      </c>
    </row>
    <row r="122" spans="1:65" s="2" customFormat="1" ht="16.5" customHeight="1">
      <c r="A122" s="31"/>
      <c r="B122" s="32"/>
      <c r="C122" s="201" t="s">
        <v>86</v>
      </c>
      <c r="D122" s="201" t="s">
        <v>146</v>
      </c>
      <c r="E122" s="202" t="s">
        <v>1370</v>
      </c>
      <c r="F122" s="203" t="s">
        <v>1118</v>
      </c>
      <c r="G122" s="204" t="s">
        <v>149</v>
      </c>
      <c r="H122" s="205">
        <v>40</v>
      </c>
      <c r="I122" s="206"/>
      <c r="J122" s="207">
        <f t="shared" si="0"/>
        <v>0</v>
      </c>
      <c r="K122" s="208"/>
      <c r="L122" s="36"/>
      <c r="M122" s="209" t="s">
        <v>1</v>
      </c>
      <c r="N122" s="210" t="s">
        <v>41</v>
      </c>
      <c r="O122" s="68"/>
      <c r="P122" s="211">
        <f t="shared" si="1"/>
        <v>0</v>
      </c>
      <c r="Q122" s="211">
        <v>0</v>
      </c>
      <c r="R122" s="211">
        <f t="shared" si="2"/>
        <v>0</v>
      </c>
      <c r="S122" s="211">
        <v>0</v>
      </c>
      <c r="T122" s="212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13" t="s">
        <v>161</v>
      </c>
      <c r="AT122" s="213" t="s">
        <v>146</v>
      </c>
      <c r="AU122" s="213" t="s">
        <v>86</v>
      </c>
      <c r="AY122" s="14" t="s">
        <v>143</v>
      </c>
      <c r="BE122" s="214">
        <f t="shared" si="4"/>
        <v>0</v>
      </c>
      <c r="BF122" s="214">
        <f t="shared" si="5"/>
        <v>0</v>
      </c>
      <c r="BG122" s="214">
        <f t="shared" si="6"/>
        <v>0</v>
      </c>
      <c r="BH122" s="214">
        <f t="shared" si="7"/>
        <v>0</v>
      </c>
      <c r="BI122" s="214">
        <f t="shared" si="8"/>
        <v>0</v>
      </c>
      <c r="BJ122" s="14" t="s">
        <v>84</v>
      </c>
      <c r="BK122" s="214">
        <f t="shared" si="9"/>
        <v>0</v>
      </c>
      <c r="BL122" s="14" t="s">
        <v>161</v>
      </c>
      <c r="BM122" s="213" t="s">
        <v>161</v>
      </c>
    </row>
    <row r="123" spans="1:65" s="2" customFormat="1" ht="16.5" customHeight="1">
      <c r="A123" s="31"/>
      <c r="B123" s="32"/>
      <c r="C123" s="201" t="s">
        <v>157</v>
      </c>
      <c r="D123" s="201" t="s">
        <v>146</v>
      </c>
      <c r="E123" s="202" t="s">
        <v>1505</v>
      </c>
      <c r="F123" s="203" t="s">
        <v>1121</v>
      </c>
      <c r="G123" s="204" t="s">
        <v>149</v>
      </c>
      <c r="H123" s="205">
        <v>80</v>
      </c>
      <c r="I123" s="206"/>
      <c r="J123" s="207">
        <f t="shared" si="0"/>
        <v>0</v>
      </c>
      <c r="K123" s="208"/>
      <c r="L123" s="36"/>
      <c r="M123" s="209" t="s">
        <v>1</v>
      </c>
      <c r="N123" s="210" t="s">
        <v>41</v>
      </c>
      <c r="O123" s="68"/>
      <c r="P123" s="211">
        <f t="shared" si="1"/>
        <v>0</v>
      </c>
      <c r="Q123" s="211">
        <v>0</v>
      </c>
      <c r="R123" s="211">
        <f t="shared" si="2"/>
        <v>0</v>
      </c>
      <c r="S123" s="211">
        <v>0</v>
      </c>
      <c r="T123" s="212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161</v>
      </c>
      <c r="AT123" s="213" t="s">
        <v>146</v>
      </c>
      <c r="AU123" s="213" t="s">
        <v>86</v>
      </c>
      <c r="AY123" s="14" t="s">
        <v>143</v>
      </c>
      <c r="BE123" s="214">
        <f t="shared" si="4"/>
        <v>0</v>
      </c>
      <c r="BF123" s="214">
        <f t="shared" si="5"/>
        <v>0</v>
      </c>
      <c r="BG123" s="214">
        <f t="shared" si="6"/>
        <v>0</v>
      </c>
      <c r="BH123" s="214">
        <f t="shared" si="7"/>
        <v>0</v>
      </c>
      <c r="BI123" s="214">
        <f t="shared" si="8"/>
        <v>0</v>
      </c>
      <c r="BJ123" s="14" t="s">
        <v>84</v>
      </c>
      <c r="BK123" s="214">
        <f t="shared" si="9"/>
        <v>0</v>
      </c>
      <c r="BL123" s="14" t="s">
        <v>161</v>
      </c>
      <c r="BM123" s="213" t="s">
        <v>169</v>
      </c>
    </row>
    <row r="124" spans="1:65" s="2" customFormat="1" ht="16.5" customHeight="1">
      <c r="A124" s="31"/>
      <c r="B124" s="32"/>
      <c r="C124" s="201" t="s">
        <v>161</v>
      </c>
      <c r="D124" s="201" t="s">
        <v>146</v>
      </c>
      <c r="E124" s="202" t="s">
        <v>1506</v>
      </c>
      <c r="F124" s="203" t="s">
        <v>1507</v>
      </c>
      <c r="G124" s="204" t="s">
        <v>149</v>
      </c>
      <c r="H124" s="205">
        <v>20</v>
      </c>
      <c r="I124" s="206"/>
      <c r="J124" s="207">
        <f t="shared" si="0"/>
        <v>0</v>
      </c>
      <c r="K124" s="208"/>
      <c r="L124" s="36"/>
      <c r="M124" s="209" t="s">
        <v>1</v>
      </c>
      <c r="N124" s="210" t="s">
        <v>41</v>
      </c>
      <c r="O124" s="68"/>
      <c r="P124" s="211">
        <f t="shared" si="1"/>
        <v>0</v>
      </c>
      <c r="Q124" s="211">
        <v>0</v>
      </c>
      <c r="R124" s="211">
        <f t="shared" si="2"/>
        <v>0</v>
      </c>
      <c r="S124" s="211">
        <v>0</v>
      </c>
      <c r="T124" s="212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13" t="s">
        <v>161</v>
      </c>
      <c r="AT124" s="213" t="s">
        <v>146</v>
      </c>
      <c r="AU124" s="213" t="s">
        <v>86</v>
      </c>
      <c r="AY124" s="14" t="s">
        <v>143</v>
      </c>
      <c r="BE124" s="214">
        <f t="shared" si="4"/>
        <v>0</v>
      </c>
      <c r="BF124" s="214">
        <f t="shared" si="5"/>
        <v>0</v>
      </c>
      <c r="BG124" s="214">
        <f t="shared" si="6"/>
        <v>0</v>
      </c>
      <c r="BH124" s="214">
        <f t="shared" si="7"/>
        <v>0</v>
      </c>
      <c r="BI124" s="214">
        <f t="shared" si="8"/>
        <v>0</v>
      </c>
      <c r="BJ124" s="14" t="s">
        <v>84</v>
      </c>
      <c r="BK124" s="214">
        <f t="shared" si="9"/>
        <v>0</v>
      </c>
      <c r="BL124" s="14" t="s">
        <v>161</v>
      </c>
      <c r="BM124" s="213" t="s">
        <v>177</v>
      </c>
    </row>
    <row r="125" spans="1:65" s="2" customFormat="1" ht="16.5" customHeight="1">
      <c r="A125" s="31"/>
      <c r="B125" s="32"/>
      <c r="C125" s="201" t="s">
        <v>165</v>
      </c>
      <c r="D125" s="201" t="s">
        <v>146</v>
      </c>
      <c r="E125" s="202" t="s">
        <v>1508</v>
      </c>
      <c r="F125" s="203" t="s">
        <v>1124</v>
      </c>
      <c r="G125" s="204" t="s">
        <v>149</v>
      </c>
      <c r="H125" s="205">
        <v>200</v>
      </c>
      <c r="I125" s="206"/>
      <c r="J125" s="207">
        <f t="shared" si="0"/>
        <v>0</v>
      </c>
      <c r="K125" s="208"/>
      <c r="L125" s="36"/>
      <c r="M125" s="209" t="s">
        <v>1</v>
      </c>
      <c r="N125" s="210" t="s">
        <v>41</v>
      </c>
      <c r="O125" s="68"/>
      <c r="P125" s="211">
        <f t="shared" si="1"/>
        <v>0</v>
      </c>
      <c r="Q125" s="211">
        <v>0</v>
      </c>
      <c r="R125" s="211">
        <f t="shared" si="2"/>
        <v>0</v>
      </c>
      <c r="S125" s="211">
        <v>0</v>
      </c>
      <c r="T125" s="212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3" t="s">
        <v>161</v>
      </c>
      <c r="AT125" s="213" t="s">
        <v>146</v>
      </c>
      <c r="AU125" s="213" t="s">
        <v>86</v>
      </c>
      <c r="AY125" s="14" t="s">
        <v>143</v>
      </c>
      <c r="BE125" s="214">
        <f t="shared" si="4"/>
        <v>0</v>
      </c>
      <c r="BF125" s="214">
        <f t="shared" si="5"/>
        <v>0</v>
      </c>
      <c r="BG125" s="214">
        <f t="shared" si="6"/>
        <v>0</v>
      </c>
      <c r="BH125" s="214">
        <f t="shared" si="7"/>
        <v>0</v>
      </c>
      <c r="BI125" s="214">
        <f t="shared" si="8"/>
        <v>0</v>
      </c>
      <c r="BJ125" s="14" t="s">
        <v>84</v>
      </c>
      <c r="BK125" s="214">
        <f t="shared" si="9"/>
        <v>0</v>
      </c>
      <c r="BL125" s="14" t="s">
        <v>161</v>
      </c>
      <c r="BM125" s="213" t="s">
        <v>185</v>
      </c>
    </row>
    <row r="126" spans="1:65" s="2" customFormat="1" ht="16.5" customHeight="1">
      <c r="A126" s="31"/>
      <c r="B126" s="32"/>
      <c r="C126" s="201" t="s">
        <v>169</v>
      </c>
      <c r="D126" s="201" t="s">
        <v>146</v>
      </c>
      <c r="E126" s="202" t="s">
        <v>1126</v>
      </c>
      <c r="F126" s="203" t="s">
        <v>1127</v>
      </c>
      <c r="G126" s="204" t="s">
        <v>149</v>
      </c>
      <c r="H126" s="205">
        <v>80</v>
      </c>
      <c r="I126" s="206"/>
      <c r="J126" s="207">
        <f t="shared" si="0"/>
        <v>0</v>
      </c>
      <c r="K126" s="208"/>
      <c r="L126" s="36"/>
      <c r="M126" s="209" t="s">
        <v>1</v>
      </c>
      <c r="N126" s="210" t="s">
        <v>41</v>
      </c>
      <c r="O126" s="68"/>
      <c r="P126" s="211">
        <f t="shared" si="1"/>
        <v>0</v>
      </c>
      <c r="Q126" s="211">
        <v>0</v>
      </c>
      <c r="R126" s="211">
        <f t="shared" si="2"/>
        <v>0</v>
      </c>
      <c r="S126" s="211">
        <v>0</v>
      </c>
      <c r="T126" s="212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3" t="s">
        <v>161</v>
      </c>
      <c r="AT126" s="213" t="s">
        <v>146</v>
      </c>
      <c r="AU126" s="213" t="s">
        <v>86</v>
      </c>
      <c r="AY126" s="14" t="s">
        <v>143</v>
      </c>
      <c r="BE126" s="214">
        <f t="shared" si="4"/>
        <v>0</v>
      </c>
      <c r="BF126" s="214">
        <f t="shared" si="5"/>
        <v>0</v>
      </c>
      <c r="BG126" s="214">
        <f t="shared" si="6"/>
        <v>0</v>
      </c>
      <c r="BH126" s="214">
        <f t="shared" si="7"/>
        <v>0</v>
      </c>
      <c r="BI126" s="214">
        <f t="shared" si="8"/>
        <v>0</v>
      </c>
      <c r="BJ126" s="14" t="s">
        <v>84</v>
      </c>
      <c r="BK126" s="214">
        <f t="shared" si="9"/>
        <v>0</v>
      </c>
      <c r="BL126" s="14" t="s">
        <v>161</v>
      </c>
      <c r="BM126" s="213" t="s">
        <v>193</v>
      </c>
    </row>
    <row r="127" spans="1:65" s="2" customFormat="1" ht="16.5" customHeight="1">
      <c r="A127" s="31"/>
      <c r="B127" s="32"/>
      <c r="C127" s="201" t="s">
        <v>173</v>
      </c>
      <c r="D127" s="201" t="s">
        <v>146</v>
      </c>
      <c r="E127" s="202" t="s">
        <v>1129</v>
      </c>
      <c r="F127" s="203" t="s">
        <v>1130</v>
      </c>
      <c r="G127" s="204" t="s">
        <v>247</v>
      </c>
      <c r="H127" s="205">
        <v>2</v>
      </c>
      <c r="I127" s="206"/>
      <c r="J127" s="207">
        <f t="shared" si="0"/>
        <v>0</v>
      </c>
      <c r="K127" s="208"/>
      <c r="L127" s="36"/>
      <c r="M127" s="209" t="s">
        <v>1</v>
      </c>
      <c r="N127" s="210" t="s">
        <v>41</v>
      </c>
      <c r="O127" s="68"/>
      <c r="P127" s="211">
        <f t="shared" si="1"/>
        <v>0</v>
      </c>
      <c r="Q127" s="211">
        <v>0</v>
      </c>
      <c r="R127" s="211">
        <f t="shared" si="2"/>
        <v>0</v>
      </c>
      <c r="S127" s="211">
        <v>0</v>
      </c>
      <c r="T127" s="212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161</v>
      </c>
      <c r="AT127" s="213" t="s">
        <v>146</v>
      </c>
      <c r="AU127" s="213" t="s">
        <v>86</v>
      </c>
      <c r="AY127" s="14" t="s">
        <v>143</v>
      </c>
      <c r="BE127" s="214">
        <f t="shared" si="4"/>
        <v>0</v>
      </c>
      <c r="BF127" s="214">
        <f t="shared" si="5"/>
        <v>0</v>
      </c>
      <c r="BG127" s="214">
        <f t="shared" si="6"/>
        <v>0</v>
      </c>
      <c r="BH127" s="214">
        <f t="shared" si="7"/>
        <v>0</v>
      </c>
      <c r="BI127" s="214">
        <f t="shared" si="8"/>
        <v>0</v>
      </c>
      <c r="BJ127" s="14" t="s">
        <v>84</v>
      </c>
      <c r="BK127" s="214">
        <f t="shared" si="9"/>
        <v>0</v>
      </c>
      <c r="BL127" s="14" t="s">
        <v>161</v>
      </c>
      <c r="BM127" s="213" t="s">
        <v>201</v>
      </c>
    </row>
    <row r="128" spans="1:65" s="2" customFormat="1" ht="16.5" customHeight="1">
      <c r="A128" s="31"/>
      <c r="B128" s="32"/>
      <c r="C128" s="201" t="s">
        <v>177</v>
      </c>
      <c r="D128" s="201" t="s">
        <v>146</v>
      </c>
      <c r="E128" s="202" t="s">
        <v>1135</v>
      </c>
      <c r="F128" s="203" t="s">
        <v>1136</v>
      </c>
      <c r="G128" s="204" t="s">
        <v>247</v>
      </c>
      <c r="H128" s="205">
        <v>4</v>
      </c>
      <c r="I128" s="206"/>
      <c r="J128" s="207">
        <f t="shared" si="0"/>
        <v>0</v>
      </c>
      <c r="K128" s="208"/>
      <c r="L128" s="36"/>
      <c r="M128" s="209" t="s">
        <v>1</v>
      </c>
      <c r="N128" s="210" t="s">
        <v>41</v>
      </c>
      <c r="O128" s="68"/>
      <c r="P128" s="211">
        <f t="shared" si="1"/>
        <v>0</v>
      </c>
      <c r="Q128" s="211">
        <v>0</v>
      </c>
      <c r="R128" s="211">
        <f t="shared" si="2"/>
        <v>0</v>
      </c>
      <c r="S128" s="211">
        <v>0</v>
      </c>
      <c r="T128" s="212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161</v>
      </c>
      <c r="AT128" s="213" t="s">
        <v>146</v>
      </c>
      <c r="AU128" s="213" t="s">
        <v>86</v>
      </c>
      <c r="AY128" s="14" t="s">
        <v>143</v>
      </c>
      <c r="BE128" s="214">
        <f t="shared" si="4"/>
        <v>0</v>
      </c>
      <c r="BF128" s="214">
        <f t="shared" si="5"/>
        <v>0</v>
      </c>
      <c r="BG128" s="214">
        <f t="shared" si="6"/>
        <v>0</v>
      </c>
      <c r="BH128" s="214">
        <f t="shared" si="7"/>
        <v>0</v>
      </c>
      <c r="BI128" s="214">
        <f t="shared" si="8"/>
        <v>0</v>
      </c>
      <c r="BJ128" s="14" t="s">
        <v>84</v>
      </c>
      <c r="BK128" s="214">
        <f t="shared" si="9"/>
        <v>0</v>
      </c>
      <c r="BL128" s="14" t="s">
        <v>161</v>
      </c>
      <c r="BM128" s="213" t="s">
        <v>150</v>
      </c>
    </row>
    <row r="129" spans="1:65" s="2" customFormat="1" ht="16.5" customHeight="1">
      <c r="A129" s="31"/>
      <c r="B129" s="32"/>
      <c r="C129" s="201" t="s">
        <v>181</v>
      </c>
      <c r="D129" s="201" t="s">
        <v>146</v>
      </c>
      <c r="E129" s="202" t="s">
        <v>1378</v>
      </c>
      <c r="F129" s="203" t="s">
        <v>1379</v>
      </c>
      <c r="G129" s="204" t="s">
        <v>247</v>
      </c>
      <c r="H129" s="205">
        <v>1</v>
      </c>
      <c r="I129" s="206"/>
      <c r="J129" s="207">
        <f t="shared" si="0"/>
        <v>0</v>
      </c>
      <c r="K129" s="208"/>
      <c r="L129" s="36"/>
      <c r="M129" s="209" t="s">
        <v>1</v>
      </c>
      <c r="N129" s="210" t="s">
        <v>41</v>
      </c>
      <c r="O129" s="68"/>
      <c r="P129" s="211">
        <f t="shared" si="1"/>
        <v>0</v>
      </c>
      <c r="Q129" s="211">
        <v>0</v>
      </c>
      <c r="R129" s="211">
        <f t="shared" si="2"/>
        <v>0</v>
      </c>
      <c r="S129" s="211">
        <v>0</v>
      </c>
      <c r="T129" s="212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161</v>
      </c>
      <c r="AT129" s="213" t="s">
        <v>146</v>
      </c>
      <c r="AU129" s="213" t="s">
        <v>86</v>
      </c>
      <c r="AY129" s="14" t="s">
        <v>143</v>
      </c>
      <c r="BE129" s="214">
        <f t="shared" si="4"/>
        <v>0</v>
      </c>
      <c r="BF129" s="214">
        <f t="shared" si="5"/>
        <v>0</v>
      </c>
      <c r="BG129" s="214">
        <f t="shared" si="6"/>
        <v>0</v>
      </c>
      <c r="BH129" s="214">
        <f t="shared" si="7"/>
        <v>0</v>
      </c>
      <c r="BI129" s="214">
        <f t="shared" si="8"/>
        <v>0</v>
      </c>
      <c r="BJ129" s="14" t="s">
        <v>84</v>
      </c>
      <c r="BK129" s="214">
        <f t="shared" si="9"/>
        <v>0</v>
      </c>
      <c r="BL129" s="14" t="s">
        <v>161</v>
      </c>
      <c r="BM129" s="213" t="s">
        <v>215</v>
      </c>
    </row>
    <row r="130" spans="1:65" s="2" customFormat="1" ht="16.5" customHeight="1">
      <c r="A130" s="31"/>
      <c r="B130" s="32"/>
      <c r="C130" s="201" t="s">
        <v>185</v>
      </c>
      <c r="D130" s="201" t="s">
        <v>146</v>
      </c>
      <c r="E130" s="202" t="s">
        <v>1381</v>
      </c>
      <c r="F130" s="203" t="s">
        <v>1382</v>
      </c>
      <c r="G130" s="204" t="s">
        <v>149</v>
      </c>
      <c r="H130" s="205">
        <v>0.3</v>
      </c>
      <c r="I130" s="206"/>
      <c r="J130" s="207">
        <f t="shared" si="0"/>
        <v>0</v>
      </c>
      <c r="K130" s="208"/>
      <c r="L130" s="36"/>
      <c r="M130" s="209" t="s">
        <v>1</v>
      </c>
      <c r="N130" s="210" t="s">
        <v>41</v>
      </c>
      <c r="O130" s="68"/>
      <c r="P130" s="211">
        <f t="shared" si="1"/>
        <v>0</v>
      </c>
      <c r="Q130" s="211">
        <v>0</v>
      </c>
      <c r="R130" s="211">
        <f t="shared" si="2"/>
        <v>0</v>
      </c>
      <c r="S130" s="211">
        <v>0</v>
      </c>
      <c r="T130" s="212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3" t="s">
        <v>161</v>
      </c>
      <c r="AT130" s="213" t="s">
        <v>146</v>
      </c>
      <c r="AU130" s="213" t="s">
        <v>86</v>
      </c>
      <c r="AY130" s="14" t="s">
        <v>143</v>
      </c>
      <c r="BE130" s="214">
        <f t="shared" si="4"/>
        <v>0</v>
      </c>
      <c r="BF130" s="214">
        <f t="shared" si="5"/>
        <v>0</v>
      </c>
      <c r="BG130" s="214">
        <f t="shared" si="6"/>
        <v>0</v>
      </c>
      <c r="BH130" s="214">
        <f t="shared" si="7"/>
        <v>0</v>
      </c>
      <c r="BI130" s="214">
        <f t="shared" si="8"/>
        <v>0</v>
      </c>
      <c r="BJ130" s="14" t="s">
        <v>84</v>
      </c>
      <c r="BK130" s="214">
        <f t="shared" si="9"/>
        <v>0</v>
      </c>
      <c r="BL130" s="14" t="s">
        <v>161</v>
      </c>
      <c r="BM130" s="213" t="s">
        <v>223</v>
      </c>
    </row>
    <row r="131" spans="1:65" s="2" customFormat="1" ht="26.25" customHeight="1">
      <c r="A131" s="31"/>
      <c r="B131" s="32"/>
      <c r="C131" s="201" t="s">
        <v>189</v>
      </c>
      <c r="D131" s="201" t="s">
        <v>146</v>
      </c>
      <c r="E131" s="202" t="s">
        <v>1384</v>
      </c>
      <c r="F131" s="203" t="s">
        <v>1385</v>
      </c>
      <c r="G131" s="204" t="s">
        <v>247</v>
      </c>
      <c r="H131" s="205">
        <v>4</v>
      </c>
      <c r="I131" s="206"/>
      <c r="J131" s="207">
        <f t="shared" si="0"/>
        <v>0</v>
      </c>
      <c r="K131" s="208"/>
      <c r="L131" s="36"/>
      <c r="M131" s="209" t="s">
        <v>1</v>
      </c>
      <c r="N131" s="210" t="s">
        <v>41</v>
      </c>
      <c r="O131" s="68"/>
      <c r="P131" s="211">
        <f t="shared" si="1"/>
        <v>0</v>
      </c>
      <c r="Q131" s="211">
        <v>0</v>
      </c>
      <c r="R131" s="211">
        <f t="shared" si="2"/>
        <v>0</v>
      </c>
      <c r="S131" s="211">
        <v>0</v>
      </c>
      <c r="T131" s="212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161</v>
      </c>
      <c r="AT131" s="213" t="s">
        <v>146</v>
      </c>
      <c r="AU131" s="213" t="s">
        <v>86</v>
      </c>
      <c r="AY131" s="14" t="s">
        <v>143</v>
      </c>
      <c r="BE131" s="214">
        <f t="shared" si="4"/>
        <v>0</v>
      </c>
      <c r="BF131" s="214">
        <f t="shared" si="5"/>
        <v>0</v>
      </c>
      <c r="BG131" s="214">
        <f t="shared" si="6"/>
        <v>0</v>
      </c>
      <c r="BH131" s="214">
        <f t="shared" si="7"/>
        <v>0</v>
      </c>
      <c r="BI131" s="214">
        <f t="shared" si="8"/>
        <v>0</v>
      </c>
      <c r="BJ131" s="14" t="s">
        <v>84</v>
      </c>
      <c r="BK131" s="214">
        <f t="shared" si="9"/>
        <v>0</v>
      </c>
      <c r="BL131" s="14" t="s">
        <v>161</v>
      </c>
      <c r="BM131" s="213" t="s">
        <v>230</v>
      </c>
    </row>
    <row r="132" spans="1:65" s="2" customFormat="1" ht="16.5" customHeight="1">
      <c r="A132" s="31"/>
      <c r="B132" s="32"/>
      <c r="C132" s="201" t="s">
        <v>193</v>
      </c>
      <c r="D132" s="201" t="s">
        <v>146</v>
      </c>
      <c r="E132" s="202" t="s">
        <v>1168</v>
      </c>
      <c r="F132" s="203" t="s">
        <v>1169</v>
      </c>
      <c r="G132" s="204" t="s">
        <v>247</v>
      </c>
      <c r="H132" s="205">
        <v>1</v>
      </c>
      <c r="I132" s="206"/>
      <c r="J132" s="207">
        <f t="shared" si="0"/>
        <v>0</v>
      </c>
      <c r="K132" s="208"/>
      <c r="L132" s="36"/>
      <c r="M132" s="209" t="s">
        <v>1</v>
      </c>
      <c r="N132" s="210" t="s">
        <v>41</v>
      </c>
      <c r="O132" s="68"/>
      <c r="P132" s="211">
        <f t="shared" si="1"/>
        <v>0</v>
      </c>
      <c r="Q132" s="211">
        <v>0</v>
      </c>
      <c r="R132" s="211">
        <f t="shared" si="2"/>
        <v>0</v>
      </c>
      <c r="S132" s="211">
        <v>0</v>
      </c>
      <c r="T132" s="212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161</v>
      </c>
      <c r="AT132" s="213" t="s">
        <v>146</v>
      </c>
      <c r="AU132" s="213" t="s">
        <v>86</v>
      </c>
      <c r="AY132" s="14" t="s">
        <v>143</v>
      </c>
      <c r="BE132" s="214">
        <f t="shared" si="4"/>
        <v>0</v>
      </c>
      <c r="BF132" s="214">
        <f t="shared" si="5"/>
        <v>0</v>
      </c>
      <c r="BG132" s="214">
        <f t="shared" si="6"/>
        <v>0</v>
      </c>
      <c r="BH132" s="214">
        <f t="shared" si="7"/>
        <v>0</v>
      </c>
      <c r="BI132" s="214">
        <f t="shared" si="8"/>
        <v>0</v>
      </c>
      <c r="BJ132" s="14" t="s">
        <v>84</v>
      </c>
      <c r="BK132" s="214">
        <f t="shared" si="9"/>
        <v>0</v>
      </c>
      <c r="BL132" s="14" t="s">
        <v>161</v>
      </c>
      <c r="BM132" s="213" t="s">
        <v>238</v>
      </c>
    </row>
    <row r="133" spans="1:65" s="2" customFormat="1" ht="27" customHeight="1">
      <c r="A133" s="31"/>
      <c r="B133" s="32"/>
      <c r="C133" s="201" t="s">
        <v>197</v>
      </c>
      <c r="D133" s="201" t="s">
        <v>146</v>
      </c>
      <c r="E133" s="202" t="s">
        <v>1171</v>
      </c>
      <c r="F133" s="203" t="s">
        <v>1172</v>
      </c>
      <c r="G133" s="204" t="s">
        <v>247</v>
      </c>
      <c r="H133" s="205">
        <v>1</v>
      </c>
      <c r="I133" s="206"/>
      <c r="J133" s="207">
        <f t="shared" si="0"/>
        <v>0</v>
      </c>
      <c r="K133" s="208"/>
      <c r="L133" s="36"/>
      <c r="M133" s="209" t="s">
        <v>1</v>
      </c>
      <c r="N133" s="210" t="s">
        <v>41</v>
      </c>
      <c r="O133" s="68"/>
      <c r="P133" s="211">
        <f t="shared" si="1"/>
        <v>0</v>
      </c>
      <c r="Q133" s="211">
        <v>0</v>
      </c>
      <c r="R133" s="211">
        <f t="shared" si="2"/>
        <v>0</v>
      </c>
      <c r="S133" s="211">
        <v>0</v>
      </c>
      <c r="T133" s="212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161</v>
      </c>
      <c r="AT133" s="213" t="s">
        <v>146</v>
      </c>
      <c r="AU133" s="213" t="s">
        <v>86</v>
      </c>
      <c r="AY133" s="14" t="s">
        <v>143</v>
      </c>
      <c r="BE133" s="214">
        <f t="shared" si="4"/>
        <v>0</v>
      </c>
      <c r="BF133" s="214">
        <f t="shared" si="5"/>
        <v>0</v>
      </c>
      <c r="BG133" s="214">
        <f t="shared" si="6"/>
        <v>0</v>
      </c>
      <c r="BH133" s="214">
        <f t="shared" si="7"/>
        <v>0</v>
      </c>
      <c r="BI133" s="214">
        <f t="shared" si="8"/>
        <v>0</v>
      </c>
      <c r="BJ133" s="14" t="s">
        <v>84</v>
      </c>
      <c r="BK133" s="214">
        <f t="shared" si="9"/>
        <v>0</v>
      </c>
      <c r="BL133" s="14" t="s">
        <v>161</v>
      </c>
      <c r="BM133" s="213" t="s">
        <v>244</v>
      </c>
    </row>
    <row r="134" spans="1:65" s="2" customFormat="1" ht="16.5" customHeight="1">
      <c r="A134" s="31"/>
      <c r="B134" s="32"/>
      <c r="C134" s="201" t="s">
        <v>201</v>
      </c>
      <c r="D134" s="201" t="s">
        <v>146</v>
      </c>
      <c r="E134" s="202" t="s">
        <v>1389</v>
      </c>
      <c r="F134" s="203" t="s">
        <v>1390</v>
      </c>
      <c r="G134" s="204" t="s">
        <v>149</v>
      </c>
      <c r="H134" s="205">
        <v>9</v>
      </c>
      <c r="I134" s="206"/>
      <c r="J134" s="207">
        <f t="shared" si="0"/>
        <v>0</v>
      </c>
      <c r="K134" s="208"/>
      <c r="L134" s="36"/>
      <c r="M134" s="209" t="s">
        <v>1</v>
      </c>
      <c r="N134" s="210" t="s">
        <v>41</v>
      </c>
      <c r="O134" s="68"/>
      <c r="P134" s="211">
        <f t="shared" si="1"/>
        <v>0</v>
      </c>
      <c r="Q134" s="211">
        <v>0</v>
      </c>
      <c r="R134" s="211">
        <f t="shared" si="2"/>
        <v>0</v>
      </c>
      <c r="S134" s="211">
        <v>0</v>
      </c>
      <c r="T134" s="212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161</v>
      </c>
      <c r="AT134" s="213" t="s">
        <v>146</v>
      </c>
      <c r="AU134" s="213" t="s">
        <v>86</v>
      </c>
      <c r="AY134" s="14" t="s">
        <v>143</v>
      </c>
      <c r="BE134" s="214">
        <f t="shared" si="4"/>
        <v>0</v>
      </c>
      <c r="BF134" s="214">
        <f t="shared" si="5"/>
        <v>0</v>
      </c>
      <c r="BG134" s="214">
        <f t="shared" si="6"/>
        <v>0</v>
      </c>
      <c r="BH134" s="214">
        <f t="shared" si="7"/>
        <v>0</v>
      </c>
      <c r="BI134" s="214">
        <f t="shared" si="8"/>
        <v>0</v>
      </c>
      <c r="BJ134" s="14" t="s">
        <v>84</v>
      </c>
      <c r="BK134" s="214">
        <f t="shared" si="9"/>
        <v>0</v>
      </c>
      <c r="BL134" s="14" t="s">
        <v>161</v>
      </c>
      <c r="BM134" s="213" t="s">
        <v>253</v>
      </c>
    </row>
    <row r="135" spans="1:65" s="2" customFormat="1" ht="16.5" customHeight="1">
      <c r="A135" s="31"/>
      <c r="B135" s="32"/>
      <c r="C135" s="201" t="s">
        <v>8</v>
      </c>
      <c r="D135" s="201" t="s">
        <v>146</v>
      </c>
      <c r="E135" s="202" t="s">
        <v>1392</v>
      </c>
      <c r="F135" s="203" t="s">
        <v>1393</v>
      </c>
      <c r="G135" s="204" t="s">
        <v>247</v>
      </c>
      <c r="H135" s="205">
        <v>10</v>
      </c>
      <c r="I135" s="206"/>
      <c r="J135" s="207">
        <f t="shared" si="0"/>
        <v>0</v>
      </c>
      <c r="K135" s="208"/>
      <c r="L135" s="36"/>
      <c r="M135" s="209" t="s">
        <v>1</v>
      </c>
      <c r="N135" s="210" t="s">
        <v>41</v>
      </c>
      <c r="O135" s="68"/>
      <c r="P135" s="211">
        <f t="shared" si="1"/>
        <v>0</v>
      </c>
      <c r="Q135" s="211">
        <v>0</v>
      </c>
      <c r="R135" s="211">
        <f t="shared" si="2"/>
        <v>0</v>
      </c>
      <c r="S135" s="211">
        <v>0</v>
      </c>
      <c r="T135" s="212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161</v>
      </c>
      <c r="AT135" s="213" t="s">
        <v>146</v>
      </c>
      <c r="AU135" s="213" t="s">
        <v>86</v>
      </c>
      <c r="AY135" s="14" t="s">
        <v>143</v>
      </c>
      <c r="BE135" s="214">
        <f t="shared" si="4"/>
        <v>0</v>
      </c>
      <c r="BF135" s="214">
        <f t="shared" si="5"/>
        <v>0</v>
      </c>
      <c r="BG135" s="214">
        <f t="shared" si="6"/>
        <v>0</v>
      </c>
      <c r="BH135" s="214">
        <f t="shared" si="7"/>
        <v>0</v>
      </c>
      <c r="BI135" s="214">
        <f t="shared" si="8"/>
        <v>0</v>
      </c>
      <c r="BJ135" s="14" t="s">
        <v>84</v>
      </c>
      <c r="BK135" s="214">
        <f t="shared" si="9"/>
        <v>0</v>
      </c>
      <c r="BL135" s="14" t="s">
        <v>161</v>
      </c>
      <c r="BM135" s="213" t="s">
        <v>270</v>
      </c>
    </row>
    <row r="136" spans="1:65" s="2" customFormat="1" ht="16.5" customHeight="1">
      <c r="A136" s="31"/>
      <c r="B136" s="32"/>
      <c r="C136" s="201" t="s">
        <v>150</v>
      </c>
      <c r="D136" s="201" t="s">
        <v>146</v>
      </c>
      <c r="E136" s="202" t="s">
        <v>1395</v>
      </c>
      <c r="F136" s="203" t="s">
        <v>1187</v>
      </c>
      <c r="G136" s="204" t="s">
        <v>247</v>
      </c>
      <c r="H136" s="205">
        <v>10</v>
      </c>
      <c r="I136" s="206"/>
      <c r="J136" s="207">
        <f t="shared" si="0"/>
        <v>0</v>
      </c>
      <c r="K136" s="208"/>
      <c r="L136" s="36"/>
      <c r="M136" s="209" t="s">
        <v>1</v>
      </c>
      <c r="N136" s="210" t="s">
        <v>41</v>
      </c>
      <c r="O136" s="68"/>
      <c r="P136" s="211">
        <f t="shared" si="1"/>
        <v>0</v>
      </c>
      <c r="Q136" s="211">
        <v>0</v>
      </c>
      <c r="R136" s="211">
        <f t="shared" si="2"/>
        <v>0</v>
      </c>
      <c r="S136" s="211">
        <v>0</v>
      </c>
      <c r="T136" s="212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161</v>
      </c>
      <c r="AT136" s="213" t="s">
        <v>146</v>
      </c>
      <c r="AU136" s="213" t="s">
        <v>86</v>
      </c>
      <c r="AY136" s="14" t="s">
        <v>143</v>
      </c>
      <c r="BE136" s="214">
        <f t="shared" si="4"/>
        <v>0</v>
      </c>
      <c r="BF136" s="214">
        <f t="shared" si="5"/>
        <v>0</v>
      </c>
      <c r="BG136" s="214">
        <f t="shared" si="6"/>
        <v>0</v>
      </c>
      <c r="BH136" s="214">
        <f t="shared" si="7"/>
        <v>0</v>
      </c>
      <c r="BI136" s="214">
        <f t="shared" si="8"/>
        <v>0</v>
      </c>
      <c r="BJ136" s="14" t="s">
        <v>84</v>
      </c>
      <c r="BK136" s="214">
        <f t="shared" si="9"/>
        <v>0</v>
      </c>
      <c r="BL136" s="14" t="s">
        <v>161</v>
      </c>
      <c r="BM136" s="213" t="s">
        <v>155</v>
      </c>
    </row>
    <row r="137" spans="1:65" s="2" customFormat="1" ht="16.5" customHeight="1">
      <c r="A137" s="31"/>
      <c r="B137" s="32"/>
      <c r="C137" s="201" t="s">
        <v>211</v>
      </c>
      <c r="D137" s="201" t="s">
        <v>146</v>
      </c>
      <c r="E137" s="202" t="s">
        <v>1397</v>
      </c>
      <c r="F137" s="203" t="s">
        <v>1190</v>
      </c>
      <c r="G137" s="204" t="s">
        <v>247</v>
      </c>
      <c r="H137" s="205">
        <v>10</v>
      </c>
      <c r="I137" s="206"/>
      <c r="J137" s="207">
        <f t="shared" si="0"/>
        <v>0</v>
      </c>
      <c r="K137" s="208"/>
      <c r="L137" s="36"/>
      <c r="M137" s="209" t="s">
        <v>1</v>
      </c>
      <c r="N137" s="210" t="s">
        <v>41</v>
      </c>
      <c r="O137" s="68"/>
      <c r="P137" s="211">
        <f t="shared" si="1"/>
        <v>0</v>
      </c>
      <c r="Q137" s="211">
        <v>0</v>
      </c>
      <c r="R137" s="211">
        <f t="shared" si="2"/>
        <v>0</v>
      </c>
      <c r="S137" s="211">
        <v>0</v>
      </c>
      <c r="T137" s="212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161</v>
      </c>
      <c r="AT137" s="213" t="s">
        <v>146</v>
      </c>
      <c r="AU137" s="213" t="s">
        <v>86</v>
      </c>
      <c r="AY137" s="14" t="s">
        <v>143</v>
      </c>
      <c r="BE137" s="214">
        <f t="shared" si="4"/>
        <v>0</v>
      </c>
      <c r="BF137" s="214">
        <f t="shared" si="5"/>
        <v>0</v>
      </c>
      <c r="BG137" s="214">
        <f t="shared" si="6"/>
        <v>0</v>
      </c>
      <c r="BH137" s="214">
        <f t="shared" si="7"/>
        <v>0</v>
      </c>
      <c r="BI137" s="214">
        <f t="shared" si="8"/>
        <v>0</v>
      </c>
      <c r="BJ137" s="14" t="s">
        <v>84</v>
      </c>
      <c r="BK137" s="214">
        <f t="shared" si="9"/>
        <v>0</v>
      </c>
      <c r="BL137" s="14" t="s">
        <v>161</v>
      </c>
      <c r="BM137" s="213" t="s">
        <v>285</v>
      </c>
    </row>
    <row r="138" spans="1:65" s="2" customFormat="1" ht="16.5" customHeight="1">
      <c r="A138" s="31"/>
      <c r="B138" s="32"/>
      <c r="C138" s="201" t="s">
        <v>215</v>
      </c>
      <c r="D138" s="201" t="s">
        <v>146</v>
      </c>
      <c r="E138" s="202" t="s">
        <v>1192</v>
      </c>
      <c r="F138" s="203" t="s">
        <v>1193</v>
      </c>
      <c r="G138" s="204" t="s">
        <v>247</v>
      </c>
      <c r="H138" s="205">
        <v>10</v>
      </c>
      <c r="I138" s="206"/>
      <c r="J138" s="207">
        <f t="shared" si="0"/>
        <v>0</v>
      </c>
      <c r="K138" s="208"/>
      <c r="L138" s="36"/>
      <c r="M138" s="209" t="s">
        <v>1</v>
      </c>
      <c r="N138" s="210" t="s">
        <v>41</v>
      </c>
      <c r="O138" s="68"/>
      <c r="P138" s="211">
        <f t="shared" si="1"/>
        <v>0</v>
      </c>
      <c r="Q138" s="211">
        <v>0</v>
      </c>
      <c r="R138" s="211">
        <f t="shared" si="2"/>
        <v>0</v>
      </c>
      <c r="S138" s="211">
        <v>0</v>
      </c>
      <c r="T138" s="212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161</v>
      </c>
      <c r="AT138" s="213" t="s">
        <v>146</v>
      </c>
      <c r="AU138" s="213" t="s">
        <v>86</v>
      </c>
      <c r="AY138" s="14" t="s">
        <v>143</v>
      </c>
      <c r="BE138" s="214">
        <f t="shared" si="4"/>
        <v>0</v>
      </c>
      <c r="BF138" s="214">
        <f t="shared" si="5"/>
        <v>0</v>
      </c>
      <c r="BG138" s="214">
        <f t="shared" si="6"/>
        <v>0</v>
      </c>
      <c r="BH138" s="214">
        <f t="shared" si="7"/>
        <v>0</v>
      </c>
      <c r="BI138" s="214">
        <f t="shared" si="8"/>
        <v>0</v>
      </c>
      <c r="BJ138" s="14" t="s">
        <v>84</v>
      </c>
      <c r="BK138" s="214">
        <f t="shared" si="9"/>
        <v>0</v>
      </c>
      <c r="BL138" s="14" t="s">
        <v>161</v>
      </c>
      <c r="BM138" s="213" t="s">
        <v>293</v>
      </c>
    </row>
    <row r="139" spans="1:65" s="2" customFormat="1" ht="16.5" customHeight="1">
      <c r="A139" s="31"/>
      <c r="B139" s="32"/>
      <c r="C139" s="201" t="s">
        <v>219</v>
      </c>
      <c r="D139" s="201" t="s">
        <v>146</v>
      </c>
      <c r="E139" s="202" t="s">
        <v>1400</v>
      </c>
      <c r="F139" s="203" t="s">
        <v>1196</v>
      </c>
      <c r="G139" s="204" t="s">
        <v>149</v>
      </c>
      <c r="H139" s="205">
        <v>15</v>
      </c>
      <c r="I139" s="206"/>
      <c r="J139" s="207">
        <f t="shared" si="0"/>
        <v>0</v>
      </c>
      <c r="K139" s="208"/>
      <c r="L139" s="36"/>
      <c r="M139" s="209" t="s">
        <v>1</v>
      </c>
      <c r="N139" s="210" t="s">
        <v>41</v>
      </c>
      <c r="O139" s="68"/>
      <c r="P139" s="211">
        <f t="shared" si="1"/>
        <v>0</v>
      </c>
      <c r="Q139" s="211">
        <v>0</v>
      </c>
      <c r="R139" s="211">
        <f t="shared" si="2"/>
        <v>0</v>
      </c>
      <c r="S139" s="211">
        <v>0</v>
      </c>
      <c r="T139" s="212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161</v>
      </c>
      <c r="AT139" s="213" t="s">
        <v>146</v>
      </c>
      <c r="AU139" s="213" t="s">
        <v>86</v>
      </c>
      <c r="AY139" s="14" t="s">
        <v>143</v>
      </c>
      <c r="BE139" s="214">
        <f t="shared" si="4"/>
        <v>0</v>
      </c>
      <c r="BF139" s="214">
        <f t="shared" si="5"/>
        <v>0</v>
      </c>
      <c r="BG139" s="214">
        <f t="shared" si="6"/>
        <v>0</v>
      </c>
      <c r="BH139" s="214">
        <f t="shared" si="7"/>
        <v>0</v>
      </c>
      <c r="BI139" s="214">
        <f t="shared" si="8"/>
        <v>0</v>
      </c>
      <c r="BJ139" s="14" t="s">
        <v>84</v>
      </c>
      <c r="BK139" s="214">
        <f t="shared" si="9"/>
        <v>0</v>
      </c>
      <c r="BL139" s="14" t="s">
        <v>161</v>
      </c>
      <c r="BM139" s="213" t="s">
        <v>301</v>
      </c>
    </row>
    <row r="140" spans="1:65" s="2" customFormat="1" ht="16.5" customHeight="1">
      <c r="A140" s="31"/>
      <c r="B140" s="32"/>
      <c r="C140" s="201" t="s">
        <v>223</v>
      </c>
      <c r="D140" s="201" t="s">
        <v>146</v>
      </c>
      <c r="E140" s="202" t="s">
        <v>1198</v>
      </c>
      <c r="F140" s="203" t="s">
        <v>1199</v>
      </c>
      <c r="G140" s="204" t="s">
        <v>149</v>
      </c>
      <c r="H140" s="205">
        <v>10</v>
      </c>
      <c r="I140" s="206"/>
      <c r="J140" s="207">
        <f t="shared" si="0"/>
        <v>0</v>
      </c>
      <c r="K140" s="208"/>
      <c r="L140" s="36"/>
      <c r="M140" s="209" t="s">
        <v>1</v>
      </c>
      <c r="N140" s="210" t="s">
        <v>41</v>
      </c>
      <c r="O140" s="68"/>
      <c r="P140" s="211">
        <f t="shared" si="1"/>
        <v>0</v>
      </c>
      <c r="Q140" s="211">
        <v>0</v>
      </c>
      <c r="R140" s="211">
        <f t="shared" si="2"/>
        <v>0</v>
      </c>
      <c r="S140" s="211">
        <v>0</v>
      </c>
      <c r="T140" s="212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161</v>
      </c>
      <c r="AT140" s="213" t="s">
        <v>146</v>
      </c>
      <c r="AU140" s="213" t="s">
        <v>86</v>
      </c>
      <c r="AY140" s="14" t="s">
        <v>143</v>
      </c>
      <c r="BE140" s="214">
        <f t="shared" si="4"/>
        <v>0</v>
      </c>
      <c r="BF140" s="214">
        <f t="shared" si="5"/>
        <v>0</v>
      </c>
      <c r="BG140" s="214">
        <f t="shared" si="6"/>
        <v>0</v>
      </c>
      <c r="BH140" s="214">
        <f t="shared" si="7"/>
        <v>0</v>
      </c>
      <c r="BI140" s="214">
        <f t="shared" si="8"/>
        <v>0</v>
      </c>
      <c r="BJ140" s="14" t="s">
        <v>84</v>
      </c>
      <c r="BK140" s="214">
        <f t="shared" si="9"/>
        <v>0</v>
      </c>
      <c r="BL140" s="14" t="s">
        <v>161</v>
      </c>
      <c r="BM140" s="213" t="s">
        <v>309</v>
      </c>
    </row>
    <row r="141" spans="1:65" s="2" customFormat="1" ht="26.25" customHeight="1">
      <c r="A141" s="31"/>
      <c r="B141" s="32"/>
      <c r="C141" s="201" t="s">
        <v>7</v>
      </c>
      <c r="D141" s="201" t="s">
        <v>146</v>
      </c>
      <c r="E141" s="202" t="s">
        <v>1201</v>
      </c>
      <c r="F141" s="203" t="s">
        <v>1202</v>
      </c>
      <c r="G141" s="204" t="s">
        <v>247</v>
      </c>
      <c r="H141" s="205">
        <v>15</v>
      </c>
      <c r="I141" s="206"/>
      <c r="J141" s="207">
        <f t="shared" si="0"/>
        <v>0</v>
      </c>
      <c r="K141" s="208"/>
      <c r="L141" s="36"/>
      <c r="M141" s="209" t="s">
        <v>1</v>
      </c>
      <c r="N141" s="210" t="s">
        <v>41</v>
      </c>
      <c r="O141" s="68"/>
      <c r="P141" s="211">
        <f t="shared" si="1"/>
        <v>0</v>
      </c>
      <c r="Q141" s="211">
        <v>0</v>
      </c>
      <c r="R141" s="211">
        <f t="shared" si="2"/>
        <v>0</v>
      </c>
      <c r="S141" s="211">
        <v>0</v>
      </c>
      <c r="T141" s="212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161</v>
      </c>
      <c r="AT141" s="213" t="s">
        <v>146</v>
      </c>
      <c r="AU141" s="213" t="s">
        <v>86</v>
      </c>
      <c r="AY141" s="14" t="s">
        <v>143</v>
      </c>
      <c r="BE141" s="214">
        <f t="shared" si="4"/>
        <v>0</v>
      </c>
      <c r="BF141" s="214">
        <f t="shared" si="5"/>
        <v>0</v>
      </c>
      <c r="BG141" s="214">
        <f t="shared" si="6"/>
        <v>0</v>
      </c>
      <c r="BH141" s="214">
        <f t="shared" si="7"/>
        <v>0</v>
      </c>
      <c r="BI141" s="214">
        <f t="shared" si="8"/>
        <v>0</v>
      </c>
      <c r="BJ141" s="14" t="s">
        <v>84</v>
      </c>
      <c r="BK141" s="214">
        <f t="shared" si="9"/>
        <v>0</v>
      </c>
      <c r="BL141" s="14" t="s">
        <v>161</v>
      </c>
      <c r="BM141" s="213" t="s">
        <v>317</v>
      </c>
    </row>
    <row r="142" spans="1:65" s="2" customFormat="1" ht="16.5" customHeight="1">
      <c r="A142" s="31"/>
      <c r="B142" s="32"/>
      <c r="C142" s="201" t="s">
        <v>230</v>
      </c>
      <c r="D142" s="201" t="s">
        <v>146</v>
      </c>
      <c r="E142" s="202" t="s">
        <v>1404</v>
      </c>
      <c r="F142" s="203" t="s">
        <v>1205</v>
      </c>
      <c r="G142" s="204" t="s">
        <v>247</v>
      </c>
      <c r="H142" s="205">
        <v>3</v>
      </c>
      <c r="I142" s="206"/>
      <c r="J142" s="207">
        <f t="shared" si="0"/>
        <v>0</v>
      </c>
      <c r="K142" s="208"/>
      <c r="L142" s="36"/>
      <c r="M142" s="209" t="s">
        <v>1</v>
      </c>
      <c r="N142" s="210" t="s">
        <v>41</v>
      </c>
      <c r="O142" s="68"/>
      <c r="P142" s="211">
        <f t="shared" si="1"/>
        <v>0</v>
      </c>
      <c r="Q142" s="211">
        <v>0</v>
      </c>
      <c r="R142" s="211">
        <f t="shared" si="2"/>
        <v>0</v>
      </c>
      <c r="S142" s="211">
        <v>0</v>
      </c>
      <c r="T142" s="212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161</v>
      </c>
      <c r="AT142" s="213" t="s">
        <v>146</v>
      </c>
      <c r="AU142" s="213" t="s">
        <v>86</v>
      </c>
      <c r="AY142" s="14" t="s">
        <v>143</v>
      </c>
      <c r="BE142" s="214">
        <f t="shared" si="4"/>
        <v>0</v>
      </c>
      <c r="BF142" s="214">
        <f t="shared" si="5"/>
        <v>0</v>
      </c>
      <c r="BG142" s="214">
        <f t="shared" si="6"/>
        <v>0</v>
      </c>
      <c r="BH142" s="214">
        <f t="shared" si="7"/>
        <v>0</v>
      </c>
      <c r="BI142" s="214">
        <f t="shared" si="8"/>
        <v>0</v>
      </c>
      <c r="BJ142" s="14" t="s">
        <v>84</v>
      </c>
      <c r="BK142" s="214">
        <f t="shared" si="9"/>
        <v>0</v>
      </c>
      <c r="BL142" s="14" t="s">
        <v>161</v>
      </c>
      <c r="BM142" s="213" t="s">
        <v>325</v>
      </c>
    </row>
    <row r="143" spans="1:65" s="2" customFormat="1" ht="16.5" customHeight="1">
      <c r="A143" s="31"/>
      <c r="B143" s="32"/>
      <c r="C143" s="201" t="s">
        <v>234</v>
      </c>
      <c r="D143" s="201" t="s">
        <v>146</v>
      </c>
      <c r="E143" s="202" t="s">
        <v>1406</v>
      </c>
      <c r="F143" s="203" t="s">
        <v>1208</v>
      </c>
      <c r="G143" s="204" t="s">
        <v>247</v>
      </c>
      <c r="H143" s="205">
        <v>5</v>
      </c>
      <c r="I143" s="206"/>
      <c r="J143" s="207">
        <f t="shared" si="0"/>
        <v>0</v>
      </c>
      <c r="K143" s="208"/>
      <c r="L143" s="36"/>
      <c r="M143" s="209" t="s">
        <v>1</v>
      </c>
      <c r="N143" s="210" t="s">
        <v>41</v>
      </c>
      <c r="O143" s="68"/>
      <c r="P143" s="211">
        <f t="shared" si="1"/>
        <v>0</v>
      </c>
      <c r="Q143" s="211">
        <v>0</v>
      </c>
      <c r="R143" s="211">
        <f t="shared" si="2"/>
        <v>0</v>
      </c>
      <c r="S143" s="211">
        <v>0</v>
      </c>
      <c r="T143" s="212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161</v>
      </c>
      <c r="AT143" s="213" t="s">
        <v>146</v>
      </c>
      <c r="AU143" s="213" t="s">
        <v>86</v>
      </c>
      <c r="AY143" s="14" t="s">
        <v>143</v>
      </c>
      <c r="BE143" s="214">
        <f t="shared" si="4"/>
        <v>0</v>
      </c>
      <c r="BF143" s="214">
        <f t="shared" si="5"/>
        <v>0</v>
      </c>
      <c r="BG143" s="214">
        <f t="shared" si="6"/>
        <v>0</v>
      </c>
      <c r="BH143" s="214">
        <f t="shared" si="7"/>
        <v>0</v>
      </c>
      <c r="BI143" s="214">
        <f t="shared" si="8"/>
        <v>0</v>
      </c>
      <c r="BJ143" s="14" t="s">
        <v>84</v>
      </c>
      <c r="BK143" s="214">
        <f t="shared" si="9"/>
        <v>0</v>
      </c>
      <c r="BL143" s="14" t="s">
        <v>161</v>
      </c>
      <c r="BM143" s="213" t="s">
        <v>333</v>
      </c>
    </row>
    <row r="144" spans="1:65" s="2" customFormat="1" ht="16.5" customHeight="1">
      <c r="A144" s="31"/>
      <c r="B144" s="32"/>
      <c r="C144" s="201" t="s">
        <v>238</v>
      </c>
      <c r="D144" s="201" t="s">
        <v>146</v>
      </c>
      <c r="E144" s="202" t="s">
        <v>1408</v>
      </c>
      <c r="F144" s="203" t="s">
        <v>1211</v>
      </c>
      <c r="G144" s="204" t="s">
        <v>247</v>
      </c>
      <c r="H144" s="205">
        <v>2</v>
      </c>
      <c r="I144" s="206"/>
      <c r="J144" s="207">
        <f t="shared" si="0"/>
        <v>0</v>
      </c>
      <c r="K144" s="208"/>
      <c r="L144" s="36"/>
      <c r="M144" s="209" t="s">
        <v>1</v>
      </c>
      <c r="N144" s="210" t="s">
        <v>41</v>
      </c>
      <c r="O144" s="68"/>
      <c r="P144" s="211">
        <f t="shared" si="1"/>
        <v>0</v>
      </c>
      <c r="Q144" s="211">
        <v>0</v>
      </c>
      <c r="R144" s="211">
        <f t="shared" si="2"/>
        <v>0</v>
      </c>
      <c r="S144" s="211">
        <v>0</v>
      </c>
      <c r="T144" s="212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161</v>
      </c>
      <c r="AT144" s="213" t="s">
        <v>146</v>
      </c>
      <c r="AU144" s="213" t="s">
        <v>86</v>
      </c>
      <c r="AY144" s="14" t="s">
        <v>143</v>
      </c>
      <c r="BE144" s="214">
        <f t="shared" si="4"/>
        <v>0</v>
      </c>
      <c r="BF144" s="214">
        <f t="shared" si="5"/>
        <v>0</v>
      </c>
      <c r="BG144" s="214">
        <f t="shared" si="6"/>
        <v>0</v>
      </c>
      <c r="BH144" s="214">
        <f t="shared" si="7"/>
        <v>0</v>
      </c>
      <c r="BI144" s="214">
        <f t="shared" si="8"/>
        <v>0</v>
      </c>
      <c r="BJ144" s="14" t="s">
        <v>84</v>
      </c>
      <c r="BK144" s="214">
        <f t="shared" si="9"/>
        <v>0</v>
      </c>
      <c r="BL144" s="14" t="s">
        <v>161</v>
      </c>
      <c r="BM144" s="213" t="s">
        <v>341</v>
      </c>
    </row>
    <row r="145" spans="1:65" s="2" customFormat="1" ht="16.5" customHeight="1">
      <c r="A145" s="31"/>
      <c r="B145" s="32"/>
      <c r="C145" s="201" t="s">
        <v>240</v>
      </c>
      <c r="D145" s="201" t="s">
        <v>146</v>
      </c>
      <c r="E145" s="202" t="s">
        <v>1410</v>
      </c>
      <c r="F145" s="203" t="s">
        <v>1411</v>
      </c>
      <c r="G145" s="204" t="s">
        <v>247</v>
      </c>
      <c r="H145" s="205">
        <v>1</v>
      </c>
      <c r="I145" s="206"/>
      <c r="J145" s="207">
        <f t="shared" si="0"/>
        <v>0</v>
      </c>
      <c r="K145" s="208"/>
      <c r="L145" s="36"/>
      <c r="M145" s="209" t="s">
        <v>1</v>
      </c>
      <c r="N145" s="210" t="s">
        <v>41</v>
      </c>
      <c r="O145" s="68"/>
      <c r="P145" s="211">
        <f t="shared" si="1"/>
        <v>0</v>
      </c>
      <c r="Q145" s="211">
        <v>0</v>
      </c>
      <c r="R145" s="211">
        <f t="shared" si="2"/>
        <v>0</v>
      </c>
      <c r="S145" s="211">
        <v>0</v>
      </c>
      <c r="T145" s="212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161</v>
      </c>
      <c r="AT145" s="213" t="s">
        <v>146</v>
      </c>
      <c r="AU145" s="213" t="s">
        <v>86</v>
      </c>
      <c r="AY145" s="14" t="s">
        <v>143</v>
      </c>
      <c r="BE145" s="214">
        <f t="shared" si="4"/>
        <v>0</v>
      </c>
      <c r="BF145" s="214">
        <f t="shared" si="5"/>
        <v>0</v>
      </c>
      <c r="BG145" s="214">
        <f t="shared" si="6"/>
        <v>0</v>
      </c>
      <c r="BH145" s="214">
        <f t="shared" si="7"/>
        <v>0</v>
      </c>
      <c r="BI145" s="214">
        <f t="shared" si="8"/>
        <v>0</v>
      </c>
      <c r="BJ145" s="14" t="s">
        <v>84</v>
      </c>
      <c r="BK145" s="214">
        <f t="shared" si="9"/>
        <v>0</v>
      </c>
      <c r="BL145" s="14" t="s">
        <v>161</v>
      </c>
      <c r="BM145" s="213" t="s">
        <v>351</v>
      </c>
    </row>
    <row r="146" spans="1:65" s="2" customFormat="1" ht="16.5" customHeight="1">
      <c r="A146" s="31"/>
      <c r="B146" s="32"/>
      <c r="C146" s="201" t="s">
        <v>244</v>
      </c>
      <c r="D146" s="201" t="s">
        <v>146</v>
      </c>
      <c r="E146" s="202" t="s">
        <v>1216</v>
      </c>
      <c r="F146" s="203" t="s">
        <v>1217</v>
      </c>
      <c r="G146" s="204" t="s">
        <v>247</v>
      </c>
      <c r="H146" s="205">
        <v>1</v>
      </c>
      <c r="I146" s="206"/>
      <c r="J146" s="207">
        <f t="shared" si="0"/>
        <v>0</v>
      </c>
      <c r="K146" s="208"/>
      <c r="L146" s="36"/>
      <c r="M146" s="209" t="s">
        <v>1</v>
      </c>
      <c r="N146" s="210" t="s">
        <v>41</v>
      </c>
      <c r="O146" s="68"/>
      <c r="P146" s="211">
        <f t="shared" si="1"/>
        <v>0</v>
      </c>
      <c r="Q146" s="211">
        <v>0</v>
      </c>
      <c r="R146" s="211">
        <f t="shared" si="2"/>
        <v>0</v>
      </c>
      <c r="S146" s="211">
        <v>0</v>
      </c>
      <c r="T146" s="212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161</v>
      </c>
      <c r="AT146" s="213" t="s">
        <v>146</v>
      </c>
      <c r="AU146" s="213" t="s">
        <v>86</v>
      </c>
      <c r="AY146" s="14" t="s">
        <v>143</v>
      </c>
      <c r="BE146" s="214">
        <f t="shared" si="4"/>
        <v>0</v>
      </c>
      <c r="BF146" s="214">
        <f t="shared" si="5"/>
        <v>0</v>
      </c>
      <c r="BG146" s="214">
        <f t="shared" si="6"/>
        <v>0</v>
      </c>
      <c r="BH146" s="214">
        <f t="shared" si="7"/>
        <v>0</v>
      </c>
      <c r="BI146" s="214">
        <f t="shared" si="8"/>
        <v>0</v>
      </c>
      <c r="BJ146" s="14" t="s">
        <v>84</v>
      </c>
      <c r="BK146" s="214">
        <f t="shared" si="9"/>
        <v>0</v>
      </c>
      <c r="BL146" s="14" t="s">
        <v>161</v>
      </c>
      <c r="BM146" s="213" t="s">
        <v>359</v>
      </c>
    </row>
    <row r="147" spans="1:65" s="2" customFormat="1" ht="25.5" customHeight="1">
      <c r="A147" s="31"/>
      <c r="B147" s="32"/>
      <c r="C147" s="201" t="s">
        <v>249</v>
      </c>
      <c r="D147" s="201" t="s">
        <v>146</v>
      </c>
      <c r="E147" s="202" t="s">
        <v>1414</v>
      </c>
      <c r="F147" s="203" t="s">
        <v>1415</v>
      </c>
      <c r="G147" s="204" t="s">
        <v>247</v>
      </c>
      <c r="H147" s="205">
        <v>1</v>
      </c>
      <c r="I147" s="206"/>
      <c r="J147" s="207">
        <f t="shared" si="0"/>
        <v>0</v>
      </c>
      <c r="K147" s="208"/>
      <c r="L147" s="36"/>
      <c r="M147" s="209" t="s">
        <v>1</v>
      </c>
      <c r="N147" s="210" t="s">
        <v>41</v>
      </c>
      <c r="O147" s="68"/>
      <c r="P147" s="211">
        <f t="shared" si="1"/>
        <v>0</v>
      </c>
      <c r="Q147" s="211">
        <v>0</v>
      </c>
      <c r="R147" s="211">
        <f t="shared" si="2"/>
        <v>0</v>
      </c>
      <c r="S147" s="211">
        <v>0</v>
      </c>
      <c r="T147" s="212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161</v>
      </c>
      <c r="AT147" s="213" t="s">
        <v>146</v>
      </c>
      <c r="AU147" s="213" t="s">
        <v>86</v>
      </c>
      <c r="AY147" s="14" t="s">
        <v>143</v>
      </c>
      <c r="BE147" s="214">
        <f t="shared" si="4"/>
        <v>0</v>
      </c>
      <c r="BF147" s="214">
        <f t="shared" si="5"/>
        <v>0</v>
      </c>
      <c r="BG147" s="214">
        <f t="shared" si="6"/>
        <v>0</v>
      </c>
      <c r="BH147" s="214">
        <f t="shared" si="7"/>
        <v>0</v>
      </c>
      <c r="BI147" s="214">
        <f t="shared" si="8"/>
        <v>0</v>
      </c>
      <c r="BJ147" s="14" t="s">
        <v>84</v>
      </c>
      <c r="BK147" s="214">
        <f t="shared" si="9"/>
        <v>0</v>
      </c>
      <c r="BL147" s="14" t="s">
        <v>161</v>
      </c>
      <c r="BM147" s="213" t="s">
        <v>369</v>
      </c>
    </row>
    <row r="148" spans="1:65" s="2" customFormat="1" ht="25.5" customHeight="1">
      <c r="A148" s="31"/>
      <c r="B148" s="32"/>
      <c r="C148" s="201" t="s">
        <v>253</v>
      </c>
      <c r="D148" s="201" t="s">
        <v>146</v>
      </c>
      <c r="E148" s="202" t="s">
        <v>1417</v>
      </c>
      <c r="F148" s="203" t="s">
        <v>1418</v>
      </c>
      <c r="G148" s="204" t="s">
        <v>247</v>
      </c>
      <c r="H148" s="205">
        <v>1</v>
      </c>
      <c r="I148" s="206"/>
      <c r="J148" s="207">
        <f t="shared" si="0"/>
        <v>0</v>
      </c>
      <c r="K148" s="208"/>
      <c r="L148" s="36"/>
      <c r="M148" s="209" t="s">
        <v>1</v>
      </c>
      <c r="N148" s="210" t="s">
        <v>41</v>
      </c>
      <c r="O148" s="68"/>
      <c r="P148" s="211">
        <f t="shared" si="1"/>
        <v>0</v>
      </c>
      <c r="Q148" s="211">
        <v>0</v>
      </c>
      <c r="R148" s="211">
        <f t="shared" si="2"/>
        <v>0</v>
      </c>
      <c r="S148" s="211">
        <v>0</v>
      </c>
      <c r="T148" s="212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3" t="s">
        <v>161</v>
      </c>
      <c r="AT148" s="213" t="s">
        <v>146</v>
      </c>
      <c r="AU148" s="213" t="s">
        <v>86</v>
      </c>
      <c r="AY148" s="14" t="s">
        <v>143</v>
      </c>
      <c r="BE148" s="214">
        <f t="shared" si="4"/>
        <v>0</v>
      </c>
      <c r="BF148" s="214">
        <f t="shared" si="5"/>
        <v>0</v>
      </c>
      <c r="BG148" s="214">
        <f t="shared" si="6"/>
        <v>0</v>
      </c>
      <c r="BH148" s="214">
        <f t="shared" si="7"/>
        <v>0</v>
      </c>
      <c r="BI148" s="214">
        <f t="shared" si="8"/>
        <v>0</v>
      </c>
      <c r="BJ148" s="14" t="s">
        <v>84</v>
      </c>
      <c r="BK148" s="214">
        <f t="shared" si="9"/>
        <v>0</v>
      </c>
      <c r="BL148" s="14" t="s">
        <v>161</v>
      </c>
      <c r="BM148" s="213" t="s">
        <v>377</v>
      </c>
    </row>
    <row r="149" spans="1:65" s="2" customFormat="1" ht="25.5" customHeight="1">
      <c r="A149" s="31"/>
      <c r="B149" s="32"/>
      <c r="C149" s="201" t="s">
        <v>258</v>
      </c>
      <c r="D149" s="201" t="s">
        <v>146</v>
      </c>
      <c r="E149" s="202" t="s">
        <v>1219</v>
      </c>
      <c r="F149" s="203" t="s">
        <v>1220</v>
      </c>
      <c r="G149" s="204" t="s">
        <v>247</v>
      </c>
      <c r="H149" s="205">
        <v>1</v>
      </c>
      <c r="I149" s="206"/>
      <c r="J149" s="207">
        <f t="shared" si="0"/>
        <v>0</v>
      </c>
      <c r="K149" s="208"/>
      <c r="L149" s="36"/>
      <c r="M149" s="209" t="s">
        <v>1</v>
      </c>
      <c r="N149" s="210" t="s">
        <v>41</v>
      </c>
      <c r="O149" s="68"/>
      <c r="P149" s="211">
        <f t="shared" si="1"/>
        <v>0</v>
      </c>
      <c r="Q149" s="211">
        <v>0</v>
      </c>
      <c r="R149" s="211">
        <f t="shared" si="2"/>
        <v>0</v>
      </c>
      <c r="S149" s="211">
        <v>0</v>
      </c>
      <c r="T149" s="212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161</v>
      </c>
      <c r="AT149" s="213" t="s">
        <v>146</v>
      </c>
      <c r="AU149" s="213" t="s">
        <v>86</v>
      </c>
      <c r="AY149" s="14" t="s">
        <v>143</v>
      </c>
      <c r="BE149" s="214">
        <f t="shared" si="4"/>
        <v>0</v>
      </c>
      <c r="BF149" s="214">
        <f t="shared" si="5"/>
        <v>0</v>
      </c>
      <c r="BG149" s="214">
        <f t="shared" si="6"/>
        <v>0</v>
      </c>
      <c r="BH149" s="214">
        <f t="shared" si="7"/>
        <v>0</v>
      </c>
      <c r="BI149" s="214">
        <f t="shared" si="8"/>
        <v>0</v>
      </c>
      <c r="BJ149" s="14" t="s">
        <v>84</v>
      </c>
      <c r="BK149" s="214">
        <f t="shared" si="9"/>
        <v>0</v>
      </c>
      <c r="BL149" s="14" t="s">
        <v>161</v>
      </c>
      <c r="BM149" s="213" t="s">
        <v>385</v>
      </c>
    </row>
    <row r="150" spans="1:65" s="2" customFormat="1" ht="16.5" customHeight="1">
      <c r="A150" s="31"/>
      <c r="B150" s="32"/>
      <c r="C150" s="201" t="s">
        <v>270</v>
      </c>
      <c r="D150" s="201" t="s">
        <v>146</v>
      </c>
      <c r="E150" s="202" t="s">
        <v>1222</v>
      </c>
      <c r="F150" s="203" t="s">
        <v>1223</v>
      </c>
      <c r="G150" s="204" t="s">
        <v>247</v>
      </c>
      <c r="H150" s="205">
        <v>2</v>
      </c>
      <c r="I150" s="206"/>
      <c r="J150" s="207">
        <f t="shared" si="0"/>
        <v>0</v>
      </c>
      <c r="K150" s="208"/>
      <c r="L150" s="36"/>
      <c r="M150" s="209" t="s">
        <v>1</v>
      </c>
      <c r="N150" s="210" t="s">
        <v>41</v>
      </c>
      <c r="O150" s="68"/>
      <c r="P150" s="211">
        <f t="shared" si="1"/>
        <v>0</v>
      </c>
      <c r="Q150" s="211">
        <v>0</v>
      </c>
      <c r="R150" s="211">
        <f t="shared" si="2"/>
        <v>0</v>
      </c>
      <c r="S150" s="211">
        <v>0</v>
      </c>
      <c r="T150" s="212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161</v>
      </c>
      <c r="AT150" s="213" t="s">
        <v>146</v>
      </c>
      <c r="AU150" s="213" t="s">
        <v>86</v>
      </c>
      <c r="AY150" s="14" t="s">
        <v>143</v>
      </c>
      <c r="BE150" s="214">
        <f t="shared" si="4"/>
        <v>0</v>
      </c>
      <c r="BF150" s="214">
        <f t="shared" si="5"/>
        <v>0</v>
      </c>
      <c r="BG150" s="214">
        <f t="shared" si="6"/>
        <v>0</v>
      </c>
      <c r="BH150" s="214">
        <f t="shared" si="7"/>
        <v>0</v>
      </c>
      <c r="BI150" s="214">
        <f t="shared" si="8"/>
        <v>0</v>
      </c>
      <c r="BJ150" s="14" t="s">
        <v>84</v>
      </c>
      <c r="BK150" s="214">
        <f t="shared" si="9"/>
        <v>0</v>
      </c>
      <c r="BL150" s="14" t="s">
        <v>161</v>
      </c>
      <c r="BM150" s="213" t="s">
        <v>393</v>
      </c>
    </row>
    <row r="151" spans="1:65" s="2" customFormat="1" ht="25.5" customHeight="1">
      <c r="A151" s="31"/>
      <c r="B151" s="32"/>
      <c r="C151" s="201" t="s">
        <v>274</v>
      </c>
      <c r="D151" s="201" t="s">
        <v>146</v>
      </c>
      <c r="E151" s="202" t="s">
        <v>1255</v>
      </c>
      <c r="F151" s="203" t="s">
        <v>1256</v>
      </c>
      <c r="G151" s="204" t="s">
        <v>247</v>
      </c>
      <c r="H151" s="205">
        <v>1</v>
      </c>
      <c r="I151" s="206"/>
      <c r="J151" s="207">
        <f t="shared" si="0"/>
        <v>0</v>
      </c>
      <c r="K151" s="208"/>
      <c r="L151" s="36"/>
      <c r="M151" s="209" t="s">
        <v>1</v>
      </c>
      <c r="N151" s="210" t="s">
        <v>41</v>
      </c>
      <c r="O151" s="68"/>
      <c r="P151" s="211">
        <f t="shared" si="1"/>
        <v>0</v>
      </c>
      <c r="Q151" s="211">
        <v>0</v>
      </c>
      <c r="R151" s="211">
        <f t="shared" si="2"/>
        <v>0</v>
      </c>
      <c r="S151" s="211">
        <v>0</v>
      </c>
      <c r="T151" s="212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3" t="s">
        <v>161</v>
      </c>
      <c r="AT151" s="213" t="s">
        <v>146</v>
      </c>
      <c r="AU151" s="213" t="s">
        <v>86</v>
      </c>
      <c r="AY151" s="14" t="s">
        <v>143</v>
      </c>
      <c r="BE151" s="214">
        <f t="shared" si="4"/>
        <v>0</v>
      </c>
      <c r="BF151" s="214">
        <f t="shared" si="5"/>
        <v>0</v>
      </c>
      <c r="BG151" s="214">
        <f t="shared" si="6"/>
        <v>0</v>
      </c>
      <c r="BH151" s="214">
        <f t="shared" si="7"/>
        <v>0</v>
      </c>
      <c r="BI151" s="214">
        <f t="shared" si="8"/>
        <v>0</v>
      </c>
      <c r="BJ151" s="14" t="s">
        <v>84</v>
      </c>
      <c r="BK151" s="214">
        <f t="shared" si="9"/>
        <v>0</v>
      </c>
      <c r="BL151" s="14" t="s">
        <v>161</v>
      </c>
      <c r="BM151" s="213" t="s">
        <v>401</v>
      </c>
    </row>
    <row r="152" spans="1:65" s="2" customFormat="1" ht="25.5" customHeight="1">
      <c r="A152" s="31"/>
      <c r="B152" s="32"/>
      <c r="C152" s="201" t="s">
        <v>155</v>
      </c>
      <c r="D152" s="201" t="s">
        <v>146</v>
      </c>
      <c r="E152" s="202" t="s">
        <v>1509</v>
      </c>
      <c r="F152" s="203" t="s">
        <v>1510</v>
      </c>
      <c r="G152" s="204" t="s">
        <v>247</v>
      </c>
      <c r="H152" s="205">
        <v>1</v>
      </c>
      <c r="I152" s="206"/>
      <c r="J152" s="207">
        <f t="shared" si="0"/>
        <v>0</v>
      </c>
      <c r="K152" s="208"/>
      <c r="L152" s="36"/>
      <c r="M152" s="209" t="s">
        <v>1</v>
      </c>
      <c r="N152" s="210" t="s">
        <v>41</v>
      </c>
      <c r="O152" s="68"/>
      <c r="P152" s="211">
        <f t="shared" si="1"/>
        <v>0</v>
      </c>
      <c r="Q152" s="211">
        <v>0</v>
      </c>
      <c r="R152" s="211">
        <f t="shared" si="2"/>
        <v>0</v>
      </c>
      <c r="S152" s="211">
        <v>0</v>
      </c>
      <c r="T152" s="212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161</v>
      </c>
      <c r="AT152" s="213" t="s">
        <v>146</v>
      </c>
      <c r="AU152" s="213" t="s">
        <v>86</v>
      </c>
      <c r="AY152" s="14" t="s">
        <v>143</v>
      </c>
      <c r="BE152" s="214">
        <f t="shared" si="4"/>
        <v>0</v>
      </c>
      <c r="BF152" s="214">
        <f t="shared" si="5"/>
        <v>0</v>
      </c>
      <c r="BG152" s="214">
        <f t="shared" si="6"/>
        <v>0</v>
      </c>
      <c r="BH152" s="214">
        <f t="shared" si="7"/>
        <v>0</v>
      </c>
      <c r="BI152" s="214">
        <f t="shared" si="8"/>
        <v>0</v>
      </c>
      <c r="BJ152" s="14" t="s">
        <v>84</v>
      </c>
      <c r="BK152" s="214">
        <f t="shared" si="9"/>
        <v>0</v>
      </c>
      <c r="BL152" s="14" t="s">
        <v>161</v>
      </c>
      <c r="BM152" s="213" t="s">
        <v>409</v>
      </c>
    </row>
    <row r="153" spans="1:65" s="2" customFormat="1" ht="25.5" customHeight="1">
      <c r="A153" s="31"/>
      <c r="B153" s="32"/>
      <c r="C153" s="201" t="s">
        <v>281</v>
      </c>
      <c r="D153" s="201" t="s">
        <v>146</v>
      </c>
      <c r="E153" s="202" t="s">
        <v>1511</v>
      </c>
      <c r="F153" s="203" t="s">
        <v>1512</v>
      </c>
      <c r="G153" s="204" t="s">
        <v>247</v>
      </c>
      <c r="H153" s="205">
        <v>1</v>
      </c>
      <c r="I153" s="206"/>
      <c r="J153" s="207">
        <f aca="true" t="shared" si="10" ref="J153:J184">ROUND(I153*H153,2)</f>
        <v>0</v>
      </c>
      <c r="K153" s="208"/>
      <c r="L153" s="36"/>
      <c r="M153" s="209" t="s">
        <v>1</v>
      </c>
      <c r="N153" s="210" t="s">
        <v>41</v>
      </c>
      <c r="O153" s="68"/>
      <c r="P153" s="211">
        <f aca="true" t="shared" si="11" ref="P153:P184">O153*H153</f>
        <v>0</v>
      </c>
      <c r="Q153" s="211">
        <v>0</v>
      </c>
      <c r="R153" s="211">
        <f aca="true" t="shared" si="12" ref="R153:R184">Q153*H153</f>
        <v>0</v>
      </c>
      <c r="S153" s="211">
        <v>0</v>
      </c>
      <c r="T153" s="212">
        <f aca="true" t="shared" si="13" ref="T153:T184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3" t="s">
        <v>161</v>
      </c>
      <c r="AT153" s="213" t="s">
        <v>146</v>
      </c>
      <c r="AU153" s="213" t="s">
        <v>86</v>
      </c>
      <c r="AY153" s="14" t="s">
        <v>143</v>
      </c>
      <c r="BE153" s="214">
        <f aca="true" t="shared" si="14" ref="BE153:BE185">IF(N153="základní",J153,0)</f>
        <v>0</v>
      </c>
      <c r="BF153" s="214">
        <f aca="true" t="shared" si="15" ref="BF153:BF185">IF(N153="snížená",J153,0)</f>
        <v>0</v>
      </c>
      <c r="BG153" s="214">
        <f aca="true" t="shared" si="16" ref="BG153:BG185">IF(N153="zákl. přenesená",J153,0)</f>
        <v>0</v>
      </c>
      <c r="BH153" s="214">
        <f aca="true" t="shared" si="17" ref="BH153:BH185">IF(N153="sníž. přenesená",J153,0)</f>
        <v>0</v>
      </c>
      <c r="BI153" s="214">
        <f aca="true" t="shared" si="18" ref="BI153:BI185">IF(N153="nulová",J153,0)</f>
        <v>0</v>
      </c>
      <c r="BJ153" s="14" t="s">
        <v>84</v>
      </c>
      <c r="BK153" s="214">
        <f aca="true" t="shared" si="19" ref="BK153:BK185">ROUND(I153*H153,2)</f>
        <v>0</v>
      </c>
      <c r="BL153" s="14" t="s">
        <v>161</v>
      </c>
      <c r="BM153" s="213" t="s">
        <v>419</v>
      </c>
    </row>
    <row r="154" spans="1:65" s="2" customFormat="1" ht="16.5" customHeight="1">
      <c r="A154" s="31"/>
      <c r="B154" s="32"/>
      <c r="C154" s="201" t="s">
        <v>285</v>
      </c>
      <c r="D154" s="201" t="s">
        <v>146</v>
      </c>
      <c r="E154" s="202" t="s">
        <v>1513</v>
      </c>
      <c r="F154" s="203" t="s">
        <v>1514</v>
      </c>
      <c r="G154" s="204" t="s">
        <v>149</v>
      </c>
      <c r="H154" s="205">
        <v>20</v>
      </c>
      <c r="I154" s="206"/>
      <c r="J154" s="207">
        <f t="shared" si="10"/>
        <v>0</v>
      </c>
      <c r="K154" s="208"/>
      <c r="L154" s="36"/>
      <c r="M154" s="209" t="s">
        <v>1</v>
      </c>
      <c r="N154" s="210" t="s">
        <v>41</v>
      </c>
      <c r="O154" s="68"/>
      <c r="P154" s="211">
        <f t="shared" si="11"/>
        <v>0</v>
      </c>
      <c r="Q154" s="211">
        <v>0</v>
      </c>
      <c r="R154" s="211">
        <f t="shared" si="12"/>
        <v>0</v>
      </c>
      <c r="S154" s="211">
        <v>0</v>
      </c>
      <c r="T154" s="212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3" t="s">
        <v>161</v>
      </c>
      <c r="AT154" s="213" t="s">
        <v>146</v>
      </c>
      <c r="AU154" s="213" t="s">
        <v>86</v>
      </c>
      <c r="AY154" s="14" t="s">
        <v>143</v>
      </c>
      <c r="BE154" s="214">
        <f t="shared" si="14"/>
        <v>0</v>
      </c>
      <c r="BF154" s="214">
        <f t="shared" si="15"/>
        <v>0</v>
      </c>
      <c r="BG154" s="214">
        <f t="shared" si="16"/>
        <v>0</v>
      </c>
      <c r="BH154" s="214">
        <f t="shared" si="17"/>
        <v>0</v>
      </c>
      <c r="BI154" s="214">
        <f t="shared" si="18"/>
        <v>0</v>
      </c>
      <c r="BJ154" s="14" t="s">
        <v>84</v>
      </c>
      <c r="BK154" s="214">
        <f t="shared" si="19"/>
        <v>0</v>
      </c>
      <c r="BL154" s="14" t="s">
        <v>161</v>
      </c>
      <c r="BM154" s="213" t="s">
        <v>427</v>
      </c>
    </row>
    <row r="155" spans="1:65" s="2" customFormat="1" ht="25.5" customHeight="1">
      <c r="A155" s="31"/>
      <c r="B155" s="32"/>
      <c r="C155" s="201" t="s">
        <v>289</v>
      </c>
      <c r="D155" s="201" t="s">
        <v>146</v>
      </c>
      <c r="E155" s="202" t="s">
        <v>1261</v>
      </c>
      <c r="F155" s="203" t="s">
        <v>1262</v>
      </c>
      <c r="G155" s="204" t="s">
        <v>247</v>
      </c>
      <c r="H155" s="205">
        <v>1</v>
      </c>
      <c r="I155" s="206"/>
      <c r="J155" s="207">
        <f t="shared" si="10"/>
        <v>0</v>
      </c>
      <c r="K155" s="208"/>
      <c r="L155" s="36"/>
      <c r="M155" s="209" t="s">
        <v>1</v>
      </c>
      <c r="N155" s="210" t="s">
        <v>41</v>
      </c>
      <c r="O155" s="68"/>
      <c r="P155" s="211">
        <f t="shared" si="11"/>
        <v>0</v>
      </c>
      <c r="Q155" s="211">
        <v>0</v>
      </c>
      <c r="R155" s="211">
        <f t="shared" si="12"/>
        <v>0</v>
      </c>
      <c r="S155" s="211">
        <v>0</v>
      </c>
      <c r="T155" s="212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3" t="s">
        <v>161</v>
      </c>
      <c r="AT155" s="213" t="s">
        <v>146</v>
      </c>
      <c r="AU155" s="213" t="s">
        <v>86</v>
      </c>
      <c r="AY155" s="14" t="s">
        <v>143</v>
      </c>
      <c r="BE155" s="214">
        <f t="shared" si="14"/>
        <v>0</v>
      </c>
      <c r="BF155" s="214">
        <f t="shared" si="15"/>
        <v>0</v>
      </c>
      <c r="BG155" s="214">
        <f t="shared" si="16"/>
        <v>0</v>
      </c>
      <c r="BH155" s="214">
        <f t="shared" si="17"/>
        <v>0</v>
      </c>
      <c r="BI155" s="214">
        <f t="shared" si="18"/>
        <v>0</v>
      </c>
      <c r="BJ155" s="14" t="s">
        <v>84</v>
      </c>
      <c r="BK155" s="214">
        <f t="shared" si="19"/>
        <v>0</v>
      </c>
      <c r="BL155" s="14" t="s">
        <v>161</v>
      </c>
      <c r="BM155" s="213" t="s">
        <v>435</v>
      </c>
    </row>
    <row r="156" spans="1:65" s="2" customFormat="1" ht="16.5" customHeight="1">
      <c r="A156" s="31"/>
      <c r="B156" s="32"/>
      <c r="C156" s="201" t="s">
        <v>293</v>
      </c>
      <c r="D156" s="201" t="s">
        <v>146</v>
      </c>
      <c r="E156" s="202" t="s">
        <v>1431</v>
      </c>
      <c r="F156" s="203" t="s">
        <v>1268</v>
      </c>
      <c r="G156" s="204" t="s">
        <v>247</v>
      </c>
      <c r="H156" s="205">
        <v>8</v>
      </c>
      <c r="I156" s="206"/>
      <c r="J156" s="207">
        <f t="shared" si="10"/>
        <v>0</v>
      </c>
      <c r="K156" s="208"/>
      <c r="L156" s="36"/>
      <c r="M156" s="209" t="s">
        <v>1</v>
      </c>
      <c r="N156" s="210" t="s">
        <v>41</v>
      </c>
      <c r="O156" s="68"/>
      <c r="P156" s="211">
        <f t="shared" si="11"/>
        <v>0</v>
      </c>
      <c r="Q156" s="211">
        <v>0</v>
      </c>
      <c r="R156" s="211">
        <f t="shared" si="12"/>
        <v>0</v>
      </c>
      <c r="S156" s="211">
        <v>0</v>
      </c>
      <c r="T156" s="212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161</v>
      </c>
      <c r="AT156" s="213" t="s">
        <v>146</v>
      </c>
      <c r="AU156" s="213" t="s">
        <v>86</v>
      </c>
      <c r="AY156" s="14" t="s">
        <v>143</v>
      </c>
      <c r="BE156" s="214">
        <f t="shared" si="14"/>
        <v>0</v>
      </c>
      <c r="BF156" s="214">
        <f t="shared" si="15"/>
        <v>0</v>
      </c>
      <c r="BG156" s="214">
        <f t="shared" si="16"/>
        <v>0</v>
      </c>
      <c r="BH156" s="214">
        <f t="shared" si="17"/>
        <v>0</v>
      </c>
      <c r="BI156" s="214">
        <f t="shared" si="18"/>
        <v>0</v>
      </c>
      <c r="BJ156" s="14" t="s">
        <v>84</v>
      </c>
      <c r="BK156" s="214">
        <f t="shared" si="19"/>
        <v>0</v>
      </c>
      <c r="BL156" s="14" t="s">
        <v>161</v>
      </c>
      <c r="BM156" s="213" t="s">
        <v>443</v>
      </c>
    </row>
    <row r="157" spans="1:65" s="2" customFormat="1" ht="16.5" customHeight="1">
      <c r="A157" s="31"/>
      <c r="B157" s="32"/>
      <c r="C157" s="201" t="s">
        <v>297</v>
      </c>
      <c r="D157" s="201" t="s">
        <v>146</v>
      </c>
      <c r="E157" s="202" t="s">
        <v>1515</v>
      </c>
      <c r="F157" s="203" t="s">
        <v>1271</v>
      </c>
      <c r="G157" s="204" t="s">
        <v>247</v>
      </c>
      <c r="H157" s="205">
        <v>27</v>
      </c>
      <c r="I157" s="206"/>
      <c r="J157" s="207">
        <f t="shared" si="10"/>
        <v>0</v>
      </c>
      <c r="K157" s="208"/>
      <c r="L157" s="36"/>
      <c r="M157" s="209" t="s">
        <v>1</v>
      </c>
      <c r="N157" s="210" t="s">
        <v>41</v>
      </c>
      <c r="O157" s="68"/>
      <c r="P157" s="211">
        <f t="shared" si="11"/>
        <v>0</v>
      </c>
      <c r="Q157" s="211">
        <v>0</v>
      </c>
      <c r="R157" s="211">
        <f t="shared" si="12"/>
        <v>0</v>
      </c>
      <c r="S157" s="211">
        <v>0</v>
      </c>
      <c r="T157" s="212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161</v>
      </c>
      <c r="AT157" s="213" t="s">
        <v>146</v>
      </c>
      <c r="AU157" s="213" t="s">
        <v>86</v>
      </c>
      <c r="AY157" s="14" t="s">
        <v>143</v>
      </c>
      <c r="BE157" s="214">
        <f t="shared" si="14"/>
        <v>0</v>
      </c>
      <c r="BF157" s="214">
        <f t="shared" si="15"/>
        <v>0</v>
      </c>
      <c r="BG157" s="214">
        <f t="shared" si="16"/>
        <v>0</v>
      </c>
      <c r="BH157" s="214">
        <f t="shared" si="17"/>
        <v>0</v>
      </c>
      <c r="BI157" s="214">
        <f t="shared" si="18"/>
        <v>0</v>
      </c>
      <c r="BJ157" s="14" t="s">
        <v>84</v>
      </c>
      <c r="BK157" s="214">
        <f t="shared" si="19"/>
        <v>0</v>
      </c>
      <c r="BL157" s="14" t="s">
        <v>161</v>
      </c>
      <c r="BM157" s="213" t="s">
        <v>449</v>
      </c>
    </row>
    <row r="158" spans="1:65" s="2" customFormat="1" ht="16.5" customHeight="1">
      <c r="A158" s="31"/>
      <c r="B158" s="32"/>
      <c r="C158" s="201" t="s">
        <v>301</v>
      </c>
      <c r="D158" s="201" t="s">
        <v>146</v>
      </c>
      <c r="E158" s="202" t="s">
        <v>1273</v>
      </c>
      <c r="F158" s="203" t="s">
        <v>1274</v>
      </c>
      <c r="G158" s="204" t="s">
        <v>247</v>
      </c>
      <c r="H158" s="205">
        <v>1</v>
      </c>
      <c r="I158" s="206"/>
      <c r="J158" s="207">
        <f t="shared" si="10"/>
        <v>0</v>
      </c>
      <c r="K158" s="208"/>
      <c r="L158" s="36"/>
      <c r="M158" s="209" t="s">
        <v>1</v>
      </c>
      <c r="N158" s="210" t="s">
        <v>41</v>
      </c>
      <c r="O158" s="68"/>
      <c r="P158" s="211">
        <f t="shared" si="11"/>
        <v>0</v>
      </c>
      <c r="Q158" s="211">
        <v>0</v>
      </c>
      <c r="R158" s="211">
        <f t="shared" si="12"/>
        <v>0</v>
      </c>
      <c r="S158" s="211">
        <v>0</v>
      </c>
      <c r="T158" s="212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161</v>
      </c>
      <c r="AT158" s="213" t="s">
        <v>146</v>
      </c>
      <c r="AU158" s="213" t="s">
        <v>86</v>
      </c>
      <c r="AY158" s="14" t="s">
        <v>143</v>
      </c>
      <c r="BE158" s="214">
        <f t="shared" si="14"/>
        <v>0</v>
      </c>
      <c r="BF158" s="214">
        <f t="shared" si="15"/>
        <v>0</v>
      </c>
      <c r="BG158" s="214">
        <f t="shared" si="16"/>
        <v>0</v>
      </c>
      <c r="BH158" s="214">
        <f t="shared" si="17"/>
        <v>0</v>
      </c>
      <c r="BI158" s="214">
        <f t="shared" si="18"/>
        <v>0</v>
      </c>
      <c r="BJ158" s="14" t="s">
        <v>84</v>
      </c>
      <c r="BK158" s="214">
        <f t="shared" si="19"/>
        <v>0</v>
      </c>
      <c r="BL158" s="14" t="s">
        <v>161</v>
      </c>
      <c r="BM158" s="213" t="s">
        <v>457</v>
      </c>
    </row>
    <row r="159" spans="1:65" s="2" customFormat="1" ht="16.5" customHeight="1">
      <c r="A159" s="31"/>
      <c r="B159" s="32"/>
      <c r="C159" s="201" t="s">
        <v>305</v>
      </c>
      <c r="D159" s="201" t="s">
        <v>146</v>
      </c>
      <c r="E159" s="202" t="s">
        <v>1436</v>
      </c>
      <c r="F159" s="203" t="s">
        <v>1277</v>
      </c>
      <c r="G159" s="204" t="s">
        <v>247</v>
      </c>
      <c r="H159" s="205">
        <v>6</v>
      </c>
      <c r="I159" s="206"/>
      <c r="J159" s="207">
        <f t="shared" si="10"/>
        <v>0</v>
      </c>
      <c r="K159" s="208"/>
      <c r="L159" s="36"/>
      <c r="M159" s="209" t="s">
        <v>1</v>
      </c>
      <c r="N159" s="210" t="s">
        <v>41</v>
      </c>
      <c r="O159" s="68"/>
      <c r="P159" s="211">
        <f t="shared" si="11"/>
        <v>0</v>
      </c>
      <c r="Q159" s="211">
        <v>0</v>
      </c>
      <c r="R159" s="211">
        <f t="shared" si="12"/>
        <v>0</v>
      </c>
      <c r="S159" s="211">
        <v>0</v>
      </c>
      <c r="T159" s="212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3" t="s">
        <v>161</v>
      </c>
      <c r="AT159" s="213" t="s">
        <v>146</v>
      </c>
      <c r="AU159" s="213" t="s">
        <v>86</v>
      </c>
      <c r="AY159" s="14" t="s">
        <v>143</v>
      </c>
      <c r="BE159" s="214">
        <f t="shared" si="14"/>
        <v>0</v>
      </c>
      <c r="BF159" s="214">
        <f t="shared" si="15"/>
        <v>0</v>
      </c>
      <c r="BG159" s="214">
        <f t="shared" si="16"/>
        <v>0</v>
      </c>
      <c r="BH159" s="214">
        <f t="shared" si="17"/>
        <v>0</v>
      </c>
      <c r="BI159" s="214">
        <f t="shared" si="18"/>
        <v>0</v>
      </c>
      <c r="BJ159" s="14" t="s">
        <v>84</v>
      </c>
      <c r="BK159" s="214">
        <f t="shared" si="19"/>
        <v>0</v>
      </c>
      <c r="BL159" s="14" t="s">
        <v>161</v>
      </c>
      <c r="BM159" s="213" t="s">
        <v>465</v>
      </c>
    </row>
    <row r="160" spans="1:65" s="2" customFormat="1" ht="16.5" customHeight="1">
      <c r="A160" s="31"/>
      <c r="B160" s="32"/>
      <c r="C160" s="201" t="s">
        <v>309</v>
      </c>
      <c r="D160" s="201" t="s">
        <v>146</v>
      </c>
      <c r="E160" s="202" t="s">
        <v>1438</v>
      </c>
      <c r="F160" s="203" t="s">
        <v>1280</v>
      </c>
      <c r="G160" s="204" t="s">
        <v>247</v>
      </c>
      <c r="H160" s="205">
        <v>6</v>
      </c>
      <c r="I160" s="206"/>
      <c r="J160" s="207">
        <f t="shared" si="10"/>
        <v>0</v>
      </c>
      <c r="K160" s="208"/>
      <c r="L160" s="36"/>
      <c r="M160" s="209" t="s">
        <v>1</v>
      </c>
      <c r="N160" s="210" t="s">
        <v>41</v>
      </c>
      <c r="O160" s="68"/>
      <c r="P160" s="211">
        <f t="shared" si="11"/>
        <v>0</v>
      </c>
      <c r="Q160" s="211">
        <v>0</v>
      </c>
      <c r="R160" s="211">
        <f t="shared" si="12"/>
        <v>0</v>
      </c>
      <c r="S160" s="211">
        <v>0</v>
      </c>
      <c r="T160" s="212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3" t="s">
        <v>161</v>
      </c>
      <c r="AT160" s="213" t="s">
        <v>146</v>
      </c>
      <c r="AU160" s="213" t="s">
        <v>86</v>
      </c>
      <c r="AY160" s="14" t="s">
        <v>143</v>
      </c>
      <c r="BE160" s="214">
        <f t="shared" si="14"/>
        <v>0</v>
      </c>
      <c r="BF160" s="214">
        <f t="shared" si="15"/>
        <v>0</v>
      </c>
      <c r="BG160" s="214">
        <f t="shared" si="16"/>
        <v>0</v>
      </c>
      <c r="BH160" s="214">
        <f t="shared" si="17"/>
        <v>0</v>
      </c>
      <c r="BI160" s="214">
        <f t="shared" si="18"/>
        <v>0</v>
      </c>
      <c r="BJ160" s="14" t="s">
        <v>84</v>
      </c>
      <c r="BK160" s="214">
        <f t="shared" si="19"/>
        <v>0</v>
      </c>
      <c r="BL160" s="14" t="s">
        <v>161</v>
      </c>
      <c r="BM160" s="213" t="s">
        <v>473</v>
      </c>
    </row>
    <row r="161" spans="1:65" s="2" customFormat="1" ht="26.25" customHeight="1">
      <c r="A161" s="31"/>
      <c r="B161" s="32"/>
      <c r="C161" s="201" t="s">
        <v>313</v>
      </c>
      <c r="D161" s="201" t="s">
        <v>146</v>
      </c>
      <c r="E161" s="202" t="s">
        <v>1440</v>
      </c>
      <c r="F161" s="203" t="s">
        <v>1283</v>
      </c>
      <c r="G161" s="204" t="s">
        <v>247</v>
      </c>
      <c r="H161" s="205">
        <v>6</v>
      </c>
      <c r="I161" s="206"/>
      <c r="J161" s="207">
        <f t="shared" si="10"/>
        <v>0</v>
      </c>
      <c r="K161" s="208"/>
      <c r="L161" s="36"/>
      <c r="M161" s="209" t="s">
        <v>1</v>
      </c>
      <c r="N161" s="210" t="s">
        <v>41</v>
      </c>
      <c r="O161" s="68"/>
      <c r="P161" s="211">
        <f t="shared" si="11"/>
        <v>0</v>
      </c>
      <c r="Q161" s="211">
        <v>0</v>
      </c>
      <c r="R161" s="211">
        <f t="shared" si="12"/>
        <v>0</v>
      </c>
      <c r="S161" s="211">
        <v>0</v>
      </c>
      <c r="T161" s="212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3" t="s">
        <v>161</v>
      </c>
      <c r="AT161" s="213" t="s">
        <v>146</v>
      </c>
      <c r="AU161" s="213" t="s">
        <v>86</v>
      </c>
      <c r="AY161" s="14" t="s">
        <v>143</v>
      </c>
      <c r="BE161" s="214">
        <f t="shared" si="14"/>
        <v>0</v>
      </c>
      <c r="BF161" s="214">
        <f t="shared" si="15"/>
        <v>0</v>
      </c>
      <c r="BG161" s="214">
        <f t="shared" si="16"/>
        <v>0</v>
      </c>
      <c r="BH161" s="214">
        <f t="shared" si="17"/>
        <v>0</v>
      </c>
      <c r="BI161" s="214">
        <f t="shared" si="18"/>
        <v>0</v>
      </c>
      <c r="BJ161" s="14" t="s">
        <v>84</v>
      </c>
      <c r="BK161" s="214">
        <f t="shared" si="19"/>
        <v>0</v>
      </c>
      <c r="BL161" s="14" t="s">
        <v>161</v>
      </c>
      <c r="BM161" s="213" t="s">
        <v>483</v>
      </c>
    </row>
    <row r="162" spans="1:65" s="2" customFormat="1" ht="26.25" customHeight="1">
      <c r="A162" s="31"/>
      <c r="B162" s="32"/>
      <c r="C162" s="201" t="s">
        <v>317</v>
      </c>
      <c r="D162" s="201" t="s">
        <v>146</v>
      </c>
      <c r="E162" s="202" t="s">
        <v>1442</v>
      </c>
      <c r="F162" s="203" t="s">
        <v>1443</v>
      </c>
      <c r="G162" s="204" t="s">
        <v>247</v>
      </c>
      <c r="H162" s="205">
        <v>1</v>
      </c>
      <c r="I162" s="206"/>
      <c r="J162" s="207">
        <f t="shared" si="10"/>
        <v>0</v>
      </c>
      <c r="K162" s="208"/>
      <c r="L162" s="36"/>
      <c r="M162" s="209" t="s">
        <v>1</v>
      </c>
      <c r="N162" s="210" t="s">
        <v>41</v>
      </c>
      <c r="O162" s="68"/>
      <c r="P162" s="211">
        <f t="shared" si="11"/>
        <v>0</v>
      </c>
      <c r="Q162" s="211">
        <v>0</v>
      </c>
      <c r="R162" s="211">
        <f t="shared" si="12"/>
        <v>0</v>
      </c>
      <c r="S162" s="211">
        <v>0</v>
      </c>
      <c r="T162" s="212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161</v>
      </c>
      <c r="AT162" s="213" t="s">
        <v>146</v>
      </c>
      <c r="AU162" s="213" t="s">
        <v>86</v>
      </c>
      <c r="AY162" s="14" t="s">
        <v>143</v>
      </c>
      <c r="BE162" s="214">
        <f t="shared" si="14"/>
        <v>0</v>
      </c>
      <c r="BF162" s="214">
        <f t="shared" si="15"/>
        <v>0</v>
      </c>
      <c r="BG162" s="214">
        <f t="shared" si="16"/>
        <v>0</v>
      </c>
      <c r="BH162" s="214">
        <f t="shared" si="17"/>
        <v>0</v>
      </c>
      <c r="BI162" s="214">
        <f t="shared" si="18"/>
        <v>0</v>
      </c>
      <c r="BJ162" s="14" t="s">
        <v>84</v>
      </c>
      <c r="BK162" s="214">
        <f t="shared" si="19"/>
        <v>0</v>
      </c>
      <c r="BL162" s="14" t="s">
        <v>161</v>
      </c>
      <c r="BM162" s="213" t="s">
        <v>491</v>
      </c>
    </row>
    <row r="163" spans="1:65" s="2" customFormat="1" ht="26.25" customHeight="1">
      <c r="A163" s="31"/>
      <c r="B163" s="32"/>
      <c r="C163" s="201" t="s">
        <v>321</v>
      </c>
      <c r="D163" s="201" t="s">
        <v>146</v>
      </c>
      <c r="E163" s="202" t="s">
        <v>1445</v>
      </c>
      <c r="F163" s="203" t="s">
        <v>1446</v>
      </c>
      <c r="G163" s="204" t="s">
        <v>247</v>
      </c>
      <c r="H163" s="205">
        <v>1</v>
      </c>
      <c r="I163" s="206"/>
      <c r="J163" s="207">
        <f t="shared" si="10"/>
        <v>0</v>
      </c>
      <c r="K163" s="208"/>
      <c r="L163" s="36"/>
      <c r="M163" s="209" t="s">
        <v>1</v>
      </c>
      <c r="N163" s="210" t="s">
        <v>41</v>
      </c>
      <c r="O163" s="68"/>
      <c r="P163" s="211">
        <f t="shared" si="11"/>
        <v>0</v>
      </c>
      <c r="Q163" s="211">
        <v>0</v>
      </c>
      <c r="R163" s="211">
        <f t="shared" si="12"/>
        <v>0</v>
      </c>
      <c r="S163" s="211">
        <v>0</v>
      </c>
      <c r="T163" s="212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3" t="s">
        <v>161</v>
      </c>
      <c r="AT163" s="213" t="s">
        <v>146</v>
      </c>
      <c r="AU163" s="213" t="s">
        <v>86</v>
      </c>
      <c r="AY163" s="14" t="s">
        <v>143</v>
      </c>
      <c r="BE163" s="214">
        <f t="shared" si="14"/>
        <v>0</v>
      </c>
      <c r="BF163" s="214">
        <f t="shared" si="15"/>
        <v>0</v>
      </c>
      <c r="BG163" s="214">
        <f t="shared" si="16"/>
        <v>0</v>
      </c>
      <c r="BH163" s="214">
        <f t="shared" si="17"/>
        <v>0</v>
      </c>
      <c r="BI163" s="214">
        <f t="shared" si="18"/>
        <v>0</v>
      </c>
      <c r="BJ163" s="14" t="s">
        <v>84</v>
      </c>
      <c r="BK163" s="214">
        <f t="shared" si="19"/>
        <v>0</v>
      </c>
      <c r="BL163" s="14" t="s">
        <v>161</v>
      </c>
      <c r="BM163" s="213" t="s">
        <v>499</v>
      </c>
    </row>
    <row r="164" spans="1:65" s="2" customFormat="1" ht="16.5" customHeight="1">
      <c r="A164" s="31"/>
      <c r="B164" s="32"/>
      <c r="C164" s="201" t="s">
        <v>325</v>
      </c>
      <c r="D164" s="201" t="s">
        <v>146</v>
      </c>
      <c r="E164" s="202" t="s">
        <v>1324</v>
      </c>
      <c r="F164" s="203" t="s">
        <v>1325</v>
      </c>
      <c r="G164" s="204" t="s">
        <v>247</v>
      </c>
      <c r="H164" s="205">
        <v>1</v>
      </c>
      <c r="I164" s="206"/>
      <c r="J164" s="207">
        <f t="shared" si="10"/>
        <v>0</v>
      </c>
      <c r="K164" s="208"/>
      <c r="L164" s="36"/>
      <c r="M164" s="209" t="s">
        <v>1</v>
      </c>
      <c r="N164" s="210" t="s">
        <v>41</v>
      </c>
      <c r="O164" s="68"/>
      <c r="P164" s="211">
        <f t="shared" si="11"/>
        <v>0</v>
      </c>
      <c r="Q164" s="211">
        <v>0</v>
      </c>
      <c r="R164" s="211">
        <f t="shared" si="12"/>
        <v>0</v>
      </c>
      <c r="S164" s="211">
        <v>0</v>
      </c>
      <c r="T164" s="212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161</v>
      </c>
      <c r="AT164" s="213" t="s">
        <v>146</v>
      </c>
      <c r="AU164" s="213" t="s">
        <v>86</v>
      </c>
      <c r="AY164" s="14" t="s">
        <v>143</v>
      </c>
      <c r="BE164" s="214">
        <f t="shared" si="14"/>
        <v>0</v>
      </c>
      <c r="BF164" s="214">
        <f t="shared" si="15"/>
        <v>0</v>
      </c>
      <c r="BG164" s="214">
        <f t="shared" si="16"/>
        <v>0</v>
      </c>
      <c r="BH164" s="214">
        <f t="shared" si="17"/>
        <v>0</v>
      </c>
      <c r="BI164" s="214">
        <f t="shared" si="18"/>
        <v>0</v>
      </c>
      <c r="BJ164" s="14" t="s">
        <v>84</v>
      </c>
      <c r="BK164" s="214">
        <f t="shared" si="19"/>
        <v>0</v>
      </c>
      <c r="BL164" s="14" t="s">
        <v>161</v>
      </c>
      <c r="BM164" s="213" t="s">
        <v>507</v>
      </c>
    </row>
    <row r="165" spans="1:65" s="2" customFormat="1" ht="25.5" customHeight="1">
      <c r="A165" s="31"/>
      <c r="B165" s="32"/>
      <c r="C165" s="201" t="s">
        <v>329</v>
      </c>
      <c r="D165" s="201" t="s">
        <v>146</v>
      </c>
      <c r="E165" s="202" t="s">
        <v>1452</v>
      </c>
      <c r="F165" s="203" t="s">
        <v>1453</v>
      </c>
      <c r="G165" s="204" t="s">
        <v>247</v>
      </c>
      <c r="H165" s="205">
        <v>2</v>
      </c>
      <c r="I165" s="206"/>
      <c r="J165" s="207">
        <f t="shared" si="10"/>
        <v>0</v>
      </c>
      <c r="K165" s="208"/>
      <c r="L165" s="36"/>
      <c r="M165" s="209" t="s">
        <v>1</v>
      </c>
      <c r="N165" s="210" t="s">
        <v>41</v>
      </c>
      <c r="O165" s="68"/>
      <c r="P165" s="211">
        <f t="shared" si="11"/>
        <v>0</v>
      </c>
      <c r="Q165" s="211">
        <v>0</v>
      </c>
      <c r="R165" s="211">
        <f t="shared" si="12"/>
        <v>0</v>
      </c>
      <c r="S165" s="211">
        <v>0</v>
      </c>
      <c r="T165" s="212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3" t="s">
        <v>161</v>
      </c>
      <c r="AT165" s="213" t="s">
        <v>146</v>
      </c>
      <c r="AU165" s="213" t="s">
        <v>86</v>
      </c>
      <c r="AY165" s="14" t="s">
        <v>143</v>
      </c>
      <c r="BE165" s="214">
        <f t="shared" si="14"/>
        <v>0</v>
      </c>
      <c r="BF165" s="214">
        <f t="shared" si="15"/>
        <v>0</v>
      </c>
      <c r="BG165" s="214">
        <f t="shared" si="16"/>
        <v>0</v>
      </c>
      <c r="BH165" s="214">
        <f t="shared" si="17"/>
        <v>0</v>
      </c>
      <c r="BI165" s="214">
        <f t="shared" si="18"/>
        <v>0</v>
      </c>
      <c r="BJ165" s="14" t="s">
        <v>84</v>
      </c>
      <c r="BK165" s="214">
        <f t="shared" si="19"/>
        <v>0</v>
      </c>
      <c r="BL165" s="14" t="s">
        <v>161</v>
      </c>
      <c r="BM165" s="213" t="s">
        <v>515</v>
      </c>
    </row>
    <row r="166" spans="1:65" s="2" customFormat="1" ht="25.5" customHeight="1">
      <c r="A166" s="31"/>
      <c r="B166" s="32"/>
      <c r="C166" s="201" t="s">
        <v>333</v>
      </c>
      <c r="D166" s="201" t="s">
        <v>146</v>
      </c>
      <c r="E166" s="202" t="s">
        <v>1327</v>
      </c>
      <c r="F166" s="203" t="s">
        <v>1328</v>
      </c>
      <c r="G166" s="204" t="s">
        <v>247</v>
      </c>
      <c r="H166" s="205">
        <v>1</v>
      </c>
      <c r="I166" s="206"/>
      <c r="J166" s="207">
        <f t="shared" si="10"/>
        <v>0</v>
      </c>
      <c r="K166" s="208"/>
      <c r="L166" s="36"/>
      <c r="M166" s="209" t="s">
        <v>1</v>
      </c>
      <c r="N166" s="210" t="s">
        <v>41</v>
      </c>
      <c r="O166" s="68"/>
      <c r="P166" s="211">
        <f t="shared" si="11"/>
        <v>0</v>
      </c>
      <c r="Q166" s="211">
        <v>0</v>
      </c>
      <c r="R166" s="211">
        <f t="shared" si="12"/>
        <v>0</v>
      </c>
      <c r="S166" s="211">
        <v>0</v>
      </c>
      <c r="T166" s="212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3" t="s">
        <v>161</v>
      </c>
      <c r="AT166" s="213" t="s">
        <v>146</v>
      </c>
      <c r="AU166" s="213" t="s">
        <v>86</v>
      </c>
      <c r="AY166" s="14" t="s">
        <v>143</v>
      </c>
      <c r="BE166" s="214">
        <f t="shared" si="14"/>
        <v>0</v>
      </c>
      <c r="BF166" s="214">
        <f t="shared" si="15"/>
        <v>0</v>
      </c>
      <c r="BG166" s="214">
        <f t="shared" si="16"/>
        <v>0</v>
      </c>
      <c r="BH166" s="214">
        <f t="shared" si="17"/>
        <v>0</v>
      </c>
      <c r="BI166" s="214">
        <f t="shared" si="18"/>
        <v>0</v>
      </c>
      <c r="BJ166" s="14" t="s">
        <v>84</v>
      </c>
      <c r="BK166" s="214">
        <f t="shared" si="19"/>
        <v>0</v>
      </c>
      <c r="BL166" s="14" t="s">
        <v>161</v>
      </c>
      <c r="BM166" s="213" t="s">
        <v>523</v>
      </c>
    </row>
    <row r="167" spans="1:65" s="2" customFormat="1" ht="16.5" customHeight="1">
      <c r="A167" s="31"/>
      <c r="B167" s="32"/>
      <c r="C167" s="201" t="s">
        <v>337</v>
      </c>
      <c r="D167" s="201" t="s">
        <v>146</v>
      </c>
      <c r="E167" s="202" t="s">
        <v>1457</v>
      </c>
      <c r="F167" s="203" t="s">
        <v>1458</v>
      </c>
      <c r="G167" s="204" t="s">
        <v>247</v>
      </c>
      <c r="H167" s="205">
        <v>1</v>
      </c>
      <c r="I167" s="206"/>
      <c r="J167" s="207">
        <f t="shared" si="10"/>
        <v>0</v>
      </c>
      <c r="K167" s="208"/>
      <c r="L167" s="36"/>
      <c r="M167" s="209" t="s">
        <v>1</v>
      </c>
      <c r="N167" s="210" t="s">
        <v>41</v>
      </c>
      <c r="O167" s="68"/>
      <c r="P167" s="211">
        <f t="shared" si="11"/>
        <v>0</v>
      </c>
      <c r="Q167" s="211">
        <v>0</v>
      </c>
      <c r="R167" s="211">
        <f t="shared" si="12"/>
        <v>0</v>
      </c>
      <c r="S167" s="211">
        <v>0</v>
      </c>
      <c r="T167" s="212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161</v>
      </c>
      <c r="AT167" s="213" t="s">
        <v>146</v>
      </c>
      <c r="AU167" s="213" t="s">
        <v>86</v>
      </c>
      <c r="AY167" s="14" t="s">
        <v>143</v>
      </c>
      <c r="BE167" s="214">
        <f t="shared" si="14"/>
        <v>0</v>
      </c>
      <c r="BF167" s="214">
        <f t="shared" si="15"/>
        <v>0</v>
      </c>
      <c r="BG167" s="214">
        <f t="shared" si="16"/>
        <v>0</v>
      </c>
      <c r="BH167" s="214">
        <f t="shared" si="17"/>
        <v>0</v>
      </c>
      <c r="BI167" s="214">
        <f t="shared" si="18"/>
        <v>0</v>
      </c>
      <c r="BJ167" s="14" t="s">
        <v>84</v>
      </c>
      <c r="BK167" s="214">
        <f t="shared" si="19"/>
        <v>0</v>
      </c>
      <c r="BL167" s="14" t="s">
        <v>161</v>
      </c>
      <c r="BM167" s="213" t="s">
        <v>531</v>
      </c>
    </row>
    <row r="168" spans="1:65" s="2" customFormat="1" ht="24.75" customHeight="1">
      <c r="A168" s="31"/>
      <c r="B168" s="32"/>
      <c r="C168" s="201" t="s">
        <v>341</v>
      </c>
      <c r="D168" s="201" t="s">
        <v>146</v>
      </c>
      <c r="E168" s="202" t="s">
        <v>1460</v>
      </c>
      <c r="F168" s="203" t="s">
        <v>1461</v>
      </c>
      <c r="G168" s="204" t="s">
        <v>247</v>
      </c>
      <c r="H168" s="205">
        <v>1</v>
      </c>
      <c r="I168" s="206"/>
      <c r="J168" s="207">
        <f t="shared" si="10"/>
        <v>0</v>
      </c>
      <c r="K168" s="208"/>
      <c r="L168" s="36"/>
      <c r="M168" s="209" t="s">
        <v>1</v>
      </c>
      <c r="N168" s="210" t="s">
        <v>41</v>
      </c>
      <c r="O168" s="68"/>
      <c r="P168" s="211">
        <f t="shared" si="11"/>
        <v>0</v>
      </c>
      <c r="Q168" s="211">
        <v>0</v>
      </c>
      <c r="R168" s="211">
        <f t="shared" si="12"/>
        <v>0</v>
      </c>
      <c r="S168" s="211">
        <v>0</v>
      </c>
      <c r="T168" s="212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3" t="s">
        <v>161</v>
      </c>
      <c r="AT168" s="213" t="s">
        <v>146</v>
      </c>
      <c r="AU168" s="213" t="s">
        <v>86</v>
      </c>
      <c r="AY168" s="14" t="s">
        <v>143</v>
      </c>
      <c r="BE168" s="214">
        <f t="shared" si="14"/>
        <v>0</v>
      </c>
      <c r="BF168" s="214">
        <f t="shared" si="15"/>
        <v>0</v>
      </c>
      <c r="BG168" s="214">
        <f t="shared" si="16"/>
        <v>0</v>
      </c>
      <c r="BH168" s="214">
        <f t="shared" si="17"/>
        <v>0</v>
      </c>
      <c r="BI168" s="214">
        <f t="shared" si="18"/>
        <v>0</v>
      </c>
      <c r="BJ168" s="14" t="s">
        <v>84</v>
      </c>
      <c r="BK168" s="214">
        <f t="shared" si="19"/>
        <v>0</v>
      </c>
      <c r="BL168" s="14" t="s">
        <v>161</v>
      </c>
      <c r="BM168" s="213" t="s">
        <v>539</v>
      </c>
    </row>
    <row r="169" spans="1:65" s="2" customFormat="1" ht="24.75" customHeight="1">
      <c r="A169" s="31"/>
      <c r="B169" s="32"/>
      <c r="C169" s="201" t="s">
        <v>347</v>
      </c>
      <c r="D169" s="201" t="s">
        <v>146</v>
      </c>
      <c r="E169" s="202" t="s">
        <v>1463</v>
      </c>
      <c r="F169" s="203" t="s">
        <v>1464</v>
      </c>
      <c r="G169" s="204" t="s">
        <v>247</v>
      </c>
      <c r="H169" s="205">
        <v>1</v>
      </c>
      <c r="I169" s="206"/>
      <c r="J169" s="207">
        <f t="shared" si="10"/>
        <v>0</v>
      </c>
      <c r="K169" s="208"/>
      <c r="L169" s="36"/>
      <c r="M169" s="209" t="s">
        <v>1</v>
      </c>
      <c r="N169" s="210" t="s">
        <v>41</v>
      </c>
      <c r="O169" s="68"/>
      <c r="P169" s="211">
        <f t="shared" si="11"/>
        <v>0</v>
      </c>
      <c r="Q169" s="211">
        <v>0</v>
      </c>
      <c r="R169" s="211">
        <f t="shared" si="12"/>
        <v>0</v>
      </c>
      <c r="S169" s="211">
        <v>0</v>
      </c>
      <c r="T169" s="212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3" t="s">
        <v>161</v>
      </c>
      <c r="AT169" s="213" t="s">
        <v>146</v>
      </c>
      <c r="AU169" s="213" t="s">
        <v>86</v>
      </c>
      <c r="AY169" s="14" t="s">
        <v>143</v>
      </c>
      <c r="BE169" s="214">
        <f t="shared" si="14"/>
        <v>0</v>
      </c>
      <c r="BF169" s="214">
        <f t="shared" si="15"/>
        <v>0</v>
      </c>
      <c r="BG169" s="214">
        <f t="shared" si="16"/>
        <v>0</v>
      </c>
      <c r="BH169" s="214">
        <f t="shared" si="17"/>
        <v>0</v>
      </c>
      <c r="BI169" s="214">
        <f t="shared" si="18"/>
        <v>0</v>
      </c>
      <c r="BJ169" s="14" t="s">
        <v>84</v>
      </c>
      <c r="BK169" s="214">
        <f t="shared" si="19"/>
        <v>0</v>
      </c>
      <c r="BL169" s="14" t="s">
        <v>161</v>
      </c>
      <c r="BM169" s="213" t="s">
        <v>549</v>
      </c>
    </row>
    <row r="170" spans="1:65" s="2" customFormat="1" ht="16.5" customHeight="1">
      <c r="A170" s="31"/>
      <c r="B170" s="32"/>
      <c r="C170" s="201" t="s">
        <v>351</v>
      </c>
      <c r="D170" s="201" t="s">
        <v>146</v>
      </c>
      <c r="E170" s="202" t="s">
        <v>1475</v>
      </c>
      <c r="F170" s="203" t="s">
        <v>1476</v>
      </c>
      <c r="G170" s="204" t="s">
        <v>247</v>
      </c>
      <c r="H170" s="205">
        <v>1</v>
      </c>
      <c r="I170" s="206"/>
      <c r="J170" s="207">
        <f t="shared" si="10"/>
        <v>0</v>
      </c>
      <c r="K170" s="208"/>
      <c r="L170" s="36"/>
      <c r="M170" s="209" t="s">
        <v>1</v>
      </c>
      <c r="N170" s="210" t="s">
        <v>41</v>
      </c>
      <c r="O170" s="68"/>
      <c r="P170" s="211">
        <f t="shared" si="11"/>
        <v>0</v>
      </c>
      <c r="Q170" s="211">
        <v>0</v>
      </c>
      <c r="R170" s="211">
        <f t="shared" si="12"/>
        <v>0</v>
      </c>
      <c r="S170" s="211">
        <v>0</v>
      </c>
      <c r="T170" s="212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3" t="s">
        <v>161</v>
      </c>
      <c r="AT170" s="213" t="s">
        <v>146</v>
      </c>
      <c r="AU170" s="213" t="s">
        <v>86</v>
      </c>
      <c r="AY170" s="14" t="s">
        <v>143</v>
      </c>
      <c r="BE170" s="214">
        <f t="shared" si="14"/>
        <v>0</v>
      </c>
      <c r="BF170" s="214">
        <f t="shared" si="15"/>
        <v>0</v>
      </c>
      <c r="BG170" s="214">
        <f t="shared" si="16"/>
        <v>0</v>
      </c>
      <c r="BH170" s="214">
        <f t="shared" si="17"/>
        <v>0</v>
      </c>
      <c r="BI170" s="214">
        <f t="shared" si="18"/>
        <v>0</v>
      </c>
      <c r="BJ170" s="14" t="s">
        <v>84</v>
      </c>
      <c r="BK170" s="214">
        <f t="shared" si="19"/>
        <v>0</v>
      </c>
      <c r="BL170" s="14" t="s">
        <v>161</v>
      </c>
      <c r="BM170" s="213" t="s">
        <v>557</v>
      </c>
    </row>
    <row r="171" spans="1:65" s="2" customFormat="1" ht="25.5" customHeight="1">
      <c r="A171" s="31"/>
      <c r="B171" s="32"/>
      <c r="C171" s="201" t="s">
        <v>355</v>
      </c>
      <c r="D171" s="201" t="s">
        <v>146</v>
      </c>
      <c r="E171" s="202" t="s">
        <v>1478</v>
      </c>
      <c r="F171" s="203" t="s">
        <v>1479</v>
      </c>
      <c r="G171" s="204" t="s">
        <v>247</v>
      </c>
      <c r="H171" s="205">
        <v>1</v>
      </c>
      <c r="I171" s="206"/>
      <c r="J171" s="207">
        <f t="shared" si="10"/>
        <v>0</v>
      </c>
      <c r="K171" s="208"/>
      <c r="L171" s="36"/>
      <c r="M171" s="209" t="s">
        <v>1</v>
      </c>
      <c r="N171" s="210" t="s">
        <v>41</v>
      </c>
      <c r="O171" s="68"/>
      <c r="P171" s="211">
        <f t="shared" si="11"/>
        <v>0</v>
      </c>
      <c r="Q171" s="211">
        <v>0</v>
      </c>
      <c r="R171" s="211">
        <f t="shared" si="12"/>
        <v>0</v>
      </c>
      <c r="S171" s="211">
        <v>0</v>
      </c>
      <c r="T171" s="212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3" t="s">
        <v>161</v>
      </c>
      <c r="AT171" s="213" t="s">
        <v>146</v>
      </c>
      <c r="AU171" s="213" t="s">
        <v>86</v>
      </c>
      <c r="AY171" s="14" t="s">
        <v>143</v>
      </c>
      <c r="BE171" s="214">
        <f t="shared" si="14"/>
        <v>0</v>
      </c>
      <c r="BF171" s="214">
        <f t="shared" si="15"/>
        <v>0</v>
      </c>
      <c r="BG171" s="214">
        <f t="shared" si="16"/>
        <v>0</v>
      </c>
      <c r="BH171" s="214">
        <f t="shared" si="17"/>
        <v>0</v>
      </c>
      <c r="BI171" s="214">
        <f t="shared" si="18"/>
        <v>0</v>
      </c>
      <c r="BJ171" s="14" t="s">
        <v>84</v>
      </c>
      <c r="BK171" s="214">
        <f t="shared" si="19"/>
        <v>0</v>
      </c>
      <c r="BL171" s="14" t="s">
        <v>161</v>
      </c>
      <c r="BM171" s="213" t="s">
        <v>565</v>
      </c>
    </row>
    <row r="172" spans="1:65" s="2" customFormat="1" ht="16.5" customHeight="1">
      <c r="A172" s="31"/>
      <c r="B172" s="32"/>
      <c r="C172" s="201" t="s">
        <v>359</v>
      </c>
      <c r="D172" s="201" t="s">
        <v>146</v>
      </c>
      <c r="E172" s="202" t="s">
        <v>1481</v>
      </c>
      <c r="F172" s="203" t="s">
        <v>1482</v>
      </c>
      <c r="G172" s="204" t="s">
        <v>1335</v>
      </c>
      <c r="H172" s="205">
        <v>1</v>
      </c>
      <c r="I172" s="206"/>
      <c r="J172" s="207">
        <f t="shared" si="10"/>
        <v>0</v>
      </c>
      <c r="K172" s="208"/>
      <c r="L172" s="36"/>
      <c r="M172" s="209" t="s">
        <v>1</v>
      </c>
      <c r="N172" s="210" t="s">
        <v>41</v>
      </c>
      <c r="O172" s="68"/>
      <c r="P172" s="211">
        <f t="shared" si="11"/>
        <v>0</v>
      </c>
      <c r="Q172" s="211">
        <v>0</v>
      </c>
      <c r="R172" s="211">
        <f t="shared" si="12"/>
        <v>0</v>
      </c>
      <c r="S172" s="211">
        <v>0</v>
      </c>
      <c r="T172" s="212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3" t="s">
        <v>161</v>
      </c>
      <c r="AT172" s="213" t="s">
        <v>146</v>
      </c>
      <c r="AU172" s="213" t="s">
        <v>86</v>
      </c>
      <c r="AY172" s="14" t="s">
        <v>143</v>
      </c>
      <c r="BE172" s="214">
        <f t="shared" si="14"/>
        <v>0</v>
      </c>
      <c r="BF172" s="214">
        <f t="shared" si="15"/>
        <v>0</v>
      </c>
      <c r="BG172" s="214">
        <f t="shared" si="16"/>
        <v>0</v>
      </c>
      <c r="BH172" s="214">
        <f t="shared" si="17"/>
        <v>0</v>
      </c>
      <c r="BI172" s="214">
        <f t="shared" si="18"/>
        <v>0</v>
      </c>
      <c r="BJ172" s="14" t="s">
        <v>84</v>
      </c>
      <c r="BK172" s="214">
        <f t="shared" si="19"/>
        <v>0</v>
      </c>
      <c r="BL172" s="14" t="s">
        <v>161</v>
      </c>
      <c r="BM172" s="213" t="s">
        <v>573</v>
      </c>
    </row>
    <row r="173" spans="1:65" s="2" customFormat="1" ht="16.5" customHeight="1">
      <c r="A173" s="31"/>
      <c r="B173" s="32"/>
      <c r="C173" s="201" t="s">
        <v>365</v>
      </c>
      <c r="D173" s="201" t="s">
        <v>146</v>
      </c>
      <c r="E173" s="202" t="s">
        <v>1466</v>
      </c>
      <c r="F173" s="203" t="s">
        <v>1467</v>
      </c>
      <c r="G173" s="204" t="s">
        <v>247</v>
      </c>
      <c r="H173" s="205">
        <v>2</v>
      </c>
      <c r="I173" s="206"/>
      <c r="J173" s="207">
        <f t="shared" si="10"/>
        <v>0</v>
      </c>
      <c r="K173" s="208"/>
      <c r="L173" s="36"/>
      <c r="M173" s="209" t="s">
        <v>1</v>
      </c>
      <c r="N173" s="210" t="s">
        <v>41</v>
      </c>
      <c r="O173" s="68"/>
      <c r="P173" s="211">
        <f t="shared" si="11"/>
        <v>0</v>
      </c>
      <c r="Q173" s="211">
        <v>0</v>
      </c>
      <c r="R173" s="211">
        <f t="shared" si="12"/>
        <v>0</v>
      </c>
      <c r="S173" s="211">
        <v>0</v>
      </c>
      <c r="T173" s="212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3" t="s">
        <v>161</v>
      </c>
      <c r="AT173" s="213" t="s">
        <v>146</v>
      </c>
      <c r="AU173" s="213" t="s">
        <v>86</v>
      </c>
      <c r="AY173" s="14" t="s">
        <v>143</v>
      </c>
      <c r="BE173" s="214">
        <f t="shared" si="14"/>
        <v>0</v>
      </c>
      <c r="BF173" s="214">
        <f t="shared" si="15"/>
        <v>0</v>
      </c>
      <c r="BG173" s="214">
        <f t="shared" si="16"/>
        <v>0</v>
      </c>
      <c r="BH173" s="214">
        <f t="shared" si="17"/>
        <v>0</v>
      </c>
      <c r="BI173" s="214">
        <f t="shared" si="18"/>
        <v>0</v>
      </c>
      <c r="BJ173" s="14" t="s">
        <v>84</v>
      </c>
      <c r="BK173" s="214">
        <f t="shared" si="19"/>
        <v>0</v>
      </c>
      <c r="BL173" s="14" t="s">
        <v>161</v>
      </c>
      <c r="BM173" s="213" t="s">
        <v>582</v>
      </c>
    </row>
    <row r="174" spans="1:65" s="2" customFormat="1" ht="16.5" customHeight="1">
      <c r="A174" s="31"/>
      <c r="B174" s="32"/>
      <c r="C174" s="201" t="s">
        <v>369</v>
      </c>
      <c r="D174" s="201" t="s">
        <v>146</v>
      </c>
      <c r="E174" s="202" t="s">
        <v>1469</v>
      </c>
      <c r="F174" s="203" t="s">
        <v>1470</v>
      </c>
      <c r="G174" s="204" t="s">
        <v>1335</v>
      </c>
      <c r="H174" s="205">
        <v>1</v>
      </c>
      <c r="I174" s="206"/>
      <c r="J174" s="207">
        <f t="shared" si="10"/>
        <v>0</v>
      </c>
      <c r="K174" s="208"/>
      <c r="L174" s="36"/>
      <c r="M174" s="209" t="s">
        <v>1</v>
      </c>
      <c r="N174" s="210" t="s">
        <v>41</v>
      </c>
      <c r="O174" s="68"/>
      <c r="P174" s="211">
        <f t="shared" si="11"/>
        <v>0</v>
      </c>
      <c r="Q174" s="211">
        <v>0</v>
      </c>
      <c r="R174" s="211">
        <f t="shared" si="12"/>
        <v>0</v>
      </c>
      <c r="S174" s="211">
        <v>0</v>
      </c>
      <c r="T174" s="212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3" t="s">
        <v>161</v>
      </c>
      <c r="AT174" s="213" t="s">
        <v>146</v>
      </c>
      <c r="AU174" s="213" t="s">
        <v>86</v>
      </c>
      <c r="AY174" s="14" t="s">
        <v>143</v>
      </c>
      <c r="BE174" s="214">
        <f t="shared" si="14"/>
        <v>0</v>
      </c>
      <c r="BF174" s="214">
        <f t="shared" si="15"/>
        <v>0</v>
      </c>
      <c r="BG174" s="214">
        <f t="shared" si="16"/>
        <v>0</v>
      </c>
      <c r="BH174" s="214">
        <f t="shared" si="17"/>
        <v>0</v>
      </c>
      <c r="BI174" s="214">
        <f t="shared" si="18"/>
        <v>0</v>
      </c>
      <c r="BJ174" s="14" t="s">
        <v>84</v>
      </c>
      <c r="BK174" s="214">
        <f t="shared" si="19"/>
        <v>0</v>
      </c>
      <c r="BL174" s="14" t="s">
        <v>161</v>
      </c>
      <c r="BM174" s="213" t="s">
        <v>590</v>
      </c>
    </row>
    <row r="175" spans="1:65" s="2" customFormat="1" ht="25.5" customHeight="1">
      <c r="A175" s="31"/>
      <c r="B175" s="32"/>
      <c r="C175" s="201" t="s">
        <v>373</v>
      </c>
      <c r="D175" s="201" t="s">
        <v>146</v>
      </c>
      <c r="E175" s="202" t="s">
        <v>1472</v>
      </c>
      <c r="F175" s="203" t="s">
        <v>1473</v>
      </c>
      <c r="G175" s="204" t="s">
        <v>247</v>
      </c>
      <c r="H175" s="205">
        <v>2</v>
      </c>
      <c r="I175" s="206"/>
      <c r="J175" s="207">
        <f t="shared" si="10"/>
        <v>0</v>
      </c>
      <c r="K175" s="208"/>
      <c r="L175" s="36"/>
      <c r="M175" s="209" t="s">
        <v>1</v>
      </c>
      <c r="N175" s="210" t="s">
        <v>41</v>
      </c>
      <c r="O175" s="68"/>
      <c r="P175" s="211">
        <f t="shared" si="11"/>
        <v>0</v>
      </c>
      <c r="Q175" s="211">
        <v>0</v>
      </c>
      <c r="R175" s="211">
        <f t="shared" si="12"/>
        <v>0</v>
      </c>
      <c r="S175" s="211">
        <v>0</v>
      </c>
      <c r="T175" s="212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3" t="s">
        <v>161</v>
      </c>
      <c r="AT175" s="213" t="s">
        <v>146</v>
      </c>
      <c r="AU175" s="213" t="s">
        <v>86</v>
      </c>
      <c r="AY175" s="14" t="s">
        <v>143</v>
      </c>
      <c r="BE175" s="214">
        <f t="shared" si="14"/>
        <v>0</v>
      </c>
      <c r="BF175" s="214">
        <f t="shared" si="15"/>
        <v>0</v>
      </c>
      <c r="BG175" s="214">
        <f t="shared" si="16"/>
        <v>0</v>
      </c>
      <c r="BH175" s="214">
        <f t="shared" si="17"/>
        <v>0</v>
      </c>
      <c r="BI175" s="214">
        <f t="shared" si="18"/>
        <v>0</v>
      </c>
      <c r="BJ175" s="14" t="s">
        <v>84</v>
      </c>
      <c r="BK175" s="214">
        <f t="shared" si="19"/>
        <v>0</v>
      </c>
      <c r="BL175" s="14" t="s">
        <v>161</v>
      </c>
      <c r="BM175" s="213" t="s">
        <v>598</v>
      </c>
    </row>
    <row r="176" spans="1:65" s="2" customFormat="1" ht="16.5" customHeight="1">
      <c r="A176" s="31"/>
      <c r="B176" s="32"/>
      <c r="C176" s="201" t="s">
        <v>377</v>
      </c>
      <c r="D176" s="201" t="s">
        <v>146</v>
      </c>
      <c r="E176" s="202" t="s">
        <v>1516</v>
      </c>
      <c r="F176" s="203" t="s">
        <v>1334</v>
      </c>
      <c r="G176" s="204" t="s">
        <v>1335</v>
      </c>
      <c r="H176" s="205">
        <v>1</v>
      </c>
      <c r="I176" s="206"/>
      <c r="J176" s="207">
        <f t="shared" si="10"/>
        <v>0</v>
      </c>
      <c r="K176" s="208"/>
      <c r="L176" s="36"/>
      <c r="M176" s="209" t="s">
        <v>1</v>
      </c>
      <c r="N176" s="210" t="s">
        <v>41</v>
      </c>
      <c r="O176" s="68"/>
      <c r="P176" s="211">
        <f t="shared" si="11"/>
        <v>0</v>
      </c>
      <c r="Q176" s="211">
        <v>0</v>
      </c>
      <c r="R176" s="211">
        <f t="shared" si="12"/>
        <v>0</v>
      </c>
      <c r="S176" s="211">
        <v>0</v>
      </c>
      <c r="T176" s="212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3" t="s">
        <v>161</v>
      </c>
      <c r="AT176" s="213" t="s">
        <v>146</v>
      </c>
      <c r="AU176" s="213" t="s">
        <v>86</v>
      </c>
      <c r="AY176" s="14" t="s">
        <v>143</v>
      </c>
      <c r="BE176" s="214">
        <f t="shared" si="14"/>
        <v>0</v>
      </c>
      <c r="BF176" s="214">
        <f t="shared" si="15"/>
        <v>0</v>
      </c>
      <c r="BG176" s="214">
        <f t="shared" si="16"/>
        <v>0</v>
      </c>
      <c r="BH176" s="214">
        <f t="shared" si="17"/>
        <v>0</v>
      </c>
      <c r="BI176" s="214">
        <f t="shared" si="18"/>
        <v>0</v>
      </c>
      <c r="BJ176" s="14" t="s">
        <v>84</v>
      </c>
      <c r="BK176" s="214">
        <f t="shared" si="19"/>
        <v>0</v>
      </c>
      <c r="BL176" s="14" t="s">
        <v>161</v>
      </c>
      <c r="BM176" s="213" t="s">
        <v>613</v>
      </c>
    </row>
    <row r="177" spans="1:65" s="2" customFormat="1" ht="16.5" customHeight="1">
      <c r="A177" s="31"/>
      <c r="B177" s="32"/>
      <c r="C177" s="201" t="s">
        <v>381</v>
      </c>
      <c r="D177" s="201" t="s">
        <v>146</v>
      </c>
      <c r="E177" s="202" t="s">
        <v>1486</v>
      </c>
      <c r="F177" s="203" t="s">
        <v>1338</v>
      </c>
      <c r="G177" s="204" t="s">
        <v>1335</v>
      </c>
      <c r="H177" s="205">
        <v>1</v>
      </c>
      <c r="I177" s="206"/>
      <c r="J177" s="207">
        <f t="shared" si="10"/>
        <v>0</v>
      </c>
      <c r="K177" s="208"/>
      <c r="L177" s="36"/>
      <c r="M177" s="209" t="s">
        <v>1</v>
      </c>
      <c r="N177" s="210" t="s">
        <v>41</v>
      </c>
      <c r="O177" s="68"/>
      <c r="P177" s="211">
        <f t="shared" si="11"/>
        <v>0</v>
      </c>
      <c r="Q177" s="211">
        <v>0</v>
      </c>
      <c r="R177" s="211">
        <f t="shared" si="12"/>
        <v>0</v>
      </c>
      <c r="S177" s="211">
        <v>0</v>
      </c>
      <c r="T177" s="212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3" t="s">
        <v>161</v>
      </c>
      <c r="AT177" s="213" t="s">
        <v>146</v>
      </c>
      <c r="AU177" s="213" t="s">
        <v>86</v>
      </c>
      <c r="AY177" s="14" t="s">
        <v>143</v>
      </c>
      <c r="BE177" s="214">
        <f t="shared" si="14"/>
        <v>0</v>
      </c>
      <c r="BF177" s="214">
        <f t="shared" si="15"/>
        <v>0</v>
      </c>
      <c r="BG177" s="214">
        <f t="shared" si="16"/>
        <v>0</v>
      </c>
      <c r="BH177" s="214">
        <f t="shared" si="17"/>
        <v>0</v>
      </c>
      <c r="BI177" s="214">
        <f t="shared" si="18"/>
        <v>0</v>
      </c>
      <c r="BJ177" s="14" t="s">
        <v>84</v>
      </c>
      <c r="BK177" s="214">
        <f t="shared" si="19"/>
        <v>0</v>
      </c>
      <c r="BL177" s="14" t="s">
        <v>161</v>
      </c>
      <c r="BM177" s="213" t="s">
        <v>621</v>
      </c>
    </row>
    <row r="178" spans="1:65" s="2" customFormat="1" ht="16.5" customHeight="1">
      <c r="A178" s="31"/>
      <c r="B178" s="32"/>
      <c r="C178" s="201" t="s">
        <v>385</v>
      </c>
      <c r="D178" s="201" t="s">
        <v>146</v>
      </c>
      <c r="E178" s="202" t="s">
        <v>1488</v>
      </c>
      <c r="F178" s="203" t="s">
        <v>1489</v>
      </c>
      <c r="G178" s="204" t="s">
        <v>1335</v>
      </c>
      <c r="H178" s="205">
        <v>1</v>
      </c>
      <c r="I178" s="206"/>
      <c r="J178" s="207">
        <f t="shared" si="10"/>
        <v>0</v>
      </c>
      <c r="K178" s="208"/>
      <c r="L178" s="36"/>
      <c r="M178" s="209" t="s">
        <v>1</v>
      </c>
      <c r="N178" s="210" t="s">
        <v>41</v>
      </c>
      <c r="O178" s="68"/>
      <c r="P178" s="211">
        <f t="shared" si="11"/>
        <v>0</v>
      </c>
      <c r="Q178" s="211">
        <v>0</v>
      </c>
      <c r="R178" s="211">
        <f t="shared" si="12"/>
        <v>0</v>
      </c>
      <c r="S178" s="211">
        <v>0</v>
      </c>
      <c r="T178" s="212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3" t="s">
        <v>161</v>
      </c>
      <c r="AT178" s="213" t="s">
        <v>146</v>
      </c>
      <c r="AU178" s="213" t="s">
        <v>86</v>
      </c>
      <c r="AY178" s="14" t="s">
        <v>143</v>
      </c>
      <c r="BE178" s="214">
        <f t="shared" si="14"/>
        <v>0</v>
      </c>
      <c r="BF178" s="214">
        <f t="shared" si="15"/>
        <v>0</v>
      </c>
      <c r="BG178" s="214">
        <f t="shared" si="16"/>
        <v>0</v>
      </c>
      <c r="BH178" s="214">
        <f t="shared" si="17"/>
        <v>0</v>
      </c>
      <c r="BI178" s="214">
        <f t="shared" si="18"/>
        <v>0</v>
      </c>
      <c r="BJ178" s="14" t="s">
        <v>84</v>
      </c>
      <c r="BK178" s="214">
        <f t="shared" si="19"/>
        <v>0</v>
      </c>
      <c r="BL178" s="14" t="s">
        <v>161</v>
      </c>
      <c r="BM178" s="213" t="s">
        <v>629</v>
      </c>
    </row>
    <row r="179" spans="1:65" s="2" customFormat="1" ht="26.25" customHeight="1">
      <c r="A179" s="31"/>
      <c r="B179" s="32"/>
      <c r="C179" s="201" t="s">
        <v>389</v>
      </c>
      <c r="D179" s="201" t="s">
        <v>146</v>
      </c>
      <c r="E179" s="202" t="s">
        <v>1491</v>
      </c>
      <c r="F179" s="203" t="s">
        <v>1341</v>
      </c>
      <c r="G179" s="204" t="s">
        <v>1335</v>
      </c>
      <c r="H179" s="205">
        <v>1</v>
      </c>
      <c r="I179" s="206"/>
      <c r="J179" s="207">
        <f t="shared" si="10"/>
        <v>0</v>
      </c>
      <c r="K179" s="208"/>
      <c r="L179" s="36"/>
      <c r="M179" s="209" t="s">
        <v>1</v>
      </c>
      <c r="N179" s="210" t="s">
        <v>41</v>
      </c>
      <c r="O179" s="68"/>
      <c r="P179" s="211">
        <f t="shared" si="11"/>
        <v>0</v>
      </c>
      <c r="Q179" s="211">
        <v>0</v>
      </c>
      <c r="R179" s="211">
        <f t="shared" si="12"/>
        <v>0</v>
      </c>
      <c r="S179" s="211">
        <v>0</v>
      </c>
      <c r="T179" s="212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3" t="s">
        <v>161</v>
      </c>
      <c r="AT179" s="213" t="s">
        <v>146</v>
      </c>
      <c r="AU179" s="213" t="s">
        <v>86</v>
      </c>
      <c r="AY179" s="14" t="s">
        <v>143</v>
      </c>
      <c r="BE179" s="214">
        <f t="shared" si="14"/>
        <v>0</v>
      </c>
      <c r="BF179" s="214">
        <f t="shared" si="15"/>
        <v>0</v>
      </c>
      <c r="BG179" s="214">
        <f t="shared" si="16"/>
        <v>0</v>
      </c>
      <c r="BH179" s="214">
        <f t="shared" si="17"/>
        <v>0</v>
      </c>
      <c r="BI179" s="214">
        <f t="shared" si="18"/>
        <v>0</v>
      </c>
      <c r="BJ179" s="14" t="s">
        <v>84</v>
      </c>
      <c r="BK179" s="214">
        <f t="shared" si="19"/>
        <v>0</v>
      </c>
      <c r="BL179" s="14" t="s">
        <v>161</v>
      </c>
      <c r="BM179" s="213" t="s">
        <v>637</v>
      </c>
    </row>
    <row r="180" spans="1:65" s="2" customFormat="1" ht="26.25" customHeight="1">
      <c r="A180" s="31"/>
      <c r="B180" s="32"/>
      <c r="C180" s="201" t="s">
        <v>393</v>
      </c>
      <c r="D180" s="201" t="s">
        <v>146</v>
      </c>
      <c r="E180" s="202" t="s">
        <v>1517</v>
      </c>
      <c r="F180" s="203" t="s">
        <v>1494</v>
      </c>
      <c r="G180" s="204" t="s">
        <v>1335</v>
      </c>
      <c r="H180" s="205">
        <v>1</v>
      </c>
      <c r="I180" s="206"/>
      <c r="J180" s="207">
        <f t="shared" si="10"/>
        <v>0</v>
      </c>
      <c r="K180" s="208"/>
      <c r="L180" s="36"/>
      <c r="M180" s="209" t="s">
        <v>1</v>
      </c>
      <c r="N180" s="210" t="s">
        <v>41</v>
      </c>
      <c r="O180" s="68"/>
      <c r="P180" s="211">
        <f t="shared" si="11"/>
        <v>0</v>
      </c>
      <c r="Q180" s="211">
        <v>0</v>
      </c>
      <c r="R180" s="211">
        <f t="shared" si="12"/>
        <v>0</v>
      </c>
      <c r="S180" s="211">
        <v>0</v>
      </c>
      <c r="T180" s="212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3" t="s">
        <v>161</v>
      </c>
      <c r="AT180" s="213" t="s">
        <v>146</v>
      </c>
      <c r="AU180" s="213" t="s">
        <v>86</v>
      </c>
      <c r="AY180" s="14" t="s">
        <v>143</v>
      </c>
      <c r="BE180" s="214">
        <f t="shared" si="14"/>
        <v>0</v>
      </c>
      <c r="BF180" s="214">
        <f t="shared" si="15"/>
        <v>0</v>
      </c>
      <c r="BG180" s="214">
        <f t="shared" si="16"/>
        <v>0</v>
      </c>
      <c r="BH180" s="214">
        <f t="shared" si="17"/>
        <v>0</v>
      </c>
      <c r="BI180" s="214">
        <f t="shared" si="18"/>
        <v>0</v>
      </c>
      <c r="BJ180" s="14" t="s">
        <v>84</v>
      </c>
      <c r="BK180" s="214">
        <f t="shared" si="19"/>
        <v>0</v>
      </c>
      <c r="BL180" s="14" t="s">
        <v>161</v>
      </c>
      <c r="BM180" s="213" t="s">
        <v>645</v>
      </c>
    </row>
    <row r="181" spans="1:65" s="2" customFormat="1" ht="16.5" customHeight="1">
      <c r="A181" s="31"/>
      <c r="B181" s="32"/>
      <c r="C181" s="201" t="s">
        <v>397</v>
      </c>
      <c r="D181" s="201" t="s">
        <v>146</v>
      </c>
      <c r="E181" s="202" t="s">
        <v>1347</v>
      </c>
      <c r="F181" s="203" t="s">
        <v>1348</v>
      </c>
      <c r="G181" s="204" t="s">
        <v>1335</v>
      </c>
      <c r="H181" s="205">
        <v>1</v>
      </c>
      <c r="I181" s="206"/>
      <c r="J181" s="207">
        <f t="shared" si="10"/>
        <v>0</v>
      </c>
      <c r="K181" s="208"/>
      <c r="L181" s="36"/>
      <c r="M181" s="209" t="s">
        <v>1</v>
      </c>
      <c r="N181" s="210" t="s">
        <v>41</v>
      </c>
      <c r="O181" s="68"/>
      <c r="P181" s="211">
        <f t="shared" si="11"/>
        <v>0</v>
      </c>
      <c r="Q181" s="211">
        <v>0</v>
      </c>
      <c r="R181" s="211">
        <f t="shared" si="12"/>
        <v>0</v>
      </c>
      <c r="S181" s="211">
        <v>0</v>
      </c>
      <c r="T181" s="212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3" t="s">
        <v>161</v>
      </c>
      <c r="AT181" s="213" t="s">
        <v>146</v>
      </c>
      <c r="AU181" s="213" t="s">
        <v>86</v>
      </c>
      <c r="AY181" s="14" t="s">
        <v>143</v>
      </c>
      <c r="BE181" s="214">
        <f t="shared" si="14"/>
        <v>0</v>
      </c>
      <c r="BF181" s="214">
        <f t="shared" si="15"/>
        <v>0</v>
      </c>
      <c r="BG181" s="214">
        <f t="shared" si="16"/>
        <v>0</v>
      </c>
      <c r="BH181" s="214">
        <f t="shared" si="17"/>
        <v>0</v>
      </c>
      <c r="BI181" s="214">
        <f t="shared" si="18"/>
        <v>0</v>
      </c>
      <c r="BJ181" s="14" t="s">
        <v>84</v>
      </c>
      <c r="BK181" s="214">
        <f t="shared" si="19"/>
        <v>0</v>
      </c>
      <c r="BL181" s="14" t="s">
        <v>161</v>
      </c>
      <c r="BM181" s="213" t="s">
        <v>653</v>
      </c>
    </row>
    <row r="182" spans="1:65" s="2" customFormat="1" ht="25.5" customHeight="1">
      <c r="A182" s="31"/>
      <c r="B182" s="32"/>
      <c r="C182" s="201" t="s">
        <v>401</v>
      </c>
      <c r="D182" s="201" t="s">
        <v>146</v>
      </c>
      <c r="E182" s="202" t="s">
        <v>1497</v>
      </c>
      <c r="F182" s="203" t="s">
        <v>1351</v>
      </c>
      <c r="G182" s="204" t="s">
        <v>1345</v>
      </c>
      <c r="H182" s="205">
        <v>22</v>
      </c>
      <c r="I182" s="206"/>
      <c r="J182" s="207">
        <f t="shared" si="10"/>
        <v>0</v>
      </c>
      <c r="K182" s="208"/>
      <c r="L182" s="36"/>
      <c r="M182" s="209" t="s">
        <v>1</v>
      </c>
      <c r="N182" s="210" t="s">
        <v>41</v>
      </c>
      <c r="O182" s="68"/>
      <c r="P182" s="211">
        <f t="shared" si="11"/>
        <v>0</v>
      </c>
      <c r="Q182" s="211">
        <v>0</v>
      </c>
      <c r="R182" s="211">
        <f t="shared" si="12"/>
        <v>0</v>
      </c>
      <c r="S182" s="211">
        <v>0</v>
      </c>
      <c r="T182" s="212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3" t="s">
        <v>161</v>
      </c>
      <c r="AT182" s="213" t="s">
        <v>146</v>
      </c>
      <c r="AU182" s="213" t="s">
        <v>86</v>
      </c>
      <c r="AY182" s="14" t="s">
        <v>143</v>
      </c>
      <c r="BE182" s="214">
        <f t="shared" si="14"/>
        <v>0</v>
      </c>
      <c r="BF182" s="214">
        <f t="shared" si="15"/>
        <v>0</v>
      </c>
      <c r="BG182" s="214">
        <f t="shared" si="16"/>
        <v>0</v>
      </c>
      <c r="BH182" s="214">
        <f t="shared" si="17"/>
        <v>0</v>
      </c>
      <c r="BI182" s="214">
        <f t="shared" si="18"/>
        <v>0</v>
      </c>
      <c r="BJ182" s="14" t="s">
        <v>84</v>
      </c>
      <c r="BK182" s="214">
        <f t="shared" si="19"/>
        <v>0</v>
      </c>
      <c r="BL182" s="14" t="s">
        <v>161</v>
      </c>
      <c r="BM182" s="213" t="s">
        <v>661</v>
      </c>
    </row>
    <row r="183" spans="1:65" s="2" customFormat="1" ht="16.5" customHeight="1">
      <c r="A183" s="31"/>
      <c r="B183" s="32"/>
      <c r="C183" s="201" t="s">
        <v>405</v>
      </c>
      <c r="D183" s="201" t="s">
        <v>146</v>
      </c>
      <c r="E183" s="202" t="s">
        <v>1353</v>
      </c>
      <c r="F183" s="203" t="s">
        <v>1354</v>
      </c>
      <c r="G183" s="204" t="s">
        <v>1345</v>
      </c>
      <c r="H183" s="205">
        <v>22</v>
      </c>
      <c r="I183" s="206"/>
      <c r="J183" s="207">
        <f t="shared" si="10"/>
        <v>0</v>
      </c>
      <c r="K183" s="208"/>
      <c r="L183" s="36"/>
      <c r="M183" s="209" t="s">
        <v>1</v>
      </c>
      <c r="N183" s="210" t="s">
        <v>41</v>
      </c>
      <c r="O183" s="68"/>
      <c r="P183" s="211">
        <f t="shared" si="11"/>
        <v>0</v>
      </c>
      <c r="Q183" s="211">
        <v>0</v>
      </c>
      <c r="R183" s="211">
        <f t="shared" si="12"/>
        <v>0</v>
      </c>
      <c r="S183" s="211">
        <v>0</v>
      </c>
      <c r="T183" s="212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3" t="s">
        <v>161</v>
      </c>
      <c r="AT183" s="213" t="s">
        <v>146</v>
      </c>
      <c r="AU183" s="213" t="s">
        <v>86</v>
      </c>
      <c r="AY183" s="14" t="s">
        <v>143</v>
      </c>
      <c r="BE183" s="214">
        <f t="shared" si="14"/>
        <v>0</v>
      </c>
      <c r="BF183" s="214">
        <f t="shared" si="15"/>
        <v>0</v>
      </c>
      <c r="BG183" s="214">
        <f t="shared" si="16"/>
        <v>0</v>
      </c>
      <c r="BH183" s="214">
        <f t="shared" si="17"/>
        <v>0</v>
      </c>
      <c r="BI183" s="214">
        <f t="shared" si="18"/>
        <v>0</v>
      </c>
      <c r="BJ183" s="14" t="s">
        <v>84</v>
      </c>
      <c r="BK183" s="214">
        <f t="shared" si="19"/>
        <v>0</v>
      </c>
      <c r="BL183" s="14" t="s">
        <v>161</v>
      </c>
      <c r="BM183" s="213" t="s">
        <v>669</v>
      </c>
    </row>
    <row r="184" spans="1:65" s="2" customFormat="1" ht="16.5" customHeight="1">
      <c r="A184" s="31"/>
      <c r="B184" s="32"/>
      <c r="C184" s="201" t="s">
        <v>409</v>
      </c>
      <c r="D184" s="201" t="s">
        <v>146</v>
      </c>
      <c r="E184" s="202" t="s">
        <v>1500</v>
      </c>
      <c r="F184" s="203" t="s">
        <v>1357</v>
      </c>
      <c r="G184" s="204" t="s">
        <v>1335</v>
      </c>
      <c r="H184" s="205">
        <v>1</v>
      </c>
      <c r="I184" s="206"/>
      <c r="J184" s="207">
        <f t="shared" si="10"/>
        <v>0</v>
      </c>
      <c r="K184" s="208"/>
      <c r="L184" s="36"/>
      <c r="M184" s="209" t="s">
        <v>1</v>
      </c>
      <c r="N184" s="210" t="s">
        <v>41</v>
      </c>
      <c r="O184" s="68"/>
      <c r="P184" s="211">
        <f t="shared" si="11"/>
        <v>0</v>
      </c>
      <c r="Q184" s="211">
        <v>0</v>
      </c>
      <c r="R184" s="211">
        <f t="shared" si="12"/>
        <v>0</v>
      </c>
      <c r="S184" s="211">
        <v>0</v>
      </c>
      <c r="T184" s="212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3" t="s">
        <v>161</v>
      </c>
      <c r="AT184" s="213" t="s">
        <v>146</v>
      </c>
      <c r="AU184" s="213" t="s">
        <v>86</v>
      </c>
      <c r="AY184" s="14" t="s">
        <v>143</v>
      </c>
      <c r="BE184" s="214">
        <f t="shared" si="14"/>
        <v>0</v>
      </c>
      <c r="BF184" s="214">
        <f t="shared" si="15"/>
        <v>0</v>
      </c>
      <c r="BG184" s="214">
        <f t="shared" si="16"/>
        <v>0</v>
      </c>
      <c r="BH184" s="214">
        <f t="shared" si="17"/>
        <v>0</v>
      </c>
      <c r="BI184" s="214">
        <f t="shared" si="18"/>
        <v>0</v>
      </c>
      <c r="BJ184" s="14" t="s">
        <v>84</v>
      </c>
      <c r="BK184" s="214">
        <f t="shared" si="19"/>
        <v>0</v>
      </c>
      <c r="BL184" s="14" t="s">
        <v>161</v>
      </c>
      <c r="BM184" s="213" t="s">
        <v>677</v>
      </c>
    </row>
    <row r="185" spans="1:65" s="2" customFormat="1" ht="16.5" customHeight="1">
      <c r="A185" s="31"/>
      <c r="B185" s="32"/>
      <c r="C185" s="201" t="s">
        <v>415</v>
      </c>
      <c r="D185" s="201" t="s">
        <v>146</v>
      </c>
      <c r="E185" s="202" t="s">
        <v>1502</v>
      </c>
      <c r="F185" s="203" t="s">
        <v>1360</v>
      </c>
      <c r="G185" s="204" t="s">
        <v>1335</v>
      </c>
      <c r="H185" s="205">
        <v>1</v>
      </c>
      <c r="I185" s="206"/>
      <c r="J185" s="207">
        <f aca="true" t="shared" si="20" ref="J185">ROUND(I185*H185,2)</f>
        <v>0</v>
      </c>
      <c r="K185" s="208"/>
      <c r="L185" s="36"/>
      <c r="M185" s="226" t="s">
        <v>1</v>
      </c>
      <c r="N185" s="227" t="s">
        <v>41</v>
      </c>
      <c r="O185" s="228"/>
      <c r="P185" s="229">
        <f aca="true" t="shared" si="21" ref="P185">O185*H185</f>
        <v>0</v>
      </c>
      <c r="Q185" s="229">
        <v>0</v>
      </c>
      <c r="R185" s="229">
        <f aca="true" t="shared" si="22" ref="R185">Q185*H185</f>
        <v>0</v>
      </c>
      <c r="S185" s="229">
        <v>0</v>
      </c>
      <c r="T185" s="230">
        <f aca="true" t="shared" si="23" ref="T185"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3" t="s">
        <v>161</v>
      </c>
      <c r="AT185" s="213" t="s">
        <v>146</v>
      </c>
      <c r="AU185" s="213" t="s">
        <v>86</v>
      </c>
      <c r="AY185" s="14" t="s">
        <v>143</v>
      </c>
      <c r="BE185" s="214">
        <f t="shared" si="14"/>
        <v>0</v>
      </c>
      <c r="BF185" s="214">
        <f t="shared" si="15"/>
        <v>0</v>
      </c>
      <c r="BG185" s="214">
        <f t="shared" si="16"/>
        <v>0</v>
      </c>
      <c r="BH185" s="214">
        <f t="shared" si="17"/>
        <v>0</v>
      </c>
      <c r="BI185" s="214">
        <f t="shared" si="18"/>
        <v>0</v>
      </c>
      <c r="BJ185" s="14" t="s">
        <v>84</v>
      </c>
      <c r="BK185" s="214">
        <f t="shared" si="19"/>
        <v>0</v>
      </c>
      <c r="BL185" s="14" t="s">
        <v>161</v>
      </c>
      <c r="BM185" s="213" t="s">
        <v>685</v>
      </c>
    </row>
    <row r="186" spans="1:31" s="2" customFormat="1" ht="6.95" customHeight="1">
      <c r="A186" s="31"/>
      <c r="B186" s="51"/>
      <c r="C186" s="52"/>
      <c r="D186" s="52"/>
      <c r="E186" s="52"/>
      <c r="F186" s="52"/>
      <c r="G186" s="52"/>
      <c r="H186" s="52"/>
      <c r="I186" s="149"/>
      <c r="J186" s="52"/>
      <c r="K186" s="52"/>
      <c r="L186" s="36"/>
      <c r="M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</row>
  </sheetData>
  <sheetProtection algorithmName="SHA-512" hashValue="BnzEkvRKFh5E3SiK0/+xkGr0GSSxJ0E2+4Ip+451980AgylLEGKU3shDvCgoSQgVC4+0i/11Fw6KhyMGm4zlcQ==" saltValue="gMmPmjZffnBCbL/1m/56Py/06kSHhTD956WlJv/TytZTXlcVEqv1JOd3hx6QN6Oju/akTVhd6K6V+eG+6K3baQ==" spinCount="100000" sheet="1" objects="1" scenarios="1" formatColumns="0" formatRows="0" autoFilter="0"/>
  <autoFilter ref="C117:K18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0"/>
  <sheetViews>
    <sheetView showGridLines="0" workbookViewId="0" topLeftCell="A1">
      <selection activeCell="F126" sqref="F12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5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4" t="s">
        <v>107</v>
      </c>
    </row>
    <row r="3" spans="2:46" s="1" customFormat="1" ht="6.95" customHeight="1" hidden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86</v>
      </c>
    </row>
    <row r="4" spans="2:46" s="1" customFormat="1" ht="24.95" customHeight="1" hidden="1">
      <c r="B4" s="17"/>
      <c r="D4" s="109" t="s">
        <v>108</v>
      </c>
      <c r="I4" s="105"/>
      <c r="L4" s="17"/>
      <c r="M4" s="110" t="s">
        <v>10</v>
      </c>
      <c r="AT4" s="14" t="s">
        <v>4</v>
      </c>
    </row>
    <row r="5" spans="2:12" s="1" customFormat="1" ht="6.95" customHeight="1" hidden="1">
      <c r="B5" s="17"/>
      <c r="I5" s="105"/>
      <c r="L5" s="17"/>
    </row>
    <row r="6" spans="2:12" s="1" customFormat="1" ht="12" customHeight="1" hidden="1">
      <c r="B6" s="17"/>
      <c r="D6" s="111" t="s">
        <v>16</v>
      </c>
      <c r="I6" s="105"/>
      <c r="L6" s="17"/>
    </row>
    <row r="7" spans="2:12" s="1" customFormat="1" ht="23.25" customHeight="1" hidden="1">
      <c r="B7" s="17"/>
      <c r="E7" s="277" t="str">
        <f>'Rekapitulace stavby'!K6</f>
        <v>Teplovodní přípojka pro objekt č.p. 499, připojení na výměníkovou stanici monobloku - II.etapa, dieselagregát, MaR garáž</v>
      </c>
      <c r="F7" s="278"/>
      <c r="G7" s="278"/>
      <c r="H7" s="278"/>
      <c r="I7" s="105"/>
      <c r="L7" s="17"/>
    </row>
    <row r="8" spans="1:31" s="2" customFormat="1" ht="12" customHeight="1" hidden="1">
      <c r="A8" s="31"/>
      <c r="B8" s="36"/>
      <c r="C8" s="31"/>
      <c r="D8" s="111" t="s">
        <v>109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 hidden="1">
      <c r="A9" s="31"/>
      <c r="B9" s="36"/>
      <c r="C9" s="31"/>
      <c r="D9" s="31"/>
      <c r="E9" s="279" t="s">
        <v>1518</v>
      </c>
      <c r="F9" s="280"/>
      <c r="G9" s="280"/>
      <c r="H9" s="280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 hidden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2. 7. 2019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 hidden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 hidden="1">
      <c r="A15" s="31"/>
      <c r="B15" s="36"/>
      <c r="C15" s="31"/>
      <c r="D15" s="31"/>
      <c r="E15" s="113" t="s">
        <v>26</v>
      </c>
      <c r="F15" s="31"/>
      <c r="G15" s="31"/>
      <c r="H15" s="31"/>
      <c r="I15" s="114" t="s">
        <v>27</v>
      </c>
      <c r="J15" s="113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 hidden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 hidden="1">
      <c r="A17" s="31"/>
      <c r="B17" s="36"/>
      <c r="C17" s="31"/>
      <c r="D17" s="111" t="s">
        <v>28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 hidden="1">
      <c r="A18" s="31"/>
      <c r="B18" s="36"/>
      <c r="C18" s="31"/>
      <c r="D18" s="31"/>
      <c r="E18" s="281" t="str">
        <f>'Rekapitulace stavby'!E14</f>
        <v>Vyplň údaj</v>
      </c>
      <c r="F18" s="282"/>
      <c r="G18" s="282"/>
      <c r="H18" s="282"/>
      <c r="I18" s="114" t="s">
        <v>27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 hidden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 hidden="1">
      <c r="A20" s="31"/>
      <c r="B20" s="36"/>
      <c r="C20" s="31"/>
      <c r="D20" s="111" t="s">
        <v>30</v>
      </c>
      <c r="E20" s="31"/>
      <c r="F20" s="31"/>
      <c r="G20" s="31"/>
      <c r="H20" s="31"/>
      <c r="I20" s="114" t="s">
        <v>25</v>
      </c>
      <c r="J20" s="113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 hidden="1">
      <c r="A21" s="31"/>
      <c r="B21" s="36"/>
      <c r="C21" s="31"/>
      <c r="D21" s="31"/>
      <c r="E21" s="113" t="s">
        <v>1519</v>
      </c>
      <c r="F21" s="31"/>
      <c r="G21" s="31"/>
      <c r="H21" s="31"/>
      <c r="I21" s="114" t="s">
        <v>27</v>
      </c>
      <c r="J21" s="113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 hidden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 hidden="1">
      <c r="A23" s="31"/>
      <c r="B23" s="36"/>
      <c r="C23" s="31"/>
      <c r="D23" s="111" t="s">
        <v>33</v>
      </c>
      <c r="E23" s="31"/>
      <c r="F23" s="31"/>
      <c r="G23" s="31"/>
      <c r="H23" s="31"/>
      <c r="I23" s="114" t="s">
        <v>25</v>
      </c>
      <c r="J23" s="113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 hidden="1">
      <c r="A24" s="31"/>
      <c r="B24" s="36"/>
      <c r="C24" s="31"/>
      <c r="D24" s="31"/>
      <c r="E24" s="113" t="s">
        <v>1519</v>
      </c>
      <c r="F24" s="31"/>
      <c r="G24" s="31"/>
      <c r="H24" s="31"/>
      <c r="I24" s="114" t="s">
        <v>27</v>
      </c>
      <c r="J24" s="113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 hidden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 hidden="1">
      <c r="A26" s="31"/>
      <c r="B26" s="36"/>
      <c r="C26" s="31"/>
      <c r="D26" s="111" t="s">
        <v>35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 hidden="1">
      <c r="A27" s="116"/>
      <c r="B27" s="117"/>
      <c r="C27" s="116"/>
      <c r="D27" s="116"/>
      <c r="E27" s="283" t="s">
        <v>1</v>
      </c>
      <c r="F27" s="283"/>
      <c r="G27" s="283"/>
      <c r="H27" s="283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 hidden="1">
      <c r="A30" s="31"/>
      <c r="B30" s="36"/>
      <c r="C30" s="31"/>
      <c r="D30" s="122" t="s">
        <v>36</v>
      </c>
      <c r="E30" s="31"/>
      <c r="F30" s="31"/>
      <c r="G30" s="31"/>
      <c r="H30" s="31"/>
      <c r="I30" s="112"/>
      <c r="J30" s="123">
        <f>ROUND(J118,2)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31"/>
      <c r="F32" s="124" t="s">
        <v>38</v>
      </c>
      <c r="G32" s="31"/>
      <c r="H32" s="31"/>
      <c r="I32" s="125" t="s">
        <v>37</v>
      </c>
      <c r="J32" s="124" t="s">
        <v>39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126" t="s">
        <v>40</v>
      </c>
      <c r="E33" s="111" t="s">
        <v>41</v>
      </c>
      <c r="F33" s="127">
        <f>ROUND((SUM(BE118:BE129)),2)</f>
        <v>0</v>
      </c>
      <c r="G33" s="31"/>
      <c r="H33" s="31"/>
      <c r="I33" s="128">
        <v>0.21</v>
      </c>
      <c r="J33" s="127">
        <f>ROUND(((SUM(BE118:BE129))*I33),2)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11" t="s">
        <v>42</v>
      </c>
      <c r="F34" s="127">
        <f>ROUND((SUM(BF118:BF129)),2)</f>
        <v>0</v>
      </c>
      <c r="G34" s="31"/>
      <c r="H34" s="31"/>
      <c r="I34" s="128">
        <v>0.15</v>
      </c>
      <c r="J34" s="127">
        <f>ROUND(((SUM(BF118:BF129))*I34),2)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1" t="s">
        <v>43</v>
      </c>
      <c r="F35" s="127">
        <f>ROUND((SUM(BG118:BG129)),2)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1" t="s">
        <v>44</v>
      </c>
      <c r="F36" s="127">
        <f>ROUND((SUM(BH118:BH129)),2)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1" t="s">
        <v>45</v>
      </c>
      <c r="F37" s="127">
        <f>ROUND((SUM(BI118:BI129)),2)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 hidden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 hidden="1">
      <c r="A39" s="31"/>
      <c r="B39" s="36"/>
      <c r="C39" s="129"/>
      <c r="D39" s="130" t="s">
        <v>46</v>
      </c>
      <c r="E39" s="131"/>
      <c r="F39" s="131"/>
      <c r="G39" s="132" t="s">
        <v>47</v>
      </c>
      <c r="H39" s="133" t="s">
        <v>48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 hidden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 hidden="1">
      <c r="B41" s="17"/>
      <c r="I41" s="105"/>
      <c r="L41" s="17"/>
    </row>
    <row r="42" spans="2:12" s="1" customFormat="1" ht="14.45" customHeight="1" hidden="1">
      <c r="B42" s="17"/>
      <c r="I42" s="105"/>
      <c r="L42" s="17"/>
    </row>
    <row r="43" spans="2:12" s="1" customFormat="1" ht="14.45" customHeight="1" hidden="1">
      <c r="B43" s="17"/>
      <c r="I43" s="105"/>
      <c r="L43" s="17"/>
    </row>
    <row r="44" spans="2:12" s="1" customFormat="1" ht="14.45" customHeight="1" hidden="1">
      <c r="B44" s="17"/>
      <c r="I44" s="105"/>
      <c r="L44" s="17"/>
    </row>
    <row r="45" spans="2:12" s="1" customFormat="1" ht="14.45" customHeight="1" hidden="1">
      <c r="B45" s="17"/>
      <c r="I45" s="105"/>
      <c r="L45" s="17"/>
    </row>
    <row r="46" spans="2:12" s="1" customFormat="1" ht="14.45" customHeight="1" hidden="1">
      <c r="B46" s="17"/>
      <c r="I46" s="105"/>
      <c r="L46" s="17"/>
    </row>
    <row r="47" spans="2:12" s="1" customFormat="1" ht="14.45" customHeight="1" hidden="1">
      <c r="B47" s="17"/>
      <c r="I47" s="105"/>
      <c r="L47" s="17"/>
    </row>
    <row r="48" spans="2:12" s="1" customFormat="1" ht="14.45" customHeight="1" hidden="1">
      <c r="B48" s="17"/>
      <c r="I48" s="105"/>
      <c r="L48" s="17"/>
    </row>
    <row r="49" spans="2:12" s="1" customFormat="1" ht="14.45" customHeight="1" hidden="1">
      <c r="B49" s="17"/>
      <c r="I49" s="105"/>
      <c r="L49" s="17"/>
    </row>
    <row r="50" spans="2:12" s="2" customFormat="1" ht="14.45" customHeight="1" hidden="1">
      <c r="B50" s="48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48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.75" hidden="1">
      <c r="A61" s="31"/>
      <c r="B61" s="36"/>
      <c r="C61" s="31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.75" hidden="1">
      <c r="A65" s="31"/>
      <c r="B65" s="36"/>
      <c r="C65" s="31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.75" hidden="1">
      <c r="A76" s="31"/>
      <c r="B76" s="36"/>
      <c r="C76" s="31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 hidden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111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 hidden="1">
      <c r="A85" s="31"/>
      <c r="B85" s="32"/>
      <c r="C85" s="33"/>
      <c r="D85" s="33"/>
      <c r="E85" s="275" t="str">
        <f>E7</f>
        <v>Teplovodní přípojka pro objekt č.p. 499, připojení na výměníkovou stanici monobloku - II.etapa, dieselagregát, MaR garáž</v>
      </c>
      <c r="F85" s="276"/>
      <c r="G85" s="276"/>
      <c r="H85" s="276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109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63" t="str">
        <f>E9</f>
        <v>2019/0052h - Doplnění regulace VS Monoblok - MaR</v>
      </c>
      <c r="F87" s="274"/>
      <c r="G87" s="274"/>
      <c r="H87" s="274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3"/>
      <c r="E89" s="33"/>
      <c r="F89" s="24" t="str">
        <f>F12</f>
        <v>Klatovy</v>
      </c>
      <c r="G89" s="33"/>
      <c r="H89" s="33"/>
      <c r="I89" s="114" t="s">
        <v>22</v>
      </c>
      <c r="J89" s="63" t="str">
        <f>IF(J12="","",J12)</f>
        <v>2. 7. 2019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3"/>
      <c r="E91" s="33"/>
      <c r="F91" s="24" t="str">
        <f>E15</f>
        <v>Klatovská nemocnice a.s., Plzeňská 929, Klatovy</v>
      </c>
      <c r="G91" s="33"/>
      <c r="H91" s="33"/>
      <c r="I91" s="114" t="s">
        <v>30</v>
      </c>
      <c r="J91" s="29" t="str">
        <f>E21</f>
        <v>Ing. Zdeněk Pfeifer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4" t="s">
        <v>33</v>
      </c>
      <c r="J92" s="29" t="str">
        <f>E24</f>
        <v>Ing. Zdeněk Pfeifer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53" t="s">
        <v>112</v>
      </c>
      <c r="D94" s="154"/>
      <c r="E94" s="154"/>
      <c r="F94" s="154"/>
      <c r="G94" s="154"/>
      <c r="H94" s="154"/>
      <c r="I94" s="155"/>
      <c r="J94" s="156" t="s">
        <v>113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57" t="s">
        <v>114</v>
      </c>
      <c r="D96" s="33"/>
      <c r="E96" s="33"/>
      <c r="F96" s="33"/>
      <c r="G96" s="33"/>
      <c r="H96" s="33"/>
      <c r="I96" s="112"/>
      <c r="J96" s="81">
        <f>J118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115</v>
      </c>
    </row>
    <row r="97" spans="2:12" s="9" customFormat="1" ht="24.95" customHeight="1" hidden="1">
      <c r="B97" s="158"/>
      <c r="C97" s="159"/>
      <c r="D97" s="160" t="s">
        <v>116</v>
      </c>
      <c r="E97" s="161"/>
      <c r="F97" s="161"/>
      <c r="G97" s="161"/>
      <c r="H97" s="161"/>
      <c r="I97" s="162"/>
      <c r="J97" s="163">
        <f>J119</f>
        <v>0</v>
      </c>
      <c r="K97" s="159"/>
      <c r="L97" s="164"/>
    </row>
    <row r="98" spans="2:12" s="10" customFormat="1" ht="19.9" customHeight="1" hidden="1">
      <c r="B98" s="165"/>
      <c r="C98" s="166"/>
      <c r="D98" s="167" t="s">
        <v>1520</v>
      </c>
      <c r="E98" s="168"/>
      <c r="F98" s="168"/>
      <c r="G98" s="168"/>
      <c r="H98" s="168"/>
      <c r="I98" s="169"/>
      <c r="J98" s="170">
        <f>J120</f>
        <v>0</v>
      </c>
      <c r="K98" s="166"/>
      <c r="L98" s="171"/>
    </row>
    <row r="99" spans="1:31" s="2" customFormat="1" ht="21.75" customHeight="1" hidden="1">
      <c r="A99" s="31"/>
      <c r="B99" s="32"/>
      <c r="C99" s="33"/>
      <c r="D99" s="33"/>
      <c r="E99" s="33"/>
      <c r="F99" s="33"/>
      <c r="G99" s="33"/>
      <c r="H99" s="33"/>
      <c r="I99" s="112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51"/>
      <c r="C100" s="52"/>
      <c r="D100" s="52"/>
      <c r="E100" s="52"/>
      <c r="F100" s="52"/>
      <c r="G100" s="52"/>
      <c r="H100" s="52"/>
      <c r="I100" s="149"/>
      <c r="J100" s="52"/>
      <c r="K100" s="52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2" hidden="1"/>
    <row r="102" ht="12" hidden="1"/>
    <row r="103" ht="12" hidden="1"/>
    <row r="104" spans="1:31" s="2" customFormat="1" ht="6.95" customHeight="1">
      <c r="A104" s="31"/>
      <c r="B104" s="53"/>
      <c r="C104" s="54"/>
      <c r="D104" s="54"/>
      <c r="E104" s="54"/>
      <c r="F104" s="54"/>
      <c r="G104" s="54"/>
      <c r="H104" s="54"/>
      <c r="I104" s="152"/>
      <c r="J104" s="54"/>
      <c r="K104" s="54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128</v>
      </c>
      <c r="D105" s="33"/>
      <c r="E105" s="33"/>
      <c r="F105" s="33"/>
      <c r="G105" s="33"/>
      <c r="H105" s="33"/>
      <c r="I105" s="112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3"/>
      <c r="D106" s="33"/>
      <c r="E106" s="33"/>
      <c r="F106" s="33"/>
      <c r="G106" s="33"/>
      <c r="H106" s="33"/>
      <c r="I106" s="112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3.25" customHeight="1">
      <c r="A108" s="31"/>
      <c r="B108" s="32"/>
      <c r="C108" s="33"/>
      <c r="D108" s="33"/>
      <c r="E108" s="275" t="str">
        <f>E7</f>
        <v>Teplovodní přípojka pro objekt č.p. 499, připojení na výměníkovou stanici monobloku - II.etapa, dieselagregát, MaR garáž</v>
      </c>
      <c r="F108" s="276"/>
      <c r="G108" s="276"/>
      <c r="H108" s="276"/>
      <c r="I108" s="112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109</v>
      </c>
      <c r="D109" s="33"/>
      <c r="E109" s="33"/>
      <c r="F109" s="33"/>
      <c r="G109" s="33"/>
      <c r="H109" s="33"/>
      <c r="I109" s="112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63" t="str">
        <f>E9</f>
        <v>2019/0052h - Doplnění regulace VS Monoblok - MaR</v>
      </c>
      <c r="F110" s="274"/>
      <c r="G110" s="274"/>
      <c r="H110" s="274"/>
      <c r="I110" s="112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112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3"/>
      <c r="E112" s="33"/>
      <c r="F112" s="24" t="str">
        <f>F12</f>
        <v>Klatovy</v>
      </c>
      <c r="G112" s="33"/>
      <c r="H112" s="33"/>
      <c r="I112" s="114" t="s">
        <v>22</v>
      </c>
      <c r="J112" s="63" t="str">
        <f>IF(J12="","",J12)</f>
        <v>2. 7. 2019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3"/>
      <c r="E114" s="33"/>
      <c r="F114" s="24" t="str">
        <f>E15</f>
        <v>Klatovská nemocnice a.s., Plzeňská 929, Klatovy</v>
      </c>
      <c r="G114" s="33"/>
      <c r="H114" s="33"/>
      <c r="I114" s="114" t="s">
        <v>30</v>
      </c>
      <c r="J114" s="29" t="str">
        <f>E21</f>
        <v>Ing. Zdeněk Pfeifer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28</v>
      </c>
      <c r="D115" s="33"/>
      <c r="E115" s="33"/>
      <c r="F115" s="24" t="str">
        <f>IF(E18="","",E18)</f>
        <v>Vyplň údaj</v>
      </c>
      <c r="G115" s="33"/>
      <c r="H115" s="33"/>
      <c r="I115" s="114" t="s">
        <v>33</v>
      </c>
      <c r="J115" s="29" t="str">
        <f>E24</f>
        <v>Ing. Zdeněk Pfeifer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3"/>
      <c r="D116" s="33"/>
      <c r="E116" s="33"/>
      <c r="F116" s="33"/>
      <c r="G116" s="33"/>
      <c r="H116" s="33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1" customFormat="1" ht="29.25" customHeight="1">
      <c r="A117" s="172"/>
      <c r="B117" s="173"/>
      <c r="C117" s="174" t="s">
        <v>129</v>
      </c>
      <c r="D117" s="175" t="s">
        <v>61</v>
      </c>
      <c r="E117" s="175" t="s">
        <v>57</v>
      </c>
      <c r="F117" s="175" t="s">
        <v>58</v>
      </c>
      <c r="G117" s="175" t="s">
        <v>130</v>
      </c>
      <c r="H117" s="175" t="s">
        <v>131</v>
      </c>
      <c r="I117" s="176" t="s">
        <v>132</v>
      </c>
      <c r="J117" s="177" t="s">
        <v>113</v>
      </c>
      <c r="K117" s="178" t="s">
        <v>133</v>
      </c>
      <c r="L117" s="179"/>
      <c r="M117" s="72" t="s">
        <v>1</v>
      </c>
      <c r="N117" s="73" t="s">
        <v>40</v>
      </c>
      <c r="O117" s="73" t="s">
        <v>134</v>
      </c>
      <c r="P117" s="73" t="s">
        <v>135</v>
      </c>
      <c r="Q117" s="73" t="s">
        <v>136</v>
      </c>
      <c r="R117" s="73" t="s">
        <v>137</v>
      </c>
      <c r="S117" s="73" t="s">
        <v>138</v>
      </c>
      <c r="T117" s="74" t="s">
        <v>139</v>
      </c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</row>
    <row r="118" spans="1:63" s="2" customFormat="1" ht="22.9" customHeight="1">
      <c r="A118" s="31"/>
      <c r="B118" s="32"/>
      <c r="C118" s="79" t="s">
        <v>140</v>
      </c>
      <c r="D118" s="33"/>
      <c r="E118" s="33"/>
      <c r="F118" s="33"/>
      <c r="G118" s="33"/>
      <c r="H118" s="33"/>
      <c r="I118" s="112"/>
      <c r="J118" s="180">
        <f>BK118</f>
        <v>0</v>
      </c>
      <c r="K118" s="33"/>
      <c r="L118" s="36"/>
      <c r="M118" s="75"/>
      <c r="N118" s="181"/>
      <c r="O118" s="76"/>
      <c r="P118" s="182">
        <f>P119</f>
        <v>0</v>
      </c>
      <c r="Q118" s="76"/>
      <c r="R118" s="182">
        <f>R119</f>
        <v>0</v>
      </c>
      <c r="S118" s="76"/>
      <c r="T118" s="183">
        <f>T119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4" t="s">
        <v>75</v>
      </c>
      <c r="AU118" s="14" t="s">
        <v>115</v>
      </c>
      <c r="BK118" s="184">
        <f>BK119</f>
        <v>0</v>
      </c>
    </row>
    <row r="119" spans="2:63" s="12" customFormat="1" ht="25.9" customHeight="1">
      <c r="B119" s="185"/>
      <c r="C119" s="186"/>
      <c r="D119" s="187" t="s">
        <v>75</v>
      </c>
      <c r="E119" s="188" t="s">
        <v>141</v>
      </c>
      <c r="F119" s="188" t="s">
        <v>142</v>
      </c>
      <c r="G119" s="186"/>
      <c r="H119" s="186"/>
      <c r="I119" s="189"/>
      <c r="J119" s="190">
        <f>BK119</f>
        <v>0</v>
      </c>
      <c r="K119" s="186"/>
      <c r="L119" s="191"/>
      <c r="M119" s="192"/>
      <c r="N119" s="193"/>
      <c r="O119" s="193"/>
      <c r="P119" s="194">
        <f>P120</f>
        <v>0</v>
      </c>
      <c r="Q119" s="193"/>
      <c r="R119" s="194">
        <f>R120</f>
        <v>0</v>
      </c>
      <c r="S119" s="193"/>
      <c r="T119" s="195">
        <f>T120</f>
        <v>0</v>
      </c>
      <c r="AR119" s="196" t="s">
        <v>86</v>
      </c>
      <c r="AT119" s="197" t="s">
        <v>75</v>
      </c>
      <c r="AU119" s="197" t="s">
        <v>76</v>
      </c>
      <c r="AY119" s="196" t="s">
        <v>143</v>
      </c>
      <c r="BK119" s="198">
        <f>BK120</f>
        <v>0</v>
      </c>
    </row>
    <row r="120" spans="2:63" s="12" customFormat="1" ht="22.9" customHeight="1">
      <c r="B120" s="185"/>
      <c r="C120" s="186"/>
      <c r="D120" s="187" t="s">
        <v>75</v>
      </c>
      <c r="E120" s="199" t="s">
        <v>1521</v>
      </c>
      <c r="F120" s="199" t="s">
        <v>1522</v>
      </c>
      <c r="G120" s="186"/>
      <c r="H120" s="186"/>
      <c r="I120" s="189"/>
      <c r="J120" s="200">
        <f>BK120</f>
        <v>0</v>
      </c>
      <c r="K120" s="186"/>
      <c r="L120" s="191"/>
      <c r="M120" s="192"/>
      <c r="N120" s="193"/>
      <c r="O120" s="193"/>
      <c r="P120" s="194">
        <f>SUM(P121:P129)</f>
        <v>0</v>
      </c>
      <c r="Q120" s="193"/>
      <c r="R120" s="194">
        <f>SUM(R121:R129)</f>
        <v>0</v>
      </c>
      <c r="S120" s="193"/>
      <c r="T120" s="195">
        <f>SUM(T121:T129)</f>
        <v>0</v>
      </c>
      <c r="AR120" s="196" t="s">
        <v>86</v>
      </c>
      <c r="AT120" s="197" t="s">
        <v>75</v>
      </c>
      <c r="AU120" s="197" t="s">
        <v>84</v>
      </c>
      <c r="AY120" s="196" t="s">
        <v>143</v>
      </c>
      <c r="BK120" s="198">
        <f>SUM(BK121:BK129)</f>
        <v>0</v>
      </c>
    </row>
    <row r="121" spans="1:65" s="2" customFormat="1" ht="16.5" customHeight="1">
      <c r="A121" s="31"/>
      <c r="B121" s="32"/>
      <c r="C121" s="201" t="s">
        <v>84</v>
      </c>
      <c r="D121" s="201" t="s">
        <v>146</v>
      </c>
      <c r="E121" s="202" t="s">
        <v>1523</v>
      </c>
      <c r="F121" s="203" t="s">
        <v>1524</v>
      </c>
      <c r="G121" s="204" t="s">
        <v>268</v>
      </c>
      <c r="H121" s="205">
        <v>1</v>
      </c>
      <c r="I121" s="206"/>
      <c r="J121" s="207">
        <f aca="true" t="shared" si="0" ref="J121:J129">ROUND(I121*H121,2)</f>
        <v>0</v>
      </c>
      <c r="K121" s="208"/>
      <c r="L121" s="36"/>
      <c r="M121" s="209" t="s">
        <v>1</v>
      </c>
      <c r="N121" s="210" t="s">
        <v>41</v>
      </c>
      <c r="O121" s="68"/>
      <c r="P121" s="211">
        <f aca="true" t="shared" si="1" ref="P121:P129">O121*H121</f>
        <v>0</v>
      </c>
      <c r="Q121" s="211">
        <v>0</v>
      </c>
      <c r="R121" s="211">
        <f aca="true" t="shared" si="2" ref="R121:R129">Q121*H121</f>
        <v>0</v>
      </c>
      <c r="S121" s="211">
        <v>0</v>
      </c>
      <c r="T121" s="212">
        <f aca="true" t="shared" si="3" ref="T121:T129"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213" t="s">
        <v>150</v>
      </c>
      <c r="AT121" s="213" t="s">
        <v>146</v>
      </c>
      <c r="AU121" s="213" t="s">
        <v>86</v>
      </c>
      <c r="AY121" s="14" t="s">
        <v>143</v>
      </c>
      <c r="BE121" s="214">
        <f aca="true" t="shared" si="4" ref="BE121:BE129">IF(N121="základní",J121,0)</f>
        <v>0</v>
      </c>
      <c r="BF121" s="214">
        <f aca="true" t="shared" si="5" ref="BF121:BF129">IF(N121="snížená",J121,0)</f>
        <v>0</v>
      </c>
      <c r="BG121" s="214">
        <f aca="true" t="shared" si="6" ref="BG121:BG129">IF(N121="zákl. přenesená",J121,0)</f>
        <v>0</v>
      </c>
      <c r="BH121" s="214">
        <f aca="true" t="shared" si="7" ref="BH121:BH129">IF(N121="sníž. přenesená",J121,0)</f>
        <v>0</v>
      </c>
      <c r="BI121" s="214">
        <f aca="true" t="shared" si="8" ref="BI121:BI129">IF(N121="nulová",J121,0)</f>
        <v>0</v>
      </c>
      <c r="BJ121" s="14" t="s">
        <v>84</v>
      </c>
      <c r="BK121" s="214">
        <f aca="true" t="shared" si="9" ref="BK121:BK129">ROUND(I121*H121,2)</f>
        <v>0</v>
      </c>
      <c r="BL121" s="14" t="s">
        <v>150</v>
      </c>
      <c r="BM121" s="213" t="s">
        <v>1525</v>
      </c>
    </row>
    <row r="122" spans="1:65" s="2" customFormat="1" ht="26.25" customHeight="1">
      <c r="A122" s="31"/>
      <c r="B122" s="32"/>
      <c r="C122" s="201" t="s">
        <v>86</v>
      </c>
      <c r="D122" s="201" t="s">
        <v>146</v>
      </c>
      <c r="E122" s="202" t="s">
        <v>1526</v>
      </c>
      <c r="F122" s="203" t="s">
        <v>1527</v>
      </c>
      <c r="G122" s="204" t="s">
        <v>268</v>
      </c>
      <c r="H122" s="205">
        <v>2</v>
      </c>
      <c r="I122" s="206"/>
      <c r="J122" s="207">
        <f t="shared" si="0"/>
        <v>0</v>
      </c>
      <c r="K122" s="208"/>
      <c r="L122" s="36"/>
      <c r="M122" s="209" t="s">
        <v>1</v>
      </c>
      <c r="N122" s="210" t="s">
        <v>41</v>
      </c>
      <c r="O122" s="68"/>
      <c r="P122" s="211">
        <f t="shared" si="1"/>
        <v>0</v>
      </c>
      <c r="Q122" s="211">
        <v>0</v>
      </c>
      <c r="R122" s="211">
        <f t="shared" si="2"/>
        <v>0</v>
      </c>
      <c r="S122" s="211">
        <v>0</v>
      </c>
      <c r="T122" s="212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13" t="s">
        <v>150</v>
      </c>
      <c r="AT122" s="213" t="s">
        <v>146</v>
      </c>
      <c r="AU122" s="213" t="s">
        <v>86</v>
      </c>
      <c r="AY122" s="14" t="s">
        <v>143</v>
      </c>
      <c r="BE122" s="214">
        <f t="shared" si="4"/>
        <v>0</v>
      </c>
      <c r="BF122" s="214">
        <f t="shared" si="5"/>
        <v>0</v>
      </c>
      <c r="BG122" s="214">
        <f t="shared" si="6"/>
        <v>0</v>
      </c>
      <c r="BH122" s="214">
        <f t="shared" si="7"/>
        <v>0</v>
      </c>
      <c r="BI122" s="214">
        <f t="shared" si="8"/>
        <v>0</v>
      </c>
      <c r="BJ122" s="14" t="s">
        <v>84</v>
      </c>
      <c r="BK122" s="214">
        <f t="shared" si="9"/>
        <v>0</v>
      </c>
      <c r="BL122" s="14" t="s">
        <v>150</v>
      </c>
      <c r="BM122" s="213" t="s">
        <v>1528</v>
      </c>
    </row>
    <row r="123" spans="1:65" s="2" customFormat="1" ht="16.5" customHeight="1">
      <c r="A123" s="31"/>
      <c r="B123" s="32"/>
      <c r="C123" s="201" t="s">
        <v>157</v>
      </c>
      <c r="D123" s="201" t="s">
        <v>146</v>
      </c>
      <c r="E123" s="202" t="s">
        <v>1529</v>
      </c>
      <c r="F123" s="203" t="s">
        <v>1530</v>
      </c>
      <c r="G123" s="204" t="s">
        <v>268</v>
      </c>
      <c r="H123" s="205">
        <v>1</v>
      </c>
      <c r="I123" s="206"/>
      <c r="J123" s="207">
        <f t="shared" si="0"/>
        <v>0</v>
      </c>
      <c r="K123" s="208"/>
      <c r="L123" s="36"/>
      <c r="M123" s="209" t="s">
        <v>1</v>
      </c>
      <c r="N123" s="210" t="s">
        <v>41</v>
      </c>
      <c r="O123" s="68"/>
      <c r="P123" s="211">
        <f t="shared" si="1"/>
        <v>0</v>
      </c>
      <c r="Q123" s="211">
        <v>0</v>
      </c>
      <c r="R123" s="211">
        <f t="shared" si="2"/>
        <v>0</v>
      </c>
      <c r="S123" s="211">
        <v>0</v>
      </c>
      <c r="T123" s="212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13" t="s">
        <v>150</v>
      </c>
      <c r="AT123" s="213" t="s">
        <v>146</v>
      </c>
      <c r="AU123" s="213" t="s">
        <v>86</v>
      </c>
      <c r="AY123" s="14" t="s">
        <v>143</v>
      </c>
      <c r="BE123" s="214">
        <f t="shared" si="4"/>
        <v>0</v>
      </c>
      <c r="BF123" s="214">
        <f t="shared" si="5"/>
        <v>0</v>
      </c>
      <c r="BG123" s="214">
        <f t="shared" si="6"/>
        <v>0</v>
      </c>
      <c r="BH123" s="214">
        <f t="shared" si="7"/>
        <v>0</v>
      </c>
      <c r="BI123" s="214">
        <f t="shared" si="8"/>
        <v>0</v>
      </c>
      <c r="BJ123" s="14" t="s">
        <v>84</v>
      </c>
      <c r="BK123" s="214">
        <f t="shared" si="9"/>
        <v>0</v>
      </c>
      <c r="BL123" s="14" t="s">
        <v>150</v>
      </c>
      <c r="BM123" s="213" t="s">
        <v>1531</v>
      </c>
    </row>
    <row r="124" spans="1:65" s="2" customFormat="1" ht="25.5" customHeight="1">
      <c r="A124" s="31"/>
      <c r="B124" s="32"/>
      <c r="C124" s="201" t="s">
        <v>161</v>
      </c>
      <c r="D124" s="201" t="s">
        <v>146</v>
      </c>
      <c r="E124" s="202" t="s">
        <v>1532</v>
      </c>
      <c r="F124" s="203" t="s">
        <v>1533</v>
      </c>
      <c r="G124" s="204" t="s">
        <v>268</v>
      </c>
      <c r="H124" s="205">
        <v>1</v>
      </c>
      <c r="I124" s="206"/>
      <c r="J124" s="207">
        <f t="shared" si="0"/>
        <v>0</v>
      </c>
      <c r="K124" s="208"/>
      <c r="L124" s="36"/>
      <c r="M124" s="209" t="s">
        <v>1</v>
      </c>
      <c r="N124" s="210" t="s">
        <v>41</v>
      </c>
      <c r="O124" s="68"/>
      <c r="P124" s="211">
        <f t="shared" si="1"/>
        <v>0</v>
      </c>
      <c r="Q124" s="211">
        <v>0</v>
      </c>
      <c r="R124" s="211">
        <f t="shared" si="2"/>
        <v>0</v>
      </c>
      <c r="S124" s="211">
        <v>0</v>
      </c>
      <c r="T124" s="212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13" t="s">
        <v>150</v>
      </c>
      <c r="AT124" s="213" t="s">
        <v>146</v>
      </c>
      <c r="AU124" s="213" t="s">
        <v>86</v>
      </c>
      <c r="AY124" s="14" t="s">
        <v>143</v>
      </c>
      <c r="BE124" s="214">
        <f t="shared" si="4"/>
        <v>0</v>
      </c>
      <c r="BF124" s="214">
        <f t="shared" si="5"/>
        <v>0</v>
      </c>
      <c r="BG124" s="214">
        <f t="shared" si="6"/>
        <v>0</v>
      </c>
      <c r="BH124" s="214">
        <f t="shared" si="7"/>
        <v>0</v>
      </c>
      <c r="BI124" s="214">
        <f t="shared" si="8"/>
        <v>0</v>
      </c>
      <c r="BJ124" s="14" t="s">
        <v>84</v>
      </c>
      <c r="BK124" s="214">
        <f t="shared" si="9"/>
        <v>0</v>
      </c>
      <c r="BL124" s="14" t="s">
        <v>150</v>
      </c>
      <c r="BM124" s="213" t="s">
        <v>1534</v>
      </c>
    </row>
    <row r="125" spans="1:65" s="2" customFormat="1" ht="26.25" customHeight="1">
      <c r="A125" s="31"/>
      <c r="B125" s="32"/>
      <c r="C125" s="201" t="s">
        <v>165</v>
      </c>
      <c r="D125" s="201" t="s">
        <v>146</v>
      </c>
      <c r="E125" s="202" t="s">
        <v>1535</v>
      </c>
      <c r="F125" s="203" t="s">
        <v>1536</v>
      </c>
      <c r="G125" s="204" t="s">
        <v>268</v>
      </c>
      <c r="H125" s="205">
        <v>1</v>
      </c>
      <c r="I125" s="206"/>
      <c r="J125" s="207">
        <f t="shared" si="0"/>
        <v>0</v>
      </c>
      <c r="K125" s="208"/>
      <c r="L125" s="36"/>
      <c r="M125" s="209" t="s">
        <v>1</v>
      </c>
      <c r="N125" s="210" t="s">
        <v>41</v>
      </c>
      <c r="O125" s="68"/>
      <c r="P125" s="211">
        <f t="shared" si="1"/>
        <v>0</v>
      </c>
      <c r="Q125" s="211">
        <v>0</v>
      </c>
      <c r="R125" s="211">
        <f t="shared" si="2"/>
        <v>0</v>
      </c>
      <c r="S125" s="211">
        <v>0</v>
      </c>
      <c r="T125" s="212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3" t="s">
        <v>150</v>
      </c>
      <c r="AT125" s="213" t="s">
        <v>146</v>
      </c>
      <c r="AU125" s="213" t="s">
        <v>86</v>
      </c>
      <c r="AY125" s="14" t="s">
        <v>143</v>
      </c>
      <c r="BE125" s="214">
        <f t="shared" si="4"/>
        <v>0</v>
      </c>
      <c r="BF125" s="214">
        <f t="shared" si="5"/>
        <v>0</v>
      </c>
      <c r="BG125" s="214">
        <f t="shared" si="6"/>
        <v>0</v>
      </c>
      <c r="BH125" s="214">
        <f t="shared" si="7"/>
        <v>0</v>
      </c>
      <c r="BI125" s="214">
        <f t="shared" si="8"/>
        <v>0</v>
      </c>
      <c r="BJ125" s="14" t="s">
        <v>84</v>
      </c>
      <c r="BK125" s="214">
        <f t="shared" si="9"/>
        <v>0</v>
      </c>
      <c r="BL125" s="14" t="s">
        <v>150</v>
      </c>
      <c r="BM125" s="213" t="s">
        <v>1537</v>
      </c>
    </row>
    <row r="126" spans="1:65" s="2" customFormat="1" ht="26.25" customHeight="1">
      <c r="A126" s="31"/>
      <c r="B126" s="32"/>
      <c r="C126" s="201" t="s">
        <v>169</v>
      </c>
      <c r="D126" s="201" t="s">
        <v>146</v>
      </c>
      <c r="E126" s="202" t="s">
        <v>1538</v>
      </c>
      <c r="F126" s="203" t="s">
        <v>1539</v>
      </c>
      <c r="G126" s="204" t="s">
        <v>268</v>
      </c>
      <c r="H126" s="205">
        <v>1</v>
      </c>
      <c r="I126" s="206"/>
      <c r="J126" s="207">
        <f t="shared" si="0"/>
        <v>0</v>
      </c>
      <c r="K126" s="208"/>
      <c r="L126" s="36"/>
      <c r="M126" s="209" t="s">
        <v>1</v>
      </c>
      <c r="N126" s="210" t="s">
        <v>41</v>
      </c>
      <c r="O126" s="68"/>
      <c r="P126" s="211">
        <f t="shared" si="1"/>
        <v>0</v>
      </c>
      <c r="Q126" s="211">
        <v>0</v>
      </c>
      <c r="R126" s="211">
        <f t="shared" si="2"/>
        <v>0</v>
      </c>
      <c r="S126" s="211">
        <v>0</v>
      </c>
      <c r="T126" s="212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3" t="s">
        <v>150</v>
      </c>
      <c r="AT126" s="213" t="s">
        <v>146</v>
      </c>
      <c r="AU126" s="213" t="s">
        <v>86</v>
      </c>
      <c r="AY126" s="14" t="s">
        <v>143</v>
      </c>
      <c r="BE126" s="214">
        <f t="shared" si="4"/>
        <v>0</v>
      </c>
      <c r="BF126" s="214">
        <f t="shared" si="5"/>
        <v>0</v>
      </c>
      <c r="BG126" s="214">
        <f t="shared" si="6"/>
        <v>0</v>
      </c>
      <c r="BH126" s="214">
        <f t="shared" si="7"/>
        <v>0</v>
      </c>
      <c r="BI126" s="214">
        <f t="shared" si="8"/>
        <v>0</v>
      </c>
      <c r="BJ126" s="14" t="s">
        <v>84</v>
      </c>
      <c r="BK126" s="214">
        <f t="shared" si="9"/>
        <v>0</v>
      </c>
      <c r="BL126" s="14" t="s">
        <v>150</v>
      </c>
      <c r="BM126" s="213" t="s">
        <v>1540</v>
      </c>
    </row>
    <row r="127" spans="1:65" s="2" customFormat="1" ht="16.5" customHeight="1">
      <c r="A127" s="31"/>
      <c r="B127" s="32"/>
      <c r="C127" s="201" t="s">
        <v>173</v>
      </c>
      <c r="D127" s="201" t="s">
        <v>146</v>
      </c>
      <c r="E127" s="202" t="s">
        <v>1541</v>
      </c>
      <c r="F127" s="203" t="s">
        <v>1542</v>
      </c>
      <c r="G127" s="204" t="s">
        <v>1345</v>
      </c>
      <c r="H127" s="205">
        <v>8</v>
      </c>
      <c r="I127" s="206"/>
      <c r="J127" s="207">
        <f t="shared" si="0"/>
        <v>0</v>
      </c>
      <c r="K127" s="208"/>
      <c r="L127" s="36"/>
      <c r="M127" s="209" t="s">
        <v>1</v>
      </c>
      <c r="N127" s="210" t="s">
        <v>41</v>
      </c>
      <c r="O127" s="68"/>
      <c r="P127" s="211">
        <f t="shared" si="1"/>
        <v>0</v>
      </c>
      <c r="Q127" s="211">
        <v>0</v>
      </c>
      <c r="R127" s="211">
        <f t="shared" si="2"/>
        <v>0</v>
      </c>
      <c r="S127" s="211">
        <v>0</v>
      </c>
      <c r="T127" s="212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3" t="s">
        <v>150</v>
      </c>
      <c r="AT127" s="213" t="s">
        <v>146</v>
      </c>
      <c r="AU127" s="213" t="s">
        <v>86</v>
      </c>
      <c r="AY127" s="14" t="s">
        <v>143</v>
      </c>
      <c r="BE127" s="214">
        <f t="shared" si="4"/>
        <v>0</v>
      </c>
      <c r="BF127" s="214">
        <f t="shared" si="5"/>
        <v>0</v>
      </c>
      <c r="BG127" s="214">
        <f t="shared" si="6"/>
        <v>0</v>
      </c>
      <c r="BH127" s="214">
        <f t="shared" si="7"/>
        <v>0</v>
      </c>
      <c r="BI127" s="214">
        <f t="shared" si="8"/>
        <v>0</v>
      </c>
      <c r="BJ127" s="14" t="s">
        <v>84</v>
      </c>
      <c r="BK127" s="214">
        <f t="shared" si="9"/>
        <v>0</v>
      </c>
      <c r="BL127" s="14" t="s">
        <v>150</v>
      </c>
      <c r="BM127" s="213" t="s">
        <v>1543</v>
      </c>
    </row>
    <row r="128" spans="1:65" s="2" customFormat="1" ht="16.5" customHeight="1">
      <c r="A128" s="31"/>
      <c r="B128" s="32"/>
      <c r="C128" s="201" t="s">
        <v>177</v>
      </c>
      <c r="D128" s="201" t="s">
        <v>146</v>
      </c>
      <c r="E128" s="202" t="s">
        <v>1544</v>
      </c>
      <c r="F128" s="203" t="s">
        <v>1545</v>
      </c>
      <c r="G128" s="204" t="s">
        <v>268</v>
      </c>
      <c r="H128" s="205">
        <v>1</v>
      </c>
      <c r="I128" s="206"/>
      <c r="J128" s="207">
        <f t="shared" si="0"/>
        <v>0</v>
      </c>
      <c r="K128" s="208"/>
      <c r="L128" s="36"/>
      <c r="M128" s="209" t="s">
        <v>1</v>
      </c>
      <c r="N128" s="210" t="s">
        <v>41</v>
      </c>
      <c r="O128" s="68"/>
      <c r="P128" s="211">
        <f t="shared" si="1"/>
        <v>0</v>
      </c>
      <c r="Q128" s="211">
        <v>0</v>
      </c>
      <c r="R128" s="211">
        <f t="shared" si="2"/>
        <v>0</v>
      </c>
      <c r="S128" s="211">
        <v>0</v>
      </c>
      <c r="T128" s="212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3" t="s">
        <v>150</v>
      </c>
      <c r="AT128" s="213" t="s">
        <v>146</v>
      </c>
      <c r="AU128" s="213" t="s">
        <v>86</v>
      </c>
      <c r="AY128" s="14" t="s">
        <v>143</v>
      </c>
      <c r="BE128" s="214">
        <f t="shared" si="4"/>
        <v>0</v>
      </c>
      <c r="BF128" s="214">
        <f t="shared" si="5"/>
        <v>0</v>
      </c>
      <c r="BG128" s="214">
        <f t="shared" si="6"/>
        <v>0</v>
      </c>
      <c r="BH128" s="214">
        <f t="shared" si="7"/>
        <v>0</v>
      </c>
      <c r="BI128" s="214">
        <f t="shared" si="8"/>
        <v>0</v>
      </c>
      <c r="BJ128" s="14" t="s">
        <v>84</v>
      </c>
      <c r="BK128" s="214">
        <f t="shared" si="9"/>
        <v>0</v>
      </c>
      <c r="BL128" s="14" t="s">
        <v>150</v>
      </c>
      <c r="BM128" s="213" t="s">
        <v>1546</v>
      </c>
    </row>
    <row r="129" spans="1:65" s="2" customFormat="1" ht="16.5" customHeight="1">
      <c r="A129" s="31"/>
      <c r="B129" s="32"/>
      <c r="C129" s="201" t="s">
        <v>181</v>
      </c>
      <c r="D129" s="201" t="s">
        <v>146</v>
      </c>
      <c r="E129" s="202" t="s">
        <v>1547</v>
      </c>
      <c r="F129" s="203" t="s">
        <v>1548</v>
      </c>
      <c r="G129" s="204" t="s">
        <v>268</v>
      </c>
      <c r="H129" s="205">
        <v>1</v>
      </c>
      <c r="I129" s="206"/>
      <c r="J129" s="207">
        <f t="shared" si="0"/>
        <v>0</v>
      </c>
      <c r="K129" s="208"/>
      <c r="L129" s="36"/>
      <c r="M129" s="226" t="s">
        <v>1</v>
      </c>
      <c r="N129" s="227" t="s">
        <v>41</v>
      </c>
      <c r="O129" s="228"/>
      <c r="P129" s="229">
        <f t="shared" si="1"/>
        <v>0</v>
      </c>
      <c r="Q129" s="229">
        <v>0</v>
      </c>
      <c r="R129" s="229">
        <f t="shared" si="2"/>
        <v>0</v>
      </c>
      <c r="S129" s="229">
        <v>0</v>
      </c>
      <c r="T129" s="230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150</v>
      </c>
      <c r="AT129" s="213" t="s">
        <v>146</v>
      </c>
      <c r="AU129" s="213" t="s">
        <v>86</v>
      </c>
      <c r="AY129" s="14" t="s">
        <v>143</v>
      </c>
      <c r="BE129" s="214">
        <f t="shared" si="4"/>
        <v>0</v>
      </c>
      <c r="BF129" s="214">
        <f t="shared" si="5"/>
        <v>0</v>
      </c>
      <c r="BG129" s="214">
        <f t="shared" si="6"/>
        <v>0</v>
      </c>
      <c r="BH129" s="214">
        <f t="shared" si="7"/>
        <v>0</v>
      </c>
      <c r="BI129" s="214">
        <f t="shared" si="8"/>
        <v>0</v>
      </c>
      <c r="BJ129" s="14" t="s">
        <v>84</v>
      </c>
      <c r="BK129" s="214">
        <f t="shared" si="9"/>
        <v>0</v>
      </c>
      <c r="BL129" s="14" t="s">
        <v>150</v>
      </c>
      <c r="BM129" s="213" t="s">
        <v>1549</v>
      </c>
    </row>
    <row r="130" spans="1:31" s="2" customFormat="1" ht="6.95" customHeight="1">
      <c r="A130" s="31"/>
      <c r="B130" s="51"/>
      <c r="C130" s="52"/>
      <c r="D130" s="52"/>
      <c r="E130" s="52"/>
      <c r="F130" s="52"/>
      <c r="G130" s="52"/>
      <c r="H130" s="52"/>
      <c r="I130" s="149"/>
      <c r="J130" s="52"/>
      <c r="K130" s="52"/>
      <c r="L130" s="36"/>
      <c r="M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</sheetData>
  <sheetProtection algorithmName="SHA-512" hashValue="XD3AgOmSwUgFB6mmqZYFD9pq/TD9tpJ+ddfMvB2OHXMz/dKwT5TLIVgSHm+dAbNuFkF6N0cgTVlBW1XbnVztCA==" saltValue="Ij8pMFkErWw0Vre6wulvuklPLet6Mmvjdz/Ow6LP5ys/G/7MUEUb0KGm+NoqLoyjyyQCbvYSkNXOggb+bNBoLQ==" spinCount="100000" sheet="1" objects="1" scenarios="1" formatColumns="0" formatRows="0" autoFilter="0"/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KLIMA\fklima</dc:creator>
  <cp:keywords/>
  <dc:description/>
  <cp:lastModifiedBy>fklima</cp:lastModifiedBy>
  <cp:lastPrinted>2020-04-22T14:12:01Z</cp:lastPrinted>
  <dcterms:created xsi:type="dcterms:W3CDTF">2020-04-22T11:32:24Z</dcterms:created>
  <dcterms:modified xsi:type="dcterms:W3CDTF">2020-04-22T14:12:08Z</dcterms:modified>
  <cp:category/>
  <cp:version/>
  <cp:contentType/>
  <cp:contentStatus/>
</cp:coreProperties>
</file>