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10608" activeTab="2"/>
  </bookViews>
  <sheets>
    <sheet name="Rekapitulace stavby" sheetId="1" r:id="rId1"/>
    <sheet name="FR1101 - Dělící stěny" sheetId="2" r:id="rId2"/>
    <sheet name="FR1102 - VON" sheetId="3" r:id="rId3"/>
    <sheet name="Pokyny pro vyplnění" sheetId="4" r:id="rId4"/>
  </sheets>
  <definedNames>
    <definedName name="_xlnm._FilterDatabase" localSheetId="1" hidden="1">'FR1101 - Dělící stěny'!$C$90:$K$296</definedName>
    <definedName name="_xlnm._FilterDatabase" localSheetId="2" hidden="1">'FR1102 - VON'!$C$83:$K$94</definedName>
    <definedName name="_xlnm.Print_Area" localSheetId="1">'FR1101 - Dělící stěny'!$C$4:$J$39,'FR1101 - Dělící stěny'!$C$45:$J$72,'FR1101 - Dělící stěny'!$C$78:$K$296</definedName>
    <definedName name="_xlnm.Print_Area" localSheetId="2">'FR1102 - VON'!$C$4:$J$39,'FR1102 - VON'!$C$45:$J$65,'FR1102 - VON'!$C$71:$K$94</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'FR1101 - Dělící stěny'!$90:$90</definedName>
    <definedName name="_xlnm.Print_Titles" localSheetId="2">'FR1102 - VON'!$83:$83</definedName>
  </definedNames>
  <calcPr calcId="152511"/>
</workbook>
</file>

<file path=xl/sharedStrings.xml><?xml version="1.0" encoding="utf-8"?>
<sst xmlns="http://schemas.openxmlformats.org/spreadsheetml/2006/main" count="2984" uniqueCount="686">
  <si>
    <t>Export Komplet</t>
  </si>
  <si>
    <t>VZ</t>
  </si>
  <si>
    <t>2.0</t>
  </si>
  <si>
    <t>ZAMOK</t>
  </si>
  <si>
    <t>False</t>
  </si>
  <si>
    <t>{f020af01-4db9-45f2-aeb0-8cd3c15097e6}</t>
  </si>
  <si>
    <t>0,01</t>
  </si>
  <si>
    <t>21</t>
  </si>
  <si>
    <t>15</t>
  </si>
  <si>
    <t>REKAPITULACE STAVBY</t>
  </si>
  <si>
    <t>v ---  níže se nacházejí doplnkové a pomocné údaje k sestavám  --- v</t>
  </si>
  <si>
    <t>Návod na vyplnění</t>
  </si>
  <si>
    <t>Kód:</t>
  </si>
  <si>
    <t>FR11A</t>
  </si>
  <si>
    <t>Měnit lze pouze buňky se žlutým podbarvením!
1) v Rekapitulaci stavby vyplňte údaje o Uchazeči (přenesou se do ostatních sestav i v jiných listech)
2) na vybraných listech vyplňte v sestavě Soupis prací ceny u položek</t>
  </si>
  <si>
    <t>Stavba:</t>
  </si>
  <si>
    <t>Rekonstrukce šaten , Gymnázium Plzeň, Mikulášské náměstí  808/23</t>
  </si>
  <si>
    <t>KSO:</t>
  </si>
  <si>
    <t/>
  </si>
  <si>
    <t>CC-CZ:</t>
  </si>
  <si>
    <t>Místo:</t>
  </si>
  <si>
    <t xml:space="preserve"> </t>
  </si>
  <si>
    <t>Datum:</t>
  </si>
  <si>
    <t>Zadavatel:</t>
  </si>
  <si>
    <t>IČ:</t>
  </si>
  <si>
    <t>Gymnázium  Plzeň ,Mikulášské nám</t>
  </si>
  <si>
    <t>DIČ:</t>
  </si>
  <si>
    <t>Uchazeč:</t>
  </si>
  <si>
    <t>Vyplň údaj</t>
  </si>
  <si>
    <t>Projektant:</t>
  </si>
  <si>
    <t>Ing.arch.Kučera</t>
  </si>
  <si>
    <t>True</t>
  </si>
  <si>
    <t>Zpracovatel:</t>
  </si>
  <si>
    <t>Straka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</si>
  <si>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</si>
  <si>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</si>
  <si>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</si>
  <si>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</si>
  <si>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</si>
  <si>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</si>
  <si>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</si>
  <si>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</si>
  <si>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</si>
  <si>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</si>
  <si>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</si>
  <si>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</si>
  <si>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</si>
  <si>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</si>
  <si>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</si>
  <si>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</si>
  <si>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</si>
  <si>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</si>
  <si>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</si>
  <si>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</si>
  <si>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</si>
  <si>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</si>
  <si>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</si>
  <si>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</si>
  <si>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</si>
  <si>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</si>
  <si>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</si>
  <si>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</si>
  <si>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</si>
  <si>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</si>
  <si>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</si>
  <si>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</si>
  <si>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</si>
  <si>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</si>
  <si>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</si>
  <si>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</si>
  <si>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</si>
  <si>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</si>
  <si>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</si>
  <si>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</si>
  <si>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</si>
  <si>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FR1101</t>
  </si>
  <si>
    <t>Dělící stěny</t>
  </si>
  <si>
    <t>STA</t>
  </si>
  <si>
    <t>1</t>
  </si>
  <si>
    <t>{9f892efc-76c9-488b-8a6e-ac590b1719e0}</t>
  </si>
  <si>
    <t>2</t>
  </si>
  <si>
    <t>FR1102</t>
  </si>
  <si>
    <t>VON</t>
  </si>
  <si>
    <t>{ef745977-116f-4e42-beeb-9672bded60af}</t>
  </si>
  <si>
    <t>KRYCÍ LIST SOUPISU PRACÍ</t>
  </si>
  <si>
    <t>Objekt:</t>
  </si>
  <si>
    <t>FR1101 - Dělící stěny</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</si>
  <si>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</si>
  <si>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</si>
  <si>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</si>
  <si>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</si>
  <si>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</si>
  <si>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</si>
  <si>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</si>
  <si>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</si>
  <si>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</si>
  <si>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</si>
  <si>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</si>
  <si>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</si>
  <si>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</si>
  <si>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</si>
  <si>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</si>
  <si>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 xml:space="preserve">    787 - Dokončovací práce - zasklívání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</si>
  <si>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</si>
  <si>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</si>
  <si>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</si>
  <si>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</si>
  <si>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</si>
  <si>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</si>
  <si>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</si>
  <si>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</si>
  <si>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</si>
  <si>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</si>
  <si>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</si>
  <si>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</si>
  <si>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</si>
  <si>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</si>
  <si>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</si>
  <si>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</si>
  <si>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</si>
  <si>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</si>
  <si>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</si>
  <si>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619995001</t>
  </si>
  <si>
    <t>Začištění omítek (s dodáním hmot) kolem oken, dveří, podlah, obkladů apod.</t>
  </si>
  <si>
    <t>m</t>
  </si>
  <si>
    <t>CS ÚRS 2020 01</t>
  </si>
  <si>
    <t>4</t>
  </si>
  <si>
    <t>-1693566982</t>
  </si>
  <si>
    <t>PSC</t>
  </si>
  <si>
    <t xml:space="preserve">Poznámka k souboru cen:
1. Cenu -5001 lze použít pouze v případě provádění opravy nebo osazování nových oken, dveří, obkladů, podlah apod.; nelze ji použít v případech provádění opravy omítek nebo nové omítky v celé ploše.
</t>
  </si>
  <si>
    <t>VV</t>
  </si>
  <si>
    <t>2,54*2*2*13</t>
  </si>
  <si>
    <t>1,5*2*12</t>
  </si>
  <si>
    <t>Součet</t>
  </si>
  <si>
    <t>631312141</t>
  </si>
  <si>
    <t>Doplnění dosavadních mazanin prostým betonem s dodáním hmot, bez potěru, plochy jednotlivě rýh v dosavadních mazaninách</t>
  </si>
  <si>
    <t>m3</t>
  </si>
  <si>
    <t>-708646149</t>
  </si>
  <si>
    <t>0,2*(4*13+2*12)*0,05</t>
  </si>
  <si>
    <t>9</t>
  </si>
  <si>
    <t>Ostatní konstrukce a práce, bourání</t>
  </si>
  <si>
    <t>3</t>
  </si>
  <si>
    <t>949101111</t>
  </si>
  <si>
    <t>Lešení pomocné pracovní pro objekty pozemních staveb pro zatížení do 150 kg/m2, o výšce lešeňové podlahy do 1,9 m</t>
  </si>
  <si>
    <t>m2</t>
  </si>
  <si>
    <t>1932091609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</si>
  <si>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</si>
  <si>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614,31+61,43</t>
  </si>
  <si>
    <t>-1424558749</t>
  </si>
  <si>
    <t>5</t>
  </si>
  <si>
    <t>953943111</t>
  </si>
  <si>
    <t>Osazování drobných kovových předmětů výrobků ostatních jinde neuvedených do vynechaných či vysekaných kapes zdiva, se zajištěním polohy se zalitím maltou cementovou, hmotnosti do 1 kg/kus</t>
  </si>
  <si>
    <t>kus</t>
  </si>
  <si>
    <t>673685005</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</si>
  <si>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</si>
  <si>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140</t>
  </si>
  <si>
    <t>kotvy pro stěny</t>
  </si>
  <si>
    <t>M</t>
  </si>
  <si>
    <t>13611228</t>
  </si>
  <si>
    <t>plech ocelový hladký jakost S235JR tl 10mm tabule - páskovina vč. povrch úpravy</t>
  </si>
  <si>
    <t>kg</t>
  </si>
  <si>
    <t>8</t>
  </si>
  <si>
    <t>1831180039</t>
  </si>
  <si>
    <t>140*0,15*0,05*0,001*7800</t>
  </si>
  <si>
    <t>7</t>
  </si>
  <si>
    <t>953961112</t>
  </si>
  <si>
    <t>Kotvy chemické s vyvrtáním otvoru do betonu, železobetonu nebo tvrdého kamene tmel, velikost M 10, hloubka 90 mm</t>
  </si>
  <si>
    <t>-691939151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</si>
  <si>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</si>
  <si>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140*2</t>
  </si>
  <si>
    <t>953965115</t>
  </si>
  <si>
    <t>Kotvy chemické s vyvrtáním otvoru kotevní šrouby pro chemické kotvy, velikost M 10, délka 130 mm</t>
  </si>
  <si>
    <t>-2081591816</t>
  </si>
  <si>
    <t>971033231</t>
  </si>
  <si>
    <t>Vybourání otvorů ve zdivu základovém nebo nadzákladovém z cihel, tvárnic, příčkovek z cihel pálených na maltu vápennou nebo vápenocementovou plochy do 0,0225 m2, tl. do 150 mm</t>
  </si>
  <si>
    <t>-79462817</t>
  </si>
  <si>
    <t>pro kotvení</t>
  </si>
  <si>
    <t>boky stěn</t>
  </si>
  <si>
    <t>4*13*2</t>
  </si>
  <si>
    <t>dělící stěna u šatních kójí</t>
  </si>
  <si>
    <t>3*12</t>
  </si>
  <si>
    <t>10</t>
  </si>
  <si>
    <t>974042532</t>
  </si>
  <si>
    <t>Vysekání rýh v betonové nebo jiné monolitické dlažbě s betonovým podkladem do hl. 50 mm a šířky do 70 mm</t>
  </si>
  <si>
    <t>-849638269</t>
  </si>
  <si>
    <t>4*13</t>
  </si>
  <si>
    <t>2*12</t>
  </si>
  <si>
    <t>997</t>
  </si>
  <si>
    <t>Přesun sutě</t>
  </si>
  <si>
    <t>11</t>
  </si>
  <si>
    <t>997013151</t>
  </si>
  <si>
    <t>Vnitrostaveništní doprava suti a vybouraných hmot vodorovně do 50 m svisle s omezením mechanizace pro budovy a haly výšky do 6 m</t>
  </si>
  <si>
    <t>t</t>
  </si>
  <si>
    <t>-1223872097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</si>
  <si>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</si>
  <si>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12</t>
  </si>
  <si>
    <t>997013501</t>
  </si>
  <si>
    <t>Odvoz suti a vybouraných hmot na skládku nebo meziskládku se složením, na vzdálenost do 1 km</t>
  </si>
  <si>
    <t>-1586403858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</si>
  <si>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</si>
  <si>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t>
  </si>
  <si>
    <t>997013509</t>
  </si>
  <si>
    <t>Odvoz suti a vybouraných hmot na skládku nebo meziskládku se složením, na vzdálenost Příplatek k ceně za každý další i započatý 1 km přes 1 km</t>
  </si>
  <si>
    <t>1086291249</t>
  </si>
  <si>
    <t>6,27*14</t>
  </si>
  <si>
    <t>14</t>
  </si>
  <si>
    <t>997013861</t>
  </si>
  <si>
    <t>Poplatek za uložení stavebního odpadu na recyklační skládce (skládkovné) z prostého betonu zatříděného do Katalogu odpadů pod kódem 17 01 01</t>
  </si>
  <si>
    <t>1611000209</t>
  </si>
  <si>
    <t xml:space="preserve">Poznámka k souboru cen:
1. Ceny uvedené v souboru cen je doporučeno upravit podle aktuálních cen místně příslušné skládky odpadů.
2. Uložení odpadů neuvedených v souboru cen se oceňuje individuálně.
</t>
  </si>
  <si>
    <t>76*0,008</t>
  </si>
  <si>
    <t>997013863</t>
  </si>
  <si>
    <t>Poplatek za uložení stavebního odpadu na recyklační skládce (skládkovné) cihelného zatříděného do Katalogu odpadů pod kódem 17 01 02</t>
  </si>
  <si>
    <t>1238084629</t>
  </si>
  <si>
    <t>2,98-0,61</t>
  </si>
  <si>
    <t>16</t>
  </si>
  <si>
    <t>997013871</t>
  </si>
  <si>
    <t>Poplatek za uložení stavebního odpadu na recyklační skládce (skládkovné) směsného stavebního a demoličního zatříděného do Katalogu odpadů pod kódem 17 09 04</t>
  </si>
  <si>
    <t>-1538585244</t>
  </si>
  <si>
    <t>182,88*0,017</t>
  </si>
  <si>
    <t>998</t>
  </si>
  <si>
    <t>Přesun hmot</t>
  </si>
  <si>
    <t>17</t>
  </si>
  <si>
    <t>998017001</t>
  </si>
  <si>
    <t>Přesun hmot pro budovy občanské výstavby, bydlení, výrobu a služby s omezením mechanizace vodorovná dopravní vzdálenost do 100 m pro budovy s jakoukoliv nosnou konstrukcí výšky do 6 m</t>
  </si>
  <si>
    <t>-960478607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</si>
  <si>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</si>
  <si>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</si>
  <si>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</si>
  <si>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</si>
  <si>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</si>
  <si>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18</t>
  </si>
  <si>
    <t>766660728</t>
  </si>
  <si>
    <t>Montáž dveřních doplňků dveřního kování interiérového zámku</t>
  </si>
  <si>
    <t>1061844231</t>
  </si>
  <si>
    <t>2*12+1</t>
  </si>
  <si>
    <t>19</t>
  </si>
  <si>
    <t>54964150R</t>
  </si>
  <si>
    <t>vložka zámková FAB+ 5 klíčů</t>
  </si>
  <si>
    <t>32</t>
  </si>
  <si>
    <t>858920195</t>
  </si>
  <si>
    <t>20</t>
  </si>
  <si>
    <t>766660729</t>
  </si>
  <si>
    <t>Montáž dveřních doplňků dveřního kování interiérového štítku s klikou</t>
  </si>
  <si>
    <t>-2115936964</t>
  </si>
  <si>
    <t>54914620</t>
  </si>
  <si>
    <t>kování dveřní vrchní klika včetně rozet a montážního materiálu R PZ nerez PK</t>
  </si>
  <si>
    <t>553027480</t>
  </si>
  <si>
    <t>22</t>
  </si>
  <si>
    <t>76666072R</t>
  </si>
  <si>
    <t xml:space="preserve">Montáž dveřních pantů </t>
  </si>
  <si>
    <t>-684828980</t>
  </si>
  <si>
    <t>2*2*12+2</t>
  </si>
  <si>
    <t>23</t>
  </si>
  <si>
    <t>54913652R</t>
  </si>
  <si>
    <t>panty - závěsy</t>
  </si>
  <si>
    <t>sada</t>
  </si>
  <si>
    <t>-896536574</t>
  </si>
  <si>
    <t>24</t>
  </si>
  <si>
    <t>998766101</t>
  </si>
  <si>
    <t>Přesun hmot pro konstrukce truhlářské stanovený z hmotnosti přesunovaného materiálu vodorovná dopravní vzdálenost do 50 m v objektech výšky do 6 m</t>
  </si>
  <si>
    <t>-2079050488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</si>
  <si>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</si>
  <si>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25</t>
  </si>
  <si>
    <t>998766181</t>
  </si>
  <si>
    <t>Přesun hmot pro konstrukce truhlářské stanovený z hmotnosti přesunovaného materiálu Příplatek k ceně za přesun prováděný bez použití mechanizace pro jakoukoliv výšku objektu</t>
  </si>
  <si>
    <t>650828494</t>
  </si>
  <si>
    <t>767</t>
  </si>
  <si>
    <t>Konstrukce zámečnické</t>
  </si>
  <si>
    <t>26</t>
  </si>
  <si>
    <t>76711115R</t>
  </si>
  <si>
    <t>Montáž stěn a příček pro zasklení a výplň drátěnou sítí , z ocelových profilů, hmotnosti jednotlivých stěn přes 200 do 250 kg</t>
  </si>
  <si>
    <t>751035581</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</si>
  <si>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</si>
  <si>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(2+4)*2,54*12</t>
  </si>
  <si>
    <t>šatní kóje</t>
  </si>
  <si>
    <t>27</t>
  </si>
  <si>
    <t>14550334</t>
  </si>
  <si>
    <t>profil ocelový obdélníkový  svařovaný 60x40x4mm s praporkem z oceli S235 jrgl ( 11373)</t>
  </si>
  <si>
    <t>-1935018314</t>
  </si>
  <si>
    <t>(2,54*7+4*5)*5,94/1000*12</t>
  </si>
  <si>
    <t>(1,973*4+0,6*2)*5,94/1000*12</t>
  </si>
  <si>
    <t>(2,54*3+2*2)*5,94/1000*12</t>
  </si>
  <si>
    <t>28</t>
  </si>
  <si>
    <t>-105204754</t>
  </si>
  <si>
    <t>2,54*4,05</t>
  </si>
  <si>
    <t>bufet</t>
  </si>
  <si>
    <t>29</t>
  </si>
  <si>
    <t>-1096115805</t>
  </si>
  <si>
    <t>(2,54*7+4*5)*5,94/1000</t>
  </si>
  <si>
    <t>(1,973*4+0,6*2)*5,94/1000</t>
  </si>
  <si>
    <t>30</t>
  </si>
  <si>
    <t>767122811</t>
  </si>
  <si>
    <t>Demontáž stěn a příček s výplní z drátěné sítě šroubovaných</t>
  </si>
  <si>
    <t>-1127475188</t>
  </si>
  <si>
    <t>182,88</t>
  </si>
  <si>
    <t>31</t>
  </si>
  <si>
    <t>767249110</t>
  </si>
  <si>
    <t>Montáž výplně drátěnou sítí vč.profilů U pro tahokov</t>
  </si>
  <si>
    <t>-536583100</t>
  </si>
  <si>
    <t xml:space="preserve">Poznámka k souboru cen:
1. V cenách nejsou započteny náklady na:
a) dokončení okování dveří,
b) montáž doplňků dveří; tyto práce se oceňují cenami souboru cen 767 64- . . Montáž dveří.
2. V cenách není započtena montáž lištování hliníkovými profily; tyto práce se oceňují cenami 767 89-6110 až -6120 Montáž lišt a okopových plechů.
3. Množství ochranné konstrukce se určí v m2 z rozměrů podle projektu.
</t>
  </si>
  <si>
    <t>0,473*(0,603*4+0,54*2)*12</t>
  </si>
  <si>
    <t>0,443*(0,603*4+0,54*2)*12</t>
  </si>
  <si>
    <t>2,54*1*2*12</t>
  </si>
  <si>
    <t>0,473*(0,603*4+0,54*2)</t>
  </si>
  <si>
    <t>0,443*(0,603*4+0,54*2)</t>
  </si>
  <si>
    <t>15945250</t>
  </si>
  <si>
    <t xml:space="preserve">plech děrovaný tahokov  FQ 30/23  x 2,5 </t>
  </si>
  <si>
    <t>844184972</t>
  </si>
  <si>
    <t>102,54*1,05 'Přepočtené koeficientem množství</t>
  </si>
  <si>
    <t>33</t>
  </si>
  <si>
    <t>767896110</t>
  </si>
  <si>
    <t>Montáž lišt a okopových plechů lišt šroubováním</t>
  </si>
  <si>
    <t>-1723541193</t>
  </si>
  <si>
    <t>0,695*12*2*12</t>
  </si>
  <si>
    <t>0,603*8*2*12</t>
  </si>
  <si>
    <t>0,54*4*2*12</t>
  </si>
  <si>
    <t>0,797*8+0,603*4+0,54*4+0,912*4+0,603*4</t>
  </si>
  <si>
    <t>34</t>
  </si>
  <si>
    <t>28318675</t>
  </si>
  <si>
    <t>lišta krycí  kov.  6m</t>
  </si>
  <si>
    <t>-636782846</t>
  </si>
  <si>
    <t>384,79*1,05 'Přepočtené koeficientem množství</t>
  </si>
  <si>
    <t>35</t>
  </si>
  <si>
    <t>767995111</t>
  </si>
  <si>
    <t>Montáž ostatních atypických zámečnických konstrukcí hmotnosti do 5 kg</t>
  </si>
  <si>
    <t>2015386380</t>
  </si>
  <si>
    <t xml:space="preserve">Poznámka k souboru cen:
1. Určení cen se řídí hmotností jednotlivě montovaného dílu konstrukce.
</t>
  </si>
  <si>
    <t>64*12*0,5</t>
  </si>
  <si>
    <t>věšáky</t>
  </si>
  <si>
    <t>36</t>
  </si>
  <si>
    <t>54916001R</t>
  </si>
  <si>
    <t>věšák</t>
  </si>
  <si>
    <t>1114182486</t>
  </si>
  <si>
    <t>64*12</t>
  </si>
  <si>
    <t>37</t>
  </si>
  <si>
    <t>767995112</t>
  </si>
  <si>
    <t>Montáž ostatních atypických zámečnických konstrukcí hmotnosti přes 5 do 10 kg</t>
  </si>
  <si>
    <t>-890902356</t>
  </si>
  <si>
    <t>jackl  pod věšáky</t>
  </si>
  <si>
    <t>3,68*(1,5*12+2*12)</t>
  </si>
  <si>
    <t>38</t>
  </si>
  <si>
    <t>13010412</t>
  </si>
  <si>
    <t>úhelník ocelový rovnostranný jakost 11 375 40x40x3mm</t>
  </si>
  <si>
    <t>-1820334373</t>
  </si>
  <si>
    <t>39</t>
  </si>
  <si>
    <t>998767101</t>
  </si>
  <si>
    <t>Přesun hmot pro zámečnické konstrukce stanovený z hmotnosti přesunovaného materiálu vodorovná dopravní vzdálenost do 50 m v objektech výšky do 6 m</t>
  </si>
  <si>
    <t>2022483851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</si>
  <si>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</si>
  <si>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40</t>
  </si>
  <si>
    <t>998767181</t>
  </si>
  <si>
    <t>Přesun hmot pro zámečnické konstrukce stanovený z hmotnosti přesunovaného materiálu Příplatek k cenám za přesun prováděný bez použití mechanizace pro jakoukoliv výšku objektu</t>
  </si>
  <si>
    <t>-462599393</t>
  </si>
  <si>
    <t>771</t>
  </si>
  <si>
    <t>Podlahy z dlaždic</t>
  </si>
  <si>
    <t>41</t>
  </si>
  <si>
    <t>771111011</t>
  </si>
  <si>
    <t>Příprava podkladu před provedením dlažby vysátí podlah</t>
  </si>
  <si>
    <t>752829436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</si>
  <si>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</si>
  <si>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0,2*(4*13+2*12)</t>
  </si>
  <si>
    <t>42</t>
  </si>
  <si>
    <t>771121011</t>
  </si>
  <si>
    <t>Příprava podkladu před provedením dlažby nátěr penetrační na podlahu</t>
  </si>
  <si>
    <t>-394555506</t>
  </si>
  <si>
    <t>43</t>
  </si>
  <si>
    <t>771571810</t>
  </si>
  <si>
    <t>Demontáž podlah z dlaždic keramických kladených do malty</t>
  </si>
  <si>
    <t>-655484953</t>
  </si>
  <si>
    <t>0,2*4*13+0,2*2*12</t>
  </si>
  <si>
    <t>44</t>
  </si>
  <si>
    <t>771573933</t>
  </si>
  <si>
    <t>Opravy podlah z dlaždic keramických lepených pro vysoké mechanické zatížení, při velikosti dlaždic přes 12 do 19 ks/m2</t>
  </si>
  <si>
    <t>-763238661</t>
  </si>
  <si>
    <t>4/0,2*13</t>
  </si>
  <si>
    <t>2/0,2*12</t>
  </si>
  <si>
    <t>45</t>
  </si>
  <si>
    <t>59761432</t>
  </si>
  <si>
    <t>dlažba keramická slinutá hladká do interiéru i exteriéru pro vysoké mechanické namáhání přes 22 do 25ks/m2</t>
  </si>
  <si>
    <t>-287119020</t>
  </si>
  <si>
    <t>380*0,2*0,2*1,1</t>
  </si>
  <si>
    <t>46</t>
  </si>
  <si>
    <t>998771101</t>
  </si>
  <si>
    <t>Přesun hmot pro podlahy z dlaždic stanovený z hmotnosti přesunovaného materiálu vodorovná dopravní vzdálenost do 50 m v objektech výšky do 6 m</t>
  </si>
  <si>
    <t>-790894641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</si>
  <si>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</si>
  <si>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47</t>
  </si>
  <si>
    <t>998771181</t>
  </si>
  <si>
    <t>Přesun hmot pro podlahy z dlaždic stanovený z hmotnosti přesunovaného materiálu Příplatek k ceně za přesun prováděný bez použití mechanizace pro jakoukoliv výšku objektu</t>
  </si>
  <si>
    <t>-630151259</t>
  </si>
  <si>
    <t>783</t>
  </si>
  <si>
    <t>Dokončovací práce - nátěry</t>
  </si>
  <si>
    <t>48</t>
  </si>
  <si>
    <t>783301313</t>
  </si>
  <si>
    <t>Příprava podkladu zámečnických konstrukcí před provedením nátěru odmaštění odmašťovačem ředidlovým</t>
  </si>
  <si>
    <t>-868712483</t>
  </si>
  <si>
    <t>49</t>
  </si>
  <si>
    <t>783301401</t>
  </si>
  <si>
    <t>Příprava podkladu zámečnických konstrukcí před provedením nátěru ometení</t>
  </si>
  <si>
    <t>877134669</t>
  </si>
  <si>
    <t>50</t>
  </si>
  <si>
    <t>783314203</t>
  </si>
  <si>
    <t>Základní antikorozní nátěr zámečnických konstrukcí jednonásobný syntetický samozákladující</t>
  </si>
  <si>
    <t>-494803587</t>
  </si>
  <si>
    <t>51</t>
  </si>
  <si>
    <t>78331710R</t>
  </si>
  <si>
    <t xml:space="preserve">Krycí nátěr Komaxit RAL </t>
  </si>
  <si>
    <t>733211499</t>
  </si>
  <si>
    <t>0,04*4*(2,54*7+4*5+1,973*4+0,6*2+2,54*3+2*2)*12+0,04*4*(1,5*12+2*12)</t>
  </si>
  <si>
    <t>0,04*4*(2,54*7+4*5+1,973*4+0,6*2)</t>
  </si>
  <si>
    <t>784</t>
  </si>
  <si>
    <t>Dokončovací práce - malby a tapety</t>
  </si>
  <si>
    <t>52</t>
  </si>
  <si>
    <t>784121001</t>
  </si>
  <si>
    <t>Oškrabání malby v místnostech výšky do 3,80 m</t>
  </si>
  <si>
    <t>-92739498</t>
  </si>
  <si>
    <t xml:space="preserve">Poznámka k souboru cen:
1. Cenami souboru cen se oceňuje jakýkoli počet současně škrabaných vrstev barvy.
</t>
  </si>
  <si>
    <t>53</t>
  </si>
  <si>
    <t>784121011</t>
  </si>
  <si>
    <t>Rozmývání podkladu po oškrabání malby v místnostech výšky do 3,80 m</t>
  </si>
  <si>
    <t>-1507726695</t>
  </si>
  <si>
    <t>54</t>
  </si>
  <si>
    <t>784171101</t>
  </si>
  <si>
    <t>Zakrytí nemalovaných ploch (materiál ve specifikaci) včetně pozdějšího odkrytí podlah</t>
  </si>
  <si>
    <t>-1027348743</t>
  </si>
  <si>
    <t xml:space="preserve">Poznámka k souboru cen:
1. V cenách nejsou započteny náklady na dodávku fólie, tyto se oceňují ve speifikaci.Ztratné lze stanovit ve výši 5%.
</t>
  </si>
  <si>
    <t>2*4*13</t>
  </si>
  <si>
    <t>55</t>
  </si>
  <si>
    <t>58124842</t>
  </si>
  <si>
    <t>fólie pro malířské potřeby zakrývací tl 7µ 4x5m</t>
  </si>
  <si>
    <t>330146335</t>
  </si>
  <si>
    <t>104*1,05 'Přepočtené koeficientem množství</t>
  </si>
  <si>
    <t>56</t>
  </si>
  <si>
    <t>784171111</t>
  </si>
  <si>
    <t>Zakrytí nemalovaných ploch (materiál ve specifikaci) včetně pozdějšího odkrytí svislých ploch např. stěn, oken, dveří v místnostech výšky do 3,80</t>
  </si>
  <si>
    <t>-1729356162</t>
  </si>
  <si>
    <t>(2,7*1,75+3,14*1,2*1,2*1/2)*13</t>
  </si>
  <si>
    <t>57</t>
  </si>
  <si>
    <t>-2004017433</t>
  </si>
  <si>
    <t>90,82*1,05 'Přepočtené koeficientem množství</t>
  </si>
  <si>
    <t>58</t>
  </si>
  <si>
    <t>784181101</t>
  </si>
  <si>
    <t>Penetrace podkladu jednonásobná základní akrylátová v místnostech výšky do 3,80 m</t>
  </si>
  <si>
    <t>-100119850</t>
  </si>
  <si>
    <t>59</t>
  </si>
  <si>
    <t>784211101</t>
  </si>
  <si>
    <t>Malby z malířských směsí otěruvzdorných za mokra dvojnásobné, bílé za mokra otěruvzdorné výborně v místnostech výšky do 3,80 m</t>
  </si>
  <si>
    <t>-871629165</t>
  </si>
  <si>
    <t>2,74*(2+0,1+4+2+0,1+0,6)*13</t>
  </si>
  <si>
    <t>-2,7*1,75*13</t>
  </si>
  <si>
    <t>(3,14*1,6*1,6*1/2-3,14*0,9*0,9*1/2)*13</t>
  </si>
  <si>
    <t>2*(3,14*4)*13</t>
  </si>
  <si>
    <t>787</t>
  </si>
  <si>
    <t>Dokončovací práce - zasklívání</t>
  </si>
  <si>
    <t>60</t>
  </si>
  <si>
    <t>787692520</t>
  </si>
  <si>
    <t>Zasklívání oken a dveří deskami ostatními sklem bezpečnostním Connex 4.4,2</t>
  </si>
  <si>
    <t>1026964247</t>
  </si>
  <si>
    <t>0,695*(0,603*4+0,54*2)*2*12</t>
  </si>
  <si>
    <t>0,797*0,603*2+0,797*0,54*2+0,603*0,912*2</t>
  </si>
  <si>
    <t>61</t>
  </si>
  <si>
    <t>998787101</t>
  </si>
  <si>
    <t>Přesun hmot pro zasklívání stanovený z hmotnosti přesunovaného materiálu vodorovná dopravní vzdálenost do 50 m v objektech výšky do 6 m</t>
  </si>
  <si>
    <t>1945391011</t>
  </si>
  <si>
    <t>62</t>
  </si>
  <si>
    <t>998787181</t>
  </si>
  <si>
    <t>Přesun hmot pro zasklívání stanovený z hmotnosti přesunovaného materiálu Příplatek k cenám za přesun prováděný bez použití mechanizace pro jakoukoliv výšku objektu</t>
  </si>
  <si>
    <t>1199777946</t>
  </si>
  <si>
    <t>FR1102 -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</si>
  <si>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</si>
  <si>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</si>
  <si>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</si>
  <si>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</si>
  <si>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</si>
  <si>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</si>
  <si>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</si>
  <si>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</si>
  <si>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</si>
  <si>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013103000</t>
  </si>
  <si>
    <t xml:space="preserve">Zaměření před výrobou </t>
  </si>
  <si>
    <t>ks</t>
  </si>
  <si>
    <t>1024</t>
  </si>
  <si>
    <t>-708067525</t>
  </si>
  <si>
    <t>013203001</t>
  </si>
  <si>
    <t xml:space="preserve">Dílenská dokumentace </t>
  </si>
  <si>
    <t>-2146035571</t>
  </si>
  <si>
    <t>VRN3</t>
  </si>
  <si>
    <t>Zařízení staveniště</t>
  </si>
  <si>
    <t>030001000</t>
  </si>
  <si>
    <t>1963061717</t>
  </si>
  <si>
    <t>VRN4</t>
  </si>
  <si>
    <t>Inženýrská činnost</t>
  </si>
  <si>
    <t>045002000</t>
  </si>
  <si>
    <t>Kompletační a koordinační činnost</t>
  </si>
  <si>
    <t>1461707582</t>
  </si>
  <si>
    <t>VRN7</t>
  </si>
  <si>
    <t>Provozní vlivy</t>
  </si>
  <si>
    <t>071103000</t>
  </si>
  <si>
    <t>Provoz investora</t>
  </si>
  <si>
    <t>-95728693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</si>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</sst>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4"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1"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41" fillId="0" borderId="0" xfId="0" applyNumberFormat="1"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24">
      <selection activeCell="AP14" sqref="AP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32"/>
      <c r="AS2" s="332"/>
      <c r="AT2" s="332"/>
      <c r="AU2" s="332"/>
      <c r="AV2" s="332"/>
      <c r="AW2" s="332"/>
      <c r="AX2" s="332"/>
      <c r="AY2" s="332"/>
      <c r="AZ2" s="332"/>
      <c r="BA2" s="332"/>
      <c r="BB2" s="332"/>
      <c r="BC2" s="332"/>
      <c r="BD2" s="332"/>
      <c r="BE2" s="332"/>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6</v>
      </c>
    </row>
    <row r="5" spans="2:71" s="1" customFormat="1" ht="12" customHeight="1">
      <c r="B5" s="22"/>
      <c r="C5" s="23"/>
      <c r="D5" s="27" t="s">
        <v>12</v>
      </c>
      <c r="E5" s="23"/>
      <c r="F5" s="23"/>
      <c r="G5" s="23"/>
      <c r="H5" s="23"/>
      <c r="I5" s="23"/>
      <c r="J5" s="23"/>
      <c r="K5" s="363" t="s">
        <v>13</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23"/>
      <c r="AQ5" s="23"/>
      <c r="AR5" s="21"/>
      <c r="BE5" s="360" t="s">
        <v>14</v>
      </c>
      <c r="BS5" s="18" t="s">
        <v>6</v>
      </c>
    </row>
    <row r="6" spans="2:71" s="1" customFormat="1" ht="36.9" customHeight="1">
      <c r="B6" s="22"/>
      <c r="C6" s="23"/>
      <c r="D6" s="29" t="s">
        <v>15</v>
      </c>
      <c r="E6" s="23"/>
      <c r="F6" s="23"/>
      <c r="G6" s="23"/>
      <c r="H6" s="23"/>
      <c r="I6" s="23"/>
      <c r="J6" s="23"/>
      <c r="K6" s="365" t="s">
        <v>16</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23"/>
      <c r="AQ6" s="23"/>
      <c r="AR6" s="21"/>
      <c r="BE6" s="361"/>
      <c r="BS6" s="18" t="s">
        <v>6</v>
      </c>
    </row>
    <row r="7" spans="2:71" s="1" customFormat="1" ht="12" customHeight="1">
      <c r="B7" s="22"/>
      <c r="C7" s="23"/>
      <c r="D7" s="30" t="s">
        <v>17</v>
      </c>
      <c r="E7" s="23"/>
      <c r="F7" s="23"/>
      <c r="G7" s="23"/>
      <c r="H7" s="23"/>
      <c r="I7" s="23"/>
      <c r="J7" s="23"/>
      <c r="K7" s="28" t="s">
        <v>18</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18</v>
      </c>
      <c r="AO7" s="23"/>
      <c r="AP7" s="23"/>
      <c r="AQ7" s="23"/>
      <c r="AR7" s="21"/>
      <c r="BE7" s="361"/>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31">
        <v>43962</v>
      </c>
      <c r="AO8" s="23"/>
      <c r="AP8" s="23"/>
      <c r="AQ8" s="23"/>
      <c r="AR8" s="21"/>
      <c r="BE8" s="361"/>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61"/>
      <c r="BS9" s="18" t="s">
        <v>6</v>
      </c>
    </row>
    <row r="10" spans="2:71" s="1" customFormat="1" ht="12" customHeight="1">
      <c r="B10" s="22"/>
      <c r="C10" s="23"/>
      <c r="D10" s="30"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24</v>
      </c>
      <c r="AL10" s="23"/>
      <c r="AM10" s="23"/>
      <c r="AN10" s="28" t="s">
        <v>18</v>
      </c>
      <c r="AO10" s="23"/>
      <c r="AP10" s="23"/>
      <c r="AQ10" s="23"/>
      <c r="AR10" s="21"/>
      <c r="BE10" s="361"/>
      <c r="BS10" s="18" t="s">
        <v>6</v>
      </c>
    </row>
    <row r="11" spans="2:71" s="1" customFormat="1" ht="18.45" customHeight="1">
      <c r="B11" s="22"/>
      <c r="C11" s="23"/>
      <c r="D11" s="23"/>
      <c r="E11" s="28" t="s">
        <v>25</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26</v>
      </c>
      <c r="AL11" s="23"/>
      <c r="AM11" s="23"/>
      <c r="AN11" s="28" t="s">
        <v>18</v>
      </c>
      <c r="AO11" s="23"/>
      <c r="AP11" s="23"/>
      <c r="AQ11" s="23"/>
      <c r="AR11" s="21"/>
      <c r="BE11" s="361"/>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61"/>
      <c r="BS12" s="18" t="s">
        <v>6</v>
      </c>
    </row>
    <row r="13" spans="2:71" s="1" customFormat="1" ht="12" customHeight="1">
      <c r="B13" s="22"/>
      <c r="C13" s="23"/>
      <c r="D13" s="30" t="s">
        <v>27</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24</v>
      </c>
      <c r="AL13" s="23"/>
      <c r="AM13" s="23"/>
      <c r="AN13" s="32" t="s">
        <v>28</v>
      </c>
      <c r="AO13" s="23"/>
      <c r="AP13" s="23"/>
      <c r="AQ13" s="23"/>
      <c r="AR13" s="21"/>
      <c r="BE13" s="361"/>
      <c r="BS13" s="18" t="s">
        <v>6</v>
      </c>
    </row>
    <row r="14" spans="2:71" ht="13.2">
      <c r="B14" s="22"/>
      <c r="C14" s="23"/>
      <c r="D14" s="23"/>
      <c r="E14" s="366" t="s">
        <v>28</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0" t="s">
        <v>26</v>
      </c>
      <c r="AL14" s="23"/>
      <c r="AM14" s="23"/>
      <c r="AN14" s="32" t="s">
        <v>28</v>
      </c>
      <c r="AO14" s="23"/>
      <c r="AP14" s="23"/>
      <c r="AQ14" s="23"/>
      <c r="AR14" s="21"/>
      <c r="BE14" s="361"/>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61"/>
      <c r="BS15" s="18" t="s">
        <v>4</v>
      </c>
    </row>
    <row r="16" spans="2:71" s="1" customFormat="1" ht="12" customHeight="1">
      <c r="B16" s="22"/>
      <c r="C16" s="23"/>
      <c r="D16" s="30" t="s">
        <v>29</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24</v>
      </c>
      <c r="AL16" s="23"/>
      <c r="AM16" s="23"/>
      <c r="AN16" s="28" t="s">
        <v>18</v>
      </c>
      <c r="AO16" s="23"/>
      <c r="AP16" s="23"/>
      <c r="AQ16" s="23"/>
      <c r="AR16" s="21"/>
      <c r="BE16" s="361"/>
      <c r="BS16" s="18" t="s">
        <v>4</v>
      </c>
    </row>
    <row r="17" spans="2:71" s="1" customFormat="1" ht="18.45" customHeight="1">
      <c r="B17" s="22"/>
      <c r="C17" s="23"/>
      <c r="D17" s="23"/>
      <c r="E17" s="28" t="s">
        <v>30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26</v>
      </c>
      <c r="AL17" s="23"/>
      <c r="AM17" s="23"/>
      <c r="AN17" s="28" t="s">
        <v>18</v>
      </c>
      <c r="AO17" s="23"/>
      <c r="AP17" s="23"/>
      <c r="AQ17" s="23"/>
      <c r="AR17" s="21"/>
      <c r="BE17" s="361"/>
      <c r="BS17" s="18" t="s">
        <v>31</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61"/>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24</v>
      </c>
      <c r="AL19" s="23"/>
      <c r="AM19" s="23"/>
      <c r="AN19" s="28" t="s">
        <v>18</v>
      </c>
      <c r="AO19" s="23"/>
      <c r="AP19" s="23"/>
      <c r="AQ19" s="23"/>
      <c r="AR19" s="21"/>
      <c r="BE19" s="361"/>
      <c r="BS19" s="18" t="s">
        <v>6</v>
      </c>
    </row>
    <row r="20" spans="2:71" s="1" customFormat="1" ht="18.45"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26</v>
      </c>
      <c r="AL20" s="23"/>
      <c r="AM20" s="23"/>
      <c r="AN20" s="28" t="s">
        <v>18</v>
      </c>
      <c r="AO20" s="23"/>
      <c r="AP20" s="23"/>
      <c r="AQ20" s="23"/>
      <c r="AR20" s="21"/>
      <c r="BE20" s="361"/>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61"/>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61"/>
    </row>
    <row r="23" spans="2:57" s="1" customFormat="1" ht="47.25" customHeight="1">
      <c r="B23" s="22"/>
      <c r="C23" s="23"/>
      <c r="D23" s="23"/>
      <c r="E23" s="368" t="s">
        <v>35</v>
      </c>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23"/>
      <c r="AP23" s="23"/>
      <c r="AQ23" s="23"/>
      <c r="AR23" s="21"/>
      <c r="BE23" s="361"/>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61"/>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61"/>
    </row>
    <row r="26" spans="1:57" s="2" customFormat="1" ht="25.95"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69">
        <f>ROUND(AG54,2)</f>
        <v>0</v>
      </c>
      <c r="AL26" s="370"/>
      <c r="AM26" s="370"/>
      <c r="AN26" s="370"/>
      <c r="AO26" s="370"/>
      <c r="AP26" s="37"/>
      <c r="AQ26" s="37"/>
      <c r="AR26" s="40"/>
      <c r="BE26" s="361"/>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61"/>
    </row>
    <row r="28" spans="1:57" s="2" customFormat="1" ht="13.2">
      <c r="A28" s="35"/>
      <c r="B28" s="36"/>
      <c r="C28" s="37"/>
      <c r="D28" s="37"/>
      <c r="E28" s="37"/>
      <c r="F28" s="37"/>
      <c r="G28" s="37"/>
      <c r="H28" s="37"/>
      <c r="I28" s="37"/>
      <c r="J28" s="37"/>
      <c r="K28" s="37"/>
      <c r="L28" s="371" t="s">
        <v>37</v>
      </c>
      <c r="M28" s="371"/>
      <c r="N28" s="371"/>
      <c r="O28" s="371"/>
      <c r="P28" s="371"/>
      <c r="Q28" s="37"/>
      <c r="R28" s="37"/>
      <c r="S28" s="37"/>
      <c r="T28" s="37"/>
      <c r="U28" s="37"/>
      <c r="V28" s="37"/>
      <c r="W28" s="371" t="s">
        <v>38</v>
      </c>
      <c r="X28" s="371"/>
      <c r="Y28" s="371"/>
      <c r="Z28" s="371"/>
      <c r="AA28" s="371"/>
      <c r="AB28" s="371"/>
      <c r="AC28" s="371"/>
      <c r="AD28" s="371"/>
      <c r="AE28" s="371"/>
      <c r="AF28" s="37"/>
      <c r="AG28" s="37"/>
      <c r="AH28" s="37"/>
      <c r="AI28" s="37"/>
      <c r="AJ28" s="37"/>
      <c r="AK28" s="371" t="s">
        <v>39</v>
      </c>
      <c r="AL28" s="371"/>
      <c r="AM28" s="371"/>
      <c r="AN28" s="371"/>
      <c r="AO28" s="371"/>
      <c r="AP28" s="37"/>
      <c r="AQ28" s="37"/>
      <c r="AR28" s="40"/>
      <c r="BE28" s="361"/>
    </row>
    <row r="29" spans="2:57" s="3" customFormat="1" ht="14.4" customHeight="1">
      <c r="B29" s="41"/>
      <c r="C29" s="42"/>
      <c r="D29" s="30" t="s">
        <v>40</v>
      </c>
      <c r="E29" s="42"/>
      <c r="F29" s="30" t="s">
        <v>41</v>
      </c>
      <c r="G29" s="42"/>
      <c r="H29" s="42"/>
      <c r="I29" s="42"/>
      <c r="J29" s="42"/>
      <c r="K29" s="42"/>
      <c r="L29" s="355">
        <v>0.21</v>
      </c>
      <c r="M29" s="354"/>
      <c r="N29" s="354"/>
      <c r="O29" s="354"/>
      <c r="P29" s="354"/>
      <c r="Q29" s="42"/>
      <c r="R29" s="42"/>
      <c r="S29" s="42"/>
      <c r="T29" s="42"/>
      <c r="U29" s="42"/>
      <c r="V29" s="42"/>
      <c r="W29" s="353">
        <f>ROUND(AZ54,2)</f>
        <v>0</v>
      </c>
      <c r="X29" s="354"/>
      <c r="Y29" s="354"/>
      <c r="Z29" s="354"/>
      <c r="AA29" s="354"/>
      <c r="AB29" s="354"/>
      <c r="AC29" s="354"/>
      <c r="AD29" s="354"/>
      <c r="AE29" s="354"/>
      <c r="AF29" s="42"/>
      <c r="AG29" s="42"/>
      <c r="AH29" s="42"/>
      <c r="AI29" s="42"/>
      <c r="AJ29" s="42"/>
      <c r="AK29" s="353">
        <f>ROUND(AV54,2)</f>
        <v>0</v>
      </c>
      <c r="AL29" s="354"/>
      <c r="AM29" s="354"/>
      <c r="AN29" s="354"/>
      <c r="AO29" s="354"/>
      <c r="AP29" s="42"/>
      <c r="AQ29" s="42"/>
      <c r="AR29" s="43"/>
      <c r="BE29" s="362"/>
    </row>
    <row r="30" spans="2:57" s="3" customFormat="1" ht="14.4" customHeight="1">
      <c r="B30" s="41"/>
      <c r="C30" s="42"/>
      <c r="D30" s="42"/>
      <c r="E30" s="42"/>
      <c r="F30" s="30" t="s">
        <v>42</v>
      </c>
      <c r="G30" s="42"/>
      <c r="H30" s="42"/>
      <c r="I30" s="42"/>
      <c r="J30" s="42"/>
      <c r="K30" s="42"/>
      <c r="L30" s="355">
        <v>0.15</v>
      </c>
      <c r="M30" s="354"/>
      <c r="N30" s="354"/>
      <c r="O30" s="354"/>
      <c r="P30" s="354"/>
      <c r="Q30" s="42"/>
      <c r="R30" s="42"/>
      <c r="S30" s="42"/>
      <c r="T30" s="42"/>
      <c r="U30" s="42"/>
      <c r="V30" s="42"/>
      <c r="W30" s="353">
        <f>ROUND(BA54,2)</f>
        <v>0</v>
      </c>
      <c r="X30" s="354"/>
      <c r="Y30" s="354"/>
      <c r="Z30" s="354"/>
      <c r="AA30" s="354"/>
      <c r="AB30" s="354"/>
      <c r="AC30" s="354"/>
      <c r="AD30" s="354"/>
      <c r="AE30" s="354"/>
      <c r="AF30" s="42"/>
      <c r="AG30" s="42"/>
      <c r="AH30" s="42"/>
      <c r="AI30" s="42"/>
      <c r="AJ30" s="42"/>
      <c r="AK30" s="353">
        <f>ROUND(AW54,2)</f>
        <v>0</v>
      </c>
      <c r="AL30" s="354"/>
      <c r="AM30" s="354"/>
      <c r="AN30" s="354"/>
      <c r="AO30" s="354"/>
      <c r="AP30" s="42"/>
      <c r="AQ30" s="42"/>
      <c r="AR30" s="43"/>
      <c r="BE30" s="362"/>
    </row>
    <row r="31" spans="2:57" s="3" customFormat="1" ht="14.4" customHeight="1" hidden="1">
      <c r="B31" s="41"/>
      <c r="C31" s="42"/>
      <c r="D31" s="42"/>
      <c r="E31" s="42"/>
      <c r="F31" s="30" t="s">
        <v>43</v>
      </c>
      <c r="G31" s="42"/>
      <c r="H31" s="42"/>
      <c r="I31" s="42"/>
      <c r="J31" s="42"/>
      <c r="K31" s="42"/>
      <c r="L31" s="355">
        <v>0.21</v>
      </c>
      <c r="M31" s="354"/>
      <c r="N31" s="354"/>
      <c r="O31" s="354"/>
      <c r="P31" s="354"/>
      <c r="Q31" s="42"/>
      <c r="R31" s="42"/>
      <c r="S31" s="42"/>
      <c r="T31" s="42"/>
      <c r="U31" s="42"/>
      <c r="V31" s="42"/>
      <c r="W31" s="353">
        <f>ROUND(BB54,2)</f>
        <v>0</v>
      </c>
      <c r="X31" s="354"/>
      <c r="Y31" s="354"/>
      <c r="Z31" s="354"/>
      <c r="AA31" s="354"/>
      <c r="AB31" s="354"/>
      <c r="AC31" s="354"/>
      <c r="AD31" s="354"/>
      <c r="AE31" s="354"/>
      <c r="AF31" s="42"/>
      <c r="AG31" s="42"/>
      <c r="AH31" s="42"/>
      <c r="AI31" s="42"/>
      <c r="AJ31" s="42"/>
      <c r="AK31" s="353">
        <v>0</v>
      </c>
      <c r="AL31" s="354"/>
      <c r="AM31" s="354"/>
      <c r="AN31" s="354"/>
      <c r="AO31" s="354"/>
      <c r="AP31" s="42"/>
      <c r="AQ31" s="42"/>
      <c r="AR31" s="43"/>
      <c r="BE31" s="362"/>
    </row>
    <row r="32" spans="2:57" s="3" customFormat="1" ht="14.4" customHeight="1" hidden="1">
      <c r="B32" s="41"/>
      <c r="C32" s="42"/>
      <c r="D32" s="42"/>
      <c r="E32" s="42"/>
      <c r="F32" s="30" t="s">
        <v>44</v>
      </c>
      <c r="G32" s="42"/>
      <c r="H32" s="42"/>
      <c r="I32" s="42"/>
      <c r="J32" s="42"/>
      <c r="K32" s="42"/>
      <c r="L32" s="355">
        <v>0.15</v>
      </c>
      <c r="M32" s="354"/>
      <c r="N32" s="354"/>
      <c r="O32" s="354"/>
      <c r="P32" s="354"/>
      <c r="Q32" s="42"/>
      <c r="R32" s="42"/>
      <c r="S32" s="42"/>
      <c r="T32" s="42"/>
      <c r="U32" s="42"/>
      <c r="V32" s="42"/>
      <c r="W32" s="353">
        <f>ROUND(BC54,2)</f>
        <v>0</v>
      </c>
      <c r="X32" s="354"/>
      <c r="Y32" s="354"/>
      <c r="Z32" s="354"/>
      <c r="AA32" s="354"/>
      <c r="AB32" s="354"/>
      <c r="AC32" s="354"/>
      <c r="AD32" s="354"/>
      <c r="AE32" s="354"/>
      <c r="AF32" s="42"/>
      <c r="AG32" s="42"/>
      <c r="AH32" s="42"/>
      <c r="AI32" s="42"/>
      <c r="AJ32" s="42"/>
      <c r="AK32" s="353">
        <v>0</v>
      </c>
      <c r="AL32" s="354"/>
      <c r="AM32" s="354"/>
      <c r="AN32" s="354"/>
      <c r="AO32" s="354"/>
      <c r="AP32" s="42"/>
      <c r="AQ32" s="42"/>
      <c r="AR32" s="43"/>
      <c r="BE32" s="362"/>
    </row>
    <row r="33" spans="2:44" s="3" customFormat="1" ht="14.4" customHeight="1" hidden="1">
      <c r="B33" s="41"/>
      <c r="C33" s="42"/>
      <c r="D33" s="42"/>
      <c r="E33" s="42"/>
      <c r="F33" s="30" t="s">
        <v>45</v>
      </c>
      <c r="G33" s="42"/>
      <c r="H33" s="42"/>
      <c r="I33" s="42"/>
      <c r="J33" s="42"/>
      <c r="K33" s="42"/>
      <c r="L33" s="355">
        <v>0</v>
      </c>
      <c r="M33" s="354"/>
      <c r="N33" s="354"/>
      <c r="O33" s="354"/>
      <c r="P33" s="354"/>
      <c r="Q33" s="42"/>
      <c r="R33" s="42"/>
      <c r="S33" s="42"/>
      <c r="T33" s="42"/>
      <c r="U33" s="42"/>
      <c r="V33" s="42"/>
      <c r="W33" s="353">
        <f>ROUND(BD54,2)</f>
        <v>0</v>
      </c>
      <c r="X33" s="354"/>
      <c r="Y33" s="354"/>
      <c r="Z33" s="354"/>
      <c r="AA33" s="354"/>
      <c r="AB33" s="354"/>
      <c r="AC33" s="354"/>
      <c r="AD33" s="354"/>
      <c r="AE33" s="354"/>
      <c r="AF33" s="42"/>
      <c r="AG33" s="42"/>
      <c r="AH33" s="42"/>
      <c r="AI33" s="42"/>
      <c r="AJ33" s="42"/>
      <c r="AK33" s="353">
        <v>0</v>
      </c>
      <c r="AL33" s="354"/>
      <c r="AM33" s="354"/>
      <c r="AN33" s="354"/>
      <c r="AO33" s="354"/>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56" t="s">
        <v>48</v>
      </c>
      <c r="Y35" s="357"/>
      <c r="Z35" s="357"/>
      <c r="AA35" s="357"/>
      <c r="AB35" s="357"/>
      <c r="AC35" s="46"/>
      <c r="AD35" s="46"/>
      <c r="AE35" s="46"/>
      <c r="AF35" s="46"/>
      <c r="AG35" s="46"/>
      <c r="AH35" s="46"/>
      <c r="AI35" s="46"/>
      <c r="AJ35" s="46"/>
      <c r="AK35" s="358">
        <f>SUM(AK26:AK33)</f>
        <v>0</v>
      </c>
      <c r="AL35" s="357"/>
      <c r="AM35" s="357"/>
      <c r="AN35" s="357"/>
      <c r="AO35" s="359"/>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49</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12</v>
      </c>
      <c r="D44" s="53"/>
      <c r="E44" s="53"/>
      <c r="F44" s="53"/>
      <c r="G44" s="53"/>
      <c r="H44" s="53"/>
      <c r="I44" s="53"/>
      <c r="J44" s="53"/>
      <c r="K44" s="53"/>
      <c r="L44" s="53" t="str">
        <f>K5</f>
        <v>FR11A</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15</v>
      </c>
      <c r="D45" s="57"/>
      <c r="E45" s="57"/>
      <c r="F45" s="57"/>
      <c r="G45" s="57"/>
      <c r="H45" s="57"/>
      <c r="I45" s="57"/>
      <c r="J45" s="57"/>
      <c r="K45" s="57"/>
      <c r="L45" s="342" t="str">
        <f>K6</f>
        <v>Rekonstrukce šaten , Gymnázium Plzeň, Mikulášské náměstí  808/23</v>
      </c>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20</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22</v>
      </c>
      <c r="AJ47" s="37"/>
      <c r="AK47" s="37"/>
      <c r="AL47" s="37"/>
      <c r="AM47" s="344">
        <f>IF(AN8="","",AN8)</f>
        <v>43962</v>
      </c>
      <c r="AN47" s="344"/>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23</v>
      </c>
      <c r="D49" s="37"/>
      <c r="E49" s="37"/>
      <c r="F49" s="37"/>
      <c r="G49" s="37"/>
      <c r="H49" s="37"/>
      <c r="I49" s="37"/>
      <c r="J49" s="37"/>
      <c r="K49" s="37"/>
      <c r="L49" s="53" t="str">
        <f>IF(E11="","",E11)</f>
        <v>Gymnázium  Plzeň ,Mikulášské nám</v>
      </c>
      <c r="M49" s="37"/>
      <c r="N49" s="37"/>
      <c r="O49" s="37"/>
      <c r="P49" s="37"/>
      <c r="Q49" s="37"/>
      <c r="R49" s="37"/>
      <c r="S49" s="37"/>
      <c r="T49" s="37"/>
      <c r="U49" s="37"/>
      <c r="V49" s="37"/>
      <c r="W49" s="37"/>
      <c r="X49" s="37"/>
      <c r="Y49" s="37"/>
      <c r="Z49" s="37"/>
      <c r="AA49" s="37"/>
      <c r="AB49" s="37"/>
      <c r="AC49" s="37"/>
      <c r="AD49" s="37"/>
      <c r="AE49" s="37"/>
      <c r="AF49" s="37"/>
      <c r="AG49" s="37"/>
      <c r="AH49" s="37"/>
      <c r="AI49" s="30" t="s">
        <v>29</v>
      </c>
      <c r="AJ49" s="37"/>
      <c r="AK49" s="37"/>
      <c r="AL49" s="37"/>
      <c r="AM49" s="345" t="str">
        <f>IF(E17="","",E17)</f>
        <v>Ing.arch.Kučera</v>
      </c>
      <c r="AN49" s="346"/>
      <c r="AO49" s="346"/>
      <c r="AP49" s="346"/>
      <c r="AQ49" s="37"/>
      <c r="AR49" s="40"/>
      <c r="AS49" s="347" t="s">
        <v>50</v>
      </c>
      <c r="AT49" s="348"/>
      <c r="AU49" s="61"/>
      <c r="AV49" s="61"/>
      <c r="AW49" s="61"/>
      <c r="AX49" s="61"/>
      <c r="AY49" s="61"/>
      <c r="AZ49" s="61"/>
      <c r="BA49" s="61"/>
      <c r="BB49" s="61"/>
      <c r="BC49" s="61"/>
      <c r="BD49" s="62"/>
      <c r="BE49" s="35"/>
    </row>
    <row r="50" spans="1:57" s="2" customFormat="1" ht="15.15" customHeight="1">
      <c r="A50" s="35"/>
      <c r="B50" s="36"/>
      <c r="C50" s="30" t="s">
        <v>27</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32</v>
      </c>
      <c r="AJ50" s="37"/>
      <c r="AK50" s="37"/>
      <c r="AL50" s="37"/>
      <c r="AM50" s="345" t="str">
        <f>IF(E20="","",E20)</f>
        <v>Straka</v>
      </c>
      <c r="AN50" s="346"/>
      <c r="AO50" s="346"/>
      <c r="AP50" s="346"/>
      <c r="AQ50" s="37"/>
      <c r="AR50" s="40"/>
      <c r="AS50" s="349"/>
      <c r="AT50" s="350"/>
      <c r="AU50" s="63"/>
      <c r="AV50" s="63"/>
      <c r="AW50" s="63"/>
      <c r="AX50" s="63"/>
      <c r="AY50" s="63"/>
      <c r="AZ50" s="63"/>
      <c r="BA50" s="63"/>
      <c r="BB50" s="63"/>
      <c r="BC50" s="63"/>
      <c r="BD50" s="64"/>
      <c r="BE50" s="35"/>
    </row>
    <row r="51" spans="1:57" s="2" customFormat="1" ht="10.95"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1"/>
      <c r="AT51" s="352"/>
      <c r="AU51" s="65"/>
      <c r="AV51" s="65"/>
      <c r="AW51" s="65"/>
      <c r="AX51" s="65"/>
      <c r="AY51" s="65"/>
      <c r="AZ51" s="65"/>
      <c r="BA51" s="65"/>
      <c r="BB51" s="65"/>
      <c r="BC51" s="65"/>
      <c r="BD51" s="66"/>
      <c r="BE51" s="35"/>
    </row>
    <row r="52" spans="1:57" s="2" customFormat="1" ht="29.25" customHeight="1">
      <c r="A52" s="35"/>
      <c r="B52" s="36"/>
      <c r="C52" s="338" t="s">
        <v>51</v>
      </c>
      <c r="D52" s="339"/>
      <c r="E52" s="339"/>
      <c r="F52" s="339"/>
      <c r="G52" s="339"/>
      <c r="H52" s="67"/>
      <c r="I52" s="340" t="s">
        <v>52</v>
      </c>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1" t="s">
        <v>53</v>
      </c>
      <c r="AH52" s="339"/>
      <c r="AI52" s="339"/>
      <c r="AJ52" s="339"/>
      <c r="AK52" s="339"/>
      <c r="AL52" s="339"/>
      <c r="AM52" s="339"/>
      <c r="AN52" s="340" t="s">
        <v>54</v>
      </c>
      <c r="AO52" s="339"/>
      <c r="AP52" s="339"/>
      <c r="AQ52" s="68" t="s">
        <v>55</v>
      </c>
      <c r="AR52" s="40"/>
      <c r="AS52" s="69" t="s">
        <v>56</v>
      </c>
      <c r="AT52" s="70" t="s">
        <v>57</v>
      </c>
      <c r="AU52" s="70" t="s">
        <v>58</v>
      </c>
      <c r="AV52" s="70" t="s">
        <v>59</v>
      </c>
      <c r="AW52" s="70" t="s">
        <v>60</v>
      </c>
      <c r="AX52" s="70" t="s">
        <v>61</v>
      </c>
      <c r="AY52" s="70" t="s">
        <v>62</v>
      </c>
      <c r="AZ52" s="70" t="s">
        <v>63</v>
      </c>
      <c r="BA52" s="70" t="s">
        <v>64</v>
      </c>
      <c r="BB52" s="70" t="s">
        <v>65</v>
      </c>
      <c r="BC52" s="70" t="s">
        <v>66</v>
      </c>
      <c r="BD52" s="71" t="s">
        <v>67</v>
      </c>
      <c r="BE52" s="35"/>
    </row>
    <row r="53" spans="1:57" s="2" customFormat="1" ht="10.95"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68</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6">
        <f>ROUND(SUM(AG55:AG56),2)</f>
        <v>0</v>
      </c>
      <c r="AH54" s="336"/>
      <c r="AI54" s="336"/>
      <c r="AJ54" s="336"/>
      <c r="AK54" s="336"/>
      <c r="AL54" s="336"/>
      <c r="AM54" s="336"/>
      <c r="AN54" s="337">
        <f>SUM(AG54,AT54)</f>
        <v>0</v>
      </c>
      <c r="AO54" s="337"/>
      <c r="AP54" s="337"/>
      <c r="AQ54" s="79" t="s">
        <v>18</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69</v>
      </c>
      <c r="BT54" s="85" t="s">
        <v>70</v>
      </c>
      <c r="BU54" s="86" t="s">
        <v>71</v>
      </c>
      <c r="BV54" s="85" t="s">
        <v>72</v>
      </c>
      <c r="BW54" s="85" t="s">
        <v>5</v>
      </c>
      <c r="BX54" s="85" t="s">
        <v>73</v>
      </c>
      <c r="CL54" s="85" t="s">
        <v>18</v>
      </c>
    </row>
    <row r="55" spans="1:91" s="7" customFormat="1" ht="16.5" customHeight="1">
      <c r="A55" s="87" t="s">
        <v>74</v>
      </c>
      <c r="B55" s="88"/>
      <c r="C55" s="89"/>
      <c r="D55" s="335" t="s">
        <v>75</v>
      </c>
      <c r="E55" s="335"/>
      <c r="F55" s="335"/>
      <c r="G55" s="335"/>
      <c r="H55" s="335"/>
      <c r="I55" s="90"/>
      <c r="J55" s="335" t="s">
        <v>76</v>
      </c>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3">
        <f>'FR1101 - Dělící stěny'!J30</f>
        <v>0</v>
      </c>
      <c r="AH55" s="334"/>
      <c r="AI55" s="334"/>
      <c r="AJ55" s="334"/>
      <c r="AK55" s="334"/>
      <c r="AL55" s="334"/>
      <c r="AM55" s="334"/>
      <c r="AN55" s="333">
        <f>SUM(AG55,AT55)</f>
        <v>0</v>
      </c>
      <c r="AO55" s="334"/>
      <c r="AP55" s="334"/>
      <c r="AQ55" s="91" t="s">
        <v>77</v>
      </c>
      <c r="AR55" s="92"/>
      <c r="AS55" s="93">
        <v>0</v>
      </c>
      <c r="AT55" s="94">
        <f>ROUND(SUM(AV55:AW55),2)</f>
        <v>0</v>
      </c>
      <c r="AU55" s="95">
        <f>'FR1101 - Dělící stěny'!P91</f>
        <v>0</v>
      </c>
      <c r="AV55" s="94">
        <f>'FR1101 - Dělící stěny'!J33</f>
        <v>0</v>
      </c>
      <c r="AW55" s="94">
        <f>'FR1101 - Dělící stěny'!J34</f>
        <v>0</v>
      </c>
      <c r="AX55" s="94">
        <f>'FR1101 - Dělící stěny'!J35</f>
        <v>0</v>
      </c>
      <c r="AY55" s="94">
        <f>'FR1101 - Dělící stěny'!J36</f>
        <v>0</v>
      </c>
      <c r="AZ55" s="94">
        <f>'FR1101 - Dělící stěny'!F33</f>
        <v>0</v>
      </c>
      <c r="BA55" s="94">
        <f>'FR1101 - Dělící stěny'!F34</f>
        <v>0</v>
      </c>
      <c r="BB55" s="94">
        <f>'FR1101 - Dělící stěny'!F35</f>
        <v>0</v>
      </c>
      <c r="BC55" s="94">
        <f>'FR1101 - Dělící stěny'!F36</f>
        <v>0</v>
      </c>
      <c r="BD55" s="96">
        <f>'FR1101 - Dělící stěny'!F37</f>
        <v>0</v>
      </c>
      <c r="BT55" s="97" t="s">
        <v>78</v>
      </c>
      <c r="BV55" s="97" t="s">
        <v>72</v>
      </c>
      <c r="BW55" s="97" t="s">
        <v>79</v>
      </c>
      <c r="BX55" s="97" t="s">
        <v>5</v>
      </c>
      <c r="CL55" s="97" t="s">
        <v>18</v>
      </c>
      <c r="CM55" s="97" t="s">
        <v>80</v>
      </c>
    </row>
    <row r="56" spans="1:91" s="7" customFormat="1" ht="16.5" customHeight="1">
      <c r="A56" s="87" t="s">
        <v>74</v>
      </c>
      <c r="B56" s="88"/>
      <c r="C56" s="89"/>
      <c r="D56" s="335" t="s">
        <v>81</v>
      </c>
      <c r="E56" s="335"/>
      <c r="F56" s="335"/>
      <c r="G56" s="335"/>
      <c r="H56" s="335"/>
      <c r="I56" s="90"/>
      <c r="J56" s="335" t="s">
        <v>82</v>
      </c>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3">
        <f>'FR1102 - VON'!J30</f>
        <v>0</v>
      </c>
      <c r="AH56" s="334"/>
      <c r="AI56" s="334"/>
      <c r="AJ56" s="334"/>
      <c r="AK56" s="334"/>
      <c r="AL56" s="334"/>
      <c r="AM56" s="334"/>
      <c r="AN56" s="333">
        <f>SUM(AG56,AT56)</f>
        <v>0</v>
      </c>
      <c r="AO56" s="334"/>
      <c r="AP56" s="334"/>
      <c r="AQ56" s="91" t="s">
        <v>77</v>
      </c>
      <c r="AR56" s="92"/>
      <c r="AS56" s="98">
        <v>0</v>
      </c>
      <c r="AT56" s="99">
        <f>ROUND(SUM(AV56:AW56),2)</f>
        <v>0</v>
      </c>
      <c r="AU56" s="100">
        <f>'FR1102 - VON'!P84</f>
        <v>0</v>
      </c>
      <c r="AV56" s="99">
        <f>'FR1102 - VON'!J33</f>
        <v>0</v>
      </c>
      <c r="AW56" s="99">
        <f>'FR1102 - VON'!J34</f>
        <v>0</v>
      </c>
      <c r="AX56" s="99">
        <f>'FR1102 - VON'!J35</f>
        <v>0</v>
      </c>
      <c r="AY56" s="99">
        <f>'FR1102 - VON'!J36</f>
        <v>0</v>
      </c>
      <c r="AZ56" s="99">
        <f>'FR1102 - VON'!F33</f>
        <v>0</v>
      </c>
      <c r="BA56" s="99">
        <f>'FR1102 - VON'!F34</f>
        <v>0</v>
      </c>
      <c r="BB56" s="99">
        <f>'FR1102 - VON'!F35</f>
        <v>0</v>
      </c>
      <c r="BC56" s="99">
        <f>'FR1102 - VON'!F36</f>
        <v>0</v>
      </c>
      <c r="BD56" s="101">
        <f>'FR1102 - VON'!F37</f>
        <v>0</v>
      </c>
      <c r="BT56" s="97" t="s">
        <v>78</v>
      </c>
      <c r="BV56" s="97" t="s">
        <v>72</v>
      </c>
      <c r="BW56" s="97" t="s">
        <v>83</v>
      </c>
      <c r="BX56" s="97" t="s">
        <v>5</v>
      </c>
      <c r="CL56" s="97" t="s">
        <v>18</v>
      </c>
      <c r="CM56" s="97" t="s">
        <v>80</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algorithmName="SHA-512" hashValue="epHqGZT77s6m3x4vghcdC9K4uM7O70Z8PScmnkhSCwTF0aX1gUmZ/1+nVyph7GShLNZwTynFCWR/HSlLsctN1A==" saltValue="aloR73qIxaaZMOvqywOH8+a830IYjQwqoT+Nu+qlgtv3hOL9cKzPW3ehghZgQ5PEJfFFhuEOyDbzDIlbaHqcGQ=="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FR1101 - Dělící stěny'!C2" display="/"/>
    <hyperlink ref="A56" location="'FR1102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7"/>
  <sheetViews>
    <sheetView showGridLines="0" workbookViewId="0" topLeftCell="A107"/>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2"/>
      <c r="L2" s="332"/>
      <c r="M2" s="332"/>
      <c r="N2" s="332"/>
      <c r="O2" s="332"/>
      <c r="P2" s="332"/>
      <c r="Q2" s="332"/>
      <c r="R2" s="332"/>
      <c r="S2" s="332"/>
      <c r="T2" s="332"/>
      <c r="U2" s="332"/>
      <c r="V2" s="332"/>
      <c r="AT2" s="18" t="s">
        <v>79</v>
      </c>
    </row>
    <row r="3" spans="2:46" s="1" customFormat="1" ht="6.9" customHeight="1">
      <c r="B3" s="103"/>
      <c r="C3" s="104"/>
      <c r="D3" s="104"/>
      <c r="E3" s="104"/>
      <c r="F3" s="104"/>
      <c r="G3" s="104"/>
      <c r="H3" s="104"/>
      <c r="I3" s="105"/>
      <c r="J3" s="104"/>
      <c r="K3" s="104"/>
      <c r="L3" s="21"/>
      <c r="AT3" s="18" t="s">
        <v>80</v>
      </c>
    </row>
    <row r="4" spans="2:46" s="1" customFormat="1" ht="24.9" customHeight="1">
      <c r="B4" s="21"/>
      <c r="D4" s="106" t="s">
        <v>84</v>
      </c>
      <c r="I4" s="102"/>
      <c r="L4" s="21"/>
      <c r="M4" s="107" t="s">
        <v>10</v>
      </c>
      <c r="AT4" s="18" t="s">
        <v>4</v>
      </c>
    </row>
    <row r="5" spans="2:12" s="1" customFormat="1" ht="6.9" customHeight="1">
      <c r="B5" s="21"/>
      <c r="I5" s="102"/>
      <c r="L5" s="21"/>
    </row>
    <row r="6" spans="2:12" s="1" customFormat="1" ht="12" customHeight="1">
      <c r="B6" s="21"/>
      <c r="D6" s="108" t="s">
        <v>15</v>
      </c>
      <c r="I6" s="102"/>
      <c r="L6" s="21"/>
    </row>
    <row r="7" spans="2:12" s="1" customFormat="1" ht="16.5" customHeight="1">
      <c r="B7" s="21"/>
      <c r="E7" s="375" t="str">
        <f>'Rekapitulace stavby'!K6</f>
        <v>Rekonstrukce šaten , Gymnázium Plzeň, Mikulášské náměstí  808/23</v>
      </c>
      <c r="F7" s="376"/>
      <c r="G7" s="376"/>
      <c r="H7" s="376"/>
      <c r="I7" s="102"/>
      <c r="L7" s="21"/>
    </row>
    <row r="8" spans="1:31" s="2" customFormat="1" ht="12" customHeight="1">
      <c r="A8" s="35"/>
      <c r="B8" s="40"/>
      <c r="C8" s="35"/>
      <c r="D8" s="108" t="s">
        <v>85</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7" t="s">
        <v>86</v>
      </c>
      <c r="F9" s="378"/>
      <c r="G9" s="378"/>
      <c r="H9" s="378"/>
      <c r="I9" s="109"/>
      <c r="J9" s="35"/>
      <c r="K9" s="35"/>
      <c r="L9" s="110"/>
      <c r="S9" s="35"/>
      <c r="T9" s="35"/>
      <c r="U9" s="35"/>
      <c r="V9" s="35"/>
      <c r="W9" s="35"/>
      <c r="X9" s="35"/>
      <c r="Y9" s="35"/>
      <c r="Z9" s="35"/>
      <c r="AA9" s="35"/>
      <c r="AB9" s="35"/>
      <c r="AC9" s="35"/>
      <c r="AD9" s="35"/>
      <c r="AE9" s="35"/>
    </row>
    <row r="10" spans="1:31" s="2" customFormat="1" ht="12">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17</v>
      </c>
      <c r="E11" s="35"/>
      <c r="F11" s="111" t="s">
        <v>18</v>
      </c>
      <c r="G11" s="35"/>
      <c r="H11" s="35"/>
      <c r="I11" s="112" t="s">
        <v>19</v>
      </c>
      <c r="J11" s="111" t="s">
        <v>18</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20</v>
      </c>
      <c r="E12" s="35"/>
      <c r="F12" s="111" t="s">
        <v>21</v>
      </c>
      <c r="G12" s="35"/>
      <c r="H12" s="35"/>
      <c r="I12" s="112" t="s">
        <v>22</v>
      </c>
      <c r="J12" s="113">
        <f>'Rekapitulace stavby'!AN8</f>
        <v>43962</v>
      </c>
      <c r="K12" s="35"/>
      <c r="L12" s="110"/>
      <c r="S12" s="35"/>
      <c r="T12" s="35"/>
      <c r="U12" s="35"/>
      <c r="V12" s="35"/>
      <c r="W12" s="35"/>
      <c r="X12" s="35"/>
      <c r="Y12" s="35"/>
      <c r="Z12" s="35"/>
      <c r="AA12" s="35"/>
      <c r="AB12" s="35"/>
      <c r="AC12" s="35"/>
      <c r="AD12" s="35"/>
      <c r="AE12" s="35"/>
    </row>
    <row r="13" spans="1:31" s="2" customFormat="1" ht="10.95"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23</v>
      </c>
      <c r="E14" s="35"/>
      <c r="F14" s="35"/>
      <c r="G14" s="35"/>
      <c r="H14" s="35"/>
      <c r="I14" s="112" t="s">
        <v>24</v>
      </c>
      <c r="J14" s="111" t="s">
        <v>18</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25</v>
      </c>
      <c r="F15" s="35"/>
      <c r="G15" s="35"/>
      <c r="H15" s="35"/>
      <c r="I15" s="112" t="s">
        <v>26</v>
      </c>
      <c r="J15" s="111" t="s">
        <v>18</v>
      </c>
      <c r="K15" s="35"/>
      <c r="L15" s="110"/>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27</v>
      </c>
      <c r="E17" s="35"/>
      <c r="F17" s="35"/>
      <c r="G17" s="35"/>
      <c r="H17" s="35"/>
      <c r="I17" s="112" t="s">
        <v>24</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9" t="str">
        <f>'Rekapitulace stavby'!E14</f>
        <v>Vyplň údaj</v>
      </c>
      <c r="F18" s="380"/>
      <c r="G18" s="380"/>
      <c r="H18" s="380"/>
      <c r="I18" s="112" t="s">
        <v>26</v>
      </c>
      <c r="J18" s="31" t="str">
        <f>'Rekapitulace stavby'!AN14</f>
        <v>Vyplň údaj</v>
      </c>
      <c r="K18" s="35"/>
      <c r="L18" s="110"/>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29</v>
      </c>
      <c r="E20" s="35"/>
      <c r="F20" s="35"/>
      <c r="G20" s="35"/>
      <c r="H20" s="35"/>
      <c r="I20" s="112" t="s">
        <v>24</v>
      </c>
      <c r="J20" s="111" t="s">
        <v>18</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30</v>
      </c>
      <c r="F21" s="35"/>
      <c r="G21" s="35"/>
      <c r="H21" s="35"/>
      <c r="I21" s="112" t="s">
        <v>26</v>
      </c>
      <c r="J21" s="111" t="s">
        <v>18</v>
      </c>
      <c r="K21" s="35"/>
      <c r="L21" s="110"/>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32</v>
      </c>
      <c r="E23" s="35"/>
      <c r="F23" s="35"/>
      <c r="G23" s="35"/>
      <c r="H23" s="35"/>
      <c r="I23" s="112" t="s">
        <v>24</v>
      </c>
      <c r="J23" s="111" t="s">
        <v>18</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33</v>
      </c>
      <c r="F24" s="35"/>
      <c r="G24" s="35"/>
      <c r="H24" s="35"/>
      <c r="I24" s="112" t="s">
        <v>26</v>
      </c>
      <c r="J24" s="111" t="s">
        <v>18</v>
      </c>
      <c r="K24" s="35"/>
      <c r="L24" s="110"/>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34</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81" t="s">
        <v>18</v>
      </c>
      <c r="F27" s="381"/>
      <c r="G27" s="381"/>
      <c r="H27" s="381"/>
      <c r="I27" s="116"/>
      <c r="J27" s="114"/>
      <c r="K27" s="114"/>
      <c r="L27" s="117"/>
      <c r="S27" s="114"/>
      <c r="T27" s="114"/>
      <c r="U27" s="114"/>
      <c r="V27" s="114"/>
      <c r="W27" s="114"/>
      <c r="X27" s="114"/>
      <c r="Y27" s="114"/>
      <c r="Z27" s="114"/>
      <c r="AA27" s="114"/>
      <c r="AB27" s="114"/>
      <c r="AC27" s="114"/>
      <c r="AD27" s="114"/>
      <c r="AE27" s="114"/>
    </row>
    <row r="28" spans="1:31" s="2" customFormat="1" ht="6.9"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109"/>
      <c r="J30" s="121">
        <f>ROUND(J91,2)</f>
        <v>0</v>
      </c>
      <c r="K30" s="35"/>
      <c r="L30" s="110"/>
      <c r="S30" s="35"/>
      <c r="T30" s="35"/>
      <c r="U30" s="35"/>
      <c r="V30" s="35"/>
      <c r="W30" s="35"/>
      <c r="X30" s="35"/>
      <c r="Y30" s="35"/>
      <c r="Z30" s="35"/>
      <c r="AA30" s="35"/>
      <c r="AB30" s="35"/>
      <c r="AC30" s="35"/>
      <c r="AD30" s="35"/>
      <c r="AE30" s="35"/>
    </row>
    <row r="31" spans="1:31" s="2" customFormat="1" ht="6.9"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3" t="s">
        <v>37</v>
      </c>
      <c r="J32" s="122" t="s">
        <v>39</v>
      </c>
      <c r="K32" s="35"/>
      <c r="L32" s="110"/>
      <c r="S32" s="35"/>
      <c r="T32" s="35"/>
      <c r="U32" s="35"/>
      <c r="V32" s="35"/>
      <c r="W32" s="35"/>
      <c r="X32" s="35"/>
      <c r="Y32" s="35"/>
      <c r="Z32" s="35"/>
      <c r="AA32" s="35"/>
      <c r="AB32" s="35"/>
      <c r="AC32" s="35"/>
      <c r="AD32" s="35"/>
      <c r="AE32" s="35"/>
    </row>
    <row r="33" spans="1:31" s="2" customFormat="1" ht="14.4" customHeight="1">
      <c r="A33" s="35"/>
      <c r="B33" s="40"/>
      <c r="C33" s="35"/>
      <c r="D33" s="124" t="s">
        <v>40</v>
      </c>
      <c r="E33" s="108" t="s">
        <v>41</v>
      </c>
      <c r="F33" s="125">
        <f>ROUND((SUM(BE91:BE296)),2)</f>
        <v>0</v>
      </c>
      <c r="G33" s="35"/>
      <c r="H33" s="35"/>
      <c r="I33" s="126">
        <v>0.21</v>
      </c>
      <c r="J33" s="125">
        <f>ROUND(((SUM(BE91:BE296))*I33),2)</f>
        <v>0</v>
      </c>
      <c r="K33" s="35"/>
      <c r="L33" s="110"/>
      <c r="S33" s="35"/>
      <c r="T33" s="35"/>
      <c r="U33" s="35"/>
      <c r="V33" s="35"/>
      <c r="W33" s="35"/>
      <c r="X33" s="35"/>
      <c r="Y33" s="35"/>
      <c r="Z33" s="35"/>
      <c r="AA33" s="35"/>
      <c r="AB33" s="35"/>
      <c r="AC33" s="35"/>
      <c r="AD33" s="35"/>
      <c r="AE33" s="35"/>
    </row>
    <row r="34" spans="1:31" s="2" customFormat="1" ht="14.4" customHeight="1">
      <c r="A34" s="35"/>
      <c r="B34" s="40"/>
      <c r="C34" s="35"/>
      <c r="D34" s="35"/>
      <c r="E34" s="108" t="s">
        <v>42</v>
      </c>
      <c r="F34" s="125">
        <f>ROUND((SUM(BF91:BF296)),2)</f>
        <v>0</v>
      </c>
      <c r="G34" s="35"/>
      <c r="H34" s="35"/>
      <c r="I34" s="126">
        <v>0.15</v>
      </c>
      <c r="J34" s="125">
        <f>ROUND(((SUM(BF91:BF296))*I34),2)</f>
        <v>0</v>
      </c>
      <c r="K34" s="35"/>
      <c r="L34" s="110"/>
      <c r="S34" s="35"/>
      <c r="T34" s="35"/>
      <c r="U34" s="35"/>
      <c r="V34" s="35"/>
      <c r="W34" s="35"/>
      <c r="X34" s="35"/>
      <c r="Y34" s="35"/>
      <c r="Z34" s="35"/>
      <c r="AA34" s="35"/>
      <c r="AB34" s="35"/>
      <c r="AC34" s="35"/>
      <c r="AD34" s="35"/>
      <c r="AE34" s="35"/>
    </row>
    <row r="35" spans="1:31" s="2" customFormat="1" ht="14.4" customHeight="1" hidden="1">
      <c r="A35" s="35"/>
      <c r="B35" s="40"/>
      <c r="C35" s="35"/>
      <c r="D35" s="35"/>
      <c r="E35" s="108" t="s">
        <v>43</v>
      </c>
      <c r="F35" s="125">
        <f>ROUND((SUM(BG91:BG296)),2)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 customHeight="1" hidden="1">
      <c r="A36" s="35"/>
      <c r="B36" s="40"/>
      <c r="C36" s="35"/>
      <c r="D36" s="35"/>
      <c r="E36" s="108" t="s">
        <v>44</v>
      </c>
      <c r="F36" s="125">
        <f>ROUND((SUM(BH91:BH296)),2)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 customHeight="1" hidden="1">
      <c r="A37" s="35"/>
      <c r="B37" s="40"/>
      <c r="C37" s="35"/>
      <c r="D37" s="35"/>
      <c r="E37" s="108" t="s">
        <v>45</v>
      </c>
      <c r="F37" s="125">
        <f>ROUND((SUM(BI91:BI296)),2)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46</v>
      </c>
      <c r="E39" s="129"/>
      <c r="F39" s="129"/>
      <c r="G39" s="130" t="s">
        <v>47</v>
      </c>
      <c r="H39" s="131" t="s">
        <v>48</v>
      </c>
      <c r="I39" s="132"/>
      <c r="J39" s="133">
        <f>SUM(J30:J37)</f>
        <v>0</v>
      </c>
      <c r="K39" s="134"/>
      <c r="L39" s="110"/>
      <c r="S39" s="35"/>
      <c r="T39" s="35"/>
      <c r="U39" s="35"/>
      <c r="V39" s="35"/>
      <c r="W39" s="35"/>
      <c r="X39" s="35"/>
      <c r="Y39" s="35"/>
      <c r="Z39" s="35"/>
      <c r="AA39" s="35"/>
      <c r="AB39" s="35"/>
      <c r="AC39" s="35"/>
      <c r="AD39" s="35"/>
      <c r="AE39" s="35"/>
    </row>
    <row r="40" spans="1:31" s="2" customFormat="1" ht="14.4"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 customHeight="1">
      <c r="A45" s="35"/>
      <c r="B45" s="36"/>
      <c r="C45" s="24" t="s">
        <v>87</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15</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šaten , Gymnázium Plzeň, Mikulášské náměstí  808/23</v>
      </c>
      <c r="F48" s="374"/>
      <c r="G48" s="374"/>
      <c r="H48" s="374"/>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85</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42" t="str">
        <f>E9</f>
        <v>FR1101 - Dělící stěny</v>
      </c>
      <c r="F50" s="372"/>
      <c r="G50" s="372"/>
      <c r="H50" s="372"/>
      <c r="I50" s="109"/>
      <c r="J50" s="37"/>
      <c r="K50" s="37"/>
      <c r="L50" s="110"/>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20</v>
      </c>
      <c r="D52" s="37"/>
      <c r="E52" s="37"/>
      <c r="F52" s="28" t="str">
        <f>F12</f>
        <v xml:space="preserve"> </v>
      </c>
      <c r="G52" s="37"/>
      <c r="H52" s="37"/>
      <c r="I52" s="112" t="s">
        <v>22</v>
      </c>
      <c r="J52" s="60">
        <f>IF(J12="","",J12)</f>
        <v>43962</v>
      </c>
      <c r="K52" s="37"/>
      <c r="L52" s="110"/>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15" customHeight="1">
      <c r="A54" s="35"/>
      <c r="B54" s="36"/>
      <c r="C54" s="30" t="s">
        <v>23</v>
      </c>
      <c r="D54" s="37"/>
      <c r="E54" s="37"/>
      <c r="F54" s="28" t="str">
        <f>E15</f>
        <v>Gymnázium  Plzeň ,Mikulášské nám</v>
      </c>
      <c r="G54" s="37"/>
      <c r="H54" s="37"/>
      <c r="I54" s="112" t="s">
        <v>29</v>
      </c>
      <c r="J54" s="33" t="str">
        <f>E21</f>
        <v>Ing.arch.Kučera</v>
      </c>
      <c r="K54" s="37"/>
      <c r="L54" s="110"/>
      <c r="S54" s="35"/>
      <c r="T54" s="35"/>
      <c r="U54" s="35"/>
      <c r="V54" s="35"/>
      <c r="W54" s="35"/>
      <c r="X54" s="35"/>
      <c r="Y54" s="35"/>
      <c r="Z54" s="35"/>
      <c r="AA54" s="35"/>
      <c r="AB54" s="35"/>
      <c r="AC54" s="35"/>
      <c r="AD54" s="35"/>
      <c r="AE54" s="35"/>
    </row>
    <row r="55" spans="1:31" s="2" customFormat="1" ht="15.15" customHeight="1">
      <c r="A55" s="35"/>
      <c r="B55" s="36"/>
      <c r="C55" s="30" t="s">
        <v>27</v>
      </c>
      <c r="D55" s="37"/>
      <c r="E55" s="37"/>
      <c r="F55" s="28" t="str">
        <f>IF(E18="","",E18)</f>
        <v>Vyplň údaj</v>
      </c>
      <c r="G55" s="37"/>
      <c r="H55" s="37"/>
      <c r="I55" s="112" t="s">
        <v>32</v>
      </c>
      <c r="J55" s="33" t="str">
        <f>E24</f>
        <v>Straka</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88</v>
      </c>
      <c r="D57" s="142"/>
      <c r="E57" s="142"/>
      <c r="F57" s="142"/>
      <c r="G57" s="142"/>
      <c r="H57" s="142"/>
      <c r="I57" s="143"/>
      <c r="J57" s="144" t="s">
        <v>89</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5" customHeight="1">
      <c r="A59" s="35"/>
      <c r="B59" s="36"/>
      <c r="C59" s="145" t="s">
        <v>68</v>
      </c>
      <c r="D59" s="37"/>
      <c r="E59" s="37"/>
      <c r="F59" s="37"/>
      <c r="G59" s="37"/>
      <c r="H59" s="37"/>
      <c r="I59" s="109"/>
      <c r="J59" s="78">
        <f>J91</f>
        <v>0</v>
      </c>
      <c r="K59" s="37"/>
      <c r="L59" s="110"/>
      <c r="S59" s="35"/>
      <c r="T59" s="35"/>
      <c r="U59" s="35"/>
      <c r="V59" s="35"/>
      <c r="W59" s="35"/>
      <c r="X59" s="35"/>
      <c r="Y59" s="35"/>
      <c r="Z59" s="35"/>
      <c r="AA59" s="35"/>
      <c r="AB59" s="35"/>
      <c r="AC59" s="35"/>
      <c r="AD59" s="35"/>
      <c r="AE59" s="35"/>
      <c r="AU59" s="18" t="s">
        <v>90</v>
      </c>
    </row>
    <row r="60" spans="2:12" s="9" customFormat="1" ht="24.9" customHeight="1">
      <c r="B60" s="146"/>
      <c r="C60" s="147"/>
      <c r="D60" s="148" t="s">
        <v>91</v>
      </c>
      <c r="E60" s="149"/>
      <c r="F60" s="149"/>
      <c r="G60" s="149"/>
      <c r="H60" s="149"/>
      <c r="I60" s="150"/>
      <c r="J60" s="151">
        <f>J92</f>
        <v>0</v>
      </c>
      <c r="K60" s="147"/>
      <c r="L60" s="152"/>
    </row>
    <row r="61" spans="2:12" s="10" customFormat="1" ht="19.95" customHeight="1">
      <c r="B61" s="153"/>
      <c r="C61" s="154"/>
      <c r="D61" s="155" t="s">
        <v>92</v>
      </c>
      <c r="E61" s="156"/>
      <c r="F61" s="156"/>
      <c r="G61" s="156"/>
      <c r="H61" s="156"/>
      <c r="I61" s="157"/>
      <c r="J61" s="158">
        <f>J93</f>
        <v>0</v>
      </c>
      <c r="K61" s="154"/>
      <c r="L61" s="159"/>
    </row>
    <row r="62" spans="2:12" s="10" customFormat="1" ht="19.95" customHeight="1">
      <c r="B62" s="153"/>
      <c r="C62" s="154"/>
      <c r="D62" s="155" t="s">
        <v>93</v>
      </c>
      <c r="E62" s="156"/>
      <c r="F62" s="156"/>
      <c r="G62" s="156"/>
      <c r="H62" s="156"/>
      <c r="I62" s="157"/>
      <c r="J62" s="158">
        <f>J102</f>
        <v>0</v>
      </c>
      <c r="K62" s="154"/>
      <c r="L62" s="159"/>
    </row>
    <row r="63" spans="2:12" s="10" customFormat="1" ht="19.95" customHeight="1">
      <c r="B63" s="153"/>
      <c r="C63" s="154"/>
      <c r="D63" s="155" t="s">
        <v>94</v>
      </c>
      <c r="E63" s="156"/>
      <c r="F63" s="156"/>
      <c r="G63" s="156"/>
      <c r="H63" s="156"/>
      <c r="I63" s="157"/>
      <c r="J63" s="158">
        <f>J134</f>
        <v>0</v>
      </c>
      <c r="K63" s="154"/>
      <c r="L63" s="159"/>
    </row>
    <row r="64" spans="2:12" s="10" customFormat="1" ht="19.95" customHeight="1">
      <c r="B64" s="153"/>
      <c r="C64" s="154"/>
      <c r="D64" s="155" t="s">
        <v>95</v>
      </c>
      <c r="E64" s="156"/>
      <c r="F64" s="156"/>
      <c r="G64" s="156"/>
      <c r="H64" s="156"/>
      <c r="I64" s="157"/>
      <c r="J64" s="158">
        <f>J155</f>
        <v>0</v>
      </c>
      <c r="K64" s="154"/>
      <c r="L64" s="159"/>
    </row>
    <row r="65" spans="2:12" s="9" customFormat="1" ht="24.9" customHeight="1">
      <c r="B65" s="146"/>
      <c r="C65" s="147"/>
      <c r="D65" s="148" t="s">
        <v>96</v>
      </c>
      <c r="E65" s="149"/>
      <c r="F65" s="149"/>
      <c r="G65" s="149"/>
      <c r="H65" s="149"/>
      <c r="I65" s="150"/>
      <c r="J65" s="151">
        <f>J158</f>
        <v>0</v>
      </c>
      <c r="K65" s="147"/>
      <c r="L65" s="152"/>
    </row>
    <row r="66" spans="2:12" s="10" customFormat="1" ht="19.95" customHeight="1">
      <c r="B66" s="153"/>
      <c r="C66" s="154"/>
      <c r="D66" s="155" t="s">
        <v>97</v>
      </c>
      <c r="E66" s="156"/>
      <c r="F66" s="156"/>
      <c r="G66" s="156"/>
      <c r="H66" s="156"/>
      <c r="I66" s="157"/>
      <c r="J66" s="158">
        <f>J159</f>
        <v>0</v>
      </c>
      <c r="K66" s="154"/>
      <c r="L66" s="159"/>
    </row>
    <row r="67" spans="2:12" s="10" customFormat="1" ht="19.95" customHeight="1">
      <c r="B67" s="153"/>
      <c r="C67" s="154"/>
      <c r="D67" s="155" t="s">
        <v>98</v>
      </c>
      <c r="E67" s="156"/>
      <c r="F67" s="156"/>
      <c r="G67" s="156"/>
      <c r="H67" s="156"/>
      <c r="I67" s="157"/>
      <c r="J67" s="158">
        <f>J174</f>
        <v>0</v>
      </c>
      <c r="K67" s="154"/>
      <c r="L67" s="159"/>
    </row>
    <row r="68" spans="2:12" s="10" customFormat="1" ht="19.95" customHeight="1">
      <c r="B68" s="153"/>
      <c r="C68" s="154"/>
      <c r="D68" s="155" t="s">
        <v>99</v>
      </c>
      <c r="E68" s="156"/>
      <c r="F68" s="156"/>
      <c r="G68" s="156"/>
      <c r="H68" s="156"/>
      <c r="I68" s="157"/>
      <c r="J68" s="158">
        <f>J234</f>
        <v>0</v>
      </c>
      <c r="K68" s="154"/>
      <c r="L68" s="159"/>
    </row>
    <row r="69" spans="2:12" s="10" customFormat="1" ht="19.95" customHeight="1">
      <c r="B69" s="153"/>
      <c r="C69" s="154"/>
      <c r="D69" s="155" t="s">
        <v>100</v>
      </c>
      <c r="E69" s="156"/>
      <c r="F69" s="156"/>
      <c r="G69" s="156"/>
      <c r="H69" s="156"/>
      <c r="I69" s="157"/>
      <c r="J69" s="158">
        <f>J255</f>
        <v>0</v>
      </c>
      <c r="K69" s="154"/>
      <c r="L69" s="159"/>
    </row>
    <row r="70" spans="2:12" s="10" customFormat="1" ht="19.95" customHeight="1">
      <c r="B70" s="153"/>
      <c r="C70" s="154"/>
      <c r="D70" s="155" t="s">
        <v>101</v>
      </c>
      <c r="E70" s="156"/>
      <c r="F70" s="156"/>
      <c r="G70" s="156"/>
      <c r="H70" s="156"/>
      <c r="I70" s="157"/>
      <c r="J70" s="158">
        <f>J265</f>
        <v>0</v>
      </c>
      <c r="K70" s="154"/>
      <c r="L70" s="159"/>
    </row>
    <row r="71" spans="2:12" s="10" customFormat="1" ht="19.95" customHeight="1">
      <c r="B71" s="153"/>
      <c r="C71" s="154"/>
      <c r="D71" s="155" t="s">
        <v>102</v>
      </c>
      <c r="E71" s="156"/>
      <c r="F71" s="156"/>
      <c r="G71" s="156"/>
      <c r="H71" s="156"/>
      <c r="I71" s="157"/>
      <c r="J71" s="158">
        <f>J288</f>
        <v>0</v>
      </c>
      <c r="K71" s="154"/>
      <c r="L71" s="159"/>
    </row>
    <row r="72" spans="1:31" s="2" customFormat="1" ht="21.75" customHeight="1">
      <c r="A72" s="35"/>
      <c r="B72" s="36"/>
      <c r="C72" s="37"/>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6.9" customHeight="1">
      <c r="A73" s="35"/>
      <c r="B73" s="48"/>
      <c r="C73" s="49"/>
      <c r="D73" s="49"/>
      <c r="E73" s="49"/>
      <c r="F73" s="49"/>
      <c r="G73" s="49"/>
      <c r="H73" s="49"/>
      <c r="I73" s="137"/>
      <c r="J73" s="49"/>
      <c r="K73" s="49"/>
      <c r="L73" s="110"/>
      <c r="S73" s="35"/>
      <c r="T73" s="35"/>
      <c r="U73" s="35"/>
      <c r="V73" s="35"/>
      <c r="W73" s="35"/>
      <c r="X73" s="35"/>
      <c r="Y73" s="35"/>
      <c r="Z73" s="35"/>
      <c r="AA73" s="35"/>
      <c r="AB73" s="35"/>
      <c r="AC73" s="35"/>
      <c r="AD73" s="35"/>
      <c r="AE73" s="35"/>
    </row>
    <row r="77" spans="1:31" s="2" customFormat="1" ht="6.9" customHeight="1">
      <c r="A77" s="35"/>
      <c r="B77" s="50"/>
      <c r="C77" s="51"/>
      <c r="D77" s="51"/>
      <c r="E77" s="51"/>
      <c r="F77" s="51"/>
      <c r="G77" s="51"/>
      <c r="H77" s="51"/>
      <c r="I77" s="140"/>
      <c r="J77" s="51"/>
      <c r="K77" s="51"/>
      <c r="L77" s="110"/>
      <c r="S77" s="35"/>
      <c r="T77" s="35"/>
      <c r="U77" s="35"/>
      <c r="V77" s="35"/>
      <c r="W77" s="35"/>
      <c r="X77" s="35"/>
      <c r="Y77" s="35"/>
      <c r="Z77" s="35"/>
      <c r="AA77" s="35"/>
      <c r="AB77" s="35"/>
      <c r="AC77" s="35"/>
      <c r="AD77" s="35"/>
      <c r="AE77" s="35"/>
    </row>
    <row r="78" spans="1:31" s="2" customFormat="1" ht="24.9" customHeight="1">
      <c r="A78" s="35"/>
      <c r="B78" s="36"/>
      <c r="C78" s="24" t="s">
        <v>103</v>
      </c>
      <c r="D78" s="37"/>
      <c r="E78" s="37"/>
      <c r="F78" s="37"/>
      <c r="G78" s="37"/>
      <c r="H78" s="37"/>
      <c r="I78" s="109"/>
      <c r="J78" s="37"/>
      <c r="K78" s="37"/>
      <c r="L78" s="110"/>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2" customHeight="1">
      <c r="A80" s="35"/>
      <c r="B80" s="36"/>
      <c r="C80" s="30" t="s">
        <v>15</v>
      </c>
      <c r="D80" s="37"/>
      <c r="E80" s="37"/>
      <c r="F80" s="37"/>
      <c r="G80" s="37"/>
      <c r="H80" s="37"/>
      <c r="I80" s="109"/>
      <c r="J80" s="37"/>
      <c r="K80" s="37"/>
      <c r="L80" s="110"/>
      <c r="S80" s="35"/>
      <c r="T80" s="35"/>
      <c r="U80" s="35"/>
      <c r="V80" s="35"/>
      <c r="W80" s="35"/>
      <c r="X80" s="35"/>
      <c r="Y80" s="35"/>
      <c r="Z80" s="35"/>
      <c r="AA80" s="35"/>
      <c r="AB80" s="35"/>
      <c r="AC80" s="35"/>
      <c r="AD80" s="35"/>
      <c r="AE80" s="35"/>
    </row>
    <row r="81" spans="1:31" s="2" customFormat="1" ht="16.5" customHeight="1">
      <c r="A81" s="35"/>
      <c r="B81" s="36"/>
      <c r="C81" s="37"/>
      <c r="D81" s="37"/>
      <c r="E81" s="373" t="str">
        <f>E7</f>
        <v>Rekonstrukce šaten , Gymnázium Plzeň, Mikulášské náměstí  808/23</v>
      </c>
      <c r="F81" s="374"/>
      <c r="G81" s="374"/>
      <c r="H81" s="374"/>
      <c r="I81" s="109"/>
      <c r="J81" s="37"/>
      <c r="K81" s="37"/>
      <c r="L81" s="110"/>
      <c r="S81" s="35"/>
      <c r="T81" s="35"/>
      <c r="U81" s="35"/>
      <c r="V81" s="35"/>
      <c r="W81" s="35"/>
      <c r="X81" s="35"/>
      <c r="Y81" s="35"/>
      <c r="Z81" s="35"/>
      <c r="AA81" s="35"/>
      <c r="AB81" s="35"/>
      <c r="AC81" s="35"/>
      <c r="AD81" s="35"/>
      <c r="AE81" s="35"/>
    </row>
    <row r="82" spans="1:31" s="2" customFormat="1" ht="12" customHeight="1">
      <c r="A82" s="35"/>
      <c r="B82" s="36"/>
      <c r="C82" s="30" t="s">
        <v>85</v>
      </c>
      <c r="D82" s="37"/>
      <c r="E82" s="37"/>
      <c r="F82" s="37"/>
      <c r="G82" s="37"/>
      <c r="H82" s="37"/>
      <c r="I82" s="109"/>
      <c r="J82" s="37"/>
      <c r="K82" s="37"/>
      <c r="L82" s="110"/>
      <c r="S82" s="35"/>
      <c r="T82" s="35"/>
      <c r="U82" s="35"/>
      <c r="V82" s="35"/>
      <c r="W82" s="35"/>
      <c r="X82" s="35"/>
      <c r="Y82" s="35"/>
      <c r="Z82" s="35"/>
      <c r="AA82" s="35"/>
      <c r="AB82" s="35"/>
      <c r="AC82" s="35"/>
      <c r="AD82" s="35"/>
      <c r="AE82" s="35"/>
    </row>
    <row r="83" spans="1:31" s="2" customFormat="1" ht="16.5" customHeight="1">
      <c r="A83" s="35"/>
      <c r="B83" s="36"/>
      <c r="C83" s="37"/>
      <c r="D83" s="37"/>
      <c r="E83" s="342" t="str">
        <f>E9</f>
        <v>FR1101 - Dělící stěny</v>
      </c>
      <c r="F83" s="372"/>
      <c r="G83" s="372"/>
      <c r="H83" s="372"/>
      <c r="I83" s="109"/>
      <c r="J83" s="37"/>
      <c r="K83" s="37"/>
      <c r="L83" s="110"/>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109"/>
      <c r="J84" s="37"/>
      <c r="K84" s="37"/>
      <c r="L84" s="110"/>
      <c r="S84" s="35"/>
      <c r="T84" s="35"/>
      <c r="U84" s="35"/>
      <c r="V84" s="35"/>
      <c r="W84" s="35"/>
      <c r="X84" s="35"/>
      <c r="Y84" s="35"/>
      <c r="Z84" s="35"/>
      <c r="AA84" s="35"/>
      <c r="AB84" s="35"/>
      <c r="AC84" s="35"/>
      <c r="AD84" s="35"/>
      <c r="AE84" s="35"/>
    </row>
    <row r="85" spans="1:31" s="2" customFormat="1" ht="12" customHeight="1">
      <c r="A85" s="35"/>
      <c r="B85" s="36"/>
      <c r="C85" s="30" t="s">
        <v>20</v>
      </c>
      <c r="D85" s="37"/>
      <c r="E85" s="37"/>
      <c r="F85" s="28" t="str">
        <f>F12</f>
        <v xml:space="preserve"> </v>
      </c>
      <c r="G85" s="37"/>
      <c r="H85" s="37"/>
      <c r="I85" s="112" t="s">
        <v>22</v>
      </c>
      <c r="J85" s="60">
        <f>IF(J12="","",J12)</f>
        <v>43962</v>
      </c>
      <c r="K85" s="37"/>
      <c r="L85" s="110"/>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109"/>
      <c r="J86" s="37"/>
      <c r="K86" s="37"/>
      <c r="L86" s="110"/>
      <c r="S86" s="35"/>
      <c r="T86" s="35"/>
      <c r="U86" s="35"/>
      <c r="V86" s="35"/>
      <c r="W86" s="35"/>
      <c r="X86" s="35"/>
      <c r="Y86" s="35"/>
      <c r="Z86" s="35"/>
      <c r="AA86" s="35"/>
      <c r="AB86" s="35"/>
      <c r="AC86" s="35"/>
      <c r="AD86" s="35"/>
      <c r="AE86" s="35"/>
    </row>
    <row r="87" spans="1:31" s="2" customFormat="1" ht="15.15" customHeight="1">
      <c r="A87" s="35"/>
      <c r="B87" s="36"/>
      <c r="C87" s="30" t="s">
        <v>23</v>
      </c>
      <c r="D87" s="37"/>
      <c r="E87" s="37"/>
      <c r="F87" s="28" t="str">
        <f>E15</f>
        <v>Gymnázium  Plzeň ,Mikulášské nám</v>
      </c>
      <c r="G87" s="37"/>
      <c r="H87" s="37"/>
      <c r="I87" s="112" t="s">
        <v>29</v>
      </c>
      <c r="J87" s="33" t="str">
        <f>E21</f>
        <v>Ing.arch.Kučera</v>
      </c>
      <c r="K87" s="37"/>
      <c r="L87" s="110"/>
      <c r="S87" s="35"/>
      <c r="T87" s="35"/>
      <c r="U87" s="35"/>
      <c r="V87" s="35"/>
      <c r="W87" s="35"/>
      <c r="X87" s="35"/>
      <c r="Y87" s="35"/>
      <c r="Z87" s="35"/>
      <c r="AA87" s="35"/>
      <c r="AB87" s="35"/>
      <c r="AC87" s="35"/>
      <c r="AD87" s="35"/>
      <c r="AE87" s="35"/>
    </row>
    <row r="88" spans="1:31" s="2" customFormat="1" ht="15.15" customHeight="1">
      <c r="A88" s="35"/>
      <c r="B88" s="36"/>
      <c r="C88" s="30" t="s">
        <v>27</v>
      </c>
      <c r="D88" s="37"/>
      <c r="E88" s="37"/>
      <c r="F88" s="28" t="str">
        <f>IF(E18="","",E18)</f>
        <v>Vyplň údaj</v>
      </c>
      <c r="G88" s="37"/>
      <c r="H88" s="37"/>
      <c r="I88" s="112" t="s">
        <v>32</v>
      </c>
      <c r="J88" s="33" t="str">
        <f>E24</f>
        <v>Straka</v>
      </c>
      <c r="K88" s="37"/>
      <c r="L88" s="110"/>
      <c r="S88" s="35"/>
      <c r="T88" s="35"/>
      <c r="U88" s="35"/>
      <c r="V88" s="35"/>
      <c r="W88" s="35"/>
      <c r="X88" s="35"/>
      <c r="Y88" s="35"/>
      <c r="Z88" s="35"/>
      <c r="AA88" s="35"/>
      <c r="AB88" s="35"/>
      <c r="AC88" s="35"/>
      <c r="AD88" s="35"/>
      <c r="AE88" s="35"/>
    </row>
    <row r="89" spans="1:31" s="2" customFormat="1" ht="10.35" customHeight="1">
      <c r="A89" s="35"/>
      <c r="B89" s="36"/>
      <c r="C89" s="37"/>
      <c r="D89" s="37"/>
      <c r="E89" s="37"/>
      <c r="F89" s="37"/>
      <c r="G89" s="37"/>
      <c r="H89" s="37"/>
      <c r="I89" s="109"/>
      <c r="J89" s="37"/>
      <c r="K89" s="37"/>
      <c r="L89" s="110"/>
      <c r="S89" s="35"/>
      <c r="T89" s="35"/>
      <c r="U89" s="35"/>
      <c r="V89" s="35"/>
      <c r="W89" s="35"/>
      <c r="X89" s="35"/>
      <c r="Y89" s="35"/>
      <c r="Z89" s="35"/>
      <c r="AA89" s="35"/>
      <c r="AB89" s="35"/>
      <c r="AC89" s="35"/>
      <c r="AD89" s="35"/>
      <c r="AE89" s="35"/>
    </row>
    <row r="90" spans="1:31" s="11" customFormat="1" ht="29.25" customHeight="1">
      <c r="A90" s="160"/>
      <c r="B90" s="161"/>
      <c r="C90" s="162" t="s">
        <v>104</v>
      </c>
      <c r="D90" s="163" t="s">
        <v>55</v>
      </c>
      <c r="E90" s="163" t="s">
        <v>51</v>
      </c>
      <c r="F90" s="163" t="s">
        <v>52</v>
      </c>
      <c r="G90" s="163" t="s">
        <v>105</v>
      </c>
      <c r="H90" s="163" t="s">
        <v>106</v>
      </c>
      <c r="I90" s="164" t="s">
        <v>107</v>
      </c>
      <c r="J90" s="163" t="s">
        <v>89</v>
      </c>
      <c r="K90" s="165" t="s">
        <v>108</v>
      </c>
      <c r="L90" s="166"/>
      <c r="M90" s="69" t="s">
        <v>18</v>
      </c>
      <c r="N90" s="70" t="s">
        <v>40</v>
      </c>
      <c r="O90" s="70" t="s">
        <v>109</v>
      </c>
      <c r="P90" s="70" t="s">
        <v>110</v>
      </c>
      <c r="Q90" s="70" t="s">
        <v>111</v>
      </c>
      <c r="R90" s="70" t="s">
        <v>112</v>
      </c>
      <c r="S90" s="70" t="s">
        <v>113</v>
      </c>
      <c r="T90" s="71" t="s">
        <v>114</v>
      </c>
      <c r="U90" s="160"/>
      <c r="V90" s="160"/>
      <c r="W90" s="160"/>
      <c r="X90" s="160"/>
      <c r="Y90" s="160"/>
      <c r="Z90" s="160"/>
      <c r="AA90" s="160"/>
      <c r="AB90" s="160"/>
      <c r="AC90" s="160"/>
      <c r="AD90" s="160"/>
      <c r="AE90" s="160"/>
    </row>
    <row r="91" spans="1:63" s="2" customFormat="1" ht="22.95" customHeight="1">
      <c r="A91" s="35"/>
      <c r="B91" s="36"/>
      <c r="C91" s="76" t="s">
        <v>115</v>
      </c>
      <c r="D91" s="37"/>
      <c r="E91" s="37"/>
      <c r="F91" s="37"/>
      <c r="G91" s="37"/>
      <c r="H91" s="37"/>
      <c r="I91" s="109"/>
      <c r="J91" s="167">
        <f>BK91</f>
        <v>0</v>
      </c>
      <c r="K91" s="37"/>
      <c r="L91" s="40"/>
      <c r="M91" s="72"/>
      <c r="N91" s="168"/>
      <c r="O91" s="73"/>
      <c r="P91" s="169">
        <f>P92+P158</f>
        <v>0</v>
      </c>
      <c r="Q91" s="73"/>
      <c r="R91" s="169">
        <f>R92+R158</f>
        <v>11.646119899999999</v>
      </c>
      <c r="S91" s="73"/>
      <c r="T91" s="170">
        <f>T92+T158</f>
        <v>6.2749801000000005</v>
      </c>
      <c r="U91" s="35"/>
      <c r="V91" s="35"/>
      <c r="W91" s="35"/>
      <c r="X91" s="35"/>
      <c r="Y91" s="35"/>
      <c r="Z91" s="35"/>
      <c r="AA91" s="35"/>
      <c r="AB91" s="35"/>
      <c r="AC91" s="35"/>
      <c r="AD91" s="35"/>
      <c r="AE91" s="35"/>
      <c r="AT91" s="18" t="s">
        <v>69</v>
      </c>
      <c r="AU91" s="18" t="s">
        <v>90</v>
      </c>
      <c r="BK91" s="171">
        <f>BK92+BK158</f>
        <v>0</v>
      </c>
    </row>
    <row r="92" spans="2:63" s="12" customFormat="1" ht="25.95" customHeight="1">
      <c r="B92" s="172"/>
      <c r="C92" s="173"/>
      <c r="D92" s="174" t="s">
        <v>69</v>
      </c>
      <c r="E92" s="175" t="s">
        <v>116</v>
      </c>
      <c r="F92" s="175" t="s">
        <v>117</v>
      </c>
      <c r="G92" s="173"/>
      <c r="H92" s="173"/>
      <c r="I92" s="176"/>
      <c r="J92" s="177">
        <f>BK92</f>
        <v>0</v>
      </c>
      <c r="K92" s="173"/>
      <c r="L92" s="178"/>
      <c r="M92" s="179"/>
      <c r="N92" s="180"/>
      <c r="O92" s="180"/>
      <c r="P92" s="181">
        <f>P93+P102+P134+P155</f>
        <v>0</v>
      </c>
      <c r="Q92" s="180"/>
      <c r="R92" s="181">
        <f>R93+R102+R134+R155</f>
        <v>3.763949</v>
      </c>
      <c r="S92" s="180"/>
      <c r="T92" s="182">
        <f>T93+T102+T134+T155</f>
        <v>1.1680000000000001</v>
      </c>
      <c r="AR92" s="183" t="s">
        <v>78</v>
      </c>
      <c r="AT92" s="184" t="s">
        <v>69</v>
      </c>
      <c r="AU92" s="184" t="s">
        <v>70</v>
      </c>
      <c r="AY92" s="183" t="s">
        <v>118</v>
      </c>
      <c r="BK92" s="185">
        <f>BK93+BK102+BK134+BK155</f>
        <v>0</v>
      </c>
    </row>
    <row r="93" spans="2:63" s="12" customFormat="1" ht="22.95" customHeight="1">
      <c r="B93" s="172"/>
      <c r="C93" s="173"/>
      <c r="D93" s="174" t="s">
        <v>69</v>
      </c>
      <c r="E93" s="186" t="s">
        <v>119</v>
      </c>
      <c r="F93" s="186" t="s">
        <v>120</v>
      </c>
      <c r="G93" s="173"/>
      <c r="H93" s="173"/>
      <c r="I93" s="176"/>
      <c r="J93" s="187">
        <f>BK93</f>
        <v>0</v>
      </c>
      <c r="K93" s="173"/>
      <c r="L93" s="178"/>
      <c r="M93" s="179"/>
      <c r="N93" s="180"/>
      <c r="O93" s="180"/>
      <c r="P93" s="181">
        <f>SUM(P94:P101)</f>
        <v>0</v>
      </c>
      <c r="Q93" s="180"/>
      <c r="R93" s="181">
        <f>SUM(R94:R101)</f>
        <v>1.9669384</v>
      </c>
      <c r="S93" s="180"/>
      <c r="T93" s="182">
        <f>SUM(T94:T101)</f>
        <v>0</v>
      </c>
      <c r="AR93" s="183" t="s">
        <v>78</v>
      </c>
      <c r="AT93" s="184" t="s">
        <v>69</v>
      </c>
      <c r="AU93" s="184" t="s">
        <v>78</v>
      </c>
      <c r="AY93" s="183" t="s">
        <v>118</v>
      </c>
      <c r="BK93" s="185">
        <f>SUM(BK94:BK101)</f>
        <v>0</v>
      </c>
    </row>
    <row r="94" spans="1:65" s="2" customFormat="1" ht="16.5" customHeight="1">
      <c r="A94" s="35"/>
      <c r="B94" s="36"/>
      <c r="C94" s="188" t="s">
        <v>78</v>
      </c>
      <c r="D94" s="188" t="s">
        <v>121</v>
      </c>
      <c r="E94" s="189" t="s">
        <v>122</v>
      </c>
      <c r="F94" s="190" t="s">
        <v>123</v>
      </c>
      <c r="G94" s="191" t="s">
        <v>124</v>
      </c>
      <c r="H94" s="192">
        <v>168.08</v>
      </c>
      <c r="I94" s="193"/>
      <c r="J94" s="192">
        <f>ROUND(I94*H94,2)</f>
        <v>0</v>
      </c>
      <c r="K94" s="190" t="s">
        <v>125</v>
      </c>
      <c r="L94" s="40"/>
      <c r="M94" s="194" t="s">
        <v>18</v>
      </c>
      <c r="N94" s="195" t="s">
        <v>41</v>
      </c>
      <c r="O94" s="65"/>
      <c r="P94" s="196">
        <f>O94*H94</f>
        <v>0</v>
      </c>
      <c r="Q94" s="196">
        <v>0.0015</v>
      </c>
      <c r="R94" s="196">
        <f>Q94*H94</f>
        <v>0.25212</v>
      </c>
      <c r="S94" s="196">
        <v>0</v>
      </c>
      <c r="T94" s="197">
        <f>S94*H94</f>
        <v>0</v>
      </c>
      <c r="U94" s="35"/>
      <c r="V94" s="35"/>
      <c r="W94" s="35"/>
      <c r="X94" s="35"/>
      <c r="Y94" s="35"/>
      <c r="Z94" s="35"/>
      <c r="AA94" s="35"/>
      <c r="AB94" s="35"/>
      <c r="AC94" s="35"/>
      <c r="AD94" s="35"/>
      <c r="AE94" s="35"/>
      <c r="AR94" s="198" t="s">
        <v>126</v>
      </c>
      <c r="AT94" s="198" t="s">
        <v>121</v>
      </c>
      <c r="AU94" s="198" t="s">
        <v>80</v>
      </c>
      <c r="AY94" s="18" t="s">
        <v>118</v>
      </c>
      <c r="BE94" s="199">
        <f>IF(N94="základní",J94,0)</f>
        <v>0</v>
      </c>
      <c r="BF94" s="199">
        <f>IF(N94="snížená",J94,0)</f>
        <v>0</v>
      </c>
      <c r="BG94" s="199">
        <f>IF(N94="zákl. přenesená",J94,0)</f>
        <v>0</v>
      </c>
      <c r="BH94" s="199">
        <f>IF(N94="sníž. přenesená",J94,0)</f>
        <v>0</v>
      </c>
      <c r="BI94" s="199">
        <f>IF(N94="nulová",J94,0)</f>
        <v>0</v>
      </c>
      <c r="BJ94" s="18" t="s">
        <v>78</v>
      </c>
      <c r="BK94" s="199">
        <f>ROUND(I94*H94,2)</f>
        <v>0</v>
      </c>
      <c r="BL94" s="18" t="s">
        <v>126</v>
      </c>
      <c r="BM94" s="198" t="s">
        <v>127</v>
      </c>
    </row>
    <row r="95" spans="1:47" s="2" customFormat="1" ht="38.4">
      <c r="A95" s="35"/>
      <c r="B95" s="36"/>
      <c r="C95" s="37"/>
      <c r="D95" s="200" t="s">
        <v>128</v>
      </c>
      <c r="E95" s="37"/>
      <c r="F95" s="201" t="s">
        <v>129</v>
      </c>
      <c r="G95" s="37"/>
      <c r="H95" s="37"/>
      <c r="I95" s="109"/>
      <c r="J95" s="37"/>
      <c r="K95" s="37"/>
      <c r="L95" s="40"/>
      <c r="M95" s="202"/>
      <c r="N95" s="203"/>
      <c r="O95" s="65"/>
      <c r="P95" s="65"/>
      <c r="Q95" s="65"/>
      <c r="R95" s="65"/>
      <c r="S95" s="65"/>
      <c r="T95" s="66"/>
      <c r="U95" s="35"/>
      <c r="V95" s="35"/>
      <c r="W95" s="35"/>
      <c r="X95" s="35"/>
      <c r="Y95" s="35"/>
      <c r="Z95" s="35"/>
      <c r="AA95" s="35"/>
      <c r="AB95" s="35"/>
      <c r="AC95" s="35"/>
      <c r="AD95" s="35"/>
      <c r="AE95" s="35"/>
      <c r="AT95" s="18" t="s">
        <v>128</v>
      </c>
      <c r="AU95" s="18" t="s">
        <v>80</v>
      </c>
    </row>
    <row r="96" spans="2:51" s="13" customFormat="1" ht="12">
      <c r="B96" s="204"/>
      <c r="C96" s="205"/>
      <c r="D96" s="200" t="s">
        <v>130</v>
      </c>
      <c r="E96" s="206" t="s">
        <v>18</v>
      </c>
      <c r="F96" s="207" t="s">
        <v>131</v>
      </c>
      <c r="G96" s="205"/>
      <c r="H96" s="208">
        <v>132.08</v>
      </c>
      <c r="I96" s="209"/>
      <c r="J96" s="205"/>
      <c r="K96" s="205"/>
      <c r="L96" s="210"/>
      <c r="M96" s="211"/>
      <c r="N96" s="212"/>
      <c r="O96" s="212"/>
      <c r="P96" s="212"/>
      <c r="Q96" s="212"/>
      <c r="R96" s="212"/>
      <c r="S96" s="212"/>
      <c r="T96" s="213"/>
      <c r="AT96" s="214" t="s">
        <v>130</v>
      </c>
      <c r="AU96" s="214" t="s">
        <v>80</v>
      </c>
      <c r="AV96" s="13" t="s">
        <v>80</v>
      </c>
      <c r="AW96" s="13" t="s">
        <v>31</v>
      </c>
      <c r="AX96" s="13" t="s">
        <v>70</v>
      </c>
      <c r="AY96" s="214" t="s">
        <v>118</v>
      </c>
    </row>
    <row r="97" spans="2:51" s="13" customFormat="1" ht="12">
      <c r="B97" s="204"/>
      <c r="C97" s="205"/>
      <c r="D97" s="200" t="s">
        <v>130</v>
      </c>
      <c r="E97" s="206" t="s">
        <v>18</v>
      </c>
      <c r="F97" s="207" t="s">
        <v>132</v>
      </c>
      <c r="G97" s="205"/>
      <c r="H97" s="208">
        <v>36</v>
      </c>
      <c r="I97" s="209"/>
      <c r="J97" s="205"/>
      <c r="K97" s="205"/>
      <c r="L97" s="210"/>
      <c r="M97" s="211"/>
      <c r="N97" s="212"/>
      <c r="O97" s="212"/>
      <c r="P97" s="212"/>
      <c r="Q97" s="212"/>
      <c r="R97" s="212"/>
      <c r="S97" s="212"/>
      <c r="T97" s="213"/>
      <c r="AT97" s="214" t="s">
        <v>130</v>
      </c>
      <c r="AU97" s="214" t="s">
        <v>80</v>
      </c>
      <c r="AV97" s="13" t="s">
        <v>80</v>
      </c>
      <c r="AW97" s="13" t="s">
        <v>31</v>
      </c>
      <c r="AX97" s="13" t="s">
        <v>70</v>
      </c>
      <c r="AY97" s="214" t="s">
        <v>118</v>
      </c>
    </row>
    <row r="98" spans="2:51" s="14" customFormat="1" ht="12">
      <c r="B98" s="215"/>
      <c r="C98" s="216"/>
      <c r="D98" s="200" t="s">
        <v>130</v>
      </c>
      <c r="E98" s="217" t="s">
        <v>18</v>
      </c>
      <c r="F98" s="218" t="s">
        <v>133</v>
      </c>
      <c r="G98" s="216"/>
      <c r="H98" s="219">
        <v>168.08</v>
      </c>
      <c r="I98" s="220"/>
      <c r="J98" s="216"/>
      <c r="K98" s="216"/>
      <c r="L98" s="221"/>
      <c r="M98" s="222"/>
      <c r="N98" s="223"/>
      <c r="O98" s="223"/>
      <c r="P98" s="223"/>
      <c r="Q98" s="223"/>
      <c r="R98" s="223"/>
      <c r="S98" s="223"/>
      <c r="T98" s="224"/>
      <c r="AT98" s="225" t="s">
        <v>130</v>
      </c>
      <c r="AU98" s="225" t="s">
        <v>80</v>
      </c>
      <c r="AV98" s="14" t="s">
        <v>126</v>
      </c>
      <c r="AW98" s="14" t="s">
        <v>31</v>
      </c>
      <c r="AX98" s="14" t="s">
        <v>78</v>
      </c>
      <c r="AY98" s="225" t="s">
        <v>118</v>
      </c>
    </row>
    <row r="99" spans="1:65" s="2" customFormat="1" ht="21.75" customHeight="1">
      <c r="A99" s="35"/>
      <c r="B99" s="36"/>
      <c r="C99" s="188" t="s">
        <v>80</v>
      </c>
      <c r="D99" s="188" t="s">
        <v>121</v>
      </c>
      <c r="E99" s="189" t="s">
        <v>134</v>
      </c>
      <c r="F99" s="190" t="s">
        <v>135</v>
      </c>
      <c r="G99" s="191" t="s">
        <v>136</v>
      </c>
      <c r="H99" s="192">
        <v>0.76</v>
      </c>
      <c r="I99" s="193"/>
      <c r="J99" s="192">
        <f>ROUND(I99*H99,2)</f>
        <v>0</v>
      </c>
      <c r="K99" s="190" t="s">
        <v>125</v>
      </c>
      <c r="L99" s="40"/>
      <c r="M99" s="194" t="s">
        <v>18</v>
      </c>
      <c r="N99" s="195" t="s">
        <v>41</v>
      </c>
      <c r="O99" s="65"/>
      <c r="P99" s="196">
        <f>O99*H99</f>
        <v>0</v>
      </c>
      <c r="Q99" s="196">
        <v>2.25634</v>
      </c>
      <c r="R99" s="196">
        <f>Q99*H99</f>
        <v>1.7148184</v>
      </c>
      <c r="S99" s="196">
        <v>0</v>
      </c>
      <c r="T99" s="197">
        <f>S99*H99</f>
        <v>0</v>
      </c>
      <c r="U99" s="35"/>
      <c r="V99" s="35"/>
      <c r="W99" s="35"/>
      <c r="X99" s="35"/>
      <c r="Y99" s="35"/>
      <c r="Z99" s="35"/>
      <c r="AA99" s="35"/>
      <c r="AB99" s="35"/>
      <c r="AC99" s="35"/>
      <c r="AD99" s="35"/>
      <c r="AE99" s="35"/>
      <c r="AR99" s="198" t="s">
        <v>126</v>
      </c>
      <c r="AT99" s="198" t="s">
        <v>121</v>
      </c>
      <c r="AU99" s="198" t="s">
        <v>80</v>
      </c>
      <c r="AY99" s="18" t="s">
        <v>118</v>
      </c>
      <c r="BE99" s="199">
        <f>IF(N99="základní",J99,0)</f>
        <v>0</v>
      </c>
      <c r="BF99" s="199">
        <f>IF(N99="snížená",J99,0)</f>
        <v>0</v>
      </c>
      <c r="BG99" s="199">
        <f>IF(N99="zákl. přenesená",J99,0)</f>
        <v>0</v>
      </c>
      <c r="BH99" s="199">
        <f>IF(N99="sníž. přenesená",J99,0)</f>
        <v>0</v>
      </c>
      <c r="BI99" s="199">
        <f>IF(N99="nulová",J99,0)</f>
        <v>0</v>
      </c>
      <c r="BJ99" s="18" t="s">
        <v>78</v>
      </c>
      <c r="BK99" s="199">
        <f>ROUND(I99*H99,2)</f>
        <v>0</v>
      </c>
      <c r="BL99" s="18" t="s">
        <v>126</v>
      </c>
      <c r="BM99" s="198" t="s">
        <v>137</v>
      </c>
    </row>
    <row r="100" spans="2:51" s="13" customFormat="1" ht="12">
      <c r="B100" s="204"/>
      <c r="C100" s="205"/>
      <c r="D100" s="200" t="s">
        <v>130</v>
      </c>
      <c r="E100" s="206" t="s">
        <v>18</v>
      </c>
      <c r="F100" s="207" t="s">
        <v>138</v>
      </c>
      <c r="G100" s="205"/>
      <c r="H100" s="208">
        <v>0.76</v>
      </c>
      <c r="I100" s="209"/>
      <c r="J100" s="205"/>
      <c r="K100" s="205"/>
      <c r="L100" s="210"/>
      <c r="M100" s="211"/>
      <c r="N100" s="212"/>
      <c r="O100" s="212"/>
      <c r="P100" s="212"/>
      <c r="Q100" s="212"/>
      <c r="R100" s="212"/>
      <c r="S100" s="212"/>
      <c r="T100" s="213"/>
      <c r="AT100" s="214" t="s">
        <v>130</v>
      </c>
      <c r="AU100" s="214" t="s">
        <v>80</v>
      </c>
      <c r="AV100" s="13" t="s">
        <v>80</v>
      </c>
      <c r="AW100" s="13" t="s">
        <v>31</v>
      </c>
      <c r="AX100" s="13" t="s">
        <v>70</v>
      </c>
      <c r="AY100" s="214" t="s">
        <v>118</v>
      </c>
    </row>
    <row r="101" spans="2:51" s="14" customFormat="1" ht="12">
      <c r="B101" s="215"/>
      <c r="C101" s="216"/>
      <c r="D101" s="200" t="s">
        <v>130</v>
      </c>
      <c r="E101" s="217" t="s">
        <v>18</v>
      </c>
      <c r="F101" s="218" t="s">
        <v>133</v>
      </c>
      <c r="G101" s="216"/>
      <c r="H101" s="219">
        <v>0.76</v>
      </c>
      <c r="I101" s="220"/>
      <c r="J101" s="216"/>
      <c r="K101" s="216"/>
      <c r="L101" s="221"/>
      <c r="M101" s="222"/>
      <c r="N101" s="223"/>
      <c r="O101" s="223"/>
      <c r="P101" s="223"/>
      <c r="Q101" s="223"/>
      <c r="R101" s="223"/>
      <c r="S101" s="223"/>
      <c r="T101" s="224"/>
      <c r="AT101" s="225" t="s">
        <v>130</v>
      </c>
      <c r="AU101" s="225" t="s">
        <v>80</v>
      </c>
      <c r="AV101" s="14" t="s">
        <v>126</v>
      </c>
      <c r="AW101" s="14" t="s">
        <v>31</v>
      </c>
      <c r="AX101" s="14" t="s">
        <v>78</v>
      </c>
      <c r="AY101" s="225" t="s">
        <v>118</v>
      </c>
    </row>
    <row r="102" spans="2:63" s="12" customFormat="1" ht="22.95" customHeight="1">
      <c r="B102" s="172"/>
      <c r="C102" s="173"/>
      <c r="D102" s="174" t="s">
        <v>69</v>
      </c>
      <c r="E102" s="186" t="s">
        <v>139</v>
      </c>
      <c r="F102" s="186" t="s">
        <v>140</v>
      </c>
      <c r="G102" s="173"/>
      <c r="H102" s="173"/>
      <c r="I102" s="176"/>
      <c r="J102" s="187">
        <f>BK102</f>
        <v>0</v>
      </c>
      <c r="K102" s="173"/>
      <c r="L102" s="178"/>
      <c r="M102" s="179"/>
      <c r="N102" s="180"/>
      <c r="O102" s="180"/>
      <c r="P102" s="181">
        <f>SUM(P103:P133)</f>
        <v>0</v>
      </c>
      <c r="Q102" s="180"/>
      <c r="R102" s="181">
        <f>SUM(R103:R133)</f>
        <v>1.7970106</v>
      </c>
      <c r="S102" s="180"/>
      <c r="T102" s="182">
        <f>SUM(T103:T133)</f>
        <v>1.1680000000000001</v>
      </c>
      <c r="AR102" s="183" t="s">
        <v>78</v>
      </c>
      <c r="AT102" s="184" t="s">
        <v>69</v>
      </c>
      <c r="AU102" s="184" t="s">
        <v>78</v>
      </c>
      <c r="AY102" s="183" t="s">
        <v>118</v>
      </c>
      <c r="BK102" s="185">
        <f>SUM(BK103:BK133)</f>
        <v>0</v>
      </c>
    </row>
    <row r="103" spans="1:65" s="2" customFormat="1" ht="21.75" customHeight="1">
      <c r="A103" s="35"/>
      <c r="B103" s="36"/>
      <c r="C103" s="188" t="s">
        <v>141</v>
      </c>
      <c r="D103" s="188" t="s">
        <v>121</v>
      </c>
      <c r="E103" s="189" t="s">
        <v>142</v>
      </c>
      <c r="F103" s="190" t="s">
        <v>143</v>
      </c>
      <c r="G103" s="191" t="s">
        <v>144</v>
      </c>
      <c r="H103" s="192">
        <v>675.74</v>
      </c>
      <c r="I103" s="193"/>
      <c r="J103" s="192">
        <f>ROUND(I103*H103,2)</f>
        <v>0</v>
      </c>
      <c r="K103" s="190" t="s">
        <v>125</v>
      </c>
      <c r="L103" s="40"/>
      <c r="M103" s="194" t="s">
        <v>18</v>
      </c>
      <c r="N103" s="195" t="s">
        <v>41</v>
      </c>
      <c r="O103" s="65"/>
      <c r="P103" s="196">
        <f>O103*H103</f>
        <v>0</v>
      </c>
      <c r="Q103" s="196">
        <v>0.00013</v>
      </c>
      <c r="R103" s="196">
        <f>Q103*H103</f>
        <v>0.0878462</v>
      </c>
      <c r="S103" s="196">
        <v>0</v>
      </c>
      <c r="T103" s="197">
        <f>S103*H103</f>
        <v>0</v>
      </c>
      <c r="U103" s="35"/>
      <c r="V103" s="35"/>
      <c r="W103" s="35"/>
      <c r="X103" s="35"/>
      <c r="Y103" s="35"/>
      <c r="Z103" s="35"/>
      <c r="AA103" s="35"/>
      <c r="AB103" s="35"/>
      <c r="AC103" s="35"/>
      <c r="AD103" s="35"/>
      <c r="AE103" s="35"/>
      <c r="AR103" s="198" t="s">
        <v>126</v>
      </c>
      <c r="AT103" s="198" t="s">
        <v>121</v>
      </c>
      <c r="AU103" s="198" t="s">
        <v>80</v>
      </c>
      <c r="AY103" s="18" t="s">
        <v>118</v>
      </c>
      <c r="BE103" s="199">
        <f>IF(N103="základní",J103,0)</f>
        <v>0</v>
      </c>
      <c r="BF103" s="199">
        <f>IF(N103="snížená",J103,0)</f>
        <v>0</v>
      </c>
      <c r="BG103" s="199">
        <f>IF(N103="zákl. přenesená",J103,0)</f>
        <v>0</v>
      </c>
      <c r="BH103" s="199">
        <f>IF(N103="sníž. přenesená",J103,0)</f>
        <v>0</v>
      </c>
      <c r="BI103" s="199">
        <f>IF(N103="nulová",J103,0)</f>
        <v>0</v>
      </c>
      <c r="BJ103" s="18" t="s">
        <v>78</v>
      </c>
      <c r="BK103" s="199">
        <f>ROUND(I103*H103,2)</f>
        <v>0</v>
      </c>
      <c r="BL103" s="18" t="s">
        <v>126</v>
      </c>
      <c r="BM103" s="198" t="s">
        <v>145</v>
      </c>
    </row>
    <row r="104" spans="1:47" s="2" customFormat="1" ht="48">
      <c r="A104" s="35"/>
      <c r="B104" s="36"/>
      <c r="C104" s="37"/>
      <c r="D104" s="200" t="s">
        <v>128</v>
      </c>
      <c r="E104" s="37"/>
      <c r="F104" s="201" t="s">
        <v>146</v>
      </c>
      <c r="G104" s="37"/>
      <c r="H104" s="37"/>
      <c r="I104" s="109"/>
      <c r="J104" s="37"/>
      <c r="K104" s="37"/>
      <c r="L104" s="40"/>
      <c r="M104" s="202"/>
      <c r="N104" s="203"/>
      <c r="O104" s="65"/>
      <c r="P104" s="65"/>
      <c r="Q104" s="65"/>
      <c r="R104" s="65"/>
      <c r="S104" s="65"/>
      <c r="T104" s="66"/>
      <c r="U104" s="35"/>
      <c r="V104" s="35"/>
      <c r="W104" s="35"/>
      <c r="X104" s="35"/>
      <c r="Y104" s="35"/>
      <c r="Z104" s="35"/>
      <c r="AA104" s="35"/>
      <c r="AB104" s="35"/>
      <c r="AC104" s="35"/>
      <c r="AD104" s="35"/>
      <c r="AE104" s="35"/>
      <c r="AT104" s="18" t="s">
        <v>128</v>
      </c>
      <c r="AU104" s="18" t="s">
        <v>80</v>
      </c>
    </row>
    <row r="105" spans="2:51" s="13" customFormat="1" ht="12">
      <c r="B105" s="204"/>
      <c r="C105" s="205"/>
      <c r="D105" s="200" t="s">
        <v>130</v>
      </c>
      <c r="E105" s="206" t="s">
        <v>18</v>
      </c>
      <c r="F105" s="207" t="s">
        <v>147</v>
      </c>
      <c r="G105" s="205"/>
      <c r="H105" s="208">
        <v>675.74</v>
      </c>
      <c r="I105" s="209"/>
      <c r="J105" s="205"/>
      <c r="K105" s="205"/>
      <c r="L105" s="210"/>
      <c r="M105" s="211"/>
      <c r="N105" s="212"/>
      <c r="O105" s="212"/>
      <c r="P105" s="212"/>
      <c r="Q105" s="212"/>
      <c r="R105" s="212"/>
      <c r="S105" s="212"/>
      <c r="T105" s="213"/>
      <c r="AT105" s="214" t="s">
        <v>130</v>
      </c>
      <c r="AU105" s="214" t="s">
        <v>80</v>
      </c>
      <c r="AV105" s="13" t="s">
        <v>80</v>
      </c>
      <c r="AW105" s="13" t="s">
        <v>31</v>
      </c>
      <c r="AX105" s="13" t="s">
        <v>70</v>
      </c>
      <c r="AY105" s="214" t="s">
        <v>118</v>
      </c>
    </row>
    <row r="106" spans="2:51" s="14" customFormat="1" ht="12">
      <c r="B106" s="215"/>
      <c r="C106" s="216"/>
      <c r="D106" s="200" t="s">
        <v>130</v>
      </c>
      <c r="E106" s="217" t="s">
        <v>18</v>
      </c>
      <c r="F106" s="218" t="s">
        <v>133</v>
      </c>
      <c r="G106" s="216"/>
      <c r="H106" s="219">
        <v>675.74</v>
      </c>
      <c r="I106" s="220"/>
      <c r="J106" s="216"/>
      <c r="K106" s="216"/>
      <c r="L106" s="221"/>
      <c r="M106" s="222"/>
      <c r="N106" s="223"/>
      <c r="O106" s="223"/>
      <c r="P106" s="223"/>
      <c r="Q106" s="223"/>
      <c r="R106" s="223"/>
      <c r="S106" s="223"/>
      <c r="T106" s="224"/>
      <c r="AT106" s="225" t="s">
        <v>130</v>
      </c>
      <c r="AU106" s="225" t="s">
        <v>80</v>
      </c>
      <c r="AV106" s="14" t="s">
        <v>126</v>
      </c>
      <c r="AW106" s="14" t="s">
        <v>31</v>
      </c>
      <c r="AX106" s="14" t="s">
        <v>78</v>
      </c>
      <c r="AY106" s="225" t="s">
        <v>118</v>
      </c>
    </row>
    <row r="107" spans="1:65" s="2" customFormat="1" ht="21.75" customHeight="1">
      <c r="A107" s="35"/>
      <c r="B107" s="36"/>
      <c r="C107" s="188" t="s">
        <v>126</v>
      </c>
      <c r="D107" s="188" t="s">
        <v>121</v>
      </c>
      <c r="E107" s="189" t="s">
        <v>142</v>
      </c>
      <c r="F107" s="190" t="s">
        <v>143</v>
      </c>
      <c r="G107" s="191" t="s">
        <v>144</v>
      </c>
      <c r="H107" s="192">
        <v>182.88</v>
      </c>
      <c r="I107" s="193"/>
      <c r="J107" s="192">
        <f>ROUND(I107*H107,2)</f>
        <v>0</v>
      </c>
      <c r="K107" s="190" t="s">
        <v>125</v>
      </c>
      <c r="L107" s="40"/>
      <c r="M107" s="194" t="s">
        <v>18</v>
      </c>
      <c r="N107" s="195" t="s">
        <v>41</v>
      </c>
      <c r="O107" s="65"/>
      <c r="P107" s="196">
        <f>O107*H107</f>
        <v>0</v>
      </c>
      <c r="Q107" s="196">
        <v>0.00013</v>
      </c>
      <c r="R107" s="196">
        <f>Q107*H107</f>
        <v>0.023774399999999998</v>
      </c>
      <c r="S107" s="196">
        <v>0</v>
      </c>
      <c r="T107" s="197">
        <f>S107*H107</f>
        <v>0</v>
      </c>
      <c r="U107" s="35"/>
      <c r="V107" s="35"/>
      <c r="W107" s="35"/>
      <c r="X107" s="35"/>
      <c r="Y107" s="35"/>
      <c r="Z107" s="35"/>
      <c r="AA107" s="35"/>
      <c r="AB107" s="35"/>
      <c r="AC107" s="35"/>
      <c r="AD107" s="35"/>
      <c r="AE107" s="35"/>
      <c r="AR107" s="198" t="s">
        <v>126</v>
      </c>
      <c r="AT107" s="198" t="s">
        <v>121</v>
      </c>
      <c r="AU107" s="198" t="s">
        <v>80</v>
      </c>
      <c r="AY107" s="18" t="s">
        <v>118</v>
      </c>
      <c r="BE107" s="199">
        <f>IF(N107="základní",J107,0)</f>
        <v>0</v>
      </c>
      <c r="BF107" s="199">
        <f>IF(N107="snížená",J107,0)</f>
        <v>0</v>
      </c>
      <c r="BG107" s="199">
        <f>IF(N107="zákl. přenesená",J107,0)</f>
        <v>0</v>
      </c>
      <c r="BH107" s="199">
        <f>IF(N107="sníž. přenesená",J107,0)</f>
        <v>0</v>
      </c>
      <c r="BI107" s="199">
        <f>IF(N107="nulová",J107,0)</f>
        <v>0</v>
      </c>
      <c r="BJ107" s="18" t="s">
        <v>78</v>
      </c>
      <c r="BK107" s="199">
        <f>ROUND(I107*H107,2)</f>
        <v>0</v>
      </c>
      <c r="BL107" s="18" t="s">
        <v>126</v>
      </c>
      <c r="BM107" s="198" t="s">
        <v>148</v>
      </c>
    </row>
    <row r="108" spans="1:47" s="2" customFormat="1" ht="48">
      <c r="A108" s="35"/>
      <c r="B108" s="36"/>
      <c r="C108" s="37"/>
      <c r="D108" s="200" t="s">
        <v>128</v>
      </c>
      <c r="E108" s="37"/>
      <c r="F108" s="201" t="s">
        <v>146</v>
      </c>
      <c r="G108" s="37"/>
      <c r="H108" s="37"/>
      <c r="I108" s="109"/>
      <c r="J108" s="37"/>
      <c r="K108" s="37"/>
      <c r="L108" s="40"/>
      <c r="M108" s="202"/>
      <c r="N108" s="203"/>
      <c r="O108" s="65"/>
      <c r="P108" s="65"/>
      <c r="Q108" s="65"/>
      <c r="R108" s="65"/>
      <c r="S108" s="65"/>
      <c r="T108" s="66"/>
      <c r="U108" s="35"/>
      <c r="V108" s="35"/>
      <c r="W108" s="35"/>
      <c r="X108" s="35"/>
      <c r="Y108" s="35"/>
      <c r="Z108" s="35"/>
      <c r="AA108" s="35"/>
      <c r="AB108" s="35"/>
      <c r="AC108" s="35"/>
      <c r="AD108" s="35"/>
      <c r="AE108" s="35"/>
      <c r="AT108" s="18" t="s">
        <v>128</v>
      </c>
      <c r="AU108" s="18" t="s">
        <v>80</v>
      </c>
    </row>
    <row r="109" spans="1:65" s="2" customFormat="1" ht="21.75" customHeight="1">
      <c r="A109" s="35"/>
      <c r="B109" s="36"/>
      <c r="C109" s="188" t="s">
        <v>149</v>
      </c>
      <c r="D109" s="188" t="s">
        <v>121</v>
      </c>
      <c r="E109" s="189" t="s">
        <v>150</v>
      </c>
      <c r="F109" s="190" t="s">
        <v>151</v>
      </c>
      <c r="G109" s="191" t="s">
        <v>152</v>
      </c>
      <c r="H109" s="192">
        <v>140</v>
      </c>
      <c r="I109" s="193"/>
      <c r="J109" s="192">
        <f>ROUND(I109*H109,2)</f>
        <v>0</v>
      </c>
      <c r="K109" s="190" t="s">
        <v>125</v>
      </c>
      <c r="L109" s="40"/>
      <c r="M109" s="194" t="s">
        <v>18</v>
      </c>
      <c r="N109" s="195" t="s">
        <v>41</v>
      </c>
      <c r="O109" s="65"/>
      <c r="P109" s="196">
        <f>O109*H109</f>
        <v>0</v>
      </c>
      <c r="Q109" s="196">
        <v>0.0117</v>
      </c>
      <c r="R109" s="196">
        <f>Q109*H109</f>
        <v>1.6380000000000001</v>
      </c>
      <c r="S109" s="196">
        <v>0</v>
      </c>
      <c r="T109" s="197">
        <f>S109*H109</f>
        <v>0</v>
      </c>
      <c r="U109" s="35"/>
      <c r="V109" s="35"/>
      <c r="W109" s="35"/>
      <c r="X109" s="35"/>
      <c r="Y109" s="35"/>
      <c r="Z109" s="35"/>
      <c r="AA109" s="35"/>
      <c r="AB109" s="35"/>
      <c r="AC109" s="35"/>
      <c r="AD109" s="35"/>
      <c r="AE109" s="35"/>
      <c r="AR109" s="198" t="s">
        <v>126</v>
      </c>
      <c r="AT109" s="198" t="s">
        <v>121</v>
      </c>
      <c r="AU109" s="198" t="s">
        <v>80</v>
      </c>
      <c r="AY109" s="18" t="s">
        <v>118</v>
      </c>
      <c r="BE109" s="199">
        <f>IF(N109="základní",J109,0)</f>
        <v>0</v>
      </c>
      <c r="BF109" s="199">
        <f>IF(N109="snížená",J109,0)</f>
        <v>0</v>
      </c>
      <c r="BG109" s="199">
        <f>IF(N109="zákl. přenesená",J109,0)</f>
        <v>0</v>
      </c>
      <c r="BH109" s="199">
        <f>IF(N109="sníž. přenesená",J109,0)</f>
        <v>0</v>
      </c>
      <c r="BI109" s="199">
        <f>IF(N109="nulová",J109,0)</f>
        <v>0</v>
      </c>
      <c r="BJ109" s="18" t="s">
        <v>78</v>
      </c>
      <c r="BK109" s="199">
        <f>ROUND(I109*H109,2)</f>
        <v>0</v>
      </c>
      <c r="BL109" s="18" t="s">
        <v>126</v>
      </c>
      <c r="BM109" s="198" t="s">
        <v>153</v>
      </c>
    </row>
    <row r="110" spans="1:47" s="2" customFormat="1" ht="67.2">
      <c r="A110" s="35"/>
      <c r="B110" s="36"/>
      <c r="C110" s="37"/>
      <c r="D110" s="200" t="s">
        <v>128</v>
      </c>
      <c r="E110" s="37"/>
      <c r="F110" s="201" t="s">
        <v>154</v>
      </c>
      <c r="G110" s="37"/>
      <c r="H110" s="37"/>
      <c r="I110" s="109"/>
      <c r="J110" s="37"/>
      <c r="K110" s="37"/>
      <c r="L110" s="40"/>
      <c r="M110" s="202"/>
      <c r="N110" s="203"/>
      <c r="O110" s="65"/>
      <c r="P110" s="65"/>
      <c r="Q110" s="65"/>
      <c r="R110" s="65"/>
      <c r="S110" s="65"/>
      <c r="T110" s="66"/>
      <c r="U110" s="35"/>
      <c r="V110" s="35"/>
      <c r="W110" s="35"/>
      <c r="X110" s="35"/>
      <c r="Y110" s="35"/>
      <c r="Z110" s="35"/>
      <c r="AA110" s="35"/>
      <c r="AB110" s="35"/>
      <c r="AC110" s="35"/>
      <c r="AD110" s="35"/>
      <c r="AE110" s="35"/>
      <c r="AT110" s="18" t="s">
        <v>128</v>
      </c>
      <c r="AU110" s="18" t="s">
        <v>80</v>
      </c>
    </row>
    <row r="111" spans="2:51" s="13" customFormat="1" ht="12">
      <c r="B111" s="204"/>
      <c r="C111" s="205"/>
      <c r="D111" s="200" t="s">
        <v>130</v>
      </c>
      <c r="E111" s="206" t="s">
        <v>18</v>
      </c>
      <c r="F111" s="207" t="s">
        <v>155</v>
      </c>
      <c r="G111" s="205"/>
      <c r="H111" s="208">
        <v>140</v>
      </c>
      <c r="I111" s="209"/>
      <c r="J111" s="205"/>
      <c r="K111" s="205"/>
      <c r="L111" s="210"/>
      <c r="M111" s="211"/>
      <c r="N111" s="212"/>
      <c r="O111" s="212"/>
      <c r="P111" s="212"/>
      <c r="Q111" s="212"/>
      <c r="R111" s="212"/>
      <c r="S111" s="212"/>
      <c r="T111" s="213"/>
      <c r="AT111" s="214" t="s">
        <v>130</v>
      </c>
      <c r="AU111" s="214" t="s">
        <v>80</v>
      </c>
      <c r="AV111" s="13" t="s">
        <v>80</v>
      </c>
      <c r="AW111" s="13" t="s">
        <v>31</v>
      </c>
      <c r="AX111" s="13" t="s">
        <v>70</v>
      </c>
      <c r="AY111" s="214" t="s">
        <v>118</v>
      </c>
    </row>
    <row r="112" spans="2:51" s="15" customFormat="1" ht="12">
      <c r="B112" s="226"/>
      <c r="C112" s="227"/>
      <c r="D112" s="200" t="s">
        <v>130</v>
      </c>
      <c r="E112" s="228" t="s">
        <v>18</v>
      </c>
      <c r="F112" s="229" t="s">
        <v>156</v>
      </c>
      <c r="G112" s="227"/>
      <c r="H112" s="228" t="s">
        <v>18</v>
      </c>
      <c r="I112" s="230"/>
      <c r="J112" s="227"/>
      <c r="K112" s="227"/>
      <c r="L112" s="231"/>
      <c r="M112" s="232"/>
      <c r="N112" s="233"/>
      <c r="O112" s="233"/>
      <c r="P112" s="233"/>
      <c r="Q112" s="233"/>
      <c r="R112" s="233"/>
      <c r="S112" s="233"/>
      <c r="T112" s="234"/>
      <c r="AT112" s="235" t="s">
        <v>130</v>
      </c>
      <c r="AU112" s="235" t="s">
        <v>80</v>
      </c>
      <c r="AV112" s="15" t="s">
        <v>78</v>
      </c>
      <c r="AW112" s="15" t="s">
        <v>31</v>
      </c>
      <c r="AX112" s="15" t="s">
        <v>70</v>
      </c>
      <c r="AY112" s="235" t="s">
        <v>118</v>
      </c>
    </row>
    <row r="113" spans="2:51" s="14" customFormat="1" ht="12">
      <c r="B113" s="215"/>
      <c r="C113" s="216"/>
      <c r="D113" s="200" t="s">
        <v>130</v>
      </c>
      <c r="E113" s="217" t="s">
        <v>18</v>
      </c>
      <c r="F113" s="218" t="s">
        <v>133</v>
      </c>
      <c r="G113" s="216"/>
      <c r="H113" s="219">
        <v>140</v>
      </c>
      <c r="I113" s="220"/>
      <c r="J113" s="216"/>
      <c r="K113" s="216"/>
      <c r="L113" s="221"/>
      <c r="M113" s="222"/>
      <c r="N113" s="223"/>
      <c r="O113" s="223"/>
      <c r="P113" s="223"/>
      <c r="Q113" s="223"/>
      <c r="R113" s="223"/>
      <c r="S113" s="223"/>
      <c r="T113" s="224"/>
      <c r="AT113" s="225" t="s">
        <v>130</v>
      </c>
      <c r="AU113" s="225" t="s">
        <v>80</v>
      </c>
      <c r="AV113" s="14" t="s">
        <v>126</v>
      </c>
      <c r="AW113" s="14" t="s">
        <v>31</v>
      </c>
      <c r="AX113" s="14" t="s">
        <v>78</v>
      </c>
      <c r="AY113" s="225" t="s">
        <v>118</v>
      </c>
    </row>
    <row r="114" spans="1:65" s="2" customFormat="1" ht="16.5" customHeight="1">
      <c r="A114" s="35"/>
      <c r="B114" s="36"/>
      <c r="C114" s="236" t="s">
        <v>119</v>
      </c>
      <c r="D114" s="236" t="s">
        <v>157</v>
      </c>
      <c r="E114" s="237" t="s">
        <v>158</v>
      </c>
      <c r="F114" s="238" t="s">
        <v>159</v>
      </c>
      <c r="G114" s="239" t="s">
        <v>160</v>
      </c>
      <c r="H114" s="240">
        <v>8.19</v>
      </c>
      <c r="I114" s="241"/>
      <c r="J114" s="240">
        <f>ROUND(I114*H114,2)</f>
        <v>0</v>
      </c>
      <c r="K114" s="238" t="s">
        <v>125</v>
      </c>
      <c r="L114" s="242"/>
      <c r="M114" s="243" t="s">
        <v>18</v>
      </c>
      <c r="N114" s="244" t="s">
        <v>41</v>
      </c>
      <c r="O114" s="65"/>
      <c r="P114" s="196">
        <f>O114*H114</f>
        <v>0</v>
      </c>
      <c r="Q114" s="196">
        <v>0.001</v>
      </c>
      <c r="R114" s="196">
        <f>Q114*H114</f>
        <v>0.00819</v>
      </c>
      <c r="S114" s="196">
        <v>0</v>
      </c>
      <c r="T114" s="197">
        <f>S114*H114</f>
        <v>0</v>
      </c>
      <c r="U114" s="35"/>
      <c r="V114" s="35"/>
      <c r="W114" s="35"/>
      <c r="X114" s="35"/>
      <c r="Y114" s="35"/>
      <c r="Z114" s="35"/>
      <c r="AA114" s="35"/>
      <c r="AB114" s="35"/>
      <c r="AC114" s="35"/>
      <c r="AD114" s="35"/>
      <c r="AE114" s="35"/>
      <c r="AR114" s="198" t="s">
        <v>161</v>
      </c>
      <c r="AT114" s="198" t="s">
        <v>157</v>
      </c>
      <c r="AU114" s="198" t="s">
        <v>80</v>
      </c>
      <c r="AY114" s="18" t="s">
        <v>118</v>
      </c>
      <c r="BE114" s="199">
        <f>IF(N114="základní",J114,0)</f>
        <v>0</v>
      </c>
      <c r="BF114" s="199">
        <f>IF(N114="snížená",J114,0)</f>
        <v>0</v>
      </c>
      <c r="BG114" s="199">
        <f>IF(N114="zákl. přenesená",J114,0)</f>
        <v>0</v>
      </c>
      <c r="BH114" s="199">
        <f>IF(N114="sníž. přenesená",J114,0)</f>
        <v>0</v>
      </c>
      <c r="BI114" s="199">
        <f>IF(N114="nulová",J114,0)</f>
        <v>0</v>
      </c>
      <c r="BJ114" s="18" t="s">
        <v>78</v>
      </c>
      <c r="BK114" s="199">
        <f>ROUND(I114*H114,2)</f>
        <v>0</v>
      </c>
      <c r="BL114" s="18" t="s">
        <v>126</v>
      </c>
      <c r="BM114" s="198" t="s">
        <v>162</v>
      </c>
    </row>
    <row r="115" spans="2:51" s="13" customFormat="1" ht="12">
      <c r="B115" s="204"/>
      <c r="C115" s="205"/>
      <c r="D115" s="200" t="s">
        <v>130</v>
      </c>
      <c r="E115" s="206" t="s">
        <v>18</v>
      </c>
      <c r="F115" s="207" t="s">
        <v>163</v>
      </c>
      <c r="G115" s="205"/>
      <c r="H115" s="208">
        <v>8.19</v>
      </c>
      <c r="I115" s="209"/>
      <c r="J115" s="205"/>
      <c r="K115" s="205"/>
      <c r="L115" s="210"/>
      <c r="M115" s="211"/>
      <c r="N115" s="212"/>
      <c r="O115" s="212"/>
      <c r="P115" s="212"/>
      <c r="Q115" s="212"/>
      <c r="R115" s="212"/>
      <c r="S115" s="212"/>
      <c r="T115" s="213"/>
      <c r="AT115" s="214" t="s">
        <v>130</v>
      </c>
      <c r="AU115" s="214" t="s">
        <v>80</v>
      </c>
      <c r="AV115" s="13" t="s">
        <v>80</v>
      </c>
      <c r="AW115" s="13" t="s">
        <v>31</v>
      </c>
      <c r="AX115" s="13" t="s">
        <v>70</v>
      </c>
      <c r="AY115" s="214" t="s">
        <v>118</v>
      </c>
    </row>
    <row r="116" spans="2:51" s="14" customFormat="1" ht="12">
      <c r="B116" s="215"/>
      <c r="C116" s="216"/>
      <c r="D116" s="200" t="s">
        <v>130</v>
      </c>
      <c r="E116" s="217" t="s">
        <v>18</v>
      </c>
      <c r="F116" s="218" t="s">
        <v>133</v>
      </c>
      <c r="G116" s="216"/>
      <c r="H116" s="219">
        <v>8.19</v>
      </c>
      <c r="I116" s="220"/>
      <c r="J116" s="216"/>
      <c r="K116" s="216"/>
      <c r="L116" s="221"/>
      <c r="M116" s="222"/>
      <c r="N116" s="223"/>
      <c r="O116" s="223"/>
      <c r="P116" s="223"/>
      <c r="Q116" s="223"/>
      <c r="R116" s="223"/>
      <c r="S116" s="223"/>
      <c r="T116" s="224"/>
      <c r="AT116" s="225" t="s">
        <v>130</v>
      </c>
      <c r="AU116" s="225" t="s">
        <v>80</v>
      </c>
      <c r="AV116" s="14" t="s">
        <v>126</v>
      </c>
      <c r="AW116" s="14" t="s">
        <v>31</v>
      </c>
      <c r="AX116" s="14" t="s">
        <v>78</v>
      </c>
      <c r="AY116" s="225" t="s">
        <v>118</v>
      </c>
    </row>
    <row r="117" spans="1:65" s="2" customFormat="1" ht="21.75" customHeight="1">
      <c r="A117" s="35"/>
      <c r="B117" s="36"/>
      <c r="C117" s="188" t="s">
        <v>164</v>
      </c>
      <c r="D117" s="188" t="s">
        <v>121</v>
      </c>
      <c r="E117" s="189" t="s">
        <v>165</v>
      </c>
      <c r="F117" s="190" t="s">
        <v>166</v>
      </c>
      <c r="G117" s="191" t="s">
        <v>152</v>
      </c>
      <c r="H117" s="192">
        <v>280</v>
      </c>
      <c r="I117" s="193"/>
      <c r="J117" s="192">
        <f>ROUND(I117*H117,2)</f>
        <v>0</v>
      </c>
      <c r="K117" s="190" t="s">
        <v>125</v>
      </c>
      <c r="L117" s="40"/>
      <c r="M117" s="194" t="s">
        <v>18</v>
      </c>
      <c r="N117" s="195" t="s">
        <v>41</v>
      </c>
      <c r="O117" s="65"/>
      <c r="P117" s="196">
        <f>O117*H117</f>
        <v>0</v>
      </c>
      <c r="Q117" s="196">
        <v>1E-05</v>
      </c>
      <c r="R117" s="196">
        <f>Q117*H117</f>
        <v>0.0028000000000000004</v>
      </c>
      <c r="S117" s="196">
        <v>0</v>
      </c>
      <c r="T117" s="197">
        <f>S117*H117</f>
        <v>0</v>
      </c>
      <c r="U117" s="35"/>
      <c r="V117" s="35"/>
      <c r="W117" s="35"/>
      <c r="X117" s="35"/>
      <c r="Y117" s="35"/>
      <c r="Z117" s="35"/>
      <c r="AA117" s="35"/>
      <c r="AB117" s="35"/>
      <c r="AC117" s="35"/>
      <c r="AD117" s="35"/>
      <c r="AE117" s="35"/>
      <c r="AR117" s="198" t="s">
        <v>126</v>
      </c>
      <c r="AT117" s="198" t="s">
        <v>121</v>
      </c>
      <c r="AU117" s="198" t="s">
        <v>80</v>
      </c>
      <c r="AY117" s="18" t="s">
        <v>118</v>
      </c>
      <c r="BE117" s="199">
        <f>IF(N117="základní",J117,0)</f>
        <v>0</v>
      </c>
      <c r="BF117" s="199">
        <f>IF(N117="snížená",J117,0)</f>
        <v>0</v>
      </c>
      <c r="BG117" s="199">
        <f>IF(N117="zákl. přenesená",J117,0)</f>
        <v>0</v>
      </c>
      <c r="BH117" s="199">
        <f>IF(N117="sníž. přenesená",J117,0)</f>
        <v>0</v>
      </c>
      <c r="BI117" s="199">
        <f>IF(N117="nulová",J117,0)</f>
        <v>0</v>
      </c>
      <c r="BJ117" s="18" t="s">
        <v>78</v>
      </c>
      <c r="BK117" s="199">
        <f>ROUND(I117*H117,2)</f>
        <v>0</v>
      </c>
      <c r="BL117" s="18" t="s">
        <v>126</v>
      </c>
      <c r="BM117" s="198" t="s">
        <v>167</v>
      </c>
    </row>
    <row r="118" spans="1:47" s="2" customFormat="1" ht="86.4">
      <c r="A118" s="35"/>
      <c r="B118" s="36"/>
      <c r="C118" s="37"/>
      <c r="D118" s="200" t="s">
        <v>128</v>
      </c>
      <c r="E118" s="37"/>
      <c r="F118" s="201" t="s">
        <v>168</v>
      </c>
      <c r="G118" s="37"/>
      <c r="H118" s="37"/>
      <c r="I118" s="109"/>
      <c r="J118" s="37"/>
      <c r="K118" s="37"/>
      <c r="L118" s="40"/>
      <c r="M118" s="202"/>
      <c r="N118" s="203"/>
      <c r="O118" s="65"/>
      <c r="P118" s="65"/>
      <c r="Q118" s="65"/>
      <c r="R118" s="65"/>
      <c r="S118" s="65"/>
      <c r="T118" s="66"/>
      <c r="U118" s="35"/>
      <c r="V118" s="35"/>
      <c r="W118" s="35"/>
      <c r="X118" s="35"/>
      <c r="Y118" s="35"/>
      <c r="Z118" s="35"/>
      <c r="AA118" s="35"/>
      <c r="AB118" s="35"/>
      <c r="AC118" s="35"/>
      <c r="AD118" s="35"/>
      <c r="AE118" s="35"/>
      <c r="AT118" s="18" t="s">
        <v>128</v>
      </c>
      <c r="AU118" s="18" t="s">
        <v>80</v>
      </c>
    </row>
    <row r="119" spans="2:51" s="13" customFormat="1" ht="12">
      <c r="B119" s="204"/>
      <c r="C119" s="205"/>
      <c r="D119" s="200" t="s">
        <v>130</v>
      </c>
      <c r="E119" s="206" t="s">
        <v>18</v>
      </c>
      <c r="F119" s="207" t="s">
        <v>169</v>
      </c>
      <c r="G119" s="205"/>
      <c r="H119" s="208">
        <v>280</v>
      </c>
      <c r="I119" s="209"/>
      <c r="J119" s="205"/>
      <c r="K119" s="205"/>
      <c r="L119" s="210"/>
      <c r="M119" s="211"/>
      <c r="N119" s="212"/>
      <c r="O119" s="212"/>
      <c r="P119" s="212"/>
      <c r="Q119" s="212"/>
      <c r="R119" s="212"/>
      <c r="S119" s="212"/>
      <c r="T119" s="213"/>
      <c r="AT119" s="214" t="s">
        <v>130</v>
      </c>
      <c r="AU119" s="214" t="s">
        <v>80</v>
      </c>
      <c r="AV119" s="13" t="s">
        <v>80</v>
      </c>
      <c r="AW119" s="13" t="s">
        <v>31</v>
      </c>
      <c r="AX119" s="13" t="s">
        <v>70</v>
      </c>
      <c r="AY119" s="214" t="s">
        <v>118</v>
      </c>
    </row>
    <row r="120" spans="2:51" s="14" customFormat="1" ht="12">
      <c r="B120" s="215"/>
      <c r="C120" s="216"/>
      <c r="D120" s="200" t="s">
        <v>130</v>
      </c>
      <c r="E120" s="217" t="s">
        <v>18</v>
      </c>
      <c r="F120" s="218" t="s">
        <v>133</v>
      </c>
      <c r="G120" s="216"/>
      <c r="H120" s="219">
        <v>280</v>
      </c>
      <c r="I120" s="220"/>
      <c r="J120" s="216"/>
      <c r="K120" s="216"/>
      <c r="L120" s="221"/>
      <c r="M120" s="222"/>
      <c r="N120" s="223"/>
      <c r="O120" s="223"/>
      <c r="P120" s="223"/>
      <c r="Q120" s="223"/>
      <c r="R120" s="223"/>
      <c r="S120" s="223"/>
      <c r="T120" s="224"/>
      <c r="AT120" s="225" t="s">
        <v>130</v>
      </c>
      <c r="AU120" s="225" t="s">
        <v>80</v>
      </c>
      <c r="AV120" s="14" t="s">
        <v>126</v>
      </c>
      <c r="AW120" s="14" t="s">
        <v>31</v>
      </c>
      <c r="AX120" s="14" t="s">
        <v>78</v>
      </c>
      <c r="AY120" s="225" t="s">
        <v>118</v>
      </c>
    </row>
    <row r="121" spans="1:65" s="2" customFormat="1" ht="16.5" customHeight="1">
      <c r="A121" s="35"/>
      <c r="B121" s="36"/>
      <c r="C121" s="188" t="s">
        <v>161</v>
      </c>
      <c r="D121" s="188" t="s">
        <v>121</v>
      </c>
      <c r="E121" s="189" t="s">
        <v>170</v>
      </c>
      <c r="F121" s="190" t="s">
        <v>171</v>
      </c>
      <c r="G121" s="191" t="s">
        <v>152</v>
      </c>
      <c r="H121" s="192">
        <v>280</v>
      </c>
      <c r="I121" s="193"/>
      <c r="J121" s="192">
        <f>ROUND(I121*H121,2)</f>
        <v>0</v>
      </c>
      <c r="K121" s="190" t="s">
        <v>125</v>
      </c>
      <c r="L121" s="40"/>
      <c r="M121" s="194" t="s">
        <v>18</v>
      </c>
      <c r="N121" s="195" t="s">
        <v>41</v>
      </c>
      <c r="O121" s="65"/>
      <c r="P121" s="196">
        <f>O121*H121</f>
        <v>0</v>
      </c>
      <c r="Q121" s="196">
        <v>0.00013</v>
      </c>
      <c r="R121" s="196">
        <f>Q121*H121</f>
        <v>0.036399999999999995</v>
      </c>
      <c r="S121" s="196">
        <v>0</v>
      </c>
      <c r="T121" s="197">
        <f>S121*H121</f>
        <v>0</v>
      </c>
      <c r="U121" s="35"/>
      <c r="V121" s="35"/>
      <c r="W121" s="35"/>
      <c r="X121" s="35"/>
      <c r="Y121" s="35"/>
      <c r="Z121" s="35"/>
      <c r="AA121" s="35"/>
      <c r="AB121" s="35"/>
      <c r="AC121" s="35"/>
      <c r="AD121" s="35"/>
      <c r="AE121" s="35"/>
      <c r="AR121" s="198" t="s">
        <v>126</v>
      </c>
      <c r="AT121" s="198" t="s">
        <v>121</v>
      </c>
      <c r="AU121" s="198" t="s">
        <v>80</v>
      </c>
      <c r="AY121" s="18" t="s">
        <v>118</v>
      </c>
      <c r="BE121" s="199">
        <f>IF(N121="základní",J121,0)</f>
        <v>0</v>
      </c>
      <c r="BF121" s="199">
        <f>IF(N121="snížená",J121,0)</f>
        <v>0</v>
      </c>
      <c r="BG121" s="199">
        <f>IF(N121="zákl. přenesená",J121,0)</f>
        <v>0</v>
      </c>
      <c r="BH121" s="199">
        <f>IF(N121="sníž. přenesená",J121,0)</f>
        <v>0</v>
      </c>
      <c r="BI121" s="199">
        <f>IF(N121="nulová",J121,0)</f>
        <v>0</v>
      </c>
      <c r="BJ121" s="18" t="s">
        <v>78</v>
      </c>
      <c r="BK121" s="199">
        <f>ROUND(I121*H121,2)</f>
        <v>0</v>
      </c>
      <c r="BL121" s="18" t="s">
        <v>126</v>
      </c>
      <c r="BM121" s="198" t="s">
        <v>172</v>
      </c>
    </row>
    <row r="122" spans="1:47" s="2" customFormat="1" ht="86.4">
      <c r="A122" s="35"/>
      <c r="B122" s="36"/>
      <c r="C122" s="37"/>
      <c r="D122" s="200" t="s">
        <v>128</v>
      </c>
      <c r="E122" s="37"/>
      <c r="F122" s="201" t="s">
        <v>168</v>
      </c>
      <c r="G122" s="37"/>
      <c r="H122" s="37"/>
      <c r="I122" s="109"/>
      <c r="J122" s="37"/>
      <c r="K122" s="37"/>
      <c r="L122" s="40"/>
      <c r="M122" s="202"/>
      <c r="N122" s="203"/>
      <c r="O122" s="65"/>
      <c r="P122" s="65"/>
      <c r="Q122" s="65"/>
      <c r="R122" s="65"/>
      <c r="S122" s="65"/>
      <c r="T122" s="66"/>
      <c r="U122" s="35"/>
      <c r="V122" s="35"/>
      <c r="W122" s="35"/>
      <c r="X122" s="35"/>
      <c r="Y122" s="35"/>
      <c r="Z122" s="35"/>
      <c r="AA122" s="35"/>
      <c r="AB122" s="35"/>
      <c r="AC122" s="35"/>
      <c r="AD122" s="35"/>
      <c r="AE122" s="35"/>
      <c r="AT122" s="18" t="s">
        <v>128</v>
      </c>
      <c r="AU122" s="18" t="s">
        <v>80</v>
      </c>
    </row>
    <row r="123" spans="1:65" s="2" customFormat="1" ht="21.75" customHeight="1">
      <c r="A123" s="35"/>
      <c r="B123" s="36"/>
      <c r="C123" s="188" t="s">
        <v>139</v>
      </c>
      <c r="D123" s="188" t="s">
        <v>121</v>
      </c>
      <c r="E123" s="189" t="s">
        <v>173</v>
      </c>
      <c r="F123" s="190" t="s">
        <v>174</v>
      </c>
      <c r="G123" s="191" t="s">
        <v>152</v>
      </c>
      <c r="H123" s="192">
        <v>140</v>
      </c>
      <c r="I123" s="193"/>
      <c r="J123" s="192">
        <f>ROUND(I123*H123,2)</f>
        <v>0</v>
      </c>
      <c r="K123" s="190" t="s">
        <v>125</v>
      </c>
      <c r="L123" s="40"/>
      <c r="M123" s="194" t="s">
        <v>18</v>
      </c>
      <c r="N123" s="195" t="s">
        <v>41</v>
      </c>
      <c r="O123" s="65"/>
      <c r="P123" s="196">
        <f>O123*H123</f>
        <v>0</v>
      </c>
      <c r="Q123" s="196">
        <v>0</v>
      </c>
      <c r="R123" s="196">
        <f>Q123*H123</f>
        <v>0</v>
      </c>
      <c r="S123" s="196">
        <v>0.004</v>
      </c>
      <c r="T123" s="197">
        <f>S123*H123</f>
        <v>0.56</v>
      </c>
      <c r="U123" s="35"/>
      <c r="V123" s="35"/>
      <c r="W123" s="35"/>
      <c r="X123" s="35"/>
      <c r="Y123" s="35"/>
      <c r="Z123" s="35"/>
      <c r="AA123" s="35"/>
      <c r="AB123" s="35"/>
      <c r="AC123" s="35"/>
      <c r="AD123" s="35"/>
      <c r="AE123" s="35"/>
      <c r="AR123" s="198" t="s">
        <v>126</v>
      </c>
      <c r="AT123" s="198" t="s">
        <v>121</v>
      </c>
      <c r="AU123" s="198" t="s">
        <v>80</v>
      </c>
      <c r="AY123" s="18" t="s">
        <v>118</v>
      </c>
      <c r="BE123" s="199">
        <f>IF(N123="základní",J123,0)</f>
        <v>0</v>
      </c>
      <c r="BF123" s="199">
        <f>IF(N123="snížená",J123,0)</f>
        <v>0</v>
      </c>
      <c r="BG123" s="199">
        <f>IF(N123="zákl. přenesená",J123,0)</f>
        <v>0</v>
      </c>
      <c r="BH123" s="199">
        <f>IF(N123="sníž. přenesená",J123,0)</f>
        <v>0</v>
      </c>
      <c r="BI123" s="199">
        <f>IF(N123="nulová",J123,0)</f>
        <v>0</v>
      </c>
      <c r="BJ123" s="18" t="s">
        <v>78</v>
      </c>
      <c r="BK123" s="199">
        <f>ROUND(I123*H123,2)</f>
        <v>0</v>
      </c>
      <c r="BL123" s="18" t="s">
        <v>126</v>
      </c>
      <c r="BM123" s="198" t="s">
        <v>175</v>
      </c>
    </row>
    <row r="124" spans="2:51" s="15" customFormat="1" ht="12">
      <c r="B124" s="226"/>
      <c r="C124" s="227"/>
      <c r="D124" s="200" t="s">
        <v>130</v>
      </c>
      <c r="E124" s="228" t="s">
        <v>18</v>
      </c>
      <c r="F124" s="229" t="s">
        <v>176</v>
      </c>
      <c r="G124" s="227"/>
      <c r="H124" s="228" t="s">
        <v>18</v>
      </c>
      <c r="I124" s="230"/>
      <c r="J124" s="227"/>
      <c r="K124" s="227"/>
      <c r="L124" s="231"/>
      <c r="M124" s="232"/>
      <c r="N124" s="233"/>
      <c r="O124" s="233"/>
      <c r="P124" s="233"/>
      <c r="Q124" s="233"/>
      <c r="R124" s="233"/>
      <c r="S124" s="233"/>
      <c r="T124" s="234"/>
      <c r="AT124" s="235" t="s">
        <v>130</v>
      </c>
      <c r="AU124" s="235" t="s">
        <v>80</v>
      </c>
      <c r="AV124" s="15" t="s">
        <v>78</v>
      </c>
      <c r="AW124" s="15" t="s">
        <v>31</v>
      </c>
      <c r="AX124" s="15" t="s">
        <v>70</v>
      </c>
      <c r="AY124" s="235" t="s">
        <v>118</v>
      </c>
    </row>
    <row r="125" spans="2:51" s="15" customFormat="1" ht="12">
      <c r="B125" s="226"/>
      <c r="C125" s="227"/>
      <c r="D125" s="200" t="s">
        <v>130</v>
      </c>
      <c r="E125" s="228" t="s">
        <v>18</v>
      </c>
      <c r="F125" s="229" t="s">
        <v>177</v>
      </c>
      <c r="G125" s="227"/>
      <c r="H125" s="228" t="s">
        <v>18</v>
      </c>
      <c r="I125" s="230"/>
      <c r="J125" s="227"/>
      <c r="K125" s="227"/>
      <c r="L125" s="231"/>
      <c r="M125" s="232"/>
      <c r="N125" s="233"/>
      <c r="O125" s="233"/>
      <c r="P125" s="233"/>
      <c r="Q125" s="233"/>
      <c r="R125" s="233"/>
      <c r="S125" s="233"/>
      <c r="T125" s="234"/>
      <c r="AT125" s="235" t="s">
        <v>130</v>
      </c>
      <c r="AU125" s="235" t="s">
        <v>80</v>
      </c>
      <c r="AV125" s="15" t="s">
        <v>78</v>
      </c>
      <c r="AW125" s="15" t="s">
        <v>31</v>
      </c>
      <c r="AX125" s="15" t="s">
        <v>70</v>
      </c>
      <c r="AY125" s="235" t="s">
        <v>118</v>
      </c>
    </row>
    <row r="126" spans="2:51" s="13" customFormat="1" ht="12">
      <c r="B126" s="204"/>
      <c r="C126" s="205"/>
      <c r="D126" s="200" t="s">
        <v>130</v>
      </c>
      <c r="E126" s="206" t="s">
        <v>18</v>
      </c>
      <c r="F126" s="207" t="s">
        <v>178</v>
      </c>
      <c r="G126" s="205"/>
      <c r="H126" s="208">
        <v>104</v>
      </c>
      <c r="I126" s="209"/>
      <c r="J126" s="205"/>
      <c r="K126" s="205"/>
      <c r="L126" s="210"/>
      <c r="M126" s="211"/>
      <c r="N126" s="212"/>
      <c r="O126" s="212"/>
      <c r="P126" s="212"/>
      <c r="Q126" s="212"/>
      <c r="R126" s="212"/>
      <c r="S126" s="212"/>
      <c r="T126" s="213"/>
      <c r="AT126" s="214" t="s">
        <v>130</v>
      </c>
      <c r="AU126" s="214" t="s">
        <v>80</v>
      </c>
      <c r="AV126" s="13" t="s">
        <v>80</v>
      </c>
      <c r="AW126" s="13" t="s">
        <v>31</v>
      </c>
      <c r="AX126" s="13" t="s">
        <v>70</v>
      </c>
      <c r="AY126" s="214" t="s">
        <v>118</v>
      </c>
    </row>
    <row r="127" spans="2:51" s="15" customFormat="1" ht="12">
      <c r="B127" s="226"/>
      <c r="C127" s="227"/>
      <c r="D127" s="200" t="s">
        <v>130</v>
      </c>
      <c r="E127" s="228" t="s">
        <v>18</v>
      </c>
      <c r="F127" s="229" t="s">
        <v>179</v>
      </c>
      <c r="G127" s="227"/>
      <c r="H127" s="228" t="s">
        <v>18</v>
      </c>
      <c r="I127" s="230"/>
      <c r="J127" s="227"/>
      <c r="K127" s="227"/>
      <c r="L127" s="231"/>
      <c r="M127" s="232"/>
      <c r="N127" s="233"/>
      <c r="O127" s="233"/>
      <c r="P127" s="233"/>
      <c r="Q127" s="233"/>
      <c r="R127" s="233"/>
      <c r="S127" s="233"/>
      <c r="T127" s="234"/>
      <c r="AT127" s="235" t="s">
        <v>130</v>
      </c>
      <c r="AU127" s="235" t="s">
        <v>80</v>
      </c>
      <c r="AV127" s="15" t="s">
        <v>78</v>
      </c>
      <c r="AW127" s="15" t="s">
        <v>31</v>
      </c>
      <c r="AX127" s="15" t="s">
        <v>70</v>
      </c>
      <c r="AY127" s="235" t="s">
        <v>118</v>
      </c>
    </row>
    <row r="128" spans="2:51" s="13" customFormat="1" ht="12">
      <c r="B128" s="204"/>
      <c r="C128" s="205"/>
      <c r="D128" s="200" t="s">
        <v>130</v>
      </c>
      <c r="E128" s="206" t="s">
        <v>18</v>
      </c>
      <c r="F128" s="207" t="s">
        <v>180</v>
      </c>
      <c r="G128" s="205"/>
      <c r="H128" s="208">
        <v>36</v>
      </c>
      <c r="I128" s="209"/>
      <c r="J128" s="205"/>
      <c r="K128" s="205"/>
      <c r="L128" s="210"/>
      <c r="M128" s="211"/>
      <c r="N128" s="212"/>
      <c r="O128" s="212"/>
      <c r="P128" s="212"/>
      <c r="Q128" s="212"/>
      <c r="R128" s="212"/>
      <c r="S128" s="212"/>
      <c r="T128" s="213"/>
      <c r="AT128" s="214" t="s">
        <v>130</v>
      </c>
      <c r="AU128" s="214" t="s">
        <v>80</v>
      </c>
      <c r="AV128" s="13" t="s">
        <v>80</v>
      </c>
      <c r="AW128" s="13" t="s">
        <v>31</v>
      </c>
      <c r="AX128" s="13" t="s">
        <v>70</v>
      </c>
      <c r="AY128" s="214" t="s">
        <v>118</v>
      </c>
    </row>
    <row r="129" spans="2:51" s="14" customFormat="1" ht="12">
      <c r="B129" s="215"/>
      <c r="C129" s="216"/>
      <c r="D129" s="200" t="s">
        <v>130</v>
      </c>
      <c r="E129" s="217" t="s">
        <v>18</v>
      </c>
      <c r="F129" s="218" t="s">
        <v>133</v>
      </c>
      <c r="G129" s="216"/>
      <c r="H129" s="219">
        <v>140</v>
      </c>
      <c r="I129" s="220"/>
      <c r="J129" s="216"/>
      <c r="K129" s="216"/>
      <c r="L129" s="221"/>
      <c r="M129" s="222"/>
      <c r="N129" s="223"/>
      <c r="O129" s="223"/>
      <c r="P129" s="223"/>
      <c r="Q129" s="223"/>
      <c r="R129" s="223"/>
      <c r="S129" s="223"/>
      <c r="T129" s="224"/>
      <c r="AT129" s="225" t="s">
        <v>130</v>
      </c>
      <c r="AU129" s="225" t="s">
        <v>80</v>
      </c>
      <c r="AV129" s="14" t="s">
        <v>126</v>
      </c>
      <c r="AW129" s="14" t="s">
        <v>31</v>
      </c>
      <c r="AX129" s="14" t="s">
        <v>78</v>
      </c>
      <c r="AY129" s="225" t="s">
        <v>118</v>
      </c>
    </row>
    <row r="130" spans="1:65" s="2" customFormat="1" ht="16.5" customHeight="1">
      <c r="A130" s="35"/>
      <c r="B130" s="36"/>
      <c r="C130" s="188" t="s">
        <v>181</v>
      </c>
      <c r="D130" s="188" t="s">
        <v>121</v>
      </c>
      <c r="E130" s="189" t="s">
        <v>182</v>
      </c>
      <c r="F130" s="190" t="s">
        <v>183</v>
      </c>
      <c r="G130" s="191" t="s">
        <v>124</v>
      </c>
      <c r="H130" s="192">
        <v>76</v>
      </c>
      <c r="I130" s="193"/>
      <c r="J130" s="192">
        <f>ROUND(I130*H130,2)</f>
        <v>0</v>
      </c>
      <c r="K130" s="190" t="s">
        <v>125</v>
      </c>
      <c r="L130" s="40"/>
      <c r="M130" s="194" t="s">
        <v>18</v>
      </c>
      <c r="N130" s="195" t="s">
        <v>41</v>
      </c>
      <c r="O130" s="65"/>
      <c r="P130" s="196">
        <f>O130*H130</f>
        <v>0</v>
      </c>
      <c r="Q130" s="196">
        <v>0</v>
      </c>
      <c r="R130" s="196">
        <f>Q130*H130</f>
        <v>0</v>
      </c>
      <c r="S130" s="196">
        <v>0.008</v>
      </c>
      <c r="T130" s="197">
        <f>S130*H130</f>
        <v>0.608</v>
      </c>
      <c r="U130" s="35"/>
      <c r="V130" s="35"/>
      <c r="W130" s="35"/>
      <c r="X130" s="35"/>
      <c r="Y130" s="35"/>
      <c r="Z130" s="35"/>
      <c r="AA130" s="35"/>
      <c r="AB130" s="35"/>
      <c r="AC130" s="35"/>
      <c r="AD130" s="35"/>
      <c r="AE130" s="35"/>
      <c r="AR130" s="198" t="s">
        <v>126</v>
      </c>
      <c r="AT130" s="198" t="s">
        <v>121</v>
      </c>
      <c r="AU130" s="198" t="s">
        <v>80</v>
      </c>
      <c r="AY130" s="18" t="s">
        <v>118</v>
      </c>
      <c r="BE130" s="199">
        <f>IF(N130="základní",J130,0)</f>
        <v>0</v>
      </c>
      <c r="BF130" s="199">
        <f>IF(N130="snížená",J130,0)</f>
        <v>0</v>
      </c>
      <c r="BG130" s="199">
        <f>IF(N130="zákl. přenesená",J130,0)</f>
        <v>0</v>
      </c>
      <c r="BH130" s="199">
        <f>IF(N130="sníž. přenesená",J130,0)</f>
        <v>0</v>
      </c>
      <c r="BI130" s="199">
        <f>IF(N130="nulová",J130,0)</f>
        <v>0</v>
      </c>
      <c r="BJ130" s="18" t="s">
        <v>78</v>
      </c>
      <c r="BK130" s="199">
        <f>ROUND(I130*H130,2)</f>
        <v>0</v>
      </c>
      <c r="BL130" s="18" t="s">
        <v>126</v>
      </c>
      <c r="BM130" s="198" t="s">
        <v>184</v>
      </c>
    </row>
    <row r="131" spans="2:51" s="13" customFormat="1" ht="12">
      <c r="B131" s="204"/>
      <c r="C131" s="205"/>
      <c r="D131" s="200" t="s">
        <v>130</v>
      </c>
      <c r="E131" s="206" t="s">
        <v>18</v>
      </c>
      <c r="F131" s="207" t="s">
        <v>185</v>
      </c>
      <c r="G131" s="205"/>
      <c r="H131" s="208">
        <v>52</v>
      </c>
      <c r="I131" s="209"/>
      <c r="J131" s="205"/>
      <c r="K131" s="205"/>
      <c r="L131" s="210"/>
      <c r="M131" s="211"/>
      <c r="N131" s="212"/>
      <c r="O131" s="212"/>
      <c r="P131" s="212"/>
      <c r="Q131" s="212"/>
      <c r="R131" s="212"/>
      <c r="S131" s="212"/>
      <c r="T131" s="213"/>
      <c r="AT131" s="214" t="s">
        <v>130</v>
      </c>
      <c r="AU131" s="214" t="s">
        <v>80</v>
      </c>
      <c r="AV131" s="13" t="s">
        <v>80</v>
      </c>
      <c r="AW131" s="13" t="s">
        <v>31</v>
      </c>
      <c r="AX131" s="13" t="s">
        <v>70</v>
      </c>
      <c r="AY131" s="214" t="s">
        <v>118</v>
      </c>
    </row>
    <row r="132" spans="2:51" s="13" customFormat="1" ht="12">
      <c r="B132" s="204"/>
      <c r="C132" s="205"/>
      <c r="D132" s="200" t="s">
        <v>130</v>
      </c>
      <c r="E132" s="206" t="s">
        <v>18</v>
      </c>
      <c r="F132" s="207" t="s">
        <v>186</v>
      </c>
      <c r="G132" s="205"/>
      <c r="H132" s="208">
        <v>24</v>
      </c>
      <c r="I132" s="209"/>
      <c r="J132" s="205"/>
      <c r="K132" s="205"/>
      <c r="L132" s="210"/>
      <c r="M132" s="211"/>
      <c r="N132" s="212"/>
      <c r="O132" s="212"/>
      <c r="P132" s="212"/>
      <c r="Q132" s="212"/>
      <c r="R132" s="212"/>
      <c r="S132" s="212"/>
      <c r="T132" s="213"/>
      <c r="AT132" s="214" t="s">
        <v>130</v>
      </c>
      <c r="AU132" s="214" t="s">
        <v>80</v>
      </c>
      <c r="AV132" s="13" t="s">
        <v>80</v>
      </c>
      <c r="AW132" s="13" t="s">
        <v>31</v>
      </c>
      <c r="AX132" s="13" t="s">
        <v>70</v>
      </c>
      <c r="AY132" s="214" t="s">
        <v>118</v>
      </c>
    </row>
    <row r="133" spans="2:51" s="14" customFormat="1" ht="12">
      <c r="B133" s="215"/>
      <c r="C133" s="216"/>
      <c r="D133" s="200" t="s">
        <v>130</v>
      </c>
      <c r="E133" s="217" t="s">
        <v>18</v>
      </c>
      <c r="F133" s="218" t="s">
        <v>133</v>
      </c>
      <c r="G133" s="216"/>
      <c r="H133" s="219">
        <v>76</v>
      </c>
      <c r="I133" s="220"/>
      <c r="J133" s="216"/>
      <c r="K133" s="216"/>
      <c r="L133" s="221"/>
      <c r="M133" s="222"/>
      <c r="N133" s="223"/>
      <c r="O133" s="223"/>
      <c r="P133" s="223"/>
      <c r="Q133" s="223"/>
      <c r="R133" s="223"/>
      <c r="S133" s="223"/>
      <c r="T133" s="224"/>
      <c r="AT133" s="225" t="s">
        <v>130</v>
      </c>
      <c r="AU133" s="225" t="s">
        <v>80</v>
      </c>
      <c r="AV133" s="14" t="s">
        <v>126</v>
      </c>
      <c r="AW133" s="14" t="s">
        <v>31</v>
      </c>
      <c r="AX133" s="14" t="s">
        <v>78</v>
      </c>
      <c r="AY133" s="225" t="s">
        <v>118</v>
      </c>
    </row>
    <row r="134" spans="2:63" s="12" customFormat="1" ht="22.95" customHeight="1">
      <c r="B134" s="172"/>
      <c r="C134" s="173"/>
      <c r="D134" s="174" t="s">
        <v>69</v>
      </c>
      <c r="E134" s="186" t="s">
        <v>187</v>
      </c>
      <c r="F134" s="186" t="s">
        <v>188</v>
      </c>
      <c r="G134" s="173"/>
      <c r="H134" s="173"/>
      <c r="I134" s="176"/>
      <c r="J134" s="187">
        <f>BK134</f>
        <v>0</v>
      </c>
      <c r="K134" s="173"/>
      <c r="L134" s="178"/>
      <c r="M134" s="179"/>
      <c r="N134" s="180"/>
      <c r="O134" s="180"/>
      <c r="P134" s="181">
        <f>SUM(P135:P154)</f>
        <v>0</v>
      </c>
      <c r="Q134" s="180"/>
      <c r="R134" s="181">
        <f>SUM(R135:R154)</f>
        <v>0</v>
      </c>
      <c r="S134" s="180"/>
      <c r="T134" s="182">
        <f>SUM(T135:T154)</f>
        <v>0</v>
      </c>
      <c r="AR134" s="183" t="s">
        <v>78</v>
      </c>
      <c r="AT134" s="184" t="s">
        <v>69</v>
      </c>
      <c r="AU134" s="184" t="s">
        <v>78</v>
      </c>
      <c r="AY134" s="183" t="s">
        <v>118</v>
      </c>
      <c r="BK134" s="185">
        <f>SUM(BK135:BK154)</f>
        <v>0</v>
      </c>
    </row>
    <row r="135" spans="1:65" s="2" customFormat="1" ht="21.75" customHeight="1">
      <c r="A135" s="35"/>
      <c r="B135" s="36"/>
      <c r="C135" s="188" t="s">
        <v>189</v>
      </c>
      <c r="D135" s="188" t="s">
        <v>121</v>
      </c>
      <c r="E135" s="189" t="s">
        <v>190</v>
      </c>
      <c r="F135" s="190" t="s">
        <v>191</v>
      </c>
      <c r="G135" s="191" t="s">
        <v>192</v>
      </c>
      <c r="H135" s="192">
        <v>6.27</v>
      </c>
      <c r="I135" s="193"/>
      <c r="J135" s="192">
        <f>ROUND(I135*H135,2)</f>
        <v>0</v>
      </c>
      <c r="K135" s="190" t="s">
        <v>125</v>
      </c>
      <c r="L135" s="40"/>
      <c r="M135" s="194" t="s">
        <v>18</v>
      </c>
      <c r="N135" s="195" t="s">
        <v>41</v>
      </c>
      <c r="O135" s="65"/>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126</v>
      </c>
      <c r="AT135" s="198" t="s">
        <v>121</v>
      </c>
      <c r="AU135" s="198" t="s">
        <v>80</v>
      </c>
      <c r="AY135" s="18" t="s">
        <v>118</v>
      </c>
      <c r="BE135" s="199">
        <f>IF(N135="základní",J135,0)</f>
        <v>0</v>
      </c>
      <c r="BF135" s="199">
        <f>IF(N135="snížená",J135,0)</f>
        <v>0</v>
      </c>
      <c r="BG135" s="199">
        <f>IF(N135="zákl. přenesená",J135,0)</f>
        <v>0</v>
      </c>
      <c r="BH135" s="199">
        <f>IF(N135="sníž. přenesená",J135,0)</f>
        <v>0</v>
      </c>
      <c r="BI135" s="199">
        <f>IF(N135="nulová",J135,0)</f>
        <v>0</v>
      </c>
      <c r="BJ135" s="18" t="s">
        <v>78</v>
      </c>
      <c r="BK135" s="199">
        <f>ROUND(I135*H135,2)</f>
        <v>0</v>
      </c>
      <c r="BL135" s="18" t="s">
        <v>126</v>
      </c>
      <c r="BM135" s="198" t="s">
        <v>193</v>
      </c>
    </row>
    <row r="136" spans="1:47" s="2" customFormat="1" ht="105.6">
      <c r="A136" s="35"/>
      <c r="B136" s="36"/>
      <c r="C136" s="37"/>
      <c r="D136" s="200" t="s">
        <v>128</v>
      </c>
      <c r="E136" s="37"/>
      <c r="F136" s="201" t="s">
        <v>194</v>
      </c>
      <c r="G136" s="37"/>
      <c r="H136" s="37"/>
      <c r="I136" s="109"/>
      <c r="J136" s="37"/>
      <c r="K136" s="37"/>
      <c r="L136" s="40"/>
      <c r="M136" s="202"/>
      <c r="N136" s="203"/>
      <c r="O136" s="65"/>
      <c r="P136" s="65"/>
      <c r="Q136" s="65"/>
      <c r="R136" s="65"/>
      <c r="S136" s="65"/>
      <c r="T136" s="66"/>
      <c r="U136" s="35"/>
      <c r="V136" s="35"/>
      <c r="W136" s="35"/>
      <c r="X136" s="35"/>
      <c r="Y136" s="35"/>
      <c r="Z136" s="35"/>
      <c r="AA136" s="35"/>
      <c r="AB136" s="35"/>
      <c r="AC136" s="35"/>
      <c r="AD136" s="35"/>
      <c r="AE136" s="35"/>
      <c r="AT136" s="18" t="s">
        <v>128</v>
      </c>
      <c r="AU136" s="18" t="s">
        <v>80</v>
      </c>
    </row>
    <row r="137" spans="1:65" s="2" customFormat="1" ht="16.5" customHeight="1">
      <c r="A137" s="35"/>
      <c r="B137" s="36"/>
      <c r="C137" s="188" t="s">
        <v>195</v>
      </c>
      <c r="D137" s="188" t="s">
        <v>121</v>
      </c>
      <c r="E137" s="189" t="s">
        <v>196</v>
      </c>
      <c r="F137" s="190" t="s">
        <v>197</v>
      </c>
      <c r="G137" s="191" t="s">
        <v>192</v>
      </c>
      <c r="H137" s="192">
        <v>6.27</v>
      </c>
      <c r="I137" s="193"/>
      <c r="J137" s="192">
        <f>ROUND(I137*H137,2)</f>
        <v>0</v>
      </c>
      <c r="K137" s="190" t="s">
        <v>125</v>
      </c>
      <c r="L137" s="40"/>
      <c r="M137" s="194" t="s">
        <v>18</v>
      </c>
      <c r="N137" s="195" t="s">
        <v>41</v>
      </c>
      <c r="O137" s="65"/>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126</v>
      </c>
      <c r="AT137" s="198" t="s">
        <v>121</v>
      </c>
      <c r="AU137" s="198" t="s">
        <v>80</v>
      </c>
      <c r="AY137" s="18" t="s">
        <v>118</v>
      </c>
      <c r="BE137" s="199">
        <f>IF(N137="základní",J137,0)</f>
        <v>0</v>
      </c>
      <c r="BF137" s="199">
        <f>IF(N137="snížená",J137,0)</f>
        <v>0</v>
      </c>
      <c r="BG137" s="199">
        <f>IF(N137="zákl. přenesená",J137,0)</f>
        <v>0</v>
      </c>
      <c r="BH137" s="199">
        <f>IF(N137="sníž. přenesená",J137,0)</f>
        <v>0</v>
      </c>
      <c r="BI137" s="199">
        <f>IF(N137="nulová",J137,0)</f>
        <v>0</v>
      </c>
      <c r="BJ137" s="18" t="s">
        <v>78</v>
      </c>
      <c r="BK137" s="199">
        <f>ROUND(I137*H137,2)</f>
        <v>0</v>
      </c>
      <c r="BL137" s="18" t="s">
        <v>126</v>
      </c>
      <c r="BM137" s="198" t="s">
        <v>198</v>
      </c>
    </row>
    <row r="138" spans="1:47" s="2" customFormat="1" ht="76.8">
      <c r="A138" s="35"/>
      <c r="B138" s="36"/>
      <c r="C138" s="37"/>
      <c r="D138" s="200" t="s">
        <v>128</v>
      </c>
      <c r="E138" s="37"/>
      <c r="F138" s="201" t="s">
        <v>199</v>
      </c>
      <c r="G138" s="37"/>
      <c r="H138" s="37"/>
      <c r="I138" s="109"/>
      <c r="J138" s="37"/>
      <c r="K138" s="37"/>
      <c r="L138" s="40"/>
      <c r="M138" s="202"/>
      <c r="N138" s="203"/>
      <c r="O138" s="65"/>
      <c r="P138" s="65"/>
      <c r="Q138" s="65"/>
      <c r="R138" s="65"/>
      <c r="S138" s="65"/>
      <c r="T138" s="66"/>
      <c r="U138" s="35"/>
      <c r="V138" s="35"/>
      <c r="W138" s="35"/>
      <c r="X138" s="35"/>
      <c r="Y138" s="35"/>
      <c r="Z138" s="35"/>
      <c r="AA138" s="35"/>
      <c r="AB138" s="35"/>
      <c r="AC138" s="35"/>
      <c r="AD138" s="35"/>
      <c r="AE138" s="35"/>
      <c r="AT138" s="18" t="s">
        <v>128</v>
      </c>
      <c r="AU138" s="18" t="s">
        <v>80</v>
      </c>
    </row>
    <row r="139" spans="1:65" s="2" customFormat="1" ht="21.75" customHeight="1">
      <c r="A139" s="35"/>
      <c r="B139" s="36"/>
      <c r="C139" s="188" t="s">
        <v>200</v>
      </c>
      <c r="D139" s="188" t="s">
        <v>121</v>
      </c>
      <c r="E139" s="189" t="s">
        <v>201</v>
      </c>
      <c r="F139" s="190" t="s">
        <v>202</v>
      </c>
      <c r="G139" s="191" t="s">
        <v>192</v>
      </c>
      <c r="H139" s="192">
        <v>87.78</v>
      </c>
      <c r="I139" s="193"/>
      <c r="J139" s="192">
        <f>ROUND(I139*H139,2)</f>
        <v>0</v>
      </c>
      <c r="K139" s="190" t="s">
        <v>125</v>
      </c>
      <c r="L139" s="40"/>
      <c r="M139" s="194" t="s">
        <v>18</v>
      </c>
      <c r="N139" s="195" t="s">
        <v>41</v>
      </c>
      <c r="O139" s="65"/>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126</v>
      </c>
      <c r="AT139" s="198" t="s">
        <v>121</v>
      </c>
      <c r="AU139" s="198" t="s">
        <v>80</v>
      </c>
      <c r="AY139" s="18" t="s">
        <v>118</v>
      </c>
      <c r="BE139" s="199">
        <f>IF(N139="základní",J139,0)</f>
        <v>0</v>
      </c>
      <c r="BF139" s="199">
        <f>IF(N139="snížená",J139,0)</f>
        <v>0</v>
      </c>
      <c r="BG139" s="199">
        <f>IF(N139="zákl. přenesená",J139,0)</f>
        <v>0</v>
      </c>
      <c r="BH139" s="199">
        <f>IF(N139="sníž. přenesená",J139,0)</f>
        <v>0</v>
      </c>
      <c r="BI139" s="199">
        <f>IF(N139="nulová",J139,0)</f>
        <v>0</v>
      </c>
      <c r="BJ139" s="18" t="s">
        <v>78</v>
      </c>
      <c r="BK139" s="199">
        <f>ROUND(I139*H139,2)</f>
        <v>0</v>
      </c>
      <c r="BL139" s="18" t="s">
        <v>126</v>
      </c>
      <c r="BM139" s="198" t="s">
        <v>203</v>
      </c>
    </row>
    <row r="140" spans="1:47" s="2" customFormat="1" ht="76.8">
      <c r="A140" s="35"/>
      <c r="B140" s="36"/>
      <c r="C140" s="37"/>
      <c r="D140" s="200" t="s">
        <v>128</v>
      </c>
      <c r="E140" s="37"/>
      <c r="F140" s="201" t="s">
        <v>199</v>
      </c>
      <c r="G140" s="37"/>
      <c r="H140" s="37"/>
      <c r="I140" s="109"/>
      <c r="J140" s="37"/>
      <c r="K140" s="37"/>
      <c r="L140" s="40"/>
      <c r="M140" s="202"/>
      <c r="N140" s="203"/>
      <c r="O140" s="65"/>
      <c r="P140" s="65"/>
      <c r="Q140" s="65"/>
      <c r="R140" s="65"/>
      <c r="S140" s="65"/>
      <c r="T140" s="66"/>
      <c r="U140" s="35"/>
      <c r="V140" s="35"/>
      <c r="W140" s="35"/>
      <c r="X140" s="35"/>
      <c r="Y140" s="35"/>
      <c r="Z140" s="35"/>
      <c r="AA140" s="35"/>
      <c r="AB140" s="35"/>
      <c r="AC140" s="35"/>
      <c r="AD140" s="35"/>
      <c r="AE140" s="35"/>
      <c r="AT140" s="18" t="s">
        <v>128</v>
      </c>
      <c r="AU140" s="18" t="s">
        <v>80</v>
      </c>
    </row>
    <row r="141" spans="2:51" s="13" customFormat="1" ht="12">
      <c r="B141" s="204"/>
      <c r="C141" s="205"/>
      <c r="D141" s="200" t="s">
        <v>130</v>
      </c>
      <c r="E141" s="206" t="s">
        <v>18</v>
      </c>
      <c r="F141" s="207" t="s">
        <v>204</v>
      </c>
      <c r="G141" s="205"/>
      <c r="H141" s="208">
        <v>87.78</v>
      </c>
      <c r="I141" s="209"/>
      <c r="J141" s="205"/>
      <c r="K141" s="205"/>
      <c r="L141" s="210"/>
      <c r="M141" s="211"/>
      <c r="N141" s="212"/>
      <c r="O141" s="212"/>
      <c r="P141" s="212"/>
      <c r="Q141" s="212"/>
      <c r="R141" s="212"/>
      <c r="S141" s="212"/>
      <c r="T141" s="213"/>
      <c r="AT141" s="214" t="s">
        <v>130</v>
      </c>
      <c r="AU141" s="214" t="s">
        <v>80</v>
      </c>
      <c r="AV141" s="13" t="s">
        <v>80</v>
      </c>
      <c r="AW141" s="13" t="s">
        <v>31</v>
      </c>
      <c r="AX141" s="13" t="s">
        <v>70</v>
      </c>
      <c r="AY141" s="214" t="s">
        <v>118</v>
      </c>
    </row>
    <row r="142" spans="2:51" s="14" customFormat="1" ht="12">
      <c r="B142" s="215"/>
      <c r="C142" s="216"/>
      <c r="D142" s="200" t="s">
        <v>130</v>
      </c>
      <c r="E142" s="217" t="s">
        <v>18</v>
      </c>
      <c r="F142" s="218" t="s">
        <v>133</v>
      </c>
      <c r="G142" s="216"/>
      <c r="H142" s="219">
        <v>87.78</v>
      </c>
      <c r="I142" s="220"/>
      <c r="J142" s="216"/>
      <c r="K142" s="216"/>
      <c r="L142" s="221"/>
      <c r="M142" s="222"/>
      <c r="N142" s="223"/>
      <c r="O142" s="223"/>
      <c r="P142" s="223"/>
      <c r="Q142" s="223"/>
      <c r="R142" s="223"/>
      <c r="S142" s="223"/>
      <c r="T142" s="224"/>
      <c r="AT142" s="225" t="s">
        <v>130</v>
      </c>
      <c r="AU142" s="225" t="s">
        <v>80</v>
      </c>
      <c r="AV142" s="14" t="s">
        <v>126</v>
      </c>
      <c r="AW142" s="14" t="s">
        <v>31</v>
      </c>
      <c r="AX142" s="14" t="s">
        <v>78</v>
      </c>
      <c r="AY142" s="225" t="s">
        <v>118</v>
      </c>
    </row>
    <row r="143" spans="1:65" s="2" customFormat="1" ht="21.75" customHeight="1">
      <c r="A143" s="35"/>
      <c r="B143" s="36"/>
      <c r="C143" s="188" t="s">
        <v>205</v>
      </c>
      <c r="D143" s="188" t="s">
        <v>121</v>
      </c>
      <c r="E143" s="189" t="s">
        <v>206</v>
      </c>
      <c r="F143" s="190" t="s">
        <v>207</v>
      </c>
      <c r="G143" s="191" t="s">
        <v>192</v>
      </c>
      <c r="H143" s="192">
        <v>0.61</v>
      </c>
      <c r="I143" s="193"/>
      <c r="J143" s="192">
        <f>ROUND(I143*H143,2)</f>
        <v>0</v>
      </c>
      <c r="K143" s="190" t="s">
        <v>125</v>
      </c>
      <c r="L143" s="40"/>
      <c r="M143" s="194" t="s">
        <v>18</v>
      </c>
      <c r="N143" s="195" t="s">
        <v>41</v>
      </c>
      <c r="O143" s="65"/>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126</v>
      </c>
      <c r="AT143" s="198" t="s">
        <v>121</v>
      </c>
      <c r="AU143" s="198" t="s">
        <v>80</v>
      </c>
      <c r="AY143" s="18" t="s">
        <v>118</v>
      </c>
      <c r="BE143" s="199">
        <f>IF(N143="základní",J143,0)</f>
        <v>0</v>
      </c>
      <c r="BF143" s="199">
        <f>IF(N143="snížená",J143,0)</f>
        <v>0</v>
      </c>
      <c r="BG143" s="199">
        <f>IF(N143="zákl. přenesená",J143,0)</f>
        <v>0</v>
      </c>
      <c r="BH143" s="199">
        <f>IF(N143="sníž. přenesená",J143,0)</f>
        <v>0</v>
      </c>
      <c r="BI143" s="199">
        <f>IF(N143="nulová",J143,0)</f>
        <v>0</v>
      </c>
      <c r="BJ143" s="18" t="s">
        <v>78</v>
      </c>
      <c r="BK143" s="199">
        <f>ROUND(I143*H143,2)</f>
        <v>0</v>
      </c>
      <c r="BL143" s="18" t="s">
        <v>126</v>
      </c>
      <c r="BM143" s="198" t="s">
        <v>208</v>
      </c>
    </row>
    <row r="144" spans="1:47" s="2" customFormat="1" ht="38.4">
      <c r="A144" s="35"/>
      <c r="B144" s="36"/>
      <c r="C144" s="37"/>
      <c r="D144" s="200" t="s">
        <v>128</v>
      </c>
      <c r="E144" s="37"/>
      <c r="F144" s="201" t="s">
        <v>209</v>
      </c>
      <c r="G144" s="37"/>
      <c r="H144" s="37"/>
      <c r="I144" s="109"/>
      <c r="J144" s="37"/>
      <c r="K144" s="37"/>
      <c r="L144" s="40"/>
      <c r="M144" s="202"/>
      <c r="N144" s="203"/>
      <c r="O144" s="65"/>
      <c r="P144" s="65"/>
      <c r="Q144" s="65"/>
      <c r="R144" s="65"/>
      <c r="S144" s="65"/>
      <c r="T144" s="66"/>
      <c r="U144" s="35"/>
      <c r="V144" s="35"/>
      <c r="W144" s="35"/>
      <c r="X144" s="35"/>
      <c r="Y144" s="35"/>
      <c r="Z144" s="35"/>
      <c r="AA144" s="35"/>
      <c r="AB144" s="35"/>
      <c r="AC144" s="35"/>
      <c r="AD144" s="35"/>
      <c r="AE144" s="35"/>
      <c r="AT144" s="18" t="s">
        <v>128</v>
      </c>
      <c r="AU144" s="18" t="s">
        <v>80</v>
      </c>
    </row>
    <row r="145" spans="2:51" s="13" customFormat="1" ht="12">
      <c r="B145" s="204"/>
      <c r="C145" s="205"/>
      <c r="D145" s="200" t="s">
        <v>130</v>
      </c>
      <c r="E145" s="206" t="s">
        <v>18</v>
      </c>
      <c r="F145" s="207" t="s">
        <v>210</v>
      </c>
      <c r="G145" s="205"/>
      <c r="H145" s="208">
        <v>0.61</v>
      </c>
      <c r="I145" s="209"/>
      <c r="J145" s="205"/>
      <c r="K145" s="205"/>
      <c r="L145" s="210"/>
      <c r="M145" s="211"/>
      <c r="N145" s="212"/>
      <c r="O145" s="212"/>
      <c r="P145" s="212"/>
      <c r="Q145" s="212"/>
      <c r="R145" s="212"/>
      <c r="S145" s="212"/>
      <c r="T145" s="213"/>
      <c r="AT145" s="214" t="s">
        <v>130</v>
      </c>
      <c r="AU145" s="214" t="s">
        <v>80</v>
      </c>
      <c r="AV145" s="13" t="s">
        <v>80</v>
      </c>
      <c r="AW145" s="13" t="s">
        <v>31</v>
      </c>
      <c r="AX145" s="13" t="s">
        <v>70</v>
      </c>
      <c r="AY145" s="214" t="s">
        <v>118</v>
      </c>
    </row>
    <row r="146" spans="2:51" s="14" customFormat="1" ht="12">
      <c r="B146" s="215"/>
      <c r="C146" s="216"/>
      <c r="D146" s="200" t="s">
        <v>130</v>
      </c>
      <c r="E146" s="217" t="s">
        <v>18</v>
      </c>
      <c r="F146" s="218" t="s">
        <v>133</v>
      </c>
      <c r="G146" s="216"/>
      <c r="H146" s="219">
        <v>0.61</v>
      </c>
      <c r="I146" s="220"/>
      <c r="J146" s="216"/>
      <c r="K146" s="216"/>
      <c r="L146" s="221"/>
      <c r="M146" s="222"/>
      <c r="N146" s="223"/>
      <c r="O146" s="223"/>
      <c r="P146" s="223"/>
      <c r="Q146" s="223"/>
      <c r="R146" s="223"/>
      <c r="S146" s="223"/>
      <c r="T146" s="224"/>
      <c r="AT146" s="225" t="s">
        <v>130</v>
      </c>
      <c r="AU146" s="225" t="s">
        <v>80</v>
      </c>
      <c r="AV146" s="14" t="s">
        <v>126</v>
      </c>
      <c r="AW146" s="14" t="s">
        <v>31</v>
      </c>
      <c r="AX146" s="14" t="s">
        <v>78</v>
      </c>
      <c r="AY146" s="225" t="s">
        <v>118</v>
      </c>
    </row>
    <row r="147" spans="1:65" s="2" customFormat="1" ht="21.75" customHeight="1">
      <c r="A147" s="35"/>
      <c r="B147" s="36"/>
      <c r="C147" s="188" t="s">
        <v>8</v>
      </c>
      <c r="D147" s="188" t="s">
        <v>121</v>
      </c>
      <c r="E147" s="189" t="s">
        <v>211</v>
      </c>
      <c r="F147" s="190" t="s">
        <v>212</v>
      </c>
      <c r="G147" s="191" t="s">
        <v>192</v>
      </c>
      <c r="H147" s="192">
        <v>2.37</v>
      </c>
      <c r="I147" s="193"/>
      <c r="J147" s="192">
        <f>ROUND(I147*H147,2)</f>
        <v>0</v>
      </c>
      <c r="K147" s="190" t="s">
        <v>125</v>
      </c>
      <c r="L147" s="40"/>
      <c r="M147" s="194" t="s">
        <v>18</v>
      </c>
      <c r="N147" s="195" t="s">
        <v>41</v>
      </c>
      <c r="O147" s="65"/>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126</v>
      </c>
      <c r="AT147" s="198" t="s">
        <v>121</v>
      </c>
      <c r="AU147" s="198" t="s">
        <v>80</v>
      </c>
      <c r="AY147" s="18" t="s">
        <v>118</v>
      </c>
      <c r="BE147" s="199">
        <f>IF(N147="základní",J147,0)</f>
        <v>0</v>
      </c>
      <c r="BF147" s="199">
        <f>IF(N147="snížená",J147,0)</f>
        <v>0</v>
      </c>
      <c r="BG147" s="199">
        <f>IF(N147="zákl. přenesená",J147,0)</f>
        <v>0</v>
      </c>
      <c r="BH147" s="199">
        <f>IF(N147="sníž. přenesená",J147,0)</f>
        <v>0</v>
      </c>
      <c r="BI147" s="199">
        <f>IF(N147="nulová",J147,0)</f>
        <v>0</v>
      </c>
      <c r="BJ147" s="18" t="s">
        <v>78</v>
      </c>
      <c r="BK147" s="199">
        <f>ROUND(I147*H147,2)</f>
        <v>0</v>
      </c>
      <c r="BL147" s="18" t="s">
        <v>126</v>
      </c>
      <c r="BM147" s="198" t="s">
        <v>213</v>
      </c>
    </row>
    <row r="148" spans="1:47" s="2" customFormat="1" ht="38.4">
      <c r="A148" s="35"/>
      <c r="B148" s="36"/>
      <c r="C148" s="37"/>
      <c r="D148" s="200" t="s">
        <v>128</v>
      </c>
      <c r="E148" s="37"/>
      <c r="F148" s="201" t="s">
        <v>209</v>
      </c>
      <c r="G148" s="37"/>
      <c r="H148" s="37"/>
      <c r="I148" s="109"/>
      <c r="J148" s="37"/>
      <c r="K148" s="37"/>
      <c r="L148" s="40"/>
      <c r="M148" s="202"/>
      <c r="N148" s="203"/>
      <c r="O148" s="65"/>
      <c r="P148" s="65"/>
      <c r="Q148" s="65"/>
      <c r="R148" s="65"/>
      <c r="S148" s="65"/>
      <c r="T148" s="66"/>
      <c r="U148" s="35"/>
      <c r="V148" s="35"/>
      <c r="W148" s="35"/>
      <c r="X148" s="35"/>
      <c r="Y148" s="35"/>
      <c r="Z148" s="35"/>
      <c r="AA148" s="35"/>
      <c r="AB148" s="35"/>
      <c r="AC148" s="35"/>
      <c r="AD148" s="35"/>
      <c r="AE148" s="35"/>
      <c r="AT148" s="18" t="s">
        <v>128</v>
      </c>
      <c r="AU148" s="18" t="s">
        <v>80</v>
      </c>
    </row>
    <row r="149" spans="2:51" s="13" customFormat="1" ht="12">
      <c r="B149" s="204"/>
      <c r="C149" s="205"/>
      <c r="D149" s="200" t="s">
        <v>130</v>
      </c>
      <c r="E149" s="206" t="s">
        <v>18</v>
      </c>
      <c r="F149" s="207" t="s">
        <v>214</v>
      </c>
      <c r="G149" s="205"/>
      <c r="H149" s="208">
        <v>2.37</v>
      </c>
      <c r="I149" s="209"/>
      <c r="J149" s="205"/>
      <c r="K149" s="205"/>
      <c r="L149" s="210"/>
      <c r="M149" s="211"/>
      <c r="N149" s="212"/>
      <c r="O149" s="212"/>
      <c r="P149" s="212"/>
      <c r="Q149" s="212"/>
      <c r="R149" s="212"/>
      <c r="S149" s="212"/>
      <c r="T149" s="213"/>
      <c r="AT149" s="214" t="s">
        <v>130</v>
      </c>
      <c r="AU149" s="214" t="s">
        <v>80</v>
      </c>
      <c r="AV149" s="13" t="s">
        <v>80</v>
      </c>
      <c r="AW149" s="13" t="s">
        <v>31</v>
      </c>
      <c r="AX149" s="13" t="s">
        <v>70</v>
      </c>
      <c r="AY149" s="214" t="s">
        <v>118</v>
      </c>
    </row>
    <row r="150" spans="2:51" s="14" customFormat="1" ht="12">
      <c r="B150" s="215"/>
      <c r="C150" s="216"/>
      <c r="D150" s="200" t="s">
        <v>130</v>
      </c>
      <c r="E150" s="217" t="s">
        <v>18</v>
      </c>
      <c r="F150" s="218" t="s">
        <v>133</v>
      </c>
      <c r="G150" s="216"/>
      <c r="H150" s="219">
        <v>2.37</v>
      </c>
      <c r="I150" s="220"/>
      <c r="J150" s="216"/>
      <c r="K150" s="216"/>
      <c r="L150" s="221"/>
      <c r="M150" s="222"/>
      <c r="N150" s="223"/>
      <c r="O150" s="223"/>
      <c r="P150" s="223"/>
      <c r="Q150" s="223"/>
      <c r="R150" s="223"/>
      <c r="S150" s="223"/>
      <c r="T150" s="224"/>
      <c r="AT150" s="225" t="s">
        <v>130</v>
      </c>
      <c r="AU150" s="225" t="s">
        <v>80</v>
      </c>
      <c r="AV150" s="14" t="s">
        <v>126</v>
      </c>
      <c r="AW150" s="14" t="s">
        <v>31</v>
      </c>
      <c r="AX150" s="14" t="s">
        <v>78</v>
      </c>
      <c r="AY150" s="225" t="s">
        <v>118</v>
      </c>
    </row>
    <row r="151" spans="1:65" s="2" customFormat="1" ht="21.75" customHeight="1">
      <c r="A151" s="35"/>
      <c r="B151" s="36"/>
      <c r="C151" s="188" t="s">
        <v>215</v>
      </c>
      <c r="D151" s="188" t="s">
        <v>121</v>
      </c>
      <c r="E151" s="189" t="s">
        <v>216</v>
      </c>
      <c r="F151" s="190" t="s">
        <v>217</v>
      </c>
      <c r="G151" s="191" t="s">
        <v>192</v>
      </c>
      <c r="H151" s="192">
        <v>3.11</v>
      </c>
      <c r="I151" s="193"/>
      <c r="J151" s="192">
        <f>ROUND(I151*H151,2)</f>
        <v>0</v>
      </c>
      <c r="K151" s="190" t="s">
        <v>125</v>
      </c>
      <c r="L151" s="40"/>
      <c r="M151" s="194" t="s">
        <v>18</v>
      </c>
      <c r="N151" s="195" t="s">
        <v>41</v>
      </c>
      <c r="O151" s="65"/>
      <c r="P151" s="196">
        <f>O151*H151</f>
        <v>0</v>
      </c>
      <c r="Q151" s="196">
        <v>0</v>
      </c>
      <c r="R151" s="196">
        <f>Q151*H151</f>
        <v>0</v>
      </c>
      <c r="S151" s="196">
        <v>0</v>
      </c>
      <c r="T151" s="197">
        <f>S151*H151</f>
        <v>0</v>
      </c>
      <c r="U151" s="35"/>
      <c r="V151" s="35"/>
      <c r="W151" s="35"/>
      <c r="X151" s="35"/>
      <c r="Y151" s="35"/>
      <c r="Z151" s="35"/>
      <c r="AA151" s="35"/>
      <c r="AB151" s="35"/>
      <c r="AC151" s="35"/>
      <c r="AD151" s="35"/>
      <c r="AE151" s="35"/>
      <c r="AR151" s="198" t="s">
        <v>126</v>
      </c>
      <c r="AT151" s="198" t="s">
        <v>121</v>
      </c>
      <c r="AU151" s="198" t="s">
        <v>80</v>
      </c>
      <c r="AY151" s="18" t="s">
        <v>118</v>
      </c>
      <c r="BE151" s="199">
        <f>IF(N151="základní",J151,0)</f>
        <v>0</v>
      </c>
      <c r="BF151" s="199">
        <f>IF(N151="snížená",J151,0)</f>
        <v>0</v>
      </c>
      <c r="BG151" s="199">
        <f>IF(N151="zákl. přenesená",J151,0)</f>
        <v>0</v>
      </c>
      <c r="BH151" s="199">
        <f>IF(N151="sníž. přenesená",J151,0)</f>
        <v>0</v>
      </c>
      <c r="BI151" s="199">
        <f>IF(N151="nulová",J151,0)</f>
        <v>0</v>
      </c>
      <c r="BJ151" s="18" t="s">
        <v>78</v>
      </c>
      <c r="BK151" s="199">
        <f>ROUND(I151*H151,2)</f>
        <v>0</v>
      </c>
      <c r="BL151" s="18" t="s">
        <v>126</v>
      </c>
      <c r="BM151" s="198" t="s">
        <v>218</v>
      </c>
    </row>
    <row r="152" spans="1:47" s="2" customFormat="1" ht="38.4">
      <c r="A152" s="35"/>
      <c r="B152" s="36"/>
      <c r="C152" s="37"/>
      <c r="D152" s="200" t="s">
        <v>128</v>
      </c>
      <c r="E152" s="37"/>
      <c r="F152" s="201" t="s">
        <v>209</v>
      </c>
      <c r="G152" s="37"/>
      <c r="H152" s="37"/>
      <c r="I152" s="109"/>
      <c r="J152" s="37"/>
      <c r="K152" s="37"/>
      <c r="L152" s="40"/>
      <c r="M152" s="202"/>
      <c r="N152" s="203"/>
      <c r="O152" s="65"/>
      <c r="P152" s="65"/>
      <c r="Q152" s="65"/>
      <c r="R152" s="65"/>
      <c r="S152" s="65"/>
      <c r="T152" s="66"/>
      <c r="U152" s="35"/>
      <c r="V152" s="35"/>
      <c r="W152" s="35"/>
      <c r="X152" s="35"/>
      <c r="Y152" s="35"/>
      <c r="Z152" s="35"/>
      <c r="AA152" s="35"/>
      <c r="AB152" s="35"/>
      <c r="AC152" s="35"/>
      <c r="AD152" s="35"/>
      <c r="AE152" s="35"/>
      <c r="AT152" s="18" t="s">
        <v>128</v>
      </c>
      <c r="AU152" s="18" t="s">
        <v>80</v>
      </c>
    </row>
    <row r="153" spans="2:51" s="13" customFormat="1" ht="12">
      <c r="B153" s="204"/>
      <c r="C153" s="205"/>
      <c r="D153" s="200" t="s">
        <v>130</v>
      </c>
      <c r="E153" s="206" t="s">
        <v>18</v>
      </c>
      <c r="F153" s="207" t="s">
        <v>219</v>
      </c>
      <c r="G153" s="205"/>
      <c r="H153" s="208">
        <v>3.11</v>
      </c>
      <c r="I153" s="209"/>
      <c r="J153" s="205"/>
      <c r="K153" s="205"/>
      <c r="L153" s="210"/>
      <c r="M153" s="211"/>
      <c r="N153" s="212"/>
      <c r="O153" s="212"/>
      <c r="P153" s="212"/>
      <c r="Q153" s="212"/>
      <c r="R153" s="212"/>
      <c r="S153" s="212"/>
      <c r="T153" s="213"/>
      <c r="AT153" s="214" t="s">
        <v>130</v>
      </c>
      <c r="AU153" s="214" t="s">
        <v>80</v>
      </c>
      <c r="AV153" s="13" t="s">
        <v>80</v>
      </c>
      <c r="AW153" s="13" t="s">
        <v>31</v>
      </c>
      <c r="AX153" s="13" t="s">
        <v>70</v>
      </c>
      <c r="AY153" s="214" t="s">
        <v>118</v>
      </c>
    </row>
    <row r="154" spans="2:51" s="14" customFormat="1" ht="12">
      <c r="B154" s="215"/>
      <c r="C154" s="216"/>
      <c r="D154" s="200" t="s">
        <v>130</v>
      </c>
      <c r="E154" s="217" t="s">
        <v>18</v>
      </c>
      <c r="F154" s="218" t="s">
        <v>133</v>
      </c>
      <c r="G154" s="216"/>
      <c r="H154" s="219">
        <v>3.11</v>
      </c>
      <c r="I154" s="220"/>
      <c r="J154" s="216"/>
      <c r="K154" s="216"/>
      <c r="L154" s="221"/>
      <c r="M154" s="222"/>
      <c r="N154" s="223"/>
      <c r="O154" s="223"/>
      <c r="P154" s="223"/>
      <c r="Q154" s="223"/>
      <c r="R154" s="223"/>
      <c r="S154" s="223"/>
      <c r="T154" s="224"/>
      <c r="AT154" s="225" t="s">
        <v>130</v>
      </c>
      <c r="AU154" s="225" t="s">
        <v>80</v>
      </c>
      <c r="AV154" s="14" t="s">
        <v>126</v>
      </c>
      <c r="AW154" s="14" t="s">
        <v>31</v>
      </c>
      <c r="AX154" s="14" t="s">
        <v>78</v>
      </c>
      <c r="AY154" s="225" t="s">
        <v>118</v>
      </c>
    </row>
    <row r="155" spans="2:63" s="12" customFormat="1" ht="22.95" customHeight="1">
      <c r="B155" s="172"/>
      <c r="C155" s="173"/>
      <c r="D155" s="174" t="s">
        <v>69</v>
      </c>
      <c r="E155" s="186" t="s">
        <v>220</v>
      </c>
      <c r="F155" s="186" t="s">
        <v>221</v>
      </c>
      <c r="G155" s="173"/>
      <c r="H155" s="173"/>
      <c r="I155" s="176"/>
      <c r="J155" s="187">
        <f>BK155</f>
        <v>0</v>
      </c>
      <c r="K155" s="173"/>
      <c r="L155" s="178"/>
      <c r="M155" s="179"/>
      <c r="N155" s="180"/>
      <c r="O155" s="180"/>
      <c r="P155" s="181">
        <f>SUM(P156:P157)</f>
        <v>0</v>
      </c>
      <c r="Q155" s="180"/>
      <c r="R155" s="181">
        <f>SUM(R156:R157)</f>
        <v>0</v>
      </c>
      <c r="S155" s="180"/>
      <c r="T155" s="182">
        <f>SUM(T156:T157)</f>
        <v>0</v>
      </c>
      <c r="AR155" s="183" t="s">
        <v>78</v>
      </c>
      <c r="AT155" s="184" t="s">
        <v>69</v>
      </c>
      <c r="AU155" s="184" t="s">
        <v>78</v>
      </c>
      <c r="AY155" s="183" t="s">
        <v>118</v>
      </c>
      <c r="BK155" s="185">
        <f>SUM(BK156:BK157)</f>
        <v>0</v>
      </c>
    </row>
    <row r="156" spans="1:65" s="2" customFormat="1" ht="21.75" customHeight="1">
      <c r="A156" s="35"/>
      <c r="B156" s="36"/>
      <c r="C156" s="188" t="s">
        <v>222</v>
      </c>
      <c r="D156" s="188" t="s">
        <v>121</v>
      </c>
      <c r="E156" s="189" t="s">
        <v>223</v>
      </c>
      <c r="F156" s="190" t="s">
        <v>224</v>
      </c>
      <c r="G156" s="191" t="s">
        <v>192</v>
      </c>
      <c r="H156" s="192">
        <v>3.76</v>
      </c>
      <c r="I156" s="193"/>
      <c r="J156" s="192">
        <f>ROUND(I156*H156,2)</f>
        <v>0</v>
      </c>
      <c r="K156" s="190" t="s">
        <v>125</v>
      </c>
      <c r="L156" s="40"/>
      <c r="M156" s="194" t="s">
        <v>18</v>
      </c>
      <c r="N156" s="195" t="s">
        <v>41</v>
      </c>
      <c r="O156" s="65"/>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126</v>
      </c>
      <c r="AT156" s="198" t="s">
        <v>121</v>
      </c>
      <c r="AU156" s="198" t="s">
        <v>80</v>
      </c>
      <c r="AY156" s="18" t="s">
        <v>118</v>
      </c>
      <c r="BE156" s="199">
        <f>IF(N156="základní",J156,0)</f>
        <v>0</v>
      </c>
      <c r="BF156" s="199">
        <f>IF(N156="snížená",J156,0)</f>
        <v>0</v>
      </c>
      <c r="BG156" s="199">
        <f>IF(N156="zákl. přenesená",J156,0)</f>
        <v>0</v>
      </c>
      <c r="BH156" s="199">
        <f>IF(N156="sníž. přenesená",J156,0)</f>
        <v>0</v>
      </c>
      <c r="BI156" s="199">
        <f>IF(N156="nulová",J156,0)</f>
        <v>0</v>
      </c>
      <c r="BJ156" s="18" t="s">
        <v>78</v>
      </c>
      <c r="BK156" s="199">
        <f>ROUND(I156*H156,2)</f>
        <v>0</v>
      </c>
      <c r="BL156" s="18" t="s">
        <v>126</v>
      </c>
      <c r="BM156" s="198" t="s">
        <v>225</v>
      </c>
    </row>
    <row r="157" spans="1:47" s="2" customFormat="1" ht="57.6">
      <c r="A157" s="35"/>
      <c r="B157" s="36"/>
      <c r="C157" s="37"/>
      <c r="D157" s="200" t="s">
        <v>128</v>
      </c>
      <c r="E157" s="37"/>
      <c r="F157" s="201" t="s">
        <v>226</v>
      </c>
      <c r="G157" s="37"/>
      <c r="H157" s="37"/>
      <c r="I157" s="109"/>
      <c r="J157" s="37"/>
      <c r="K157" s="37"/>
      <c r="L157" s="40"/>
      <c r="M157" s="202"/>
      <c r="N157" s="203"/>
      <c r="O157" s="65"/>
      <c r="P157" s="65"/>
      <c r="Q157" s="65"/>
      <c r="R157" s="65"/>
      <c r="S157" s="65"/>
      <c r="T157" s="66"/>
      <c r="U157" s="35"/>
      <c r="V157" s="35"/>
      <c r="W157" s="35"/>
      <c r="X157" s="35"/>
      <c r="Y157" s="35"/>
      <c r="Z157" s="35"/>
      <c r="AA157" s="35"/>
      <c r="AB157" s="35"/>
      <c r="AC157" s="35"/>
      <c r="AD157" s="35"/>
      <c r="AE157" s="35"/>
      <c r="AT157" s="18" t="s">
        <v>128</v>
      </c>
      <c r="AU157" s="18" t="s">
        <v>80</v>
      </c>
    </row>
    <row r="158" spans="2:63" s="12" customFormat="1" ht="25.95" customHeight="1">
      <c r="B158" s="172"/>
      <c r="C158" s="173"/>
      <c r="D158" s="174" t="s">
        <v>69</v>
      </c>
      <c r="E158" s="175" t="s">
        <v>227</v>
      </c>
      <c r="F158" s="175" t="s">
        <v>228</v>
      </c>
      <c r="G158" s="173"/>
      <c r="H158" s="173"/>
      <c r="I158" s="176"/>
      <c r="J158" s="177">
        <f>BK158</f>
        <v>0</v>
      </c>
      <c r="K158" s="173"/>
      <c r="L158" s="178"/>
      <c r="M158" s="179"/>
      <c r="N158" s="180"/>
      <c r="O158" s="180"/>
      <c r="P158" s="181">
        <f>P159+P174+P234+P255+P265+P288</f>
        <v>0</v>
      </c>
      <c r="Q158" s="180"/>
      <c r="R158" s="181">
        <f>R159+R174+R234+R255+R265+R288</f>
        <v>7.882170899999999</v>
      </c>
      <c r="S158" s="180"/>
      <c r="T158" s="182">
        <f>T159+T174+T234+T255+T265+T288</f>
        <v>5.1069801</v>
      </c>
      <c r="AR158" s="183" t="s">
        <v>80</v>
      </c>
      <c r="AT158" s="184" t="s">
        <v>69</v>
      </c>
      <c r="AU158" s="184" t="s">
        <v>70</v>
      </c>
      <c r="AY158" s="183" t="s">
        <v>118</v>
      </c>
      <c r="BK158" s="185">
        <f>BK159+BK174+BK234+BK255+BK265+BK288</f>
        <v>0</v>
      </c>
    </row>
    <row r="159" spans="2:63" s="12" customFormat="1" ht="22.95" customHeight="1">
      <c r="B159" s="172"/>
      <c r="C159" s="173"/>
      <c r="D159" s="174" t="s">
        <v>69</v>
      </c>
      <c r="E159" s="186" t="s">
        <v>229</v>
      </c>
      <c r="F159" s="186" t="s">
        <v>230</v>
      </c>
      <c r="G159" s="173"/>
      <c r="H159" s="173"/>
      <c r="I159" s="176"/>
      <c r="J159" s="187">
        <f>BK159</f>
        <v>0</v>
      </c>
      <c r="K159" s="173"/>
      <c r="L159" s="178"/>
      <c r="M159" s="179"/>
      <c r="N159" s="180"/>
      <c r="O159" s="180"/>
      <c r="P159" s="181">
        <f>SUM(P160:P173)</f>
        <v>0</v>
      </c>
      <c r="Q159" s="180"/>
      <c r="R159" s="181">
        <f>SUM(R160:R173)</f>
        <v>0.05475000000000001</v>
      </c>
      <c r="S159" s="180"/>
      <c r="T159" s="182">
        <f>SUM(T160:T173)</f>
        <v>0</v>
      </c>
      <c r="AR159" s="183" t="s">
        <v>80</v>
      </c>
      <c r="AT159" s="184" t="s">
        <v>69</v>
      </c>
      <c r="AU159" s="184" t="s">
        <v>78</v>
      </c>
      <c r="AY159" s="183" t="s">
        <v>118</v>
      </c>
      <c r="BK159" s="185">
        <f>SUM(BK160:BK173)</f>
        <v>0</v>
      </c>
    </row>
    <row r="160" spans="1:65" s="2" customFormat="1" ht="16.5" customHeight="1">
      <c r="A160" s="35"/>
      <c r="B160" s="36"/>
      <c r="C160" s="188" t="s">
        <v>231</v>
      </c>
      <c r="D160" s="188" t="s">
        <v>121</v>
      </c>
      <c r="E160" s="189" t="s">
        <v>232</v>
      </c>
      <c r="F160" s="190" t="s">
        <v>233</v>
      </c>
      <c r="G160" s="191" t="s">
        <v>152</v>
      </c>
      <c r="H160" s="192">
        <v>25</v>
      </c>
      <c r="I160" s="193"/>
      <c r="J160" s="192">
        <f>ROUND(I160*H160,2)</f>
        <v>0</v>
      </c>
      <c r="K160" s="190" t="s">
        <v>125</v>
      </c>
      <c r="L160" s="40"/>
      <c r="M160" s="194" t="s">
        <v>18</v>
      </c>
      <c r="N160" s="195" t="s">
        <v>41</v>
      </c>
      <c r="O160" s="65"/>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215</v>
      </c>
      <c r="AT160" s="198" t="s">
        <v>121</v>
      </c>
      <c r="AU160" s="198" t="s">
        <v>80</v>
      </c>
      <c r="AY160" s="18" t="s">
        <v>118</v>
      </c>
      <c r="BE160" s="199">
        <f>IF(N160="základní",J160,0)</f>
        <v>0</v>
      </c>
      <c r="BF160" s="199">
        <f>IF(N160="snížená",J160,0)</f>
        <v>0</v>
      </c>
      <c r="BG160" s="199">
        <f>IF(N160="zákl. přenesená",J160,0)</f>
        <v>0</v>
      </c>
      <c r="BH160" s="199">
        <f>IF(N160="sníž. přenesená",J160,0)</f>
        <v>0</v>
      </c>
      <c r="BI160" s="199">
        <f>IF(N160="nulová",J160,0)</f>
        <v>0</v>
      </c>
      <c r="BJ160" s="18" t="s">
        <v>78</v>
      </c>
      <c r="BK160" s="199">
        <f>ROUND(I160*H160,2)</f>
        <v>0</v>
      </c>
      <c r="BL160" s="18" t="s">
        <v>215</v>
      </c>
      <c r="BM160" s="198" t="s">
        <v>234</v>
      </c>
    </row>
    <row r="161" spans="2:51" s="13" customFormat="1" ht="12">
      <c r="B161" s="204"/>
      <c r="C161" s="205"/>
      <c r="D161" s="200" t="s">
        <v>130</v>
      </c>
      <c r="E161" s="206" t="s">
        <v>18</v>
      </c>
      <c r="F161" s="207" t="s">
        <v>235</v>
      </c>
      <c r="G161" s="205"/>
      <c r="H161" s="208">
        <v>25</v>
      </c>
      <c r="I161" s="209"/>
      <c r="J161" s="205"/>
      <c r="K161" s="205"/>
      <c r="L161" s="210"/>
      <c r="M161" s="211"/>
      <c r="N161" s="212"/>
      <c r="O161" s="212"/>
      <c r="P161" s="212"/>
      <c r="Q161" s="212"/>
      <c r="R161" s="212"/>
      <c r="S161" s="212"/>
      <c r="T161" s="213"/>
      <c r="AT161" s="214" t="s">
        <v>130</v>
      </c>
      <c r="AU161" s="214" t="s">
        <v>80</v>
      </c>
      <c r="AV161" s="13" t="s">
        <v>80</v>
      </c>
      <c r="AW161" s="13" t="s">
        <v>31</v>
      </c>
      <c r="AX161" s="13" t="s">
        <v>70</v>
      </c>
      <c r="AY161" s="214" t="s">
        <v>118</v>
      </c>
    </row>
    <row r="162" spans="2:51" s="14" customFormat="1" ht="12">
      <c r="B162" s="215"/>
      <c r="C162" s="216"/>
      <c r="D162" s="200" t="s">
        <v>130</v>
      </c>
      <c r="E162" s="217" t="s">
        <v>18</v>
      </c>
      <c r="F162" s="218" t="s">
        <v>133</v>
      </c>
      <c r="G162" s="216"/>
      <c r="H162" s="219">
        <v>25</v>
      </c>
      <c r="I162" s="220"/>
      <c r="J162" s="216"/>
      <c r="K162" s="216"/>
      <c r="L162" s="221"/>
      <c r="M162" s="222"/>
      <c r="N162" s="223"/>
      <c r="O162" s="223"/>
      <c r="P162" s="223"/>
      <c r="Q162" s="223"/>
      <c r="R162" s="223"/>
      <c r="S162" s="223"/>
      <c r="T162" s="224"/>
      <c r="AT162" s="225" t="s">
        <v>130</v>
      </c>
      <c r="AU162" s="225" t="s">
        <v>80</v>
      </c>
      <c r="AV162" s="14" t="s">
        <v>126</v>
      </c>
      <c r="AW162" s="14" t="s">
        <v>31</v>
      </c>
      <c r="AX162" s="14" t="s">
        <v>78</v>
      </c>
      <c r="AY162" s="225" t="s">
        <v>118</v>
      </c>
    </row>
    <row r="163" spans="1:65" s="2" customFormat="1" ht="16.5" customHeight="1">
      <c r="A163" s="35"/>
      <c r="B163" s="36"/>
      <c r="C163" s="236" t="s">
        <v>236</v>
      </c>
      <c r="D163" s="236" t="s">
        <v>157</v>
      </c>
      <c r="E163" s="237" t="s">
        <v>237</v>
      </c>
      <c r="F163" s="238" t="s">
        <v>238</v>
      </c>
      <c r="G163" s="239" t="s">
        <v>152</v>
      </c>
      <c r="H163" s="240">
        <v>25</v>
      </c>
      <c r="I163" s="241"/>
      <c r="J163" s="240">
        <f>ROUND(I163*H163,2)</f>
        <v>0</v>
      </c>
      <c r="K163" s="238" t="s">
        <v>18</v>
      </c>
      <c r="L163" s="242"/>
      <c r="M163" s="243" t="s">
        <v>18</v>
      </c>
      <c r="N163" s="244" t="s">
        <v>41</v>
      </c>
      <c r="O163" s="65"/>
      <c r="P163" s="196">
        <f>O163*H163</f>
        <v>0</v>
      </c>
      <c r="Q163" s="196">
        <v>0.00015</v>
      </c>
      <c r="R163" s="196">
        <f>Q163*H163</f>
        <v>0.00375</v>
      </c>
      <c r="S163" s="196">
        <v>0</v>
      </c>
      <c r="T163" s="197">
        <f>S163*H163</f>
        <v>0</v>
      </c>
      <c r="U163" s="35"/>
      <c r="V163" s="35"/>
      <c r="W163" s="35"/>
      <c r="X163" s="35"/>
      <c r="Y163" s="35"/>
      <c r="Z163" s="35"/>
      <c r="AA163" s="35"/>
      <c r="AB163" s="35"/>
      <c r="AC163" s="35"/>
      <c r="AD163" s="35"/>
      <c r="AE163" s="35"/>
      <c r="AR163" s="198" t="s">
        <v>239</v>
      </c>
      <c r="AT163" s="198" t="s">
        <v>157</v>
      </c>
      <c r="AU163" s="198" t="s">
        <v>80</v>
      </c>
      <c r="AY163" s="18" t="s">
        <v>118</v>
      </c>
      <c r="BE163" s="199">
        <f>IF(N163="základní",J163,0)</f>
        <v>0</v>
      </c>
      <c r="BF163" s="199">
        <f>IF(N163="snížená",J163,0)</f>
        <v>0</v>
      </c>
      <c r="BG163" s="199">
        <f>IF(N163="zákl. přenesená",J163,0)</f>
        <v>0</v>
      </c>
      <c r="BH163" s="199">
        <f>IF(N163="sníž. přenesená",J163,0)</f>
        <v>0</v>
      </c>
      <c r="BI163" s="199">
        <f>IF(N163="nulová",J163,0)</f>
        <v>0</v>
      </c>
      <c r="BJ163" s="18" t="s">
        <v>78</v>
      </c>
      <c r="BK163" s="199">
        <f>ROUND(I163*H163,2)</f>
        <v>0</v>
      </c>
      <c r="BL163" s="18" t="s">
        <v>215</v>
      </c>
      <c r="BM163" s="198" t="s">
        <v>240</v>
      </c>
    </row>
    <row r="164" spans="1:65" s="2" customFormat="1" ht="16.5" customHeight="1">
      <c r="A164" s="35"/>
      <c r="B164" s="36"/>
      <c r="C164" s="188" t="s">
        <v>241</v>
      </c>
      <c r="D164" s="188" t="s">
        <v>121</v>
      </c>
      <c r="E164" s="189" t="s">
        <v>242</v>
      </c>
      <c r="F164" s="190" t="s">
        <v>243</v>
      </c>
      <c r="G164" s="191" t="s">
        <v>152</v>
      </c>
      <c r="H164" s="192">
        <v>25</v>
      </c>
      <c r="I164" s="193"/>
      <c r="J164" s="192">
        <f>ROUND(I164*H164,2)</f>
        <v>0</v>
      </c>
      <c r="K164" s="190" t="s">
        <v>125</v>
      </c>
      <c r="L164" s="40"/>
      <c r="M164" s="194" t="s">
        <v>18</v>
      </c>
      <c r="N164" s="195" t="s">
        <v>41</v>
      </c>
      <c r="O164" s="65"/>
      <c r="P164" s="196">
        <f>O164*H164</f>
        <v>0</v>
      </c>
      <c r="Q164" s="196">
        <v>0</v>
      </c>
      <c r="R164" s="196">
        <f>Q164*H164</f>
        <v>0</v>
      </c>
      <c r="S164" s="196">
        <v>0</v>
      </c>
      <c r="T164" s="197">
        <f>S164*H164</f>
        <v>0</v>
      </c>
      <c r="U164" s="35"/>
      <c r="V164" s="35"/>
      <c r="W164" s="35"/>
      <c r="X164" s="35"/>
      <c r="Y164" s="35"/>
      <c r="Z164" s="35"/>
      <c r="AA164" s="35"/>
      <c r="AB164" s="35"/>
      <c r="AC164" s="35"/>
      <c r="AD164" s="35"/>
      <c r="AE164" s="35"/>
      <c r="AR164" s="198" t="s">
        <v>215</v>
      </c>
      <c r="AT164" s="198" t="s">
        <v>121</v>
      </c>
      <c r="AU164" s="198" t="s">
        <v>80</v>
      </c>
      <c r="AY164" s="18" t="s">
        <v>118</v>
      </c>
      <c r="BE164" s="199">
        <f>IF(N164="základní",J164,0)</f>
        <v>0</v>
      </c>
      <c r="BF164" s="199">
        <f>IF(N164="snížená",J164,0)</f>
        <v>0</v>
      </c>
      <c r="BG164" s="199">
        <f>IF(N164="zákl. přenesená",J164,0)</f>
        <v>0</v>
      </c>
      <c r="BH164" s="199">
        <f>IF(N164="sníž. přenesená",J164,0)</f>
        <v>0</v>
      </c>
      <c r="BI164" s="199">
        <f>IF(N164="nulová",J164,0)</f>
        <v>0</v>
      </c>
      <c r="BJ164" s="18" t="s">
        <v>78</v>
      </c>
      <c r="BK164" s="199">
        <f>ROUND(I164*H164,2)</f>
        <v>0</v>
      </c>
      <c r="BL164" s="18" t="s">
        <v>215</v>
      </c>
      <c r="BM164" s="198" t="s">
        <v>244</v>
      </c>
    </row>
    <row r="165" spans="1:65" s="2" customFormat="1" ht="16.5" customHeight="1">
      <c r="A165" s="35"/>
      <c r="B165" s="36"/>
      <c r="C165" s="236" t="s">
        <v>7</v>
      </c>
      <c r="D165" s="236" t="s">
        <v>157</v>
      </c>
      <c r="E165" s="237" t="s">
        <v>245</v>
      </c>
      <c r="F165" s="238" t="s">
        <v>246</v>
      </c>
      <c r="G165" s="239" t="s">
        <v>152</v>
      </c>
      <c r="H165" s="240">
        <v>25</v>
      </c>
      <c r="I165" s="241"/>
      <c r="J165" s="240">
        <f>ROUND(I165*H165,2)</f>
        <v>0</v>
      </c>
      <c r="K165" s="238" t="s">
        <v>125</v>
      </c>
      <c r="L165" s="242"/>
      <c r="M165" s="243" t="s">
        <v>18</v>
      </c>
      <c r="N165" s="244" t="s">
        <v>41</v>
      </c>
      <c r="O165" s="65"/>
      <c r="P165" s="196">
        <f>O165*H165</f>
        <v>0</v>
      </c>
      <c r="Q165" s="196">
        <v>0.0012</v>
      </c>
      <c r="R165" s="196">
        <f>Q165*H165</f>
        <v>0.03</v>
      </c>
      <c r="S165" s="196">
        <v>0</v>
      </c>
      <c r="T165" s="197">
        <f>S165*H165</f>
        <v>0</v>
      </c>
      <c r="U165" s="35"/>
      <c r="V165" s="35"/>
      <c r="W165" s="35"/>
      <c r="X165" s="35"/>
      <c r="Y165" s="35"/>
      <c r="Z165" s="35"/>
      <c r="AA165" s="35"/>
      <c r="AB165" s="35"/>
      <c r="AC165" s="35"/>
      <c r="AD165" s="35"/>
      <c r="AE165" s="35"/>
      <c r="AR165" s="198" t="s">
        <v>239</v>
      </c>
      <c r="AT165" s="198" t="s">
        <v>157</v>
      </c>
      <c r="AU165" s="198" t="s">
        <v>80</v>
      </c>
      <c r="AY165" s="18" t="s">
        <v>118</v>
      </c>
      <c r="BE165" s="199">
        <f>IF(N165="základní",J165,0)</f>
        <v>0</v>
      </c>
      <c r="BF165" s="199">
        <f>IF(N165="snížená",J165,0)</f>
        <v>0</v>
      </c>
      <c r="BG165" s="199">
        <f>IF(N165="zákl. přenesená",J165,0)</f>
        <v>0</v>
      </c>
      <c r="BH165" s="199">
        <f>IF(N165="sníž. přenesená",J165,0)</f>
        <v>0</v>
      </c>
      <c r="BI165" s="199">
        <f>IF(N165="nulová",J165,0)</f>
        <v>0</v>
      </c>
      <c r="BJ165" s="18" t="s">
        <v>78</v>
      </c>
      <c r="BK165" s="199">
        <f>ROUND(I165*H165,2)</f>
        <v>0</v>
      </c>
      <c r="BL165" s="18" t="s">
        <v>215</v>
      </c>
      <c r="BM165" s="198" t="s">
        <v>247</v>
      </c>
    </row>
    <row r="166" spans="1:65" s="2" customFormat="1" ht="16.5" customHeight="1">
      <c r="A166" s="35"/>
      <c r="B166" s="36"/>
      <c r="C166" s="188" t="s">
        <v>248</v>
      </c>
      <c r="D166" s="188" t="s">
        <v>121</v>
      </c>
      <c r="E166" s="189" t="s">
        <v>249</v>
      </c>
      <c r="F166" s="190" t="s">
        <v>250</v>
      </c>
      <c r="G166" s="191" t="s">
        <v>152</v>
      </c>
      <c r="H166" s="192">
        <v>50</v>
      </c>
      <c r="I166" s="193"/>
      <c r="J166" s="192">
        <f>ROUND(I166*H166,2)</f>
        <v>0</v>
      </c>
      <c r="K166" s="190" t="s">
        <v>125</v>
      </c>
      <c r="L166" s="40"/>
      <c r="M166" s="194" t="s">
        <v>18</v>
      </c>
      <c r="N166" s="195" t="s">
        <v>41</v>
      </c>
      <c r="O166" s="65"/>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215</v>
      </c>
      <c r="AT166" s="198" t="s">
        <v>121</v>
      </c>
      <c r="AU166" s="198" t="s">
        <v>80</v>
      </c>
      <c r="AY166" s="18" t="s">
        <v>118</v>
      </c>
      <c r="BE166" s="199">
        <f>IF(N166="základní",J166,0)</f>
        <v>0</v>
      </c>
      <c r="BF166" s="199">
        <f>IF(N166="snížená",J166,0)</f>
        <v>0</v>
      </c>
      <c r="BG166" s="199">
        <f>IF(N166="zákl. přenesená",J166,0)</f>
        <v>0</v>
      </c>
      <c r="BH166" s="199">
        <f>IF(N166="sníž. přenesená",J166,0)</f>
        <v>0</v>
      </c>
      <c r="BI166" s="199">
        <f>IF(N166="nulová",J166,0)</f>
        <v>0</v>
      </c>
      <c r="BJ166" s="18" t="s">
        <v>78</v>
      </c>
      <c r="BK166" s="199">
        <f>ROUND(I166*H166,2)</f>
        <v>0</v>
      </c>
      <c r="BL166" s="18" t="s">
        <v>215</v>
      </c>
      <c r="BM166" s="198" t="s">
        <v>251</v>
      </c>
    </row>
    <row r="167" spans="2:51" s="13" customFormat="1" ht="12">
      <c r="B167" s="204"/>
      <c r="C167" s="205"/>
      <c r="D167" s="200" t="s">
        <v>130</v>
      </c>
      <c r="E167" s="206" t="s">
        <v>18</v>
      </c>
      <c r="F167" s="207" t="s">
        <v>252</v>
      </c>
      <c r="G167" s="205"/>
      <c r="H167" s="208">
        <v>50</v>
      </c>
      <c r="I167" s="209"/>
      <c r="J167" s="205"/>
      <c r="K167" s="205"/>
      <c r="L167" s="210"/>
      <c r="M167" s="211"/>
      <c r="N167" s="212"/>
      <c r="O167" s="212"/>
      <c r="P167" s="212"/>
      <c r="Q167" s="212"/>
      <c r="R167" s="212"/>
      <c r="S167" s="212"/>
      <c r="T167" s="213"/>
      <c r="AT167" s="214" t="s">
        <v>130</v>
      </c>
      <c r="AU167" s="214" t="s">
        <v>80</v>
      </c>
      <c r="AV167" s="13" t="s">
        <v>80</v>
      </c>
      <c r="AW167" s="13" t="s">
        <v>31</v>
      </c>
      <c r="AX167" s="13" t="s">
        <v>70</v>
      </c>
      <c r="AY167" s="214" t="s">
        <v>118</v>
      </c>
    </row>
    <row r="168" spans="2:51" s="14" customFormat="1" ht="12">
      <c r="B168" s="215"/>
      <c r="C168" s="216"/>
      <c r="D168" s="200" t="s">
        <v>130</v>
      </c>
      <c r="E168" s="217" t="s">
        <v>18</v>
      </c>
      <c r="F168" s="218" t="s">
        <v>133</v>
      </c>
      <c r="G168" s="216"/>
      <c r="H168" s="219">
        <v>50</v>
      </c>
      <c r="I168" s="220"/>
      <c r="J168" s="216"/>
      <c r="K168" s="216"/>
      <c r="L168" s="221"/>
      <c r="M168" s="222"/>
      <c r="N168" s="223"/>
      <c r="O168" s="223"/>
      <c r="P168" s="223"/>
      <c r="Q168" s="223"/>
      <c r="R168" s="223"/>
      <c r="S168" s="223"/>
      <c r="T168" s="224"/>
      <c r="AT168" s="225" t="s">
        <v>130</v>
      </c>
      <c r="AU168" s="225" t="s">
        <v>80</v>
      </c>
      <c r="AV168" s="14" t="s">
        <v>126</v>
      </c>
      <c r="AW168" s="14" t="s">
        <v>31</v>
      </c>
      <c r="AX168" s="14" t="s">
        <v>78</v>
      </c>
      <c r="AY168" s="225" t="s">
        <v>118</v>
      </c>
    </row>
    <row r="169" spans="1:65" s="2" customFormat="1" ht="16.5" customHeight="1">
      <c r="A169" s="35"/>
      <c r="B169" s="36"/>
      <c r="C169" s="236" t="s">
        <v>253</v>
      </c>
      <c r="D169" s="236" t="s">
        <v>157</v>
      </c>
      <c r="E169" s="237" t="s">
        <v>254</v>
      </c>
      <c r="F169" s="238" t="s">
        <v>255</v>
      </c>
      <c r="G169" s="239" t="s">
        <v>256</v>
      </c>
      <c r="H169" s="240">
        <v>50</v>
      </c>
      <c r="I169" s="241"/>
      <c r="J169" s="240">
        <f>ROUND(I169*H169,2)</f>
        <v>0</v>
      </c>
      <c r="K169" s="238" t="s">
        <v>125</v>
      </c>
      <c r="L169" s="242"/>
      <c r="M169" s="243" t="s">
        <v>18</v>
      </c>
      <c r="N169" s="244" t="s">
        <v>41</v>
      </c>
      <c r="O169" s="65"/>
      <c r="P169" s="196">
        <f>O169*H169</f>
        <v>0</v>
      </c>
      <c r="Q169" s="196">
        <v>0.00042</v>
      </c>
      <c r="R169" s="196">
        <f>Q169*H169</f>
        <v>0.021</v>
      </c>
      <c r="S169" s="196">
        <v>0</v>
      </c>
      <c r="T169" s="197">
        <f>S169*H169</f>
        <v>0</v>
      </c>
      <c r="U169" s="35"/>
      <c r="V169" s="35"/>
      <c r="W169" s="35"/>
      <c r="X169" s="35"/>
      <c r="Y169" s="35"/>
      <c r="Z169" s="35"/>
      <c r="AA169" s="35"/>
      <c r="AB169" s="35"/>
      <c r="AC169" s="35"/>
      <c r="AD169" s="35"/>
      <c r="AE169" s="35"/>
      <c r="AR169" s="198" t="s">
        <v>239</v>
      </c>
      <c r="AT169" s="198" t="s">
        <v>157</v>
      </c>
      <c r="AU169" s="198" t="s">
        <v>80</v>
      </c>
      <c r="AY169" s="18" t="s">
        <v>118</v>
      </c>
      <c r="BE169" s="199">
        <f>IF(N169="základní",J169,0)</f>
        <v>0</v>
      </c>
      <c r="BF169" s="199">
        <f>IF(N169="snížená",J169,0)</f>
        <v>0</v>
      </c>
      <c r="BG169" s="199">
        <f>IF(N169="zákl. přenesená",J169,0)</f>
        <v>0</v>
      </c>
      <c r="BH169" s="199">
        <f>IF(N169="sníž. přenesená",J169,0)</f>
        <v>0</v>
      </c>
      <c r="BI169" s="199">
        <f>IF(N169="nulová",J169,0)</f>
        <v>0</v>
      </c>
      <c r="BJ169" s="18" t="s">
        <v>78</v>
      </c>
      <c r="BK169" s="199">
        <f>ROUND(I169*H169,2)</f>
        <v>0</v>
      </c>
      <c r="BL169" s="18" t="s">
        <v>215</v>
      </c>
      <c r="BM169" s="198" t="s">
        <v>257</v>
      </c>
    </row>
    <row r="170" spans="1:65" s="2" customFormat="1" ht="21.75" customHeight="1">
      <c r="A170" s="35"/>
      <c r="B170" s="36"/>
      <c r="C170" s="188" t="s">
        <v>258</v>
      </c>
      <c r="D170" s="188" t="s">
        <v>121</v>
      </c>
      <c r="E170" s="189" t="s">
        <v>259</v>
      </c>
      <c r="F170" s="190" t="s">
        <v>260</v>
      </c>
      <c r="G170" s="191" t="s">
        <v>192</v>
      </c>
      <c r="H170" s="192">
        <v>0.05</v>
      </c>
      <c r="I170" s="193"/>
      <c r="J170" s="192">
        <f>ROUND(I170*H170,2)</f>
        <v>0</v>
      </c>
      <c r="K170" s="190" t="s">
        <v>125</v>
      </c>
      <c r="L170" s="40"/>
      <c r="M170" s="194" t="s">
        <v>18</v>
      </c>
      <c r="N170" s="195" t="s">
        <v>41</v>
      </c>
      <c r="O170" s="65"/>
      <c r="P170" s="196">
        <f>O170*H170</f>
        <v>0</v>
      </c>
      <c r="Q170" s="196">
        <v>0</v>
      </c>
      <c r="R170" s="196">
        <f>Q170*H170</f>
        <v>0</v>
      </c>
      <c r="S170" s="196">
        <v>0</v>
      </c>
      <c r="T170" s="197">
        <f>S170*H170</f>
        <v>0</v>
      </c>
      <c r="U170" s="35"/>
      <c r="V170" s="35"/>
      <c r="W170" s="35"/>
      <c r="X170" s="35"/>
      <c r="Y170" s="35"/>
      <c r="Z170" s="35"/>
      <c r="AA170" s="35"/>
      <c r="AB170" s="35"/>
      <c r="AC170" s="35"/>
      <c r="AD170" s="35"/>
      <c r="AE170" s="35"/>
      <c r="AR170" s="198" t="s">
        <v>215</v>
      </c>
      <c r="AT170" s="198" t="s">
        <v>121</v>
      </c>
      <c r="AU170" s="198" t="s">
        <v>80</v>
      </c>
      <c r="AY170" s="18" t="s">
        <v>118</v>
      </c>
      <c r="BE170" s="199">
        <f>IF(N170="základní",J170,0)</f>
        <v>0</v>
      </c>
      <c r="BF170" s="199">
        <f>IF(N170="snížená",J170,0)</f>
        <v>0</v>
      </c>
      <c r="BG170" s="199">
        <f>IF(N170="zákl. přenesená",J170,0)</f>
        <v>0</v>
      </c>
      <c r="BH170" s="199">
        <f>IF(N170="sníž. přenesená",J170,0)</f>
        <v>0</v>
      </c>
      <c r="BI170" s="199">
        <f>IF(N170="nulová",J170,0)</f>
        <v>0</v>
      </c>
      <c r="BJ170" s="18" t="s">
        <v>78</v>
      </c>
      <c r="BK170" s="199">
        <f>ROUND(I170*H170,2)</f>
        <v>0</v>
      </c>
      <c r="BL170" s="18" t="s">
        <v>215</v>
      </c>
      <c r="BM170" s="198" t="s">
        <v>261</v>
      </c>
    </row>
    <row r="171" spans="1:47" s="2" customFormat="1" ht="86.4">
      <c r="A171" s="35"/>
      <c r="B171" s="36"/>
      <c r="C171" s="37"/>
      <c r="D171" s="200" t="s">
        <v>128</v>
      </c>
      <c r="E171" s="37"/>
      <c r="F171" s="201" t="s">
        <v>262</v>
      </c>
      <c r="G171" s="37"/>
      <c r="H171" s="37"/>
      <c r="I171" s="109"/>
      <c r="J171" s="37"/>
      <c r="K171" s="37"/>
      <c r="L171" s="40"/>
      <c r="M171" s="202"/>
      <c r="N171" s="203"/>
      <c r="O171" s="65"/>
      <c r="P171" s="65"/>
      <c r="Q171" s="65"/>
      <c r="R171" s="65"/>
      <c r="S171" s="65"/>
      <c r="T171" s="66"/>
      <c r="U171" s="35"/>
      <c r="V171" s="35"/>
      <c r="W171" s="35"/>
      <c r="X171" s="35"/>
      <c r="Y171" s="35"/>
      <c r="Z171" s="35"/>
      <c r="AA171" s="35"/>
      <c r="AB171" s="35"/>
      <c r="AC171" s="35"/>
      <c r="AD171" s="35"/>
      <c r="AE171" s="35"/>
      <c r="AT171" s="18" t="s">
        <v>128</v>
      </c>
      <c r="AU171" s="18" t="s">
        <v>80</v>
      </c>
    </row>
    <row r="172" spans="1:65" s="2" customFormat="1" ht="21.75" customHeight="1">
      <c r="A172" s="35"/>
      <c r="B172" s="36"/>
      <c r="C172" s="188" t="s">
        <v>263</v>
      </c>
      <c r="D172" s="188" t="s">
        <v>121</v>
      </c>
      <c r="E172" s="189" t="s">
        <v>264</v>
      </c>
      <c r="F172" s="190" t="s">
        <v>265</v>
      </c>
      <c r="G172" s="191" t="s">
        <v>192</v>
      </c>
      <c r="H172" s="192">
        <v>0.05</v>
      </c>
      <c r="I172" s="193"/>
      <c r="J172" s="192">
        <f>ROUND(I172*H172,2)</f>
        <v>0</v>
      </c>
      <c r="K172" s="190" t="s">
        <v>125</v>
      </c>
      <c r="L172" s="40"/>
      <c r="M172" s="194" t="s">
        <v>18</v>
      </c>
      <c r="N172" s="195" t="s">
        <v>41</v>
      </c>
      <c r="O172" s="65"/>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215</v>
      </c>
      <c r="AT172" s="198" t="s">
        <v>121</v>
      </c>
      <c r="AU172" s="198" t="s">
        <v>80</v>
      </c>
      <c r="AY172" s="18" t="s">
        <v>118</v>
      </c>
      <c r="BE172" s="199">
        <f>IF(N172="základní",J172,0)</f>
        <v>0</v>
      </c>
      <c r="BF172" s="199">
        <f>IF(N172="snížená",J172,0)</f>
        <v>0</v>
      </c>
      <c r="BG172" s="199">
        <f>IF(N172="zákl. přenesená",J172,0)</f>
        <v>0</v>
      </c>
      <c r="BH172" s="199">
        <f>IF(N172="sníž. přenesená",J172,0)</f>
        <v>0</v>
      </c>
      <c r="BI172" s="199">
        <f>IF(N172="nulová",J172,0)</f>
        <v>0</v>
      </c>
      <c r="BJ172" s="18" t="s">
        <v>78</v>
      </c>
      <c r="BK172" s="199">
        <f>ROUND(I172*H172,2)</f>
        <v>0</v>
      </c>
      <c r="BL172" s="18" t="s">
        <v>215</v>
      </c>
      <c r="BM172" s="198" t="s">
        <v>266</v>
      </c>
    </row>
    <row r="173" spans="1:47" s="2" customFormat="1" ht="86.4">
      <c r="A173" s="35"/>
      <c r="B173" s="36"/>
      <c r="C173" s="37"/>
      <c r="D173" s="200" t="s">
        <v>128</v>
      </c>
      <c r="E173" s="37"/>
      <c r="F173" s="201" t="s">
        <v>262</v>
      </c>
      <c r="G173" s="37"/>
      <c r="H173" s="37"/>
      <c r="I173" s="109"/>
      <c r="J173" s="37"/>
      <c r="K173" s="37"/>
      <c r="L173" s="40"/>
      <c r="M173" s="202"/>
      <c r="N173" s="203"/>
      <c r="O173" s="65"/>
      <c r="P173" s="65"/>
      <c r="Q173" s="65"/>
      <c r="R173" s="65"/>
      <c r="S173" s="65"/>
      <c r="T173" s="66"/>
      <c r="U173" s="35"/>
      <c r="V173" s="35"/>
      <c r="W173" s="35"/>
      <c r="X173" s="35"/>
      <c r="Y173" s="35"/>
      <c r="Z173" s="35"/>
      <c r="AA173" s="35"/>
      <c r="AB173" s="35"/>
      <c r="AC173" s="35"/>
      <c r="AD173" s="35"/>
      <c r="AE173" s="35"/>
      <c r="AT173" s="18" t="s">
        <v>128</v>
      </c>
      <c r="AU173" s="18" t="s">
        <v>80</v>
      </c>
    </row>
    <row r="174" spans="2:63" s="12" customFormat="1" ht="22.95" customHeight="1">
      <c r="B174" s="172"/>
      <c r="C174" s="173"/>
      <c r="D174" s="174" t="s">
        <v>69</v>
      </c>
      <c r="E174" s="186" t="s">
        <v>267</v>
      </c>
      <c r="F174" s="186" t="s">
        <v>268</v>
      </c>
      <c r="G174" s="173"/>
      <c r="H174" s="173"/>
      <c r="I174" s="176"/>
      <c r="J174" s="187">
        <f>BK174</f>
        <v>0</v>
      </c>
      <c r="K174" s="173"/>
      <c r="L174" s="178"/>
      <c r="M174" s="179"/>
      <c r="N174" s="180"/>
      <c r="O174" s="180"/>
      <c r="P174" s="181">
        <f>SUM(P175:P233)</f>
        <v>0</v>
      </c>
      <c r="Q174" s="180"/>
      <c r="R174" s="181">
        <f>SUM(R175:R233)</f>
        <v>5.227219</v>
      </c>
      <c r="S174" s="180"/>
      <c r="T174" s="182">
        <f>SUM(T175:T233)</f>
        <v>3.10896</v>
      </c>
      <c r="AR174" s="183" t="s">
        <v>80</v>
      </c>
      <c r="AT174" s="184" t="s">
        <v>69</v>
      </c>
      <c r="AU174" s="184" t="s">
        <v>78</v>
      </c>
      <c r="AY174" s="183" t="s">
        <v>118</v>
      </c>
      <c r="BK174" s="185">
        <f>SUM(BK175:BK233)</f>
        <v>0</v>
      </c>
    </row>
    <row r="175" spans="1:65" s="2" customFormat="1" ht="21.75" customHeight="1">
      <c r="A175" s="35"/>
      <c r="B175" s="36"/>
      <c r="C175" s="188" t="s">
        <v>269</v>
      </c>
      <c r="D175" s="188" t="s">
        <v>121</v>
      </c>
      <c r="E175" s="189" t="s">
        <v>270</v>
      </c>
      <c r="F175" s="190" t="s">
        <v>271</v>
      </c>
      <c r="G175" s="191" t="s">
        <v>144</v>
      </c>
      <c r="H175" s="192">
        <v>182.88</v>
      </c>
      <c r="I175" s="193"/>
      <c r="J175" s="192">
        <f>ROUND(I175*H175,2)</f>
        <v>0</v>
      </c>
      <c r="K175" s="190" t="s">
        <v>125</v>
      </c>
      <c r="L175" s="40"/>
      <c r="M175" s="194" t="s">
        <v>18</v>
      </c>
      <c r="N175" s="195" t="s">
        <v>41</v>
      </c>
      <c r="O175" s="65"/>
      <c r="P175" s="196">
        <f>O175*H175</f>
        <v>0</v>
      </c>
      <c r="Q175" s="196">
        <v>0.00024</v>
      </c>
      <c r="R175" s="196">
        <f>Q175*H175</f>
        <v>0.0438912</v>
      </c>
      <c r="S175" s="196">
        <v>0</v>
      </c>
      <c r="T175" s="197">
        <f>S175*H175</f>
        <v>0</v>
      </c>
      <c r="U175" s="35"/>
      <c r="V175" s="35"/>
      <c r="W175" s="35"/>
      <c r="X175" s="35"/>
      <c r="Y175" s="35"/>
      <c r="Z175" s="35"/>
      <c r="AA175" s="35"/>
      <c r="AB175" s="35"/>
      <c r="AC175" s="35"/>
      <c r="AD175" s="35"/>
      <c r="AE175" s="35"/>
      <c r="AR175" s="198" t="s">
        <v>215</v>
      </c>
      <c r="AT175" s="198" t="s">
        <v>121</v>
      </c>
      <c r="AU175" s="198" t="s">
        <v>80</v>
      </c>
      <c r="AY175" s="18" t="s">
        <v>118</v>
      </c>
      <c r="BE175" s="199">
        <f>IF(N175="základní",J175,0)</f>
        <v>0</v>
      </c>
      <c r="BF175" s="199">
        <f>IF(N175="snížená",J175,0)</f>
        <v>0</v>
      </c>
      <c r="BG175" s="199">
        <f>IF(N175="zákl. přenesená",J175,0)</f>
        <v>0</v>
      </c>
      <c r="BH175" s="199">
        <f>IF(N175="sníž. přenesená",J175,0)</f>
        <v>0</v>
      </c>
      <c r="BI175" s="199">
        <f>IF(N175="nulová",J175,0)</f>
        <v>0</v>
      </c>
      <c r="BJ175" s="18" t="s">
        <v>78</v>
      </c>
      <c r="BK175" s="199">
        <f>ROUND(I175*H175,2)</f>
        <v>0</v>
      </c>
      <c r="BL175" s="18" t="s">
        <v>215</v>
      </c>
      <c r="BM175" s="198" t="s">
        <v>272</v>
      </c>
    </row>
    <row r="176" spans="1:47" s="2" customFormat="1" ht="134.4">
      <c r="A176" s="35"/>
      <c r="B176" s="36"/>
      <c r="C176" s="37"/>
      <c r="D176" s="200" t="s">
        <v>128</v>
      </c>
      <c r="E176" s="37"/>
      <c r="F176" s="201" t="s">
        <v>273</v>
      </c>
      <c r="G176" s="37"/>
      <c r="H176" s="37"/>
      <c r="I176" s="109"/>
      <c r="J176" s="37"/>
      <c r="K176" s="37"/>
      <c r="L176" s="40"/>
      <c r="M176" s="202"/>
      <c r="N176" s="203"/>
      <c r="O176" s="65"/>
      <c r="P176" s="65"/>
      <c r="Q176" s="65"/>
      <c r="R176" s="65"/>
      <c r="S176" s="65"/>
      <c r="T176" s="66"/>
      <c r="U176" s="35"/>
      <c r="V176" s="35"/>
      <c r="W176" s="35"/>
      <c r="X176" s="35"/>
      <c r="Y176" s="35"/>
      <c r="Z176" s="35"/>
      <c r="AA176" s="35"/>
      <c r="AB176" s="35"/>
      <c r="AC176" s="35"/>
      <c r="AD176" s="35"/>
      <c r="AE176" s="35"/>
      <c r="AT176" s="18" t="s">
        <v>128</v>
      </c>
      <c r="AU176" s="18" t="s">
        <v>80</v>
      </c>
    </row>
    <row r="177" spans="2:51" s="13" customFormat="1" ht="12">
      <c r="B177" s="204"/>
      <c r="C177" s="205"/>
      <c r="D177" s="200" t="s">
        <v>130</v>
      </c>
      <c r="E177" s="206" t="s">
        <v>18</v>
      </c>
      <c r="F177" s="207" t="s">
        <v>274</v>
      </c>
      <c r="G177" s="205"/>
      <c r="H177" s="208">
        <v>182.88</v>
      </c>
      <c r="I177" s="209"/>
      <c r="J177" s="205"/>
      <c r="K177" s="205"/>
      <c r="L177" s="210"/>
      <c r="M177" s="211"/>
      <c r="N177" s="212"/>
      <c r="O177" s="212"/>
      <c r="P177" s="212"/>
      <c r="Q177" s="212"/>
      <c r="R177" s="212"/>
      <c r="S177" s="212"/>
      <c r="T177" s="213"/>
      <c r="AT177" s="214" t="s">
        <v>130</v>
      </c>
      <c r="AU177" s="214" t="s">
        <v>80</v>
      </c>
      <c r="AV177" s="13" t="s">
        <v>80</v>
      </c>
      <c r="AW177" s="13" t="s">
        <v>31</v>
      </c>
      <c r="AX177" s="13" t="s">
        <v>70</v>
      </c>
      <c r="AY177" s="214" t="s">
        <v>118</v>
      </c>
    </row>
    <row r="178" spans="2:51" s="15" customFormat="1" ht="12">
      <c r="B178" s="226"/>
      <c r="C178" s="227"/>
      <c r="D178" s="200" t="s">
        <v>130</v>
      </c>
      <c r="E178" s="228" t="s">
        <v>18</v>
      </c>
      <c r="F178" s="229" t="s">
        <v>275</v>
      </c>
      <c r="G178" s="227"/>
      <c r="H178" s="228" t="s">
        <v>18</v>
      </c>
      <c r="I178" s="230"/>
      <c r="J178" s="227"/>
      <c r="K178" s="227"/>
      <c r="L178" s="231"/>
      <c r="M178" s="232"/>
      <c r="N178" s="233"/>
      <c r="O178" s="233"/>
      <c r="P178" s="233"/>
      <c r="Q178" s="233"/>
      <c r="R178" s="233"/>
      <c r="S178" s="233"/>
      <c r="T178" s="234"/>
      <c r="AT178" s="235" t="s">
        <v>130</v>
      </c>
      <c r="AU178" s="235" t="s">
        <v>80</v>
      </c>
      <c r="AV178" s="15" t="s">
        <v>78</v>
      </c>
      <c r="AW178" s="15" t="s">
        <v>31</v>
      </c>
      <c r="AX178" s="15" t="s">
        <v>70</v>
      </c>
      <c r="AY178" s="235" t="s">
        <v>118</v>
      </c>
    </row>
    <row r="179" spans="2:51" s="14" customFormat="1" ht="12">
      <c r="B179" s="215"/>
      <c r="C179" s="216"/>
      <c r="D179" s="200" t="s">
        <v>130</v>
      </c>
      <c r="E179" s="217" t="s">
        <v>18</v>
      </c>
      <c r="F179" s="218" t="s">
        <v>133</v>
      </c>
      <c r="G179" s="216"/>
      <c r="H179" s="219">
        <v>182.88</v>
      </c>
      <c r="I179" s="220"/>
      <c r="J179" s="216"/>
      <c r="K179" s="216"/>
      <c r="L179" s="221"/>
      <c r="M179" s="222"/>
      <c r="N179" s="223"/>
      <c r="O179" s="223"/>
      <c r="P179" s="223"/>
      <c r="Q179" s="223"/>
      <c r="R179" s="223"/>
      <c r="S179" s="223"/>
      <c r="T179" s="224"/>
      <c r="AT179" s="225" t="s">
        <v>130</v>
      </c>
      <c r="AU179" s="225" t="s">
        <v>80</v>
      </c>
      <c r="AV179" s="14" t="s">
        <v>126</v>
      </c>
      <c r="AW179" s="14" t="s">
        <v>31</v>
      </c>
      <c r="AX179" s="14" t="s">
        <v>78</v>
      </c>
      <c r="AY179" s="225" t="s">
        <v>118</v>
      </c>
    </row>
    <row r="180" spans="1:65" s="2" customFormat="1" ht="16.5" customHeight="1">
      <c r="A180" s="35"/>
      <c r="B180" s="36"/>
      <c r="C180" s="236" t="s">
        <v>276</v>
      </c>
      <c r="D180" s="236" t="s">
        <v>157</v>
      </c>
      <c r="E180" s="237" t="s">
        <v>277</v>
      </c>
      <c r="F180" s="238" t="s">
        <v>278</v>
      </c>
      <c r="G180" s="239" t="s">
        <v>192</v>
      </c>
      <c r="H180" s="240">
        <v>4.17</v>
      </c>
      <c r="I180" s="241"/>
      <c r="J180" s="240">
        <f>ROUND(I180*H180,2)</f>
        <v>0</v>
      </c>
      <c r="K180" s="238" t="s">
        <v>125</v>
      </c>
      <c r="L180" s="242"/>
      <c r="M180" s="243" t="s">
        <v>18</v>
      </c>
      <c r="N180" s="244" t="s">
        <v>41</v>
      </c>
      <c r="O180" s="65"/>
      <c r="P180" s="196">
        <f>O180*H180</f>
        <v>0</v>
      </c>
      <c r="Q180" s="196">
        <v>1</v>
      </c>
      <c r="R180" s="196">
        <f>Q180*H180</f>
        <v>4.17</v>
      </c>
      <c r="S180" s="196">
        <v>0</v>
      </c>
      <c r="T180" s="197">
        <f>S180*H180</f>
        <v>0</v>
      </c>
      <c r="U180" s="35"/>
      <c r="V180" s="35"/>
      <c r="W180" s="35"/>
      <c r="X180" s="35"/>
      <c r="Y180" s="35"/>
      <c r="Z180" s="35"/>
      <c r="AA180" s="35"/>
      <c r="AB180" s="35"/>
      <c r="AC180" s="35"/>
      <c r="AD180" s="35"/>
      <c r="AE180" s="35"/>
      <c r="AR180" s="198" t="s">
        <v>239</v>
      </c>
      <c r="AT180" s="198" t="s">
        <v>157</v>
      </c>
      <c r="AU180" s="198" t="s">
        <v>80</v>
      </c>
      <c r="AY180" s="18" t="s">
        <v>118</v>
      </c>
      <c r="BE180" s="199">
        <f>IF(N180="základní",J180,0)</f>
        <v>0</v>
      </c>
      <c r="BF180" s="199">
        <f>IF(N180="snížená",J180,0)</f>
        <v>0</v>
      </c>
      <c r="BG180" s="199">
        <f>IF(N180="zákl. přenesená",J180,0)</f>
        <v>0</v>
      </c>
      <c r="BH180" s="199">
        <f>IF(N180="sníž. přenesená",J180,0)</f>
        <v>0</v>
      </c>
      <c r="BI180" s="199">
        <f>IF(N180="nulová",J180,0)</f>
        <v>0</v>
      </c>
      <c r="BJ180" s="18" t="s">
        <v>78</v>
      </c>
      <c r="BK180" s="199">
        <f>ROUND(I180*H180,2)</f>
        <v>0</v>
      </c>
      <c r="BL180" s="18" t="s">
        <v>215</v>
      </c>
      <c r="BM180" s="198" t="s">
        <v>279</v>
      </c>
    </row>
    <row r="181" spans="2:51" s="13" customFormat="1" ht="12">
      <c r="B181" s="204"/>
      <c r="C181" s="205"/>
      <c r="D181" s="200" t="s">
        <v>130</v>
      </c>
      <c r="E181" s="206" t="s">
        <v>18</v>
      </c>
      <c r="F181" s="207" t="s">
        <v>280</v>
      </c>
      <c r="G181" s="205"/>
      <c r="H181" s="208">
        <v>2.69</v>
      </c>
      <c r="I181" s="209"/>
      <c r="J181" s="205"/>
      <c r="K181" s="205"/>
      <c r="L181" s="210"/>
      <c r="M181" s="211"/>
      <c r="N181" s="212"/>
      <c r="O181" s="212"/>
      <c r="P181" s="212"/>
      <c r="Q181" s="212"/>
      <c r="R181" s="212"/>
      <c r="S181" s="212"/>
      <c r="T181" s="213"/>
      <c r="AT181" s="214" t="s">
        <v>130</v>
      </c>
      <c r="AU181" s="214" t="s">
        <v>80</v>
      </c>
      <c r="AV181" s="13" t="s">
        <v>80</v>
      </c>
      <c r="AW181" s="13" t="s">
        <v>31</v>
      </c>
      <c r="AX181" s="13" t="s">
        <v>70</v>
      </c>
      <c r="AY181" s="214" t="s">
        <v>118</v>
      </c>
    </row>
    <row r="182" spans="2:51" s="13" customFormat="1" ht="12">
      <c r="B182" s="204"/>
      <c r="C182" s="205"/>
      <c r="D182" s="200" t="s">
        <v>130</v>
      </c>
      <c r="E182" s="206" t="s">
        <v>18</v>
      </c>
      <c r="F182" s="207" t="s">
        <v>281</v>
      </c>
      <c r="G182" s="205"/>
      <c r="H182" s="208">
        <v>0.65</v>
      </c>
      <c r="I182" s="209"/>
      <c r="J182" s="205"/>
      <c r="K182" s="205"/>
      <c r="L182" s="210"/>
      <c r="M182" s="211"/>
      <c r="N182" s="212"/>
      <c r="O182" s="212"/>
      <c r="P182" s="212"/>
      <c r="Q182" s="212"/>
      <c r="R182" s="212"/>
      <c r="S182" s="212"/>
      <c r="T182" s="213"/>
      <c r="AT182" s="214" t="s">
        <v>130</v>
      </c>
      <c r="AU182" s="214" t="s">
        <v>80</v>
      </c>
      <c r="AV182" s="13" t="s">
        <v>80</v>
      </c>
      <c r="AW182" s="13" t="s">
        <v>31</v>
      </c>
      <c r="AX182" s="13" t="s">
        <v>70</v>
      </c>
      <c r="AY182" s="214" t="s">
        <v>118</v>
      </c>
    </row>
    <row r="183" spans="2:51" s="13" customFormat="1" ht="12">
      <c r="B183" s="204"/>
      <c r="C183" s="205"/>
      <c r="D183" s="200" t="s">
        <v>130</v>
      </c>
      <c r="E183" s="206" t="s">
        <v>18</v>
      </c>
      <c r="F183" s="207" t="s">
        <v>282</v>
      </c>
      <c r="G183" s="205"/>
      <c r="H183" s="208">
        <v>0.83</v>
      </c>
      <c r="I183" s="209"/>
      <c r="J183" s="205"/>
      <c r="K183" s="205"/>
      <c r="L183" s="210"/>
      <c r="M183" s="211"/>
      <c r="N183" s="212"/>
      <c r="O183" s="212"/>
      <c r="P183" s="212"/>
      <c r="Q183" s="212"/>
      <c r="R183" s="212"/>
      <c r="S183" s="212"/>
      <c r="T183" s="213"/>
      <c r="AT183" s="214" t="s">
        <v>130</v>
      </c>
      <c r="AU183" s="214" t="s">
        <v>80</v>
      </c>
      <c r="AV183" s="13" t="s">
        <v>80</v>
      </c>
      <c r="AW183" s="13" t="s">
        <v>31</v>
      </c>
      <c r="AX183" s="13" t="s">
        <v>70</v>
      </c>
      <c r="AY183" s="214" t="s">
        <v>118</v>
      </c>
    </row>
    <row r="184" spans="2:51" s="15" customFormat="1" ht="12">
      <c r="B184" s="226"/>
      <c r="C184" s="227"/>
      <c r="D184" s="200" t="s">
        <v>130</v>
      </c>
      <c r="E184" s="228" t="s">
        <v>18</v>
      </c>
      <c r="F184" s="229" t="s">
        <v>275</v>
      </c>
      <c r="G184" s="227"/>
      <c r="H184" s="228" t="s">
        <v>18</v>
      </c>
      <c r="I184" s="230"/>
      <c r="J184" s="227"/>
      <c r="K184" s="227"/>
      <c r="L184" s="231"/>
      <c r="M184" s="232"/>
      <c r="N184" s="233"/>
      <c r="O184" s="233"/>
      <c r="P184" s="233"/>
      <c r="Q184" s="233"/>
      <c r="R184" s="233"/>
      <c r="S184" s="233"/>
      <c r="T184" s="234"/>
      <c r="AT184" s="235" t="s">
        <v>130</v>
      </c>
      <c r="AU184" s="235" t="s">
        <v>80</v>
      </c>
      <c r="AV184" s="15" t="s">
        <v>78</v>
      </c>
      <c r="AW184" s="15" t="s">
        <v>31</v>
      </c>
      <c r="AX184" s="15" t="s">
        <v>70</v>
      </c>
      <c r="AY184" s="235" t="s">
        <v>118</v>
      </c>
    </row>
    <row r="185" spans="2:51" s="14" customFormat="1" ht="12">
      <c r="B185" s="215"/>
      <c r="C185" s="216"/>
      <c r="D185" s="200" t="s">
        <v>130</v>
      </c>
      <c r="E185" s="217" t="s">
        <v>18</v>
      </c>
      <c r="F185" s="218" t="s">
        <v>133</v>
      </c>
      <c r="G185" s="216"/>
      <c r="H185" s="219">
        <v>4.17</v>
      </c>
      <c r="I185" s="220"/>
      <c r="J185" s="216"/>
      <c r="K185" s="216"/>
      <c r="L185" s="221"/>
      <c r="M185" s="222"/>
      <c r="N185" s="223"/>
      <c r="O185" s="223"/>
      <c r="P185" s="223"/>
      <c r="Q185" s="223"/>
      <c r="R185" s="223"/>
      <c r="S185" s="223"/>
      <c r="T185" s="224"/>
      <c r="AT185" s="225" t="s">
        <v>130</v>
      </c>
      <c r="AU185" s="225" t="s">
        <v>80</v>
      </c>
      <c r="AV185" s="14" t="s">
        <v>126</v>
      </c>
      <c r="AW185" s="14" t="s">
        <v>31</v>
      </c>
      <c r="AX185" s="14" t="s">
        <v>78</v>
      </c>
      <c r="AY185" s="225" t="s">
        <v>118</v>
      </c>
    </row>
    <row r="186" spans="1:65" s="2" customFormat="1" ht="21.75" customHeight="1">
      <c r="A186" s="35"/>
      <c r="B186" s="36"/>
      <c r="C186" s="188" t="s">
        <v>283</v>
      </c>
      <c r="D186" s="188" t="s">
        <v>121</v>
      </c>
      <c r="E186" s="189" t="s">
        <v>270</v>
      </c>
      <c r="F186" s="190" t="s">
        <v>271</v>
      </c>
      <c r="G186" s="191" t="s">
        <v>144</v>
      </c>
      <c r="H186" s="192">
        <v>10.29</v>
      </c>
      <c r="I186" s="193"/>
      <c r="J186" s="192">
        <f>ROUND(I186*H186,2)</f>
        <v>0</v>
      </c>
      <c r="K186" s="190" t="s">
        <v>125</v>
      </c>
      <c r="L186" s="40"/>
      <c r="M186" s="194" t="s">
        <v>18</v>
      </c>
      <c r="N186" s="195" t="s">
        <v>41</v>
      </c>
      <c r="O186" s="65"/>
      <c r="P186" s="196">
        <f>O186*H186</f>
        <v>0</v>
      </c>
      <c r="Q186" s="196">
        <v>0.00024</v>
      </c>
      <c r="R186" s="196">
        <f>Q186*H186</f>
        <v>0.0024695999999999997</v>
      </c>
      <c r="S186" s="196">
        <v>0</v>
      </c>
      <c r="T186" s="197">
        <f>S186*H186</f>
        <v>0</v>
      </c>
      <c r="U186" s="35"/>
      <c r="V186" s="35"/>
      <c r="W186" s="35"/>
      <c r="X186" s="35"/>
      <c r="Y186" s="35"/>
      <c r="Z186" s="35"/>
      <c r="AA186" s="35"/>
      <c r="AB186" s="35"/>
      <c r="AC186" s="35"/>
      <c r="AD186" s="35"/>
      <c r="AE186" s="35"/>
      <c r="AR186" s="198" t="s">
        <v>215</v>
      </c>
      <c r="AT186" s="198" t="s">
        <v>121</v>
      </c>
      <c r="AU186" s="198" t="s">
        <v>80</v>
      </c>
      <c r="AY186" s="18" t="s">
        <v>118</v>
      </c>
      <c r="BE186" s="199">
        <f>IF(N186="základní",J186,0)</f>
        <v>0</v>
      </c>
      <c r="BF186" s="199">
        <f>IF(N186="snížená",J186,0)</f>
        <v>0</v>
      </c>
      <c r="BG186" s="199">
        <f>IF(N186="zákl. přenesená",J186,0)</f>
        <v>0</v>
      </c>
      <c r="BH186" s="199">
        <f>IF(N186="sníž. přenesená",J186,0)</f>
        <v>0</v>
      </c>
      <c r="BI186" s="199">
        <f>IF(N186="nulová",J186,0)</f>
        <v>0</v>
      </c>
      <c r="BJ186" s="18" t="s">
        <v>78</v>
      </c>
      <c r="BK186" s="199">
        <f>ROUND(I186*H186,2)</f>
        <v>0</v>
      </c>
      <c r="BL186" s="18" t="s">
        <v>215</v>
      </c>
      <c r="BM186" s="198" t="s">
        <v>284</v>
      </c>
    </row>
    <row r="187" spans="1:47" s="2" customFormat="1" ht="134.4">
      <c r="A187" s="35"/>
      <c r="B187" s="36"/>
      <c r="C187" s="37"/>
      <c r="D187" s="200" t="s">
        <v>128</v>
      </c>
      <c r="E187" s="37"/>
      <c r="F187" s="201" t="s">
        <v>273</v>
      </c>
      <c r="G187" s="37"/>
      <c r="H187" s="37"/>
      <c r="I187" s="109"/>
      <c r="J187" s="37"/>
      <c r="K187" s="37"/>
      <c r="L187" s="40"/>
      <c r="M187" s="202"/>
      <c r="N187" s="203"/>
      <c r="O187" s="65"/>
      <c r="P187" s="65"/>
      <c r="Q187" s="65"/>
      <c r="R187" s="65"/>
      <c r="S187" s="65"/>
      <c r="T187" s="66"/>
      <c r="U187" s="35"/>
      <c r="V187" s="35"/>
      <c r="W187" s="35"/>
      <c r="X187" s="35"/>
      <c r="Y187" s="35"/>
      <c r="Z187" s="35"/>
      <c r="AA187" s="35"/>
      <c r="AB187" s="35"/>
      <c r="AC187" s="35"/>
      <c r="AD187" s="35"/>
      <c r="AE187" s="35"/>
      <c r="AT187" s="18" t="s">
        <v>128</v>
      </c>
      <c r="AU187" s="18" t="s">
        <v>80</v>
      </c>
    </row>
    <row r="188" spans="2:51" s="13" customFormat="1" ht="12">
      <c r="B188" s="204"/>
      <c r="C188" s="205"/>
      <c r="D188" s="200" t="s">
        <v>130</v>
      </c>
      <c r="E188" s="206" t="s">
        <v>18</v>
      </c>
      <c r="F188" s="207" t="s">
        <v>285</v>
      </c>
      <c r="G188" s="205"/>
      <c r="H188" s="208">
        <v>10.29</v>
      </c>
      <c r="I188" s="209"/>
      <c r="J188" s="205"/>
      <c r="K188" s="205"/>
      <c r="L188" s="210"/>
      <c r="M188" s="211"/>
      <c r="N188" s="212"/>
      <c r="O188" s="212"/>
      <c r="P188" s="212"/>
      <c r="Q188" s="212"/>
      <c r="R188" s="212"/>
      <c r="S188" s="212"/>
      <c r="T188" s="213"/>
      <c r="AT188" s="214" t="s">
        <v>130</v>
      </c>
      <c r="AU188" s="214" t="s">
        <v>80</v>
      </c>
      <c r="AV188" s="13" t="s">
        <v>80</v>
      </c>
      <c r="AW188" s="13" t="s">
        <v>31</v>
      </c>
      <c r="AX188" s="13" t="s">
        <v>70</v>
      </c>
      <c r="AY188" s="214" t="s">
        <v>118</v>
      </c>
    </row>
    <row r="189" spans="2:51" s="15" customFormat="1" ht="12">
      <c r="B189" s="226"/>
      <c r="C189" s="227"/>
      <c r="D189" s="200" t="s">
        <v>130</v>
      </c>
      <c r="E189" s="228" t="s">
        <v>18</v>
      </c>
      <c r="F189" s="229" t="s">
        <v>286</v>
      </c>
      <c r="G189" s="227"/>
      <c r="H189" s="228" t="s">
        <v>18</v>
      </c>
      <c r="I189" s="230"/>
      <c r="J189" s="227"/>
      <c r="K189" s="227"/>
      <c r="L189" s="231"/>
      <c r="M189" s="232"/>
      <c r="N189" s="233"/>
      <c r="O189" s="233"/>
      <c r="P189" s="233"/>
      <c r="Q189" s="233"/>
      <c r="R189" s="233"/>
      <c r="S189" s="233"/>
      <c r="T189" s="234"/>
      <c r="AT189" s="235" t="s">
        <v>130</v>
      </c>
      <c r="AU189" s="235" t="s">
        <v>80</v>
      </c>
      <c r="AV189" s="15" t="s">
        <v>78</v>
      </c>
      <c r="AW189" s="15" t="s">
        <v>31</v>
      </c>
      <c r="AX189" s="15" t="s">
        <v>70</v>
      </c>
      <c r="AY189" s="235" t="s">
        <v>118</v>
      </c>
    </row>
    <row r="190" spans="2:51" s="14" customFormat="1" ht="12">
      <c r="B190" s="215"/>
      <c r="C190" s="216"/>
      <c r="D190" s="200" t="s">
        <v>130</v>
      </c>
      <c r="E190" s="217" t="s">
        <v>18</v>
      </c>
      <c r="F190" s="218" t="s">
        <v>133</v>
      </c>
      <c r="G190" s="216"/>
      <c r="H190" s="219">
        <v>10.29</v>
      </c>
      <c r="I190" s="220"/>
      <c r="J190" s="216"/>
      <c r="K190" s="216"/>
      <c r="L190" s="221"/>
      <c r="M190" s="222"/>
      <c r="N190" s="223"/>
      <c r="O190" s="223"/>
      <c r="P190" s="223"/>
      <c r="Q190" s="223"/>
      <c r="R190" s="223"/>
      <c r="S190" s="223"/>
      <c r="T190" s="224"/>
      <c r="AT190" s="225" t="s">
        <v>130</v>
      </c>
      <c r="AU190" s="225" t="s">
        <v>80</v>
      </c>
      <c r="AV190" s="14" t="s">
        <v>126</v>
      </c>
      <c r="AW190" s="14" t="s">
        <v>31</v>
      </c>
      <c r="AX190" s="14" t="s">
        <v>78</v>
      </c>
      <c r="AY190" s="225" t="s">
        <v>118</v>
      </c>
    </row>
    <row r="191" spans="1:65" s="2" customFormat="1" ht="16.5" customHeight="1">
      <c r="A191" s="35"/>
      <c r="B191" s="36"/>
      <c r="C191" s="236" t="s">
        <v>287</v>
      </c>
      <c r="D191" s="236" t="s">
        <v>157</v>
      </c>
      <c r="E191" s="237" t="s">
        <v>277</v>
      </c>
      <c r="F191" s="238" t="s">
        <v>278</v>
      </c>
      <c r="G191" s="239" t="s">
        <v>192</v>
      </c>
      <c r="H191" s="240">
        <v>0.27</v>
      </c>
      <c r="I191" s="241"/>
      <c r="J191" s="240">
        <f>ROUND(I191*H191,2)</f>
        <v>0</v>
      </c>
      <c r="K191" s="238" t="s">
        <v>125</v>
      </c>
      <c r="L191" s="242"/>
      <c r="M191" s="243" t="s">
        <v>18</v>
      </c>
      <c r="N191" s="244" t="s">
        <v>41</v>
      </c>
      <c r="O191" s="65"/>
      <c r="P191" s="196">
        <f>O191*H191</f>
        <v>0</v>
      </c>
      <c r="Q191" s="196">
        <v>1</v>
      </c>
      <c r="R191" s="196">
        <f>Q191*H191</f>
        <v>0.27</v>
      </c>
      <c r="S191" s="196">
        <v>0</v>
      </c>
      <c r="T191" s="197">
        <f>S191*H191</f>
        <v>0</v>
      </c>
      <c r="U191" s="35"/>
      <c r="V191" s="35"/>
      <c r="W191" s="35"/>
      <c r="X191" s="35"/>
      <c r="Y191" s="35"/>
      <c r="Z191" s="35"/>
      <c r="AA191" s="35"/>
      <c r="AB191" s="35"/>
      <c r="AC191" s="35"/>
      <c r="AD191" s="35"/>
      <c r="AE191" s="35"/>
      <c r="AR191" s="198" t="s">
        <v>239</v>
      </c>
      <c r="AT191" s="198" t="s">
        <v>157</v>
      </c>
      <c r="AU191" s="198" t="s">
        <v>80</v>
      </c>
      <c r="AY191" s="18" t="s">
        <v>118</v>
      </c>
      <c r="BE191" s="199">
        <f>IF(N191="základní",J191,0)</f>
        <v>0</v>
      </c>
      <c r="BF191" s="199">
        <f>IF(N191="snížená",J191,0)</f>
        <v>0</v>
      </c>
      <c r="BG191" s="199">
        <f>IF(N191="zákl. přenesená",J191,0)</f>
        <v>0</v>
      </c>
      <c r="BH191" s="199">
        <f>IF(N191="sníž. přenesená",J191,0)</f>
        <v>0</v>
      </c>
      <c r="BI191" s="199">
        <f>IF(N191="nulová",J191,0)</f>
        <v>0</v>
      </c>
      <c r="BJ191" s="18" t="s">
        <v>78</v>
      </c>
      <c r="BK191" s="199">
        <f>ROUND(I191*H191,2)</f>
        <v>0</v>
      </c>
      <c r="BL191" s="18" t="s">
        <v>215</v>
      </c>
      <c r="BM191" s="198" t="s">
        <v>288</v>
      </c>
    </row>
    <row r="192" spans="2:51" s="13" customFormat="1" ht="12">
      <c r="B192" s="204"/>
      <c r="C192" s="205"/>
      <c r="D192" s="200" t="s">
        <v>130</v>
      </c>
      <c r="E192" s="206" t="s">
        <v>18</v>
      </c>
      <c r="F192" s="207" t="s">
        <v>289</v>
      </c>
      <c r="G192" s="205"/>
      <c r="H192" s="208">
        <v>0.22</v>
      </c>
      <c r="I192" s="209"/>
      <c r="J192" s="205"/>
      <c r="K192" s="205"/>
      <c r="L192" s="210"/>
      <c r="M192" s="211"/>
      <c r="N192" s="212"/>
      <c r="O192" s="212"/>
      <c r="P192" s="212"/>
      <c r="Q192" s="212"/>
      <c r="R192" s="212"/>
      <c r="S192" s="212"/>
      <c r="T192" s="213"/>
      <c r="AT192" s="214" t="s">
        <v>130</v>
      </c>
      <c r="AU192" s="214" t="s">
        <v>80</v>
      </c>
      <c r="AV192" s="13" t="s">
        <v>80</v>
      </c>
      <c r="AW192" s="13" t="s">
        <v>31</v>
      </c>
      <c r="AX192" s="13" t="s">
        <v>70</v>
      </c>
      <c r="AY192" s="214" t="s">
        <v>118</v>
      </c>
    </row>
    <row r="193" spans="2:51" s="13" customFormat="1" ht="12">
      <c r="B193" s="204"/>
      <c r="C193" s="205"/>
      <c r="D193" s="200" t="s">
        <v>130</v>
      </c>
      <c r="E193" s="206" t="s">
        <v>18</v>
      </c>
      <c r="F193" s="207" t="s">
        <v>290</v>
      </c>
      <c r="G193" s="205"/>
      <c r="H193" s="208">
        <v>0.05</v>
      </c>
      <c r="I193" s="209"/>
      <c r="J193" s="205"/>
      <c r="K193" s="205"/>
      <c r="L193" s="210"/>
      <c r="M193" s="211"/>
      <c r="N193" s="212"/>
      <c r="O193" s="212"/>
      <c r="P193" s="212"/>
      <c r="Q193" s="212"/>
      <c r="R193" s="212"/>
      <c r="S193" s="212"/>
      <c r="T193" s="213"/>
      <c r="AT193" s="214" t="s">
        <v>130</v>
      </c>
      <c r="AU193" s="214" t="s">
        <v>80</v>
      </c>
      <c r="AV193" s="13" t="s">
        <v>80</v>
      </c>
      <c r="AW193" s="13" t="s">
        <v>31</v>
      </c>
      <c r="AX193" s="13" t="s">
        <v>70</v>
      </c>
      <c r="AY193" s="214" t="s">
        <v>118</v>
      </c>
    </row>
    <row r="194" spans="2:51" s="14" customFormat="1" ht="12">
      <c r="B194" s="215"/>
      <c r="C194" s="216"/>
      <c r="D194" s="200" t="s">
        <v>130</v>
      </c>
      <c r="E194" s="217" t="s">
        <v>18</v>
      </c>
      <c r="F194" s="218" t="s">
        <v>133</v>
      </c>
      <c r="G194" s="216"/>
      <c r="H194" s="219">
        <v>0.27</v>
      </c>
      <c r="I194" s="220"/>
      <c r="J194" s="216"/>
      <c r="K194" s="216"/>
      <c r="L194" s="221"/>
      <c r="M194" s="222"/>
      <c r="N194" s="223"/>
      <c r="O194" s="223"/>
      <c r="P194" s="223"/>
      <c r="Q194" s="223"/>
      <c r="R194" s="223"/>
      <c r="S194" s="223"/>
      <c r="T194" s="224"/>
      <c r="AT194" s="225" t="s">
        <v>130</v>
      </c>
      <c r="AU194" s="225" t="s">
        <v>80</v>
      </c>
      <c r="AV194" s="14" t="s">
        <v>126</v>
      </c>
      <c r="AW194" s="14" t="s">
        <v>31</v>
      </c>
      <c r="AX194" s="14" t="s">
        <v>78</v>
      </c>
      <c r="AY194" s="225" t="s">
        <v>118</v>
      </c>
    </row>
    <row r="195" spans="1:65" s="2" customFormat="1" ht="16.5" customHeight="1">
      <c r="A195" s="35"/>
      <c r="B195" s="36"/>
      <c r="C195" s="188" t="s">
        <v>291</v>
      </c>
      <c r="D195" s="188" t="s">
        <v>121</v>
      </c>
      <c r="E195" s="189" t="s">
        <v>292</v>
      </c>
      <c r="F195" s="190" t="s">
        <v>293</v>
      </c>
      <c r="G195" s="191" t="s">
        <v>144</v>
      </c>
      <c r="H195" s="192">
        <v>182.88</v>
      </c>
      <c r="I195" s="193"/>
      <c r="J195" s="192">
        <f>ROUND(I195*H195,2)</f>
        <v>0</v>
      </c>
      <c r="K195" s="190" t="s">
        <v>125</v>
      </c>
      <c r="L195" s="40"/>
      <c r="M195" s="194" t="s">
        <v>18</v>
      </c>
      <c r="N195" s="195" t="s">
        <v>41</v>
      </c>
      <c r="O195" s="65"/>
      <c r="P195" s="196">
        <f>O195*H195</f>
        <v>0</v>
      </c>
      <c r="Q195" s="196">
        <v>0</v>
      </c>
      <c r="R195" s="196">
        <f>Q195*H195</f>
        <v>0</v>
      </c>
      <c r="S195" s="196">
        <v>0.017</v>
      </c>
      <c r="T195" s="197">
        <f>S195*H195</f>
        <v>3.10896</v>
      </c>
      <c r="U195" s="35"/>
      <c r="V195" s="35"/>
      <c r="W195" s="35"/>
      <c r="X195" s="35"/>
      <c r="Y195" s="35"/>
      <c r="Z195" s="35"/>
      <c r="AA195" s="35"/>
      <c r="AB195" s="35"/>
      <c r="AC195" s="35"/>
      <c r="AD195" s="35"/>
      <c r="AE195" s="35"/>
      <c r="AR195" s="198" t="s">
        <v>215</v>
      </c>
      <c r="AT195" s="198" t="s">
        <v>121</v>
      </c>
      <c r="AU195" s="198" t="s">
        <v>80</v>
      </c>
      <c r="AY195" s="18" t="s">
        <v>118</v>
      </c>
      <c r="BE195" s="199">
        <f>IF(N195="základní",J195,0)</f>
        <v>0</v>
      </c>
      <c r="BF195" s="199">
        <f>IF(N195="snížená",J195,0)</f>
        <v>0</v>
      </c>
      <c r="BG195" s="199">
        <f>IF(N195="zákl. přenesená",J195,0)</f>
        <v>0</v>
      </c>
      <c r="BH195" s="199">
        <f>IF(N195="sníž. přenesená",J195,0)</f>
        <v>0</v>
      </c>
      <c r="BI195" s="199">
        <f>IF(N195="nulová",J195,0)</f>
        <v>0</v>
      </c>
      <c r="BJ195" s="18" t="s">
        <v>78</v>
      </c>
      <c r="BK195" s="199">
        <f>ROUND(I195*H195,2)</f>
        <v>0</v>
      </c>
      <c r="BL195" s="18" t="s">
        <v>215</v>
      </c>
      <c r="BM195" s="198" t="s">
        <v>294</v>
      </c>
    </row>
    <row r="196" spans="2:51" s="13" customFormat="1" ht="12">
      <c r="B196" s="204"/>
      <c r="C196" s="205"/>
      <c r="D196" s="200" t="s">
        <v>130</v>
      </c>
      <c r="E196" s="206" t="s">
        <v>18</v>
      </c>
      <c r="F196" s="207" t="s">
        <v>295</v>
      </c>
      <c r="G196" s="205"/>
      <c r="H196" s="208">
        <v>182.88</v>
      </c>
      <c r="I196" s="209"/>
      <c r="J196" s="205"/>
      <c r="K196" s="205"/>
      <c r="L196" s="210"/>
      <c r="M196" s="211"/>
      <c r="N196" s="212"/>
      <c r="O196" s="212"/>
      <c r="P196" s="212"/>
      <c r="Q196" s="212"/>
      <c r="R196" s="212"/>
      <c r="S196" s="212"/>
      <c r="T196" s="213"/>
      <c r="AT196" s="214" t="s">
        <v>130</v>
      </c>
      <c r="AU196" s="214" t="s">
        <v>80</v>
      </c>
      <c r="AV196" s="13" t="s">
        <v>80</v>
      </c>
      <c r="AW196" s="13" t="s">
        <v>31</v>
      </c>
      <c r="AX196" s="13" t="s">
        <v>70</v>
      </c>
      <c r="AY196" s="214" t="s">
        <v>118</v>
      </c>
    </row>
    <row r="197" spans="2:51" s="14" customFormat="1" ht="12">
      <c r="B197" s="215"/>
      <c r="C197" s="216"/>
      <c r="D197" s="200" t="s">
        <v>130</v>
      </c>
      <c r="E197" s="217" t="s">
        <v>18</v>
      </c>
      <c r="F197" s="218" t="s">
        <v>133</v>
      </c>
      <c r="G197" s="216"/>
      <c r="H197" s="219">
        <v>182.88</v>
      </c>
      <c r="I197" s="220"/>
      <c r="J197" s="216"/>
      <c r="K197" s="216"/>
      <c r="L197" s="221"/>
      <c r="M197" s="222"/>
      <c r="N197" s="223"/>
      <c r="O197" s="223"/>
      <c r="P197" s="223"/>
      <c r="Q197" s="223"/>
      <c r="R197" s="223"/>
      <c r="S197" s="223"/>
      <c r="T197" s="224"/>
      <c r="AT197" s="225" t="s">
        <v>130</v>
      </c>
      <c r="AU197" s="225" t="s">
        <v>80</v>
      </c>
      <c r="AV197" s="14" t="s">
        <v>126</v>
      </c>
      <c r="AW197" s="14" t="s">
        <v>31</v>
      </c>
      <c r="AX197" s="14" t="s">
        <v>78</v>
      </c>
      <c r="AY197" s="225" t="s">
        <v>118</v>
      </c>
    </row>
    <row r="198" spans="1:65" s="2" customFormat="1" ht="16.5" customHeight="1">
      <c r="A198" s="35"/>
      <c r="B198" s="36"/>
      <c r="C198" s="188" t="s">
        <v>296</v>
      </c>
      <c r="D198" s="188" t="s">
        <v>121</v>
      </c>
      <c r="E198" s="189" t="s">
        <v>297</v>
      </c>
      <c r="F198" s="190" t="s">
        <v>298</v>
      </c>
      <c r="G198" s="191" t="s">
        <v>144</v>
      </c>
      <c r="H198" s="192">
        <v>102.54</v>
      </c>
      <c r="I198" s="193"/>
      <c r="J198" s="192">
        <f>ROUND(I198*H198,2)</f>
        <v>0</v>
      </c>
      <c r="K198" s="190" t="s">
        <v>125</v>
      </c>
      <c r="L198" s="40"/>
      <c r="M198" s="194" t="s">
        <v>18</v>
      </c>
      <c r="N198" s="195" t="s">
        <v>41</v>
      </c>
      <c r="O198" s="65"/>
      <c r="P198" s="196">
        <f>O198*H198</f>
        <v>0</v>
      </c>
      <c r="Q198" s="196">
        <v>0.00019</v>
      </c>
      <c r="R198" s="196">
        <f>Q198*H198</f>
        <v>0.019482600000000003</v>
      </c>
      <c r="S198" s="196">
        <v>0</v>
      </c>
      <c r="T198" s="197">
        <f>S198*H198</f>
        <v>0</v>
      </c>
      <c r="U198" s="35"/>
      <c r="V198" s="35"/>
      <c r="W198" s="35"/>
      <c r="X198" s="35"/>
      <c r="Y198" s="35"/>
      <c r="Z198" s="35"/>
      <c r="AA198" s="35"/>
      <c r="AB198" s="35"/>
      <c r="AC198" s="35"/>
      <c r="AD198" s="35"/>
      <c r="AE198" s="35"/>
      <c r="AR198" s="198" t="s">
        <v>215</v>
      </c>
      <c r="AT198" s="198" t="s">
        <v>121</v>
      </c>
      <c r="AU198" s="198" t="s">
        <v>80</v>
      </c>
      <c r="AY198" s="18" t="s">
        <v>118</v>
      </c>
      <c r="BE198" s="199">
        <f>IF(N198="základní",J198,0)</f>
        <v>0</v>
      </c>
      <c r="BF198" s="199">
        <f>IF(N198="snížená",J198,0)</f>
        <v>0</v>
      </c>
      <c r="BG198" s="199">
        <f>IF(N198="zákl. přenesená",J198,0)</f>
        <v>0</v>
      </c>
      <c r="BH198" s="199">
        <f>IF(N198="sníž. přenesená",J198,0)</f>
        <v>0</v>
      </c>
      <c r="BI198" s="199">
        <f>IF(N198="nulová",J198,0)</f>
        <v>0</v>
      </c>
      <c r="BJ198" s="18" t="s">
        <v>78</v>
      </c>
      <c r="BK198" s="199">
        <f>ROUND(I198*H198,2)</f>
        <v>0</v>
      </c>
      <c r="BL198" s="18" t="s">
        <v>215</v>
      </c>
      <c r="BM198" s="198" t="s">
        <v>299</v>
      </c>
    </row>
    <row r="199" spans="1:47" s="2" customFormat="1" ht="76.8">
      <c r="A199" s="35"/>
      <c r="B199" s="36"/>
      <c r="C199" s="37"/>
      <c r="D199" s="200" t="s">
        <v>128</v>
      </c>
      <c r="E199" s="37"/>
      <c r="F199" s="201" t="s">
        <v>300</v>
      </c>
      <c r="G199" s="37"/>
      <c r="H199" s="37"/>
      <c r="I199" s="109"/>
      <c r="J199" s="37"/>
      <c r="K199" s="37"/>
      <c r="L199" s="40"/>
      <c r="M199" s="202"/>
      <c r="N199" s="203"/>
      <c r="O199" s="65"/>
      <c r="P199" s="65"/>
      <c r="Q199" s="65"/>
      <c r="R199" s="65"/>
      <c r="S199" s="65"/>
      <c r="T199" s="66"/>
      <c r="U199" s="35"/>
      <c r="V199" s="35"/>
      <c r="W199" s="35"/>
      <c r="X199" s="35"/>
      <c r="Y199" s="35"/>
      <c r="Z199" s="35"/>
      <c r="AA199" s="35"/>
      <c r="AB199" s="35"/>
      <c r="AC199" s="35"/>
      <c r="AD199" s="35"/>
      <c r="AE199" s="35"/>
      <c r="AT199" s="18" t="s">
        <v>128</v>
      </c>
      <c r="AU199" s="18" t="s">
        <v>80</v>
      </c>
    </row>
    <row r="200" spans="2:51" s="13" customFormat="1" ht="12">
      <c r="B200" s="204"/>
      <c r="C200" s="205"/>
      <c r="D200" s="200" t="s">
        <v>130</v>
      </c>
      <c r="E200" s="206" t="s">
        <v>18</v>
      </c>
      <c r="F200" s="207" t="s">
        <v>301</v>
      </c>
      <c r="G200" s="205"/>
      <c r="H200" s="208">
        <v>19.82</v>
      </c>
      <c r="I200" s="209"/>
      <c r="J200" s="205"/>
      <c r="K200" s="205"/>
      <c r="L200" s="210"/>
      <c r="M200" s="211"/>
      <c r="N200" s="212"/>
      <c r="O200" s="212"/>
      <c r="P200" s="212"/>
      <c r="Q200" s="212"/>
      <c r="R200" s="212"/>
      <c r="S200" s="212"/>
      <c r="T200" s="213"/>
      <c r="AT200" s="214" t="s">
        <v>130</v>
      </c>
      <c r="AU200" s="214" t="s">
        <v>80</v>
      </c>
      <c r="AV200" s="13" t="s">
        <v>80</v>
      </c>
      <c r="AW200" s="13" t="s">
        <v>31</v>
      </c>
      <c r="AX200" s="13" t="s">
        <v>70</v>
      </c>
      <c r="AY200" s="214" t="s">
        <v>118</v>
      </c>
    </row>
    <row r="201" spans="2:51" s="13" customFormat="1" ht="12">
      <c r="B201" s="204"/>
      <c r="C201" s="205"/>
      <c r="D201" s="200" t="s">
        <v>130</v>
      </c>
      <c r="E201" s="206" t="s">
        <v>18</v>
      </c>
      <c r="F201" s="207" t="s">
        <v>302</v>
      </c>
      <c r="G201" s="205"/>
      <c r="H201" s="208">
        <v>18.56</v>
      </c>
      <c r="I201" s="209"/>
      <c r="J201" s="205"/>
      <c r="K201" s="205"/>
      <c r="L201" s="210"/>
      <c r="M201" s="211"/>
      <c r="N201" s="212"/>
      <c r="O201" s="212"/>
      <c r="P201" s="212"/>
      <c r="Q201" s="212"/>
      <c r="R201" s="212"/>
      <c r="S201" s="212"/>
      <c r="T201" s="213"/>
      <c r="AT201" s="214" t="s">
        <v>130</v>
      </c>
      <c r="AU201" s="214" t="s">
        <v>80</v>
      </c>
      <c r="AV201" s="13" t="s">
        <v>80</v>
      </c>
      <c r="AW201" s="13" t="s">
        <v>31</v>
      </c>
      <c r="AX201" s="13" t="s">
        <v>70</v>
      </c>
      <c r="AY201" s="214" t="s">
        <v>118</v>
      </c>
    </row>
    <row r="202" spans="2:51" s="13" customFormat="1" ht="12">
      <c r="B202" s="204"/>
      <c r="C202" s="205"/>
      <c r="D202" s="200" t="s">
        <v>130</v>
      </c>
      <c r="E202" s="206" t="s">
        <v>18</v>
      </c>
      <c r="F202" s="207" t="s">
        <v>303</v>
      </c>
      <c r="G202" s="205"/>
      <c r="H202" s="208">
        <v>60.96</v>
      </c>
      <c r="I202" s="209"/>
      <c r="J202" s="205"/>
      <c r="K202" s="205"/>
      <c r="L202" s="210"/>
      <c r="M202" s="211"/>
      <c r="N202" s="212"/>
      <c r="O202" s="212"/>
      <c r="P202" s="212"/>
      <c r="Q202" s="212"/>
      <c r="R202" s="212"/>
      <c r="S202" s="212"/>
      <c r="T202" s="213"/>
      <c r="AT202" s="214" t="s">
        <v>130</v>
      </c>
      <c r="AU202" s="214" t="s">
        <v>80</v>
      </c>
      <c r="AV202" s="13" t="s">
        <v>80</v>
      </c>
      <c r="AW202" s="13" t="s">
        <v>31</v>
      </c>
      <c r="AX202" s="13" t="s">
        <v>70</v>
      </c>
      <c r="AY202" s="214" t="s">
        <v>118</v>
      </c>
    </row>
    <row r="203" spans="2:51" s="13" customFormat="1" ht="12">
      <c r="B203" s="204"/>
      <c r="C203" s="205"/>
      <c r="D203" s="200" t="s">
        <v>130</v>
      </c>
      <c r="E203" s="206" t="s">
        <v>18</v>
      </c>
      <c r="F203" s="207" t="s">
        <v>304</v>
      </c>
      <c r="G203" s="205"/>
      <c r="H203" s="208">
        <v>1.65</v>
      </c>
      <c r="I203" s="209"/>
      <c r="J203" s="205"/>
      <c r="K203" s="205"/>
      <c r="L203" s="210"/>
      <c r="M203" s="211"/>
      <c r="N203" s="212"/>
      <c r="O203" s="212"/>
      <c r="P203" s="212"/>
      <c r="Q203" s="212"/>
      <c r="R203" s="212"/>
      <c r="S203" s="212"/>
      <c r="T203" s="213"/>
      <c r="AT203" s="214" t="s">
        <v>130</v>
      </c>
      <c r="AU203" s="214" t="s">
        <v>80</v>
      </c>
      <c r="AV203" s="13" t="s">
        <v>80</v>
      </c>
      <c r="AW203" s="13" t="s">
        <v>31</v>
      </c>
      <c r="AX203" s="13" t="s">
        <v>70</v>
      </c>
      <c r="AY203" s="214" t="s">
        <v>118</v>
      </c>
    </row>
    <row r="204" spans="2:51" s="13" customFormat="1" ht="12">
      <c r="B204" s="204"/>
      <c r="C204" s="205"/>
      <c r="D204" s="200" t="s">
        <v>130</v>
      </c>
      <c r="E204" s="206" t="s">
        <v>18</v>
      </c>
      <c r="F204" s="207" t="s">
        <v>305</v>
      </c>
      <c r="G204" s="205"/>
      <c r="H204" s="208">
        <v>1.55</v>
      </c>
      <c r="I204" s="209"/>
      <c r="J204" s="205"/>
      <c r="K204" s="205"/>
      <c r="L204" s="210"/>
      <c r="M204" s="211"/>
      <c r="N204" s="212"/>
      <c r="O204" s="212"/>
      <c r="P204" s="212"/>
      <c r="Q204" s="212"/>
      <c r="R204" s="212"/>
      <c r="S204" s="212"/>
      <c r="T204" s="213"/>
      <c r="AT204" s="214" t="s">
        <v>130</v>
      </c>
      <c r="AU204" s="214" t="s">
        <v>80</v>
      </c>
      <c r="AV204" s="13" t="s">
        <v>80</v>
      </c>
      <c r="AW204" s="13" t="s">
        <v>31</v>
      </c>
      <c r="AX204" s="13" t="s">
        <v>70</v>
      </c>
      <c r="AY204" s="214" t="s">
        <v>118</v>
      </c>
    </row>
    <row r="205" spans="2:51" s="14" customFormat="1" ht="12">
      <c r="B205" s="215"/>
      <c r="C205" s="216"/>
      <c r="D205" s="200" t="s">
        <v>130</v>
      </c>
      <c r="E205" s="217" t="s">
        <v>18</v>
      </c>
      <c r="F205" s="218" t="s">
        <v>133</v>
      </c>
      <c r="G205" s="216"/>
      <c r="H205" s="219">
        <v>102.54</v>
      </c>
      <c r="I205" s="220"/>
      <c r="J205" s="216"/>
      <c r="K205" s="216"/>
      <c r="L205" s="221"/>
      <c r="M205" s="222"/>
      <c r="N205" s="223"/>
      <c r="O205" s="223"/>
      <c r="P205" s="223"/>
      <c r="Q205" s="223"/>
      <c r="R205" s="223"/>
      <c r="S205" s="223"/>
      <c r="T205" s="224"/>
      <c r="AT205" s="225" t="s">
        <v>130</v>
      </c>
      <c r="AU205" s="225" t="s">
        <v>80</v>
      </c>
      <c r="AV205" s="14" t="s">
        <v>126</v>
      </c>
      <c r="AW205" s="14" t="s">
        <v>31</v>
      </c>
      <c r="AX205" s="14" t="s">
        <v>78</v>
      </c>
      <c r="AY205" s="225" t="s">
        <v>118</v>
      </c>
    </row>
    <row r="206" spans="1:65" s="2" customFormat="1" ht="16.5" customHeight="1">
      <c r="A206" s="35"/>
      <c r="B206" s="36"/>
      <c r="C206" s="236" t="s">
        <v>239</v>
      </c>
      <c r="D206" s="236" t="s">
        <v>157</v>
      </c>
      <c r="E206" s="237" t="s">
        <v>306</v>
      </c>
      <c r="F206" s="238" t="s">
        <v>307</v>
      </c>
      <c r="G206" s="239" t="s">
        <v>144</v>
      </c>
      <c r="H206" s="240">
        <v>107.67</v>
      </c>
      <c r="I206" s="241"/>
      <c r="J206" s="240">
        <f>ROUND(I206*H206,2)</f>
        <v>0</v>
      </c>
      <c r="K206" s="238" t="s">
        <v>125</v>
      </c>
      <c r="L206" s="242"/>
      <c r="M206" s="243" t="s">
        <v>18</v>
      </c>
      <c r="N206" s="244" t="s">
        <v>41</v>
      </c>
      <c r="O206" s="65"/>
      <c r="P206" s="196">
        <f>O206*H206</f>
        <v>0</v>
      </c>
      <c r="Q206" s="196">
        <v>0.0012</v>
      </c>
      <c r="R206" s="196">
        <f>Q206*H206</f>
        <v>0.12920399999999999</v>
      </c>
      <c r="S206" s="196">
        <v>0</v>
      </c>
      <c r="T206" s="197">
        <f>S206*H206</f>
        <v>0</v>
      </c>
      <c r="U206" s="35"/>
      <c r="V206" s="35"/>
      <c r="W206" s="35"/>
      <c r="X206" s="35"/>
      <c r="Y206" s="35"/>
      <c r="Z206" s="35"/>
      <c r="AA206" s="35"/>
      <c r="AB206" s="35"/>
      <c r="AC206" s="35"/>
      <c r="AD206" s="35"/>
      <c r="AE206" s="35"/>
      <c r="AR206" s="198" t="s">
        <v>239</v>
      </c>
      <c r="AT206" s="198" t="s">
        <v>157</v>
      </c>
      <c r="AU206" s="198" t="s">
        <v>80</v>
      </c>
      <c r="AY206" s="18" t="s">
        <v>118</v>
      </c>
      <c r="BE206" s="199">
        <f>IF(N206="základní",J206,0)</f>
        <v>0</v>
      </c>
      <c r="BF206" s="199">
        <f>IF(N206="snížená",J206,0)</f>
        <v>0</v>
      </c>
      <c r="BG206" s="199">
        <f>IF(N206="zákl. přenesená",J206,0)</f>
        <v>0</v>
      </c>
      <c r="BH206" s="199">
        <f>IF(N206="sníž. přenesená",J206,0)</f>
        <v>0</v>
      </c>
      <c r="BI206" s="199">
        <f>IF(N206="nulová",J206,0)</f>
        <v>0</v>
      </c>
      <c r="BJ206" s="18" t="s">
        <v>78</v>
      </c>
      <c r="BK206" s="199">
        <f>ROUND(I206*H206,2)</f>
        <v>0</v>
      </c>
      <c r="BL206" s="18" t="s">
        <v>215</v>
      </c>
      <c r="BM206" s="198" t="s">
        <v>308</v>
      </c>
    </row>
    <row r="207" spans="2:51" s="13" customFormat="1" ht="12">
      <c r="B207" s="204"/>
      <c r="C207" s="205"/>
      <c r="D207" s="200" t="s">
        <v>130</v>
      </c>
      <c r="E207" s="205"/>
      <c r="F207" s="207" t="s">
        <v>309</v>
      </c>
      <c r="G207" s="205"/>
      <c r="H207" s="208">
        <v>107.67</v>
      </c>
      <c r="I207" s="209"/>
      <c r="J207" s="205"/>
      <c r="K207" s="205"/>
      <c r="L207" s="210"/>
      <c r="M207" s="211"/>
      <c r="N207" s="212"/>
      <c r="O207" s="212"/>
      <c r="P207" s="212"/>
      <c r="Q207" s="212"/>
      <c r="R207" s="212"/>
      <c r="S207" s="212"/>
      <c r="T207" s="213"/>
      <c r="AT207" s="214" t="s">
        <v>130</v>
      </c>
      <c r="AU207" s="214" t="s">
        <v>80</v>
      </c>
      <c r="AV207" s="13" t="s">
        <v>80</v>
      </c>
      <c r="AW207" s="13" t="s">
        <v>4</v>
      </c>
      <c r="AX207" s="13" t="s">
        <v>78</v>
      </c>
      <c r="AY207" s="214" t="s">
        <v>118</v>
      </c>
    </row>
    <row r="208" spans="1:65" s="2" customFormat="1" ht="16.5" customHeight="1">
      <c r="A208" s="35"/>
      <c r="B208" s="36"/>
      <c r="C208" s="188" t="s">
        <v>310</v>
      </c>
      <c r="D208" s="188" t="s">
        <v>121</v>
      </c>
      <c r="E208" s="189" t="s">
        <v>311</v>
      </c>
      <c r="F208" s="190" t="s">
        <v>312</v>
      </c>
      <c r="G208" s="191" t="s">
        <v>124</v>
      </c>
      <c r="H208" s="192">
        <v>384.79</v>
      </c>
      <c r="I208" s="193"/>
      <c r="J208" s="192">
        <f>ROUND(I208*H208,2)</f>
        <v>0</v>
      </c>
      <c r="K208" s="190" t="s">
        <v>125</v>
      </c>
      <c r="L208" s="40"/>
      <c r="M208" s="194" t="s">
        <v>18</v>
      </c>
      <c r="N208" s="195" t="s">
        <v>41</v>
      </c>
      <c r="O208" s="65"/>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215</v>
      </c>
      <c r="AT208" s="198" t="s">
        <v>121</v>
      </c>
      <c r="AU208" s="198" t="s">
        <v>80</v>
      </c>
      <c r="AY208" s="18" t="s">
        <v>118</v>
      </c>
      <c r="BE208" s="199">
        <f>IF(N208="základní",J208,0)</f>
        <v>0</v>
      </c>
      <c r="BF208" s="199">
        <f>IF(N208="snížená",J208,0)</f>
        <v>0</v>
      </c>
      <c r="BG208" s="199">
        <f>IF(N208="zákl. přenesená",J208,0)</f>
        <v>0</v>
      </c>
      <c r="BH208" s="199">
        <f>IF(N208="sníž. přenesená",J208,0)</f>
        <v>0</v>
      </c>
      <c r="BI208" s="199">
        <f>IF(N208="nulová",J208,0)</f>
        <v>0</v>
      </c>
      <c r="BJ208" s="18" t="s">
        <v>78</v>
      </c>
      <c r="BK208" s="199">
        <f>ROUND(I208*H208,2)</f>
        <v>0</v>
      </c>
      <c r="BL208" s="18" t="s">
        <v>215</v>
      </c>
      <c r="BM208" s="198" t="s">
        <v>313</v>
      </c>
    </row>
    <row r="209" spans="2:51" s="13" customFormat="1" ht="12">
      <c r="B209" s="204"/>
      <c r="C209" s="205"/>
      <c r="D209" s="200" t="s">
        <v>130</v>
      </c>
      <c r="E209" s="206" t="s">
        <v>18</v>
      </c>
      <c r="F209" s="207" t="s">
        <v>314</v>
      </c>
      <c r="G209" s="205"/>
      <c r="H209" s="208">
        <v>200.16</v>
      </c>
      <c r="I209" s="209"/>
      <c r="J209" s="205"/>
      <c r="K209" s="205"/>
      <c r="L209" s="210"/>
      <c r="M209" s="211"/>
      <c r="N209" s="212"/>
      <c r="O209" s="212"/>
      <c r="P209" s="212"/>
      <c r="Q209" s="212"/>
      <c r="R209" s="212"/>
      <c r="S209" s="212"/>
      <c r="T209" s="213"/>
      <c r="AT209" s="214" t="s">
        <v>130</v>
      </c>
      <c r="AU209" s="214" t="s">
        <v>80</v>
      </c>
      <c r="AV209" s="13" t="s">
        <v>80</v>
      </c>
      <c r="AW209" s="13" t="s">
        <v>31</v>
      </c>
      <c r="AX209" s="13" t="s">
        <v>70</v>
      </c>
      <c r="AY209" s="214" t="s">
        <v>118</v>
      </c>
    </row>
    <row r="210" spans="2:51" s="13" customFormat="1" ht="12">
      <c r="B210" s="204"/>
      <c r="C210" s="205"/>
      <c r="D210" s="200" t="s">
        <v>130</v>
      </c>
      <c r="E210" s="206" t="s">
        <v>18</v>
      </c>
      <c r="F210" s="207" t="s">
        <v>315</v>
      </c>
      <c r="G210" s="205"/>
      <c r="H210" s="208">
        <v>115.78</v>
      </c>
      <c r="I210" s="209"/>
      <c r="J210" s="205"/>
      <c r="K210" s="205"/>
      <c r="L210" s="210"/>
      <c r="M210" s="211"/>
      <c r="N210" s="212"/>
      <c r="O210" s="212"/>
      <c r="P210" s="212"/>
      <c r="Q210" s="212"/>
      <c r="R210" s="212"/>
      <c r="S210" s="212"/>
      <c r="T210" s="213"/>
      <c r="AT210" s="214" t="s">
        <v>130</v>
      </c>
      <c r="AU210" s="214" t="s">
        <v>80</v>
      </c>
      <c r="AV210" s="13" t="s">
        <v>80</v>
      </c>
      <c r="AW210" s="13" t="s">
        <v>31</v>
      </c>
      <c r="AX210" s="13" t="s">
        <v>70</v>
      </c>
      <c r="AY210" s="214" t="s">
        <v>118</v>
      </c>
    </row>
    <row r="211" spans="2:51" s="13" customFormat="1" ht="12">
      <c r="B211" s="204"/>
      <c r="C211" s="205"/>
      <c r="D211" s="200" t="s">
        <v>130</v>
      </c>
      <c r="E211" s="206" t="s">
        <v>18</v>
      </c>
      <c r="F211" s="207" t="s">
        <v>316</v>
      </c>
      <c r="G211" s="205"/>
      <c r="H211" s="208">
        <v>51.84</v>
      </c>
      <c r="I211" s="209"/>
      <c r="J211" s="205"/>
      <c r="K211" s="205"/>
      <c r="L211" s="210"/>
      <c r="M211" s="211"/>
      <c r="N211" s="212"/>
      <c r="O211" s="212"/>
      <c r="P211" s="212"/>
      <c r="Q211" s="212"/>
      <c r="R211" s="212"/>
      <c r="S211" s="212"/>
      <c r="T211" s="213"/>
      <c r="AT211" s="214" t="s">
        <v>130</v>
      </c>
      <c r="AU211" s="214" t="s">
        <v>80</v>
      </c>
      <c r="AV211" s="13" t="s">
        <v>80</v>
      </c>
      <c r="AW211" s="13" t="s">
        <v>31</v>
      </c>
      <c r="AX211" s="13" t="s">
        <v>70</v>
      </c>
      <c r="AY211" s="214" t="s">
        <v>118</v>
      </c>
    </row>
    <row r="212" spans="2:51" s="13" customFormat="1" ht="12">
      <c r="B212" s="204"/>
      <c r="C212" s="205"/>
      <c r="D212" s="200" t="s">
        <v>130</v>
      </c>
      <c r="E212" s="206" t="s">
        <v>18</v>
      </c>
      <c r="F212" s="207" t="s">
        <v>317</v>
      </c>
      <c r="G212" s="205"/>
      <c r="H212" s="208">
        <v>17.01</v>
      </c>
      <c r="I212" s="209"/>
      <c r="J212" s="205"/>
      <c r="K212" s="205"/>
      <c r="L212" s="210"/>
      <c r="M212" s="211"/>
      <c r="N212" s="212"/>
      <c r="O212" s="212"/>
      <c r="P212" s="212"/>
      <c r="Q212" s="212"/>
      <c r="R212" s="212"/>
      <c r="S212" s="212"/>
      <c r="T212" s="213"/>
      <c r="AT212" s="214" t="s">
        <v>130</v>
      </c>
      <c r="AU212" s="214" t="s">
        <v>80</v>
      </c>
      <c r="AV212" s="13" t="s">
        <v>80</v>
      </c>
      <c r="AW212" s="13" t="s">
        <v>31</v>
      </c>
      <c r="AX212" s="13" t="s">
        <v>70</v>
      </c>
      <c r="AY212" s="214" t="s">
        <v>118</v>
      </c>
    </row>
    <row r="213" spans="2:51" s="14" customFormat="1" ht="12">
      <c r="B213" s="215"/>
      <c r="C213" s="216"/>
      <c r="D213" s="200" t="s">
        <v>130</v>
      </c>
      <c r="E213" s="217" t="s">
        <v>18</v>
      </c>
      <c r="F213" s="218" t="s">
        <v>133</v>
      </c>
      <c r="G213" s="216"/>
      <c r="H213" s="219">
        <v>384.78999999999996</v>
      </c>
      <c r="I213" s="220"/>
      <c r="J213" s="216"/>
      <c r="K213" s="216"/>
      <c r="L213" s="221"/>
      <c r="M213" s="222"/>
      <c r="N213" s="223"/>
      <c r="O213" s="223"/>
      <c r="P213" s="223"/>
      <c r="Q213" s="223"/>
      <c r="R213" s="223"/>
      <c r="S213" s="223"/>
      <c r="T213" s="224"/>
      <c r="AT213" s="225" t="s">
        <v>130</v>
      </c>
      <c r="AU213" s="225" t="s">
        <v>80</v>
      </c>
      <c r="AV213" s="14" t="s">
        <v>126</v>
      </c>
      <c r="AW213" s="14" t="s">
        <v>31</v>
      </c>
      <c r="AX213" s="14" t="s">
        <v>78</v>
      </c>
      <c r="AY213" s="225" t="s">
        <v>118</v>
      </c>
    </row>
    <row r="214" spans="1:65" s="2" customFormat="1" ht="16.5" customHeight="1">
      <c r="A214" s="35"/>
      <c r="B214" s="36"/>
      <c r="C214" s="236" t="s">
        <v>318</v>
      </c>
      <c r="D214" s="236" t="s">
        <v>157</v>
      </c>
      <c r="E214" s="237" t="s">
        <v>319</v>
      </c>
      <c r="F214" s="238" t="s">
        <v>320</v>
      </c>
      <c r="G214" s="239" t="s">
        <v>124</v>
      </c>
      <c r="H214" s="240">
        <v>404.03</v>
      </c>
      <c r="I214" s="241"/>
      <c r="J214" s="240">
        <f>ROUND(I214*H214,2)</f>
        <v>0</v>
      </c>
      <c r="K214" s="238" t="s">
        <v>125</v>
      </c>
      <c r="L214" s="242"/>
      <c r="M214" s="243" t="s">
        <v>18</v>
      </c>
      <c r="N214" s="244" t="s">
        <v>41</v>
      </c>
      <c r="O214" s="65"/>
      <c r="P214" s="196">
        <f>O214*H214</f>
        <v>0</v>
      </c>
      <c r="Q214" s="196">
        <v>0.0006</v>
      </c>
      <c r="R214" s="196">
        <f>Q214*H214</f>
        <v>0.24241799999999997</v>
      </c>
      <c r="S214" s="196">
        <v>0</v>
      </c>
      <c r="T214" s="197">
        <f>S214*H214</f>
        <v>0</v>
      </c>
      <c r="U214" s="35"/>
      <c r="V214" s="35"/>
      <c r="W214" s="35"/>
      <c r="X214" s="35"/>
      <c r="Y214" s="35"/>
      <c r="Z214" s="35"/>
      <c r="AA214" s="35"/>
      <c r="AB214" s="35"/>
      <c r="AC214" s="35"/>
      <c r="AD214" s="35"/>
      <c r="AE214" s="35"/>
      <c r="AR214" s="198" t="s">
        <v>239</v>
      </c>
      <c r="AT214" s="198" t="s">
        <v>157</v>
      </c>
      <c r="AU214" s="198" t="s">
        <v>80</v>
      </c>
      <c r="AY214" s="18" t="s">
        <v>118</v>
      </c>
      <c r="BE214" s="199">
        <f>IF(N214="základní",J214,0)</f>
        <v>0</v>
      </c>
      <c r="BF214" s="199">
        <f>IF(N214="snížená",J214,0)</f>
        <v>0</v>
      </c>
      <c r="BG214" s="199">
        <f>IF(N214="zákl. přenesená",J214,0)</f>
        <v>0</v>
      </c>
      <c r="BH214" s="199">
        <f>IF(N214="sníž. přenesená",J214,0)</f>
        <v>0</v>
      </c>
      <c r="BI214" s="199">
        <f>IF(N214="nulová",J214,0)</f>
        <v>0</v>
      </c>
      <c r="BJ214" s="18" t="s">
        <v>78</v>
      </c>
      <c r="BK214" s="199">
        <f>ROUND(I214*H214,2)</f>
        <v>0</v>
      </c>
      <c r="BL214" s="18" t="s">
        <v>215</v>
      </c>
      <c r="BM214" s="198" t="s">
        <v>321</v>
      </c>
    </row>
    <row r="215" spans="2:51" s="13" customFormat="1" ht="12">
      <c r="B215" s="204"/>
      <c r="C215" s="205"/>
      <c r="D215" s="200" t="s">
        <v>130</v>
      </c>
      <c r="E215" s="205"/>
      <c r="F215" s="207" t="s">
        <v>322</v>
      </c>
      <c r="G215" s="205"/>
      <c r="H215" s="208">
        <v>404.03</v>
      </c>
      <c r="I215" s="209"/>
      <c r="J215" s="205"/>
      <c r="K215" s="205"/>
      <c r="L215" s="210"/>
      <c r="M215" s="211"/>
      <c r="N215" s="212"/>
      <c r="O215" s="212"/>
      <c r="P215" s="212"/>
      <c r="Q215" s="212"/>
      <c r="R215" s="212"/>
      <c r="S215" s="212"/>
      <c r="T215" s="213"/>
      <c r="AT215" s="214" t="s">
        <v>130</v>
      </c>
      <c r="AU215" s="214" t="s">
        <v>80</v>
      </c>
      <c r="AV215" s="13" t="s">
        <v>80</v>
      </c>
      <c r="AW215" s="13" t="s">
        <v>4</v>
      </c>
      <c r="AX215" s="13" t="s">
        <v>78</v>
      </c>
      <c r="AY215" s="214" t="s">
        <v>118</v>
      </c>
    </row>
    <row r="216" spans="1:65" s="2" customFormat="1" ht="16.5" customHeight="1">
      <c r="A216" s="35"/>
      <c r="B216" s="36"/>
      <c r="C216" s="188" t="s">
        <v>323</v>
      </c>
      <c r="D216" s="188" t="s">
        <v>121</v>
      </c>
      <c r="E216" s="189" t="s">
        <v>324</v>
      </c>
      <c r="F216" s="190" t="s">
        <v>325</v>
      </c>
      <c r="G216" s="191" t="s">
        <v>160</v>
      </c>
      <c r="H216" s="192">
        <v>384</v>
      </c>
      <c r="I216" s="193"/>
      <c r="J216" s="192">
        <f>ROUND(I216*H216,2)</f>
        <v>0</v>
      </c>
      <c r="K216" s="190" t="s">
        <v>125</v>
      </c>
      <c r="L216" s="40"/>
      <c r="M216" s="194" t="s">
        <v>18</v>
      </c>
      <c r="N216" s="195" t="s">
        <v>41</v>
      </c>
      <c r="O216" s="65"/>
      <c r="P216" s="196">
        <f>O216*H216</f>
        <v>0</v>
      </c>
      <c r="Q216" s="196">
        <v>7E-05</v>
      </c>
      <c r="R216" s="196">
        <f>Q216*H216</f>
        <v>0.026879999999999998</v>
      </c>
      <c r="S216" s="196">
        <v>0</v>
      </c>
      <c r="T216" s="197">
        <f>S216*H216</f>
        <v>0</v>
      </c>
      <c r="U216" s="35"/>
      <c r="V216" s="35"/>
      <c r="W216" s="35"/>
      <c r="X216" s="35"/>
      <c r="Y216" s="35"/>
      <c r="Z216" s="35"/>
      <c r="AA216" s="35"/>
      <c r="AB216" s="35"/>
      <c r="AC216" s="35"/>
      <c r="AD216" s="35"/>
      <c r="AE216" s="35"/>
      <c r="AR216" s="198" t="s">
        <v>215</v>
      </c>
      <c r="AT216" s="198" t="s">
        <v>121</v>
      </c>
      <c r="AU216" s="198" t="s">
        <v>80</v>
      </c>
      <c r="AY216" s="18" t="s">
        <v>118</v>
      </c>
      <c r="BE216" s="199">
        <f>IF(N216="základní",J216,0)</f>
        <v>0</v>
      </c>
      <c r="BF216" s="199">
        <f>IF(N216="snížená",J216,0)</f>
        <v>0</v>
      </c>
      <c r="BG216" s="199">
        <f>IF(N216="zákl. přenesená",J216,0)</f>
        <v>0</v>
      </c>
      <c r="BH216" s="199">
        <f>IF(N216="sníž. přenesená",J216,0)</f>
        <v>0</v>
      </c>
      <c r="BI216" s="199">
        <f>IF(N216="nulová",J216,0)</f>
        <v>0</v>
      </c>
      <c r="BJ216" s="18" t="s">
        <v>78</v>
      </c>
      <c r="BK216" s="199">
        <f>ROUND(I216*H216,2)</f>
        <v>0</v>
      </c>
      <c r="BL216" s="18" t="s">
        <v>215</v>
      </c>
      <c r="BM216" s="198" t="s">
        <v>326</v>
      </c>
    </row>
    <row r="217" spans="1:47" s="2" customFormat="1" ht="28.8">
      <c r="A217" s="35"/>
      <c r="B217" s="36"/>
      <c r="C217" s="37"/>
      <c r="D217" s="200" t="s">
        <v>128</v>
      </c>
      <c r="E217" s="37"/>
      <c r="F217" s="201" t="s">
        <v>327</v>
      </c>
      <c r="G217" s="37"/>
      <c r="H217" s="37"/>
      <c r="I217" s="109"/>
      <c r="J217" s="37"/>
      <c r="K217" s="37"/>
      <c r="L217" s="40"/>
      <c r="M217" s="202"/>
      <c r="N217" s="203"/>
      <c r="O217" s="65"/>
      <c r="P217" s="65"/>
      <c r="Q217" s="65"/>
      <c r="R217" s="65"/>
      <c r="S217" s="65"/>
      <c r="T217" s="66"/>
      <c r="U217" s="35"/>
      <c r="V217" s="35"/>
      <c r="W217" s="35"/>
      <c r="X217" s="35"/>
      <c r="Y217" s="35"/>
      <c r="Z217" s="35"/>
      <c r="AA217" s="35"/>
      <c r="AB217" s="35"/>
      <c r="AC217" s="35"/>
      <c r="AD217" s="35"/>
      <c r="AE217" s="35"/>
      <c r="AT217" s="18" t="s">
        <v>128</v>
      </c>
      <c r="AU217" s="18" t="s">
        <v>80</v>
      </c>
    </row>
    <row r="218" spans="2:51" s="13" customFormat="1" ht="12">
      <c r="B218" s="204"/>
      <c r="C218" s="205"/>
      <c r="D218" s="200" t="s">
        <v>130</v>
      </c>
      <c r="E218" s="206" t="s">
        <v>18</v>
      </c>
      <c r="F218" s="207" t="s">
        <v>328</v>
      </c>
      <c r="G218" s="205"/>
      <c r="H218" s="208">
        <v>384</v>
      </c>
      <c r="I218" s="209"/>
      <c r="J218" s="205"/>
      <c r="K218" s="205"/>
      <c r="L218" s="210"/>
      <c r="M218" s="211"/>
      <c r="N218" s="212"/>
      <c r="O218" s="212"/>
      <c r="P218" s="212"/>
      <c r="Q218" s="212"/>
      <c r="R218" s="212"/>
      <c r="S218" s="212"/>
      <c r="T218" s="213"/>
      <c r="AT218" s="214" t="s">
        <v>130</v>
      </c>
      <c r="AU218" s="214" t="s">
        <v>80</v>
      </c>
      <c r="AV218" s="13" t="s">
        <v>80</v>
      </c>
      <c r="AW218" s="13" t="s">
        <v>31</v>
      </c>
      <c r="AX218" s="13" t="s">
        <v>70</v>
      </c>
      <c r="AY218" s="214" t="s">
        <v>118</v>
      </c>
    </row>
    <row r="219" spans="2:51" s="15" customFormat="1" ht="12">
      <c r="B219" s="226"/>
      <c r="C219" s="227"/>
      <c r="D219" s="200" t="s">
        <v>130</v>
      </c>
      <c r="E219" s="228" t="s">
        <v>18</v>
      </c>
      <c r="F219" s="229" t="s">
        <v>329</v>
      </c>
      <c r="G219" s="227"/>
      <c r="H219" s="228" t="s">
        <v>18</v>
      </c>
      <c r="I219" s="230"/>
      <c r="J219" s="227"/>
      <c r="K219" s="227"/>
      <c r="L219" s="231"/>
      <c r="M219" s="232"/>
      <c r="N219" s="233"/>
      <c r="O219" s="233"/>
      <c r="P219" s="233"/>
      <c r="Q219" s="233"/>
      <c r="R219" s="233"/>
      <c r="S219" s="233"/>
      <c r="T219" s="234"/>
      <c r="AT219" s="235" t="s">
        <v>130</v>
      </c>
      <c r="AU219" s="235" t="s">
        <v>80</v>
      </c>
      <c r="AV219" s="15" t="s">
        <v>78</v>
      </c>
      <c r="AW219" s="15" t="s">
        <v>31</v>
      </c>
      <c r="AX219" s="15" t="s">
        <v>70</v>
      </c>
      <c r="AY219" s="235" t="s">
        <v>118</v>
      </c>
    </row>
    <row r="220" spans="2:51" s="14" customFormat="1" ht="12">
      <c r="B220" s="215"/>
      <c r="C220" s="216"/>
      <c r="D220" s="200" t="s">
        <v>130</v>
      </c>
      <c r="E220" s="217" t="s">
        <v>18</v>
      </c>
      <c r="F220" s="218" t="s">
        <v>133</v>
      </c>
      <c r="G220" s="216"/>
      <c r="H220" s="219">
        <v>384</v>
      </c>
      <c r="I220" s="220"/>
      <c r="J220" s="216"/>
      <c r="K220" s="216"/>
      <c r="L220" s="221"/>
      <c r="M220" s="222"/>
      <c r="N220" s="223"/>
      <c r="O220" s="223"/>
      <c r="P220" s="223"/>
      <c r="Q220" s="223"/>
      <c r="R220" s="223"/>
      <c r="S220" s="223"/>
      <c r="T220" s="224"/>
      <c r="AT220" s="225" t="s">
        <v>130</v>
      </c>
      <c r="AU220" s="225" t="s">
        <v>80</v>
      </c>
      <c r="AV220" s="14" t="s">
        <v>126</v>
      </c>
      <c r="AW220" s="14" t="s">
        <v>31</v>
      </c>
      <c r="AX220" s="14" t="s">
        <v>78</v>
      </c>
      <c r="AY220" s="225" t="s">
        <v>118</v>
      </c>
    </row>
    <row r="221" spans="1:65" s="2" customFormat="1" ht="16.5" customHeight="1">
      <c r="A221" s="35"/>
      <c r="B221" s="36"/>
      <c r="C221" s="236" t="s">
        <v>330</v>
      </c>
      <c r="D221" s="236" t="s">
        <v>157</v>
      </c>
      <c r="E221" s="237" t="s">
        <v>331</v>
      </c>
      <c r="F221" s="238" t="s">
        <v>332</v>
      </c>
      <c r="G221" s="239" t="s">
        <v>152</v>
      </c>
      <c r="H221" s="240">
        <v>768</v>
      </c>
      <c r="I221" s="241"/>
      <c r="J221" s="240">
        <f>ROUND(I221*H221,2)</f>
        <v>0</v>
      </c>
      <c r="K221" s="238" t="s">
        <v>125</v>
      </c>
      <c r="L221" s="242"/>
      <c r="M221" s="243" t="s">
        <v>18</v>
      </c>
      <c r="N221" s="244" t="s">
        <v>41</v>
      </c>
      <c r="O221" s="65"/>
      <c r="P221" s="196">
        <f>O221*H221</f>
        <v>0</v>
      </c>
      <c r="Q221" s="196">
        <v>0.0002</v>
      </c>
      <c r="R221" s="196">
        <f>Q221*H221</f>
        <v>0.15360000000000001</v>
      </c>
      <c r="S221" s="196">
        <v>0</v>
      </c>
      <c r="T221" s="197">
        <f>S221*H221</f>
        <v>0</v>
      </c>
      <c r="U221" s="35"/>
      <c r="V221" s="35"/>
      <c r="W221" s="35"/>
      <c r="X221" s="35"/>
      <c r="Y221" s="35"/>
      <c r="Z221" s="35"/>
      <c r="AA221" s="35"/>
      <c r="AB221" s="35"/>
      <c r="AC221" s="35"/>
      <c r="AD221" s="35"/>
      <c r="AE221" s="35"/>
      <c r="AR221" s="198" t="s">
        <v>239</v>
      </c>
      <c r="AT221" s="198" t="s">
        <v>157</v>
      </c>
      <c r="AU221" s="198" t="s">
        <v>80</v>
      </c>
      <c r="AY221" s="18" t="s">
        <v>118</v>
      </c>
      <c r="BE221" s="199">
        <f>IF(N221="základní",J221,0)</f>
        <v>0</v>
      </c>
      <c r="BF221" s="199">
        <f>IF(N221="snížená",J221,0)</f>
        <v>0</v>
      </c>
      <c r="BG221" s="199">
        <f>IF(N221="zákl. přenesená",J221,0)</f>
        <v>0</v>
      </c>
      <c r="BH221" s="199">
        <f>IF(N221="sníž. přenesená",J221,0)</f>
        <v>0</v>
      </c>
      <c r="BI221" s="199">
        <f>IF(N221="nulová",J221,0)</f>
        <v>0</v>
      </c>
      <c r="BJ221" s="18" t="s">
        <v>78</v>
      </c>
      <c r="BK221" s="199">
        <f>ROUND(I221*H221,2)</f>
        <v>0</v>
      </c>
      <c r="BL221" s="18" t="s">
        <v>215</v>
      </c>
      <c r="BM221" s="198" t="s">
        <v>333</v>
      </c>
    </row>
    <row r="222" spans="2:51" s="13" customFormat="1" ht="12">
      <c r="B222" s="204"/>
      <c r="C222" s="205"/>
      <c r="D222" s="200" t="s">
        <v>130</v>
      </c>
      <c r="E222" s="206" t="s">
        <v>18</v>
      </c>
      <c r="F222" s="207" t="s">
        <v>334</v>
      </c>
      <c r="G222" s="205"/>
      <c r="H222" s="208">
        <v>768</v>
      </c>
      <c r="I222" s="209"/>
      <c r="J222" s="205"/>
      <c r="K222" s="205"/>
      <c r="L222" s="210"/>
      <c r="M222" s="211"/>
      <c r="N222" s="212"/>
      <c r="O222" s="212"/>
      <c r="P222" s="212"/>
      <c r="Q222" s="212"/>
      <c r="R222" s="212"/>
      <c r="S222" s="212"/>
      <c r="T222" s="213"/>
      <c r="AT222" s="214" t="s">
        <v>130</v>
      </c>
      <c r="AU222" s="214" t="s">
        <v>80</v>
      </c>
      <c r="AV222" s="13" t="s">
        <v>80</v>
      </c>
      <c r="AW222" s="13" t="s">
        <v>31</v>
      </c>
      <c r="AX222" s="13" t="s">
        <v>70</v>
      </c>
      <c r="AY222" s="214" t="s">
        <v>118</v>
      </c>
    </row>
    <row r="223" spans="2:51" s="14" customFormat="1" ht="12">
      <c r="B223" s="215"/>
      <c r="C223" s="216"/>
      <c r="D223" s="200" t="s">
        <v>130</v>
      </c>
      <c r="E223" s="217" t="s">
        <v>18</v>
      </c>
      <c r="F223" s="218" t="s">
        <v>133</v>
      </c>
      <c r="G223" s="216"/>
      <c r="H223" s="219">
        <v>768</v>
      </c>
      <c r="I223" s="220"/>
      <c r="J223" s="216"/>
      <c r="K223" s="216"/>
      <c r="L223" s="221"/>
      <c r="M223" s="222"/>
      <c r="N223" s="223"/>
      <c r="O223" s="223"/>
      <c r="P223" s="223"/>
      <c r="Q223" s="223"/>
      <c r="R223" s="223"/>
      <c r="S223" s="223"/>
      <c r="T223" s="224"/>
      <c r="AT223" s="225" t="s">
        <v>130</v>
      </c>
      <c r="AU223" s="225" t="s">
        <v>80</v>
      </c>
      <c r="AV223" s="14" t="s">
        <v>126</v>
      </c>
      <c r="AW223" s="14" t="s">
        <v>31</v>
      </c>
      <c r="AX223" s="14" t="s">
        <v>78</v>
      </c>
      <c r="AY223" s="225" t="s">
        <v>118</v>
      </c>
    </row>
    <row r="224" spans="1:65" s="2" customFormat="1" ht="16.5" customHeight="1">
      <c r="A224" s="35"/>
      <c r="B224" s="36"/>
      <c r="C224" s="188" t="s">
        <v>335</v>
      </c>
      <c r="D224" s="188" t="s">
        <v>121</v>
      </c>
      <c r="E224" s="189" t="s">
        <v>336</v>
      </c>
      <c r="F224" s="190" t="s">
        <v>337</v>
      </c>
      <c r="G224" s="191" t="s">
        <v>160</v>
      </c>
      <c r="H224" s="192">
        <v>154.56</v>
      </c>
      <c r="I224" s="193"/>
      <c r="J224" s="192">
        <f>ROUND(I224*H224,2)</f>
        <v>0</v>
      </c>
      <c r="K224" s="190" t="s">
        <v>125</v>
      </c>
      <c r="L224" s="40"/>
      <c r="M224" s="194" t="s">
        <v>18</v>
      </c>
      <c r="N224" s="195" t="s">
        <v>41</v>
      </c>
      <c r="O224" s="65"/>
      <c r="P224" s="196">
        <f>O224*H224</f>
        <v>0</v>
      </c>
      <c r="Q224" s="196">
        <v>6E-05</v>
      </c>
      <c r="R224" s="196">
        <f>Q224*H224</f>
        <v>0.0092736</v>
      </c>
      <c r="S224" s="196">
        <v>0</v>
      </c>
      <c r="T224" s="197">
        <f>S224*H224</f>
        <v>0</v>
      </c>
      <c r="U224" s="35"/>
      <c r="V224" s="35"/>
      <c r="W224" s="35"/>
      <c r="X224" s="35"/>
      <c r="Y224" s="35"/>
      <c r="Z224" s="35"/>
      <c r="AA224" s="35"/>
      <c r="AB224" s="35"/>
      <c r="AC224" s="35"/>
      <c r="AD224" s="35"/>
      <c r="AE224" s="35"/>
      <c r="AR224" s="198" t="s">
        <v>215</v>
      </c>
      <c r="AT224" s="198" t="s">
        <v>121</v>
      </c>
      <c r="AU224" s="198" t="s">
        <v>80</v>
      </c>
      <c r="AY224" s="18" t="s">
        <v>118</v>
      </c>
      <c r="BE224" s="199">
        <f>IF(N224="základní",J224,0)</f>
        <v>0</v>
      </c>
      <c r="BF224" s="199">
        <f>IF(N224="snížená",J224,0)</f>
        <v>0</v>
      </c>
      <c r="BG224" s="199">
        <f>IF(N224="zákl. přenesená",J224,0)</f>
        <v>0</v>
      </c>
      <c r="BH224" s="199">
        <f>IF(N224="sníž. přenesená",J224,0)</f>
        <v>0</v>
      </c>
      <c r="BI224" s="199">
        <f>IF(N224="nulová",J224,0)</f>
        <v>0</v>
      </c>
      <c r="BJ224" s="18" t="s">
        <v>78</v>
      </c>
      <c r="BK224" s="199">
        <f>ROUND(I224*H224,2)</f>
        <v>0</v>
      </c>
      <c r="BL224" s="18" t="s">
        <v>215</v>
      </c>
      <c r="BM224" s="198" t="s">
        <v>338</v>
      </c>
    </row>
    <row r="225" spans="1:47" s="2" customFormat="1" ht="28.8">
      <c r="A225" s="35"/>
      <c r="B225" s="36"/>
      <c r="C225" s="37"/>
      <c r="D225" s="200" t="s">
        <v>128</v>
      </c>
      <c r="E225" s="37"/>
      <c r="F225" s="201" t="s">
        <v>327</v>
      </c>
      <c r="G225" s="37"/>
      <c r="H225" s="37"/>
      <c r="I225" s="109"/>
      <c r="J225" s="37"/>
      <c r="K225" s="37"/>
      <c r="L225" s="40"/>
      <c r="M225" s="202"/>
      <c r="N225" s="203"/>
      <c r="O225" s="65"/>
      <c r="P225" s="65"/>
      <c r="Q225" s="65"/>
      <c r="R225" s="65"/>
      <c r="S225" s="65"/>
      <c r="T225" s="66"/>
      <c r="U225" s="35"/>
      <c r="V225" s="35"/>
      <c r="W225" s="35"/>
      <c r="X225" s="35"/>
      <c r="Y225" s="35"/>
      <c r="Z225" s="35"/>
      <c r="AA225" s="35"/>
      <c r="AB225" s="35"/>
      <c r="AC225" s="35"/>
      <c r="AD225" s="35"/>
      <c r="AE225" s="35"/>
      <c r="AT225" s="18" t="s">
        <v>128</v>
      </c>
      <c r="AU225" s="18" t="s">
        <v>80</v>
      </c>
    </row>
    <row r="226" spans="2:51" s="15" customFormat="1" ht="12">
      <c r="B226" s="226"/>
      <c r="C226" s="227"/>
      <c r="D226" s="200" t="s">
        <v>130</v>
      </c>
      <c r="E226" s="228" t="s">
        <v>18</v>
      </c>
      <c r="F226" s="229" t="s">
        <v>339</v>
      </c>
      <c r="G226" s="227"/>
      <c r="H226" s="228" t="s">
        <v>18</v>
      </c>
      <c r="I226" s="230"/>
      <c r="J226" s="227"/>
      <c r="K226" s="227"/>
      <c r="L226" s="231"/>
      <c r="M226" s="232"/>
      <c r="N226" s="233"/>
      <c r="O226" s="233"/>
      <c r="P226" s="233"/>
      <c r="Q226" s="233"/>
      <c r="R226" s="233"/>
      <c r="S226" s="233"/>
      <c r="T226" s="234"/>
      <c r="AT226" s="235" t="s">
        <v>130</v>
      </c>
      <c r="AU226" s="235" t="s">
        <v>80</v>
      </c>
      <c r="AV226" s="15" t="s">
        <v>78</v>
      </c>
      <c r="AW226" s="15" t="s">
        <v>31</v>
      </c>
      <c r="AX226" s="15" t="s">
        <v>70</v>
      </c>
      <c r="AY226" s="235" t="s">
        <v>118</v>
      </c>
    </row>
    <row r="227" spans="2:51" s="13" customFormat="1" ht="12">
      <c r="B227" s="204"/>
      <c r="C227" s="205"/>
      <c r="D227" s="200" t="s">
        <v>130</v>
      </c>
      <c r="E227" s="206" t="s">
        <v>18</v>
      </c>
      <c r="F227" s="207" t="s">
        <v>340</v>
      </c>
      <c r="G227" s="205"/>
      <c r="H227" s="208">
        <v>154.56</v>
      </c>
      <c r="I227" s="209"/>
      <c r="J227" s="205"/>
      <c r="K227" s="205"/>
      <c r="L227" s="210"/>
      <c r="M227" s="211"/>
      <c r="N227" s="212"/>
      <c r="O227" s="212"/>
      <c r="P227" s="212"/>
      <c r="Q227" s="212"/>
      <c r="R227" s="212"/>
      <c r="S227" s="212"/>
      <c r="T227" s="213"/>
      <c r="AT227" s="214" t="s">
        <v>130</v>
      </c>
      <c r="AU227" s="214" t="s">
        <v>80</v>
      </c>
      <c r="AV227" s="13" t="s">
        <v>80</v>
      </c>
      <c r="AW227" s="13" t="s">
        <v>31</v>
      </c>
      <c r="AX227" s="13" t="s">
        <v>70</v>
      </c>
      <c r="AY227" s="214" t="s">
        <v>118</v>
      </c>
    </row>
    <row r="228" spans="2:51" s="14" customFormat="1" ht="12">
      <c r="B228" s="215"/>
      <c r="C228" s="216"/>
      <c r="D228" s="200" t="s">
        <v>130</v>
      </c>
      <c r="E228" s="217" t="s">
        <v>18</v>
      </c>
      <c r="F228" s="218" t="s">
        <v>133</v>
      </c>
      <c r="G228" s="216"/>
      <c r="H228" s="219">
        <v>154.56</v>
      </c>
      <c r="I228" s="220"/>
      <c r="J228" s="216"/>
      <c r="K228" s="216"/>
      <c r="L228" s="221"/>
      <c r="M228" s="222"/>
      <c r="N228" s="223"/>
      <c r="O228" s="223"/>
      <c r="P228" s="223"/>
      <c r="Q228" s="223"/>
      <c r="R228" s="223"/>
      <c r="S228" s="223"/>
      <c r="T228" s="224"/>
      <c r="AT228" s="225" t="s">
        <v>130</v>
      </c>
      <c r="AU228" s="225" t="s">
        <v>80</v>
      </c>
      <c r="AV228" s="14" t="s">
        <v>126</v>
      </c>
      <c r="AW228" s="14" t="s">
        <v>31</v>
      </c>
      <c r="AX228" s="14" t="s">
        <v>78</v>
      </c>
      <c r="AY228" s="225" t="s">
        <v>118</v>
      </c>
    </row>
    <row r="229" spans="1:65" s="2" customFormat="1" ht="16.5" customHeight="1">
      <c r="A229" s="35"/>
      <c r="B229" s="36"/>
      <c r="C229" s="236" t="s">
        <v>341</v>
      </c>
      <c r="D229" s="236" t="s">
        <v>157</v>
      </c>
      <c r="E229" s="237" t="s">
        <v>342</v>
      </c>
      <c r="F229" s="238" t="s">
        <v>343</v>
      </c>
      <c r="G229" s="239" t="s">
        <v>192</v>
      </c>
      <c r="H229" s="240">
        <v>0.16</v>
      </c>
      <c r="I229" s="241"/>
      <c r="J229" s="240">
        <f>ROUND(I229*H229,2)</f>
        <v>0</v>
      </c>
      <c r="K229" s="238" t="s">
        <v>125</v>
      </c>
      <c r="L229" s="242"/>
      <c r="M229" s="243" t="s">
        <v>18</v>
      </c>
      <c r="N229" s="244" t="s">
        <v>41</v>
      </c>
      <c r="O229" s="65"/>
      <c r="P229" s="196">
        <f>O229*H229</f>
        <v>0</v>
      </c>
      <c r="Q229" s="196">
        <v>1</v>
      </c>
      <c r="R229" s="196">
        <f>Q229*H229</f>
        <v>0.16</v>
      </c>
      <c r="S229" s="196">
        <v>0</v>
      </c>
      <c r="T229" s="197">
        <f>S229*H229</f>
        <v>0</v>
      </c>
      <c r="U229" s="35"/>
      <c r="V229" s="35"/>
      <c r="W229" s="35"/>
      <c r="X229" s="35"/>
      <c r="Y229" s="35"/>
      <c r="Z229" s="35"/>
      <c r="AA229" s="35"/>
      <c r="AB229" s="35"/>
      <c r="AC229" s="35"/>
      <c r="AD229" s="35"/>
      <c r="AE229" s="35"/>
      <c r="AR229" s="198" t="s">
        <v>239</v>
      </c>
      <c r="AT229" s="198" t="s">
        <v>157</v>
      </c>
      <c r="AU229" s="198" t="s">
        <v>80</v>
      </c>
      <c r="AY229" s="18" t="s">
        <v>118</v>
      </c>
      <c r="BE229" s="199">
        <f>IF(N229="základní",J229,0)</f>
        <v>0</v>
      </c>
      <c r="BF229" s="199">
        <f>IF(N229="snížená",J229,0)</f>
        <v>0</v>
      </c>
      <c r="BG229" s="199">
        <f>IF(N229="zákl. přenesená",J229,0)</f>
        <v>0</v>
      </c>
      <c r="BH229" s="199">
        <f>IF(N229="sníž. přenesená",J229,0)</f>
        <v>0</v>
      </c>
      <c r="BI229" s="199">
        <f>IF(N229="nulová",J229,0)</f>
        <v>0</v>
      </c>
      <c r="BJ229" s="18" t="s">
        <v>78</v>
      </c>
      <c r="BK229" s="199">
        <f>ROUND(I229*H229,2)</f>
        <v>0</v>
      </c>
      <c r="BL229" s="18" t="s">
        <v>215</v>
      </c>
      <c r="BM229" s="198" t="s">
        <v>344</v>
      </c>
    </row>
    <row r="230" spans="1:65" s="2" customFormat="1" ht="21.75" customHeight="1">
      <c r="A230" s="35"/>
      <c r="B230" s="36"/>
      <c r="C230" s="188" t="s">
        <v>345</v>
      </c>
      <c r="D230" s="188" t="s">
        <v>121</v>
      </c>
      <c r="E230" s="189" t="s">
        <v>346</v>
      </c>
      <c r="F230" s="190" t="s">
        <v>347</v>
      </c>
      <c r="G230" s="191" t="s">
        <v>192</v>
      </c>
      <c r="H230" s="192">
        <v>5.23</v>
      </c>
      <c r="I230" s="193"/>
      <c r="J230" s="192">
        <f>ROUND(I230*H230,2)</f>
        <v>0</v>
      </c>
      <c r="K230" s="190" t="s">
        <v>125</v>
      </c>
      <c r="L230" s="40"/>
      <c r="M230" s="194" t="s">
        <v>18</v>
      </c>
      <c r="N230" s="195" t="s">
        <v>41</v>
      </c>
      <c r="O230" s="65"/>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215</v>
      </c>
      <c r="AT230" s="198" t="s">
        <v>121</v>
      </c>
      <c r="AU230" s="198" t="s">
        <v>80</v>
      </c>
      <c r="AY230" s="18" t="s">
        <v>118</v>
      </c>
      <c r="BE230" s="199">
        <f>IF(N230="základní",J230,0)</f>
        <v>0</v>
      </c>
      <c r="BF230" s="199">
        <f>IF(N230="snížená",J230,0)</f>
        <v>0</v>
      </c>
      <c r="BG230" s="199">
        <f>IF(N230="zákl. přenesená",J230,0)</f>
        <v>0</v>
      </c>
      <c r="BH230" s="199">
        <f>IF(N230="sníž. přenesená",J230,0)</f>
        <v>0</v>
      </c>
      <c r="BI230" s="199">
        <f>IF(N230="nulová",J230,0)</f>
        <v>0</v>
      </c>
      <c r="BJ230" s="18" t="s">
        <v>78</v>
      </c>
      <c r="BK230" s="199">
        <f>ROUND(I230*H230,2)</f>
        <v>0</v>
      </c>
      <c r="BL230" s="18" t="s">
        <v>215</v>
      </c>
      <c r="BM230" s="198" t="s">
        <v>348</v>
      </c>
    </row>
    <row r="231" spans="1:47" s="2" customFormat="1" ht="86.4">
      <c r="A231" s="35"/>
      <c r="B231" s="36"/>
      <c r="C231" s="37"/>
      <c r="D231" s="200" t="s">
        <v>128</v>
      </c>
      <c r="E231" s="37"/>
      <c r="F231" s="201" t="s">
        <v>349</v>
      </c>
      <c r="G231" s="37"/>
      <c r="H231" s="37"/>
      <c r="I231" s="109"/>
      <c r="J231" s="37"/>
      <c r="K231" s="37"/>
      <c r="L231" s="40"/>
      <c r="M231" s="202"/>
      <c r="N231" s="203"/>
      <c r="O231" s="65"/>
      <c r="P231" s="65"/>
      <c r="Q231" s="65"/>
      <c r="R231" s="65"/>
      <c r="S231" s="65"/>
      <c r="T231" s="66"/>
      <c r="U231" s="35"/>
      <c r="V231" s="35"/>
      <c r="W231" s="35"/>
      <c r="X231" s="35"/>
      <c r="Y231" s="35"/>
      <c r="Z231" s="35"/>
      <c r="AA231" s="35"/>
      <c r="AB231" s="35"/>
      <c r="AC231" s="35"/>
      <c r="AD231" s="35"/>
      <c r="AE231" s="35"/>
      <c r="AT231" s="18" t="s">
        <v>128</v>
      </c>
      <c r="AU231" s="18" t="s">
        <v>80</v>
      </c>
    </row>
    <row r="232" spans="1:65" s="2" customFormat="1" ht="21.75" customHeight="1">
      <c r="A232" s="35"/>
      <c r="B232" s="36"/>
      <c r="C232" s="188" t="s">
        <v>350</v>
      </c>
      <c r="D232" s="188" t="s">
        <v>121</v>
      </c>
      <c r="E232" s="189" t="s">
        <v>351</v>
      </c>
      <c r="F232" s="190" t="s">
        <v>352</v>
      </c>
      <c r="G232" s="191" t="s">
        <v>192</v>
      </c>
      <c r="H232" s="192">
        <v>5.23</v>
      </c>
      <c r="I232" s="193"/>
      <c r="J232" s="192">
        <f>ROUND(I232*H232,2)</f>
        <v>0</v>
      </c>
      <c r="K232" s="190" t="s">
        <v>125</v>
      </c>
      <c r="L232" s="40"/>
      <c r="M232" s="194" t="s">
        <v>18</v>
      </c>
      <c r="N232" s="195" t="s">
        <v>41</v>
      </c>
      <c r="O232" s="65"/>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215</v>
      </c>
      <c r="AT232" s="198" t="s">
        <v>121</v>
      </c>
      <c r="AU232" s="198" t="s">
        <v>80</v>
      </c>
      <c r="AY232" s="18" t="s">
        <v>118</v>
      </c>
      <c r="BE232" s="199">
        <f>IF(N232="základní",J232,0)</f>
        <v>0</v>
      </c>
      <c r="BF232" s="199">
        <f>IF(N232="snížená",J232,0)</f>
        <v>0</v>
      </c>
      <c r="BG232" s="199">
        <f>IF(N232="zákl. přenesená",J232,0)</f>
        <v>0</v>
      </c>
      <c r="BH232" s="199">
        <f>IF(N232="sníž. přenesená",J232,0)</f>
        <v>0</v>
      </c>
      <c r="BI232" s="199">
        <f>IF(N232="nulová",J232,0)</f>
        <v>0</v>
      </c>
      <c r="BJ232" s="18" t="s">
        <v>78</v>
      </c>
      <c r="BK232" s="199">
        <f>ROUND(I232*H232,2)</f>
        <v>0</v>
      </c>
      <c r="BL232" s="18" t="s">
        <v>215</v>
      </c>
      <c r="BM232" s="198" t="s">
        <v>353</v>
      </c>
    </row>
    <row r="233" spans="1:47" s="2" customFormat="1" ht="86.4">
      <c r="A233" s="35"/>
      <c r="B233" s="36"/>
      <c r="C233" s="37"/>
      <c r="D233" s="200" t="s">
        <v>128</v>
      </c>
      <c r="E233" s="37"/>
      <c r="F233" s="201" t="s">
        <v>349</v>
      </c>
      <c r="G233" s="37"/>
      <c r="H233" s="37"/>
      <c r="I233" s="109"/>
      <c r="J233" s="37"/>
      <c r="K233" s="37"/>
      <c r="L233" s="40"/>
      <c r="M233" s="202"/>
      <c r="N233" s="203"/>
      <c r="O233" s="65"/>
      <c r="P233" s="65"/>
      <c r="Q233" s="65"/>
      <c r="R233" s="65"/>
      <c r="S233" s="65"/>
      <c r="T233" s="66"/>
      <c r="U233" s="35"/>
      <c r="V233" s="35"/>
      <c r="W233" s="35"/>
      <c r="X233" s="35"/>
      <c r="Y233" s="35"/>
      <c r="Z233" s="35"/>
      <c r="AA233" s="35"/>
      <c r="AB233" s="35"/>
      <c r="AC233" s="35"/>
      <c r="AD233" s="35"/>
      <c r="AE233" s="35"/>
      <c r="AT233" s="18" t="s">
        <v>128</v>
      </c>
      <c r="AU233" s="18" t="s">
        <v>80</v>
      </c>
    </row>
    <row r="234" spans="2:63" s="12" customFormat="1" ht="22.95" customHeight="1">
      <c r="B234" s="172"/>
      <c r="C234" s="173"/>
      <c r="D234" s="174" t="s">
        <v>69</v>
      </c>
      <c r="E234" s="186" t="s">
        <v>354</v>
      </c>
      <c r="F234" s="186" t="s">
        <v>355</v>
      </c>
      <c r="G234" s="173"/>
      <c r="H234" s="173"/>
      <c r="I234" s="176"/>
      <c r="J234" s="187">
        <f>BK234</f>
        <v>0</v>
      </c>
      <c r="K234" s="173"/>
      <c r="L234" s="178"/>
      <c r="M234" s="179"/>
      <c r="N234" s="180"/>
      <c r="O234" s="180"/>
      <c r="P234" s="181">
        <f>SUM(P235:P254)</f>
        <v>0</v>
      </c>
      <c r="Q234" s="180"/>
      <c r="R234" s="181">
        <f>SUM(R235:R254)</f>
        <v>0.523184</v>
      </c>
      <c r="S234" s="180"/>
      <c r="T234" s="182">
        <f>SUM(T235:T254)</f>
        <v>1.8075839999999999</v>
      </c>
      <c r="AR234" s="183" t="s">
        <v>80</v>
      </c>
      <c r="AT234" s="184" t="s">
        <v>69</v>
      </c>
      <c r="AU234" s="184" t="s">
        <v>78</v>
      </c>
      <c r="AY234" s="183" t="s">
        <v>118</v>
      </c>
      <c r="BK234" s="185">
        <f>SUM(BK235:BK254)</f>
        <v>0</v>
      </c>
    </row>
    <row r="235" spans="1:65" s="2" customFormat="1" ht="16.5" customHeight="1">
      <c r="A235" s="35"/>
      <c r="B235" s="36"/>
      <c r="C235" s="188" t="s">
        <v>356</v>
      </c>
      <c r="D235" s="188" t="s">
        <v>121</v>
      </c>
      <c r="E235" s="189" t="s">
        <v>357</v>
      </c>
      <c r="F235" s="190" t="s">
        <v>358</v>
      </c>
      <c r="G235" s="191" t="s">
        <v>144</v>
      </c>
      <c r="H235" s="192">
        <v>15.2</v>
      </c>
      <c r="I235" s="193"/>
      <c r="J235" s="192">
        <f>ROUND(I235*H235,2)</f>
        <v>0</v>
      </c>
      <c r="K235" s="190" t="s">
        <v>125</v>
      </c>
      <c r="L235" s="40"/>
      <c r="M235" s="194" t="s">
        <v>18</v>
      </c>
      <c r="N235" s="195" t="s">
        <v>41</v>
      </c>
      <c r="O235" s="65"/>
      <c r="P235" s="196">
        <f>O235*H235</f>
        <v>0</v>
      </c>
      <c r="Q235" s="196">
        <v>0</v>
      </c>
      <c r="R235" s="196">
        <f>Q235*H235</f>
        <v>0</v>
      </c>
      <c r="S235" s="196">
        <v>0</v>
      </c>
      <c r="T235" s="197">
        <f>S235*H235</f>
        <v>0</v>
      </c>
      <c r="U235" s="35"/>
      <c r="V235" s="35"/>
      <c r="W235" s="35"/>
      <c r="X235" s="35"/>
      <c r="Y235" s="35"/>
      <c r="Z235" s="35"/>
      <c r="AA235" s="35"/>
      <c r="AB235" s="35"/>
      <c r="AC235" s="35"/>
      <c r="AD235" s="35"/>
      <c r="AE235" s="35"/>
      <c r="AR235" s="198" t="s">
        <v>215</v>
      </c>
      <c r="AT235" s="198" t="s">
        <v>121</v>
      </c>
      <c r="AU235" s="198" t="s">
        <v>80</v>
      </c>
      <c r="AY235" s="18" t="s">
        <v>118</v>
      </c>
      <c r="BE235" s="199">
        <f>IF(N235="základní",J235,0)</f>
        <v>0</v>
      </c>
      <c r="BF235" s="199">
        <f>IF(N235="snížená",J235,0)</f>
        <v>0</v>
      </c>
      <c r="BG235" s="199">
        <f>IF(N235="zákl. přenesená",J235,0)</f>
        <v>0</v>
      </c>
      <c r="BH235" s="199">
        <f>IF(N235="sníž. přenesená",J235,0)</f>
        <v>0</v>
      </c>
      <c r="BI235" s="199">
        <f>IF(N235="nulová",J235,0)</f>
        <v>0</v>
      </c>
      <c r="BJ235" s="18" t="s">
        <v>78</v>
      </c>
      <c r="BK235" s="199">
        <f>ROUND(I235*H235,2)</f>
        <v>0</v>
      </c>
      <c r="BL235" s="18" t="s">
        <v>215</v>
      </c>
      <c r="BM235" s="198" t="s">
        <v>359</v>
      </c>
    </row>
    <row r="236" spans="1:47" s="2" customFormat="1" ht="48">
      <c r="A236" s="35"/>
      <c r="B236" s="36"/>
      <c r="C236" s="37"/>
      <c r="D236" s="200" t="s">
        <v>128</v>
      </c>
      <c r="E236" s="37"/>
      <c r="F236" s="201" t="s">
        <v>360</v>
      </c>
      <c r="G236" s="37"/>
      <c r="H236" s="37"/>
      <c r="I236" s="109"/>
      <c r="J236" s="37"/>
      <c r="K236" s="37"/>
      <c r="L236" s="40"/>
      <c r="M236" s="202"/>
      <c r="N236" s="203"/>
      <c r="O236" s="65"/>
      <c r="P236" s="65"/>
      <c r="Q236" s="65"/>
      <c r="R236" s="65"/>
      <c r="S236" s="65"/>
      <c r="T236" s="66"/>
      <c r="U236" s="35"/>
      <c r="V236" s="35"/>
      <c r="W236" s="35"/>
      <c r="X236" s="35"/>
      <c r="Y236" s="35"/>
      <c r="Z236" s="35"/>
      <c r="AA236" s="35"/>
      <c r="AB236" s="35"/>
      <c r="AC236" s="35"/>
      <c r="AD236" s="35"/>
      <c r="AE236" s="35"/>
      <c r="AT236" s="18" t="s">
        <v>128</v>
      </c>
      <c r="AU236" s="18" t="s">
        <v>80</v>
      </c>
    </row>
    <row r="237" spans="2:51" s="13" customFormat="1" ht="12">
      <c r="B237" s="204"/>
      <c r="C237" s="205"/>
      <c r="D237" s="200" t="s">
        <v>130</v>
      </c>
      <c r="E237" s="206" t="s">
        <v>18</v>
      </c>
      <c r="F237" s="207" t="s">
        <v>361</v>
      </c>
      <c r="G237" s="205"/>
      <c r="H237" s="208">
        <v>15.2</v>
      </c>
      <c r="I237" s="209"/>
      <c r="J237" s="205"/>
      <c r="K237" s="205"/>
      <c r="L237" s="210"/>
      <c r="M237" s="211"/>
      <c r="N237" s="212"/>
      <c r="O237" s="212"/>
      <c r="P237" s="212"/>
      <c r="Q237" s="212"/>
      <c r="R237" s="212"/>
      <c r="S237" s="212"/>
      <c r="T237" s="213"/>
      <c r="AT237" s="214" t="s">
        <v>130</v>
      </c>
      <c r="AU237" s="214" t="s">
        <v>80</v>
      </c>
      <c r="AV237" s="13" t="s">
        <v>80</v>
      </c>
      <c r="AW237" s="13" t="s">
        <v>31</v>
      </c>
      <c r="AX237" s="13" t="s">
        <v>70</v>
      </c>
      <c r="AY237" s="214" t="s">
        <v>118</v>
      </c>
    </row>
    <row r="238" spans="2:51" s="14" customFormat="1" ht="12">
      <c r="B238" s="215"/>
      <c r="C238" s="216"/>
      <c r="D238" s="200" t="s">
        <v>130</v>
      </c>
      <c r="E238" s="217" t="s">
        <v>18</v>
      </c>
      <c r="F238" s="218" t="s">
        <v>133</v>
      </c>
      <c r="G238" s="216"/>
      <c r="H238" s="219">
        <v>15.2</v>
      </c>
      <c r="I238" s="220"/>
      <c r="J238" s="216"/>
      <c r="K238" s="216"/>
      <c r="L238" s="221"/>
      <c r="M238" s="222"/>
      <c r="N238" s="223"/>
      <c r="O238" s="223"/>
      <c r="P238" s="223"/>
      <c r="Q238" s="223"/>
      <c r="R238" s="223"/>
      <c r="S238" s="223"/>
      <c r="T238" s="224"/>
      <c r="AT238" s="225" t="s">
        <v>130</v>
      </c>
      <c r="AU238" s="225" t="s">
        <v>80</v>
      </c>
      <c r="AV238" s="14" t="s">
        <v>126</v>
      </c>
      <c r="AW238" s="14" t="s">
        <v>31</v>
      </c>
      <c r="AX238" s="14" t="s">
        <v>78</v>
      </c>
      <c r="AY238" s="225" t="s">
        <v>118</v>
      </c>
    </row>
    <row r="239" spans="1:65" s="2" customFormat="1" ht="16.5" customHeight="1">
      <c r="A239" s="35"/>
      <c r="B239" s="36"/>
      <c r="C239" s="188" t="s">
        <v>362</v>
      </c>
      <c r="D239" s="188" t="s">
        <v>121</v>
      </c>
      <c r="E239" s="189" t="s">
        <v>363</v>
      </c>
      <c r="F239" s="190" t="s">
        <v>364</v>
      </c>
      <c r="G239" s="191" t="s">
        <v>144</v>
      </c>
      <c r="H239" s="192">
        <v>15.2</v>
      </c>
      <c r="I239" s="193"/>
      <c r="J239" s="192">
        <f>ROUND(I239*H239,2)</f>
        <v>0</v>
      </c>
      <c r="K239" s="190" t="s">
        <v>125</v>
      </c>
      <c r="L239" s="40"/>
      <c r="M239" s="194" t="s">
        <v>18</v>
      </c>
      <c r="N239" s="195" t="s">
        <v>41</v>
      </c>
      <c r="O239" s="65"/>
      <c r="P239" s="196">
        <f>O239*H239</f>
        <v>0</v>
      </c>
      <c r="Q239" s="196">
        <v>0.0003</v>
      </c>
      <c r="R239" s="196">
        <f>Q239*H239</f>
        <v>0.00456</v>
      </c>
      <c r="S239" s="196">
        <v>0</v>
      </c>
      <c r="T239" s="197">
        <f>S239*H239</f>
        <v>0</v>
      </c>
      <c r="U239" s="35"/>
      <c r="V239" s="35"/>
      <c r="W239" s="35"/>
      <c r="X239" s="35"/>
      <c r="Y239" s="35"/>
      <c r="Z239" s="35"/>
      <c r="AA239" s="35"/>
      <c r="AB239" s="35"/>
      <c r="AC239" s="35"/>
      <c r="AD239" s="35"/>
      <c r="AE239" s="35"/>
      <c r="AR239" s="198" t="s">
        <v>215</v>
      </c>
      <c r="AT239" s="198" t="s">
        <v>121</v>
      </c>
      <c r="AU239" s="198" t="s">
        <v>80</v>
      </c>
      <c r="AY239" s="18" t="s">
        <v>118</v>
      </c>
      <c r="BE239" s="199">
        <f>IF(N239="základní",J239,0)</f>
        <v>0</v>
      </c>
      <c r="BF239" s="199">
        <f>IF(N239="snížená",J239,0)</f>
        <v>0</v>
      </c>
      <c r="BG239" s="199">
        <f>IF(N239="zákl. přenesená",J239,0)</f>
        <v>0</v>
      </c>
      <c r="BH239" s="199">
        <f>IF(N239="sníž. přenesená",J239,0)</f>
        <v>0</v>
      </c>
      <c r="BI239" s="199">
        <f>IF(N239="nulová",J239,0)</f>
        <v>0</v>
      </c>
      <c r="BJ239" s="18" t="s">
        <v>78</v>
      </c>
      <c r="BK239" s="199">
        <f>ROUND(I239*H239,2)</f>
        <v>0</v>
      </c>
      <c r="BL239" s="18" t="s">
        <v>215</v>
      </c>
      <c r="BM239" s="198" t="s">
        <v>365</v>
      </c>
    </row>
    <row r="240" spans="1:47" s="2" customFormat="1" ht="48">
      <c r="A240" s="35"/>
      <c r="B240" s="36"/>
      <c r="C240" s="37"/>
      <c r="D240" s="200" t="s">
        <v>128</v>
      </c>
      <c r="E240" s="37"/>
      <c r="F240" s="201" t="s">
        <v>360</v>
      </c>
      <c r="G240" s="37"/>
      <c r="H240" s="37"/>
      <c r="I240" s="109"/>
      <c r="J240" s="37"/>
      <c r="K240" s="37"/>
      <c r="L240" s="40"/>
      <c r="M240" s="202"/>
      <c r="N240" s="203"/>
      <c r="O240" s="65"/>
      <c r="P240" s="65"/>
      <c r="Q240" s="65"/>
      <c r="R240" s="65"/>
      <c r="S240" s="65"/>
      <c r="T240" s="66"/>
      <c r="U240" s="35"/>
      <c r="V240" s="35"/>
      <c r="W240" s="35"/>
      <c r="X240" s="35"/>
      <c r="Y240" s="35"/>
      <c r="Z240" s="35"/>
      <c r="AA240" s="35"/>
      <c r="AB240" s="35"/>
      <c r="AC240" s="35"/>
      <c r="AD240" s="35"/>
      <c r="AE240" s="35"/>
      <c r="AT240" s="18" t="s">
        <v>128</v>
      </c>
      <c r="AU240" s="18" t="s">
        <v>80</v>
      </c>
    </row>
    <row r="241" spans="1:65" s="2" customFormat="1" ht="16.5" customHeight="1">
      <c r="A241" s="35"/>
      <c r="B241" s="36"/>
      <c r="C241" s="188" t="s">
        <v>366</v>
      </c>
      <c r="D241" s="188" t="s">
        <v>121</v>
      </c>
      <c r="E241" s="189" t="s">
        <v>367</v>
      </c>
      <c r="F241" s="190" t="s">
        <v>368</v>
      </c>
      <c r="G241" s="191" t="s">
        <v>144</v>
      </c>
      <c r="H241" s="192">
        <v>15.2</v>
      </c>
      <c r="I241" s="193"/>
      <c r="J241" s="192">
        <f>ROUND(I241*H241,2)</f>
        <v>0</v>
      </c>
      <c r="K241" s="190" t="s">
        <v>125</v>
      </c>
      <c r="L241" s="40"/>
      <c r="M241" s="194" t="s">
        <v>18</v>
      </c>
      <c r="N241" s="195" t="s">
        <v>41</v>
      </c>
      <c r="O241" s="65"/>
      <c r="P241" s="196">
        <f>O241*H241</f>
        <v>0</v>
      </c>
      <c r="Q241" s="196">
        <v>0</v>
      </c>
      <c r="R241" s="196">
        <f>Q241*H241</f>
        <v>0</v>
      </c>
      <c r="S241" s="196">
        <v>0.08317</v>
      </c>
      <c r="T241" s="197">
        <f>S241*H241</f>
        <v>1.2641839999999998</v>
      </c>
      <c r="U241" s="35"/>
      <c r="V241" s="35"/>
      <c r="W241" s="35"/>
      <c r="X241" s="35"/>
      <c r="Y241" s="35"/>
      <c r="Z241" s="35"/>
      <c r="AA241" s="35"/>
      <c r="AB241" s="35"/>
      <c r="AC241" s="35"/>
      <c r="AD241" s="35"/>
      <c r="AE241" s="35"/>
      <c r="AR241" s="198" t="s">
        <v>215</v>
      </c>
      <c r="AT241" s="198" t="s">
        <v>121</v>
      </c>
      <c r="AU241" s="198" t="s">
        <v>80</v>
      </c>
      <c r="AY241" s="18" t="s">
        <v>118</v>
      </c>
      <c r="BE241" s="199">
        <f>IF(N241="základní",J241,0)</f>
        <v>0</v>
      </c>
      <c r="BF241" s="199">
        <f>IF(N241="snížená",J241,0)</f>
        <v>0</v>
      </c>
      <c r="BG241" s="199">
        <f>IF(N241="zákl. přenesená",J241,0)</f>
        <v>0</v>
      </c>
      <c r="BH241" s="199">
        <f>IF(N241="sníž. přenesená",J241,0)</f>
        <v>0</v>
      </c>
      <c r="BI241" s="199">
        <f>IF(N241="nulová",J241,0)</f>
        <v>0</v>
      </c>
      <c r="BJ241" s="18" t="s">
        <v>78</v>
      </c>
      <c r="BK241" s="199">
        <f>ROUND(I241*H241,2)</f>
        <v>0</v>
      </c>
      <c r="BL241" s="18" t="s">
        <v>215</v>
      </c>
      <c r="BM241" s="198" t="s">
        <v>369</v>
      </c>
    </row>
    <row r="242" spans="2:51" s="13" customFormat="1" ht="12">
      <c r="B242" s="204"/>
      <c r="C242" s="205"/>
      <c r="D242" s="200" t="s">
        <v>130</v>
      </c>
      <c r="E242" s="206" t="s">
        <v>18</v>
      </c>
      <c r="F242" s="207" t="s">
        <v>370</v>
      </c>
      <c r="G242" s="205"/>
      <c r="H242" s="208">
        <v>15.2</v>
      </c>
      <c r="I242" s="209"/>
      <c r="J242" s="205"/>
      <c r="K242" s="205"/>
      <c r="L242" s="210"/>
      <c r="M242" s="211"/>
      <c r="N242" s="212"/>
      <c r="O242" s="212"/>
      <c r="P242" s="212"/>
      <c r="Q242" s="212"/>
      <c r="R242" s="212"/>
      <c r="S242" s="212"/>
      <c r="T242" s="213"/>
      <c r="AT242" s="214" t="s">
        <v>130</v>
      </c>
      <c r="AU242" s="214" t="s">
        <v>80</v>
      </c>
      <c r="AV242" s="13" t="s">
        <v>80</v>
      </c>
      <c r="AW242" s="13" t="s">
        <v>31</v>
      </c>
      <c r="AX242" s="13" t="s">
        <v>70</v>
      </c>
      <c r="AY242" s="214" t="s">
        <v>118</v>
      </c>
    </row>
    <row r="243" spans="2:51" s="14" customFormat="1" ht="12">
      <c r="B243" s="215"/>
      <c r="C243" s="216"/>
      <c r="D243" s="200" t="s">
        <v>130</v>
      </c>
      <c r="E243" s="217" t="s">
        <v>18</v>
      </c>
      <c r="F243" s="218" t="s">
        <v>133</v>
      </c>
      <c r="G243" s="216"/>
      <c r="H243" s="219">
        <v>15.2</v>
      </c>
      <c r="I243" s="220"/>
      <c r="J243" s="216"/>
      <c r="K243" s="216"/>
      <c r="L243" s="221"/>
      <c r="M243" s="222"/>
      <c r="N243" s="223"/>
      <c r="O243" s="223"/>
      <c r="P243" s="223"/>
      <c r="Q243" s="223"/>
      <c r="R243" s="223"/>
      <c r="S243" s="223"/>
      <c r="T243" s="224"/>
      <c r="AT243" s="225" t="s">
        <v>130</v>
      </c>
      <c r="AU243" s="225" t="s">
        <v>80</v>
      </c>
      <c r="AV243" s="14" t="s">
        <v>126</v>
      </c>
      <c r="AW243" s="14" t="s">
        <v>31</v>
      </c>
      <c r="AX243" s="14" t="s">
        <v>78</v>
      </c>
      <c r="AY243" s="225" t="s">
        <v>118</v>
      </c>
    </row>
    <row r="244" spans="1:65" s="2" customFormat="1" ht="21.75" customHeight="1">
      <c r="A244" s="35"/>
      <c r="B244" s="36"/>
      <c r="C244" s="188" t="s">
        <v>371</v>
      </c>
      <c r="D244" s="188" t="s">
        <v>121</v>
      </c>
      <c r="E244" s="189" t="s">
        <v>372</v>
      </c>
      <c r="F244" s="190" t="s">
        <v>373</v>
      </c>
      <c r="G244" s="191" t="s">
        <v>152</v>
      </c>
      <c r="H244" s="192">
        <v>380</v>
      </c>
      <c r="I244" s="193"/>
      <c r="J244" s="192">
        <f>ROUND(I244*H244,2)</f>
        <v>0</v>
      </c>
      <c r="K244" s="190" t="s">
        <v>125</v>
      </c>
      <c r="L244" s="40"/>
      <c r="M244" s="194" t="s">
        <v>18</v>
      </c>
      <c r="N244" s="195" t="s">
        <v>41</v>
      </c>
      <c r="O244" s="65"/>
      <c r="P244" s="196">
        <f>O244*H244</f>
        <v>0</v>
      </c>
      <c r="Q244" s="196">
        <v>0.00052</v>
      </c>
      <c r="R244" s="196">
        <f>Q244*H244</f>
        <v>0.19759999999999997</v>
      </c>
      <c r="S244" s="196">
        <v>0.00143</v>
      </c>
      <c r="T244" s="197">
        <f>S244*H244</f>
        <v>0.5434</v>
      </c>
      <c r="U244" s="35"/>
      <c r="V244" s="35"/>
      <c r="W244" s="35"/>
      <c r="X244" s="35"/>
      <c r="Y244" s="35"/>
      <c r="Z244" s="35"/>
      <c r="AA244" s="35"/>
      <c r="AB244" s="35"/>
      <c r="AC244" s="35"/>
      <c r="AD244" s="35"/>
      <c r="AE244" s="35"/>
      <c r="AR244" s="198" t="s">
        <v>215</v>
      </c>
      <c r="AT244" s="198" t="s">
        <v>121</v>
      </c>
      <c r="AU244" s="198" t="s">
        <v>80</v>
      </c>
      <c r="AY244" s="18" t="s">
        <v>118</v>
      </c>
      <c r="BE244" s="199">
        <f>IF(N244="základní",J244,0)</f>
        <v>0</v>
      </c>
      <c r="BF244" s="199">
        <f>IF(N244="snížená",J244,0)</f>
        <v>0</v>
      </c>
      <c r="BG244" s="199">
        <f>IF(N244="zákl. přenesená",J244,0)</f>
        <v>0</v>
      </c>
      <c r="BH244" s="199">
        <f>IF(N244="sníž. přenesená",J244,0)</f>
        <v>0</v>
      </c>
      <c r="BI244" s="199">
        <f>IF(N244="nulová",J244,0)</f>
        <v>0</v>
      </c>
      <c r="BJ244" s="18" t="s">
        <v>78</v>
      </c>
      <c r="BK244" s="199">
        <f>ROUND(I244*H244,2)</f>
        <v>0</v>
      </c>
      <c r="BL244" s="18" t="s">
        <v>215</v>
      </c>
      <c r="BM244" s="198" t="s">
        <v>374</v>
      </c>
    </row>
    <row r="245" spans="2:51" s="13" customFormat="1" ht="12">
      <c r="B245" s="204"/>
      <c r="C245" s="205"/>
      <c r="D245" s="200" t="s">
        <v>130</v>
      </c>
      <c r="E245" s="206" t="s">
        <v>18</v>
      </c>
      <c r="F245" s="207" t="s">
        <v>375</v>
      </c>
      <c r="G245" s="205"/>
      <c r="H245" s="208">
        <v>260</v>
      </c>
      <c r="I245" s="209"/>
      <c r="J245" s="205"/>
      <c r="K245" s="205"/>
      <c r="L245" s="210"/>
      <c r="M245" s="211"/>
      <c r="N245" s="212"/>
      <c r="O245" s="212"/>
      <c r="P245" s="212"/>
      <c r="Q245" s="212"/>
      <c r="R245" s="212"/>
      <c r="S245" s="212"/>
      <c r="T245" s="213"/>
      <c r="AT245" s="214" t="s">
        <v>130</v>
      </c>
      <c r="AU245" s="214" t="s">
        <v>80</v>
      </c>
      <c r="AV245" s="13" t="s">
        <v>80</v>
      </c>
      <c r="AW245" s="13" t="s">
        <v>31</v>
      </c>
      <c r="AX245" s="13" t="s">
        <v>70</v>
      </c>
      <c r="AY245" s="214" t="s">
        <v>118</v>
      </c>
    </row>
    <row r="246" spans="2:51" s="13" customFormat="1" ht="12">
      <c r="B246" s="204"/>
      <c r="C246" s="205"/>
      <c r="D246" s="200" t="s">
        <v>130</v>
      </c>
      <c r="E246" s="206" t="s">
        <v>18</v>
      </c>
      <c r="F246" s="207" t="s">
        <v>376</v>
      </c>
      <c r="G246" s="205"/>
      <c r="H246" s="208">
        <v>120</v>
      </c>
      <c r="I246" s="209"/>
      <c r="J246" s="205"/>
      <c r="K246" s="205"/>
      <c r="L246" s="210"/>
      <c r="M246" s="211"/>
      <c r="N246" s="212"/>
      <c r="O246" s="212"/>
      <c r="P246" s="212"/>
      <c r="Q246" s="212"/>
      <c r="R246" s="212"/>
      <c r="S246" s="212"/>
      <c r="T246" s="213"/>
      <c r="AT246" s="214" t="s">
        <v>130</v>
      </c>
      <c r="AU246" s="214" t="s">
        <v>80</v>
      </c>
      <c r="AV246" s="13" t="s">
        <v>80</v>
      </c>
      <c r="AW246" s="13" t="s">
        <v>31</v>
      </c>
      <c r="AX246" s="13" t="s">
        <v>70</v>
      </c>
      <c r="AY246" s="214" t="s">
        <v>118</v>
      </c>
    </row>
    <row r="247" spans="2:51" s="14" customFormat="1" ht="12">
      <c r="B247" s="215"/>
      <c r="C247" s="216"/>
      <c r="D247" s="200" t="s">
        <v>130</v>
      </c>
      <c r="E247" s="217" t="s">
        <v>18</v>
      </c>
      <c r="F247" s="218" t="s">
        <v>133</v>
      </c>
      <c r="G247" s="216"/>
      <c r="H247" s="219">
        <v>380</v>
      </c>
      <c r="I247" s="220"/>
      <c r="J247" s="216"/>
      <c r="K247" s="216"/>
      <c r="L247" s="221"/>
      <c r="M247" s="222"/>
      <c r="N247" s="223"/>
      <c r="O247" s="223"/>
      <c r="P247" s="223"/>
      <c r="Q247" s="223"/>
      <c r="R247" s="223"/>
      <c r="S247" s="223"/>
      <c r="T247" s="224"/>
      <c r="AT247" s="225" t="s">
        <v>130</v>
      </c>
      <c r="AU247" s="225" t="s">
        <v>80</v>
      </c>
      <c r="AV247" s="14" t="s">
        <v>126</v>
      </c>
      <c r="AW247" s="14" t="s">
        <v>31</v>
      </c>
      <c r="AX247" s="14" t="s">
        <v>78</v>
      </c>
      <c r="AY247" s="225" t="s">
        <v>118</v>
      </c>
    </row>
    <row r="248" spans="1:65" s="2" customFormat="1" ht="16.5" customHeight="1">
      <c r="A248" s="35"/>
      <c r="B248" s="36"/>
      <c r="C248" s="236" t="s">
        <v>377</v>
      </c>
      <c r="D248" s="236" t="s">
        <v>157</v>
      </c>
      <c r="E248" s="237" t="s">
        <v>378</v>
      </c>
      <c r="F248" s="238" t="s">
        <v>379</v>
      </c>
      <c r="G248" s="239" t="s">
        <v>144</v>
      </c>
      <c r="H248" s="240">
        <v>16.72</v>
      </c>
      <c r="I248" s="241"/>
      <c r="J248" s="240">
        <f>ROUND(I248*H248,2)</f>
        <v>0</v>
      </c>
      <c r="K248" s="238" t="s">
        <v>125</v>
      </c>
      <c r="L248" s="242"/>
      <c r="M248" s="243" t="s">
        <v>18</v>
      </c>
      <c r="N248" s="244" t="s">
        <v>41</v>
      </c>
      <c r="O248" s="65"/>
      <c r="P248" s="196">
        <f>O248*H248</f>
        <v>0</v>
      </c>
      <c r="Q248" s="196">
        <v>0.0192</v>
      </c>
      <c r="R248" s="196">
        <f>Q248*H248</f>
        <v>0.321024</v>
      </c>
      <c r="S248" s="196">
        <v>0</v>
      </c>
      <c r="T248" s="197">
        <f>S248*H248</f>
        <v>0</v>
      </c>
      <c r="U248" s="35"/>
      <c r="V248" s="35"/>
      <c r="W248" s="35"/>
      <c r="X248" s="35"/>
      <c r="Y248" s="35"/>
      <c r="Z248" s="35"/>
      <c r="AA248" s="35"/>
      <c r="AB248" s="35"/>
      <c r="AC248" s="35"/>
      <c r="AD248" s="35"/>
      <c r="AE248" s="35"/>
      <c r="AR248" s="198" t="s">
        <v>239</v>
      </c>
      <c r="AT248" s="198" t="s">
        <v>157</v>
      </c>
      <c r="AU248" s="198" t="s">
        <v>80</v>
      </c>
      <c r="AY248" s="18" t="s">
        <v>118</v>
      </c>
      <c r="BE248" s="199">
        <f>IF(N248="základní",J248,0)</f>
        <v>0</v>
      </c>
      <c r="BF248" s="199">
        <f>IF(N248="snížená",J248,0)</f>
        <v>0</v>
      </c>
      <c r="BG248" s="199">
        <f>IF(N248="zákl. přenesená",J248,0)</f>
        <v>0</v>
      </c>
      <c r="BH248" s="199">
        <f>IF(N248="sníž. přenesená",J248,0)</f>
        <v>0</v>
      </c>
      <c r="BI248" s="199">
        <f>IF(N248="nulová",J248,0)</f>
        <v>0</v>
      </c>
      <c r="BJ248" s="18" t="s">
        <v>78</v>
      </c>
      <c r="BK248" s="199">
        <f>ROUND(I248*H248,2)</f>
        <v>0</v>
      </c>
      <c r="BL248" s="18" t="s">
        <v>215</v>
      </c>
      <c r="BM248" s="198" t="s">
        <v>380</v>
      </c>
    </row>
    <row r="249" spans="2:51" s="13" customFormat="1" ht="12">
      <c r="B249" s="204"/>
      <c r="C249" s="205"/>
      <c r="D249" s="200" t="s">
        <v>130</v>
      </c>
      <c r="E249" s="206" t="s">
        <v>18</v>
      </c>
      <c r="F249" s="207" t="s">
        <v>381</v>
      </c>
      <c r="G249" s="205"/>
      <c r="H249" s="208">
        <v>16.72</v>
      </c>
      <c r="I249" s="209"/>
      <c r="J249" s="205"/>
      <c r="K249" s="205"/>
      <c r="L249" s="210"/>
      <c r="M249" s="211"/>
      <c r="N249" s="212"/>
      <c r="O249" s="212"/>
      <c r="P249" s="212"/>
      <c r="Q249" s="212"/>
      <c r="R249" s="212"/>
      <c r="S249" s="212"/>
      <c r="T249" s="213"/>
      <c r="AT249" s="214" t="s">
        <v>130</v>
      </c>
      <c r="AU249" s="214" t="s">
        <v>80</v>
      </c>
      <c r="AV249" s="13" t="s">
        <v>80</v>
      </c>
      <c r="AW249" s="13" t="s">
        <v>31</v>
      </c>
      <c r="AX249" s="13" t="s">
        <v>70</v>
      </c>
      <c r="AY249" s="214" t="s">
        <v>118</v>
      </c>
    </row>
    <row r="250" spans="2:51" s="14" customFormat="1" ht="12">
      <c r="B250" s="215"/>
      <c r="C250" s="216"/>
      <c r="D250" s="200" t="s">
        <v>130</v>
      </c>
      <c r="E250" s="217" t="s">
        <v>18</v>
      </c>
      <c r="F250" s="218" t="s">
        <v>133</v>
      </c>
      <c r="G250" s="216"/>
      <c r="H250" s="219">
        <v>16.72</v>
      </c>
      <c r="I250" s="220"/>
      <c r="J250" s="216"/>
      <c r="K250" s="216"/>
      <c r="L250" s="221"/>
      <c r="M250" s="222"/>
      <c r="N250" s="223"/>
      <c r="O250" s="223"/>
      <c r="P250" s="223"/>
      <c r="Q250" s="223"/>
      <c r="R250" s="223"/>
      <c r="S250" s="223"/>
      <c r="T250" s="224"/>
      <c r="AT250" s="225" t="s">
        <v>130</v>
      </c>
      <c r="AU250" s="225" t="s">
        <v>80</v>
      </c>
      <c r="AV250" s="14" t="s">
        <v>126</v>
      </c>
      <c r="AW250" s="14" t="s">
        <v>31</v>
      </c>
      <c r="AX250" s="14" t="s">
        <v>78</v>
      </c>
      <c r="AY250" s="225" t="s">
        <v>118</v>
      </c>
    </row>
    <row r="251" spans="1:65" s="2" customFormat="1" ht="21.75" customHeight="1">
      <c r="A251" s="35"/>
      <c r="B251" s="36"/>
      <c r="C251" s="188" t="s">
        <v>382</v>
      </c>
      <c r="D251" s="188" t="s">
        <v>121</v>
      </c>
      <c r="E251" s="189" t="s">
        <v>383</v>
      </c>
      <c r="F251" s="190" t="s">
        <v>384</v>
      </c>
      <c r="G251" s="191" t="s">
        <v>192</v>
      </c>
      <c r="H251" s="192">
        <v>0.52</v>
      </c>
      <c r="I251" s="193"/>
      <c r="J251" s="192">
        <f>ROUND(I251*H251,2)</f>
        <v>0</v>
      </c>
      <c r="K251" s="190" t="s">
        <v>125</v>
      </c>
      <c r="L251" s="40"/>
      <c r="M251" s="194" t="s">
        <v>18</v>
      </c>
      <c r="N251" s="195" t="s">
        <v>41</v>
      </c>
      <c r="O251" s="65"/>
      <c r="P251" s="196">
        <f>O251*H251</f>
        <v>0</v>
      </c>
      <c r="Q251" s="196">
        <v>0</v>
      </c>
      <c r="R251" s="196">
        <f>Q251*H251</f>
        <v>0</v>
      </c>
      <c r="S251" s="196">
        <v>0</v>
      </c>
      <c r="T251" s="197">
        <f>S251*H251</f>
        <v>0</v>
      </c>
      <c r="U251" s="35"/>
      <c r="V251" s="35"/>
      <c r="W251" s="35"/>
      <c r="X251" s="35"/>
      <c r="Y251" s="35"/>
      <c r="Z251" s="35"/>
      <c r="AA251" s="35"/>
      <c r="AB251" s="35"/>
      <c r="AC251" s="35"/>
      <c r="AD251" s="35"/>
      <c r="AE251" s="35"/>
      <c r="AR251" s="198" t="s">
        <v>215</v>
      </c>
      <c r="AT251" s="198" t="s">
        <v>121</v>
      </c>
      <c r="AU251" s="198" t="s">
        <v>80</v>
      </c>
      <c r="AY251" s="18" t="s">
        <v>118</v>
      </c>
      <c r="BE251" s="199">
        <f>IF(N251="základní",J251,0)</f>
        <v>0</v>
      </c>
      <c r="BF251" s="199">
        <f>IF(N251="snížená",J251,0)</f>
        <v>0</v>
      </c>
      <c r="BG251" s="199">
        <f>IF(N251="zákl. přenesená",J251,0)</f>
        <v>0</v>
      </c>
      <c r="BH251" s="199">
        <f>IF(N251="sníž. přenesená",J251,0)</f>
        <v>0</v>
      </c>
      <c r="BI251" s="199">
        <f>IF(N251="nulová",J251,0)</f>
        <v>0</v>
      </c>
      <c r="BJ251" s="18" t="s">
        <v>78</v>
      </c>
      <c r="BK251" s="199">
        <f>ROUND(I251*H251,2)</f>
        <v>0</v>
      </c>
      <c r="BL251" s="18" t="s">
        <v>215</v>
      </c>
      <c r="BM251" s="198" t="s">
        <v>385</v>
      </c>
    </row>
    <row r="252" spans="1:47" s="2" customFormat="1" ht="86.4">
      <c r="A252" s="35"/>
      <c r="B252" s="36"/>
      <c r="C252" s="37"/>
      <c r="D252" s="200" t="s">
        <v>128</v>
      </c>
      <c r="E252" s="37"/>
      <c r="F252" s="201" t="s">
        <v>386</v>
      </c>
      <c r="G252" s="37"/>
      <c r="H252" s="37"/>
      <c r="I252" s="109"/>
      <c r="J252" s="37"/>
      <c r="K252" s="37"/>
      <c r="L252" s="40"/>
      <c r="M252" s="202"/>
      <c r="N252" s="203"/>
      <c r="O252" s="65"/>
      <c r="P252" s="65"/>
      <c r="Q252" s="65"/>
      <c r="R252" s="65"/>
      <c r="S252" s="65"/>
      <c r="T252" s="66"/>
      <c r="U252" s="35"/>
      <c r="V252" s="35"/>
      <c r="W252" s="35"/>
      <c r="X252" s="35"/>
      <c r="Y252" s="35"/>
      <c r="Z252" s="35"/>
      <c r="AA252" s="35"/>
      <c r="AB252" s="35"/>
      <c r="AC252" s="35"/>
      <c r="AD252" s="35"/>
      <c r="AE252" s="35"/>
      <c r="AT252" s="18" t="s">
        <v>128</v>
      </c>
      <c r="AU252" s="18" t="s">
        <v>80</v>
      </c>
    </row>
    <row r="253" spans="1:65" s="2" customFormat="1" ht="21.75" customHeight="1">
      <c r="A253" s="35"/>
      <c r="B253" s="36"/>
      <c r="C253" s="188" t="s">
        <v>387</v>
      </c>
      <c r="D253" s="188" t="s">
        <v>121</v>
      </c>
      <c r="E253" s="189" t="s">
        <v>388</v>
      </c>
      <c r="F253" s="190" t="s">
        <v>389</v>
      </c>
      <c r="G253" s="191" t="s">
        <v>192</v>
      </c>
      <c r="H253" s="192">
        <v>0.52</v>
      </c>
      <c r="I253" s="193"/>
      <c r="J253" s="192">
        <f>ROUND(I253*H253,2)</f>
        <v>0</v>
      </c>
      <c r="K253" s="190" t="s">
        <v>125</v>
      </c>
      <c r="L253" s="40"/>
      <c r="M253" s="194" t="s">
        <v>18</v>
      </c>
      <c r="N253" s="195" t="s">
        <v>41</v>
      </c>
      <c r="O253" s="65"/>
      <c r="P253" s="196">
        <f>O253*H253</f>
        <v>0</v>
      </c>
      <c r="Q253" s="196">
        <v>0</v>
      </c>
      <c r="R253" s="196">
        <f>Q253*H253</f>
        <v>0</v>
      </c>
      <c r="S253" s="196">
        <v>0</v>
      </c>
      <c r="T253" s="197">
        <f>S253*H253</f>
        <v>0</v>
      </c>
      <c r="U253" s="35"/>
      <c r="V253" s="35"/>
      <c r="W253" s="35"/>
      <c r="X253" s="35"/>
      <c r="Y253" s="35"/>
      <c r="Z253" s="35"/>
      <c r="AA253" s="35"/>
      <c r="AB253" s="35"/>
      <c r="AC253" s="35"/>
      <c r="AD253" s="35"/>
      <c r="AE253" s="35"/>
      <c r="AR253" s="198" t="s">
        <v>215</v>
      </c>
      <c r="AT253" s="198" t="s">
        <v>121</v>
      </c>
      <c r="AU253" s="198" t="s">
        <v>80</v>
      </c>
      <c r="AY253" s="18" t="s">
        <v>118</v>
      </c>
      <c r="BE253" s="199">
        <f>IF(N253="základní",J253,0)</f>
        <v>0</v>
      </c>
      <c r="BF253" s="199">
        <f>IF(N253="snížená",J253,0)</f>
        <v>0</v>
      </c>
      <c r="BG253" s="199">
        <f>IF(N253="zákl. přenesená",J253,0)</f>
        <v>0</v>
      </c>
      <c r="BH253" s="199">
        <f>IF(N253="sníž. přenesená",J253,0)</f>
        <v>0</v>
      </c>
      <c r="BI253" s="199">
        <f>IF(N253="nulová",J253,0)</f>
        <v>0</v>
      </c>
      <c r="BJ253" s="18" t="s">
        <v>78</v>
      </c>
      <c r="BK253" s="199">
        <f>ROUND(I253*H253,2)</f>
        <v>0</v>
      </c>
      <c r="BL253" s="18" t="s">
        <v>215</v>
      </c>
      <c r="BM253" s="198" t="s">
        <v>390</v>
      </c>
    </row>
    <row r="254" spans="1:47" s="2" customFormat="1" ht="86.4">
      <c r="A254" s="35"/>
      <c r="B254" s="36"/>
      <c r="C254" s="37"/>
      <c r="D254" s="200" t="s">
        <v>128</v>
      </c>
      <c r="E254" s="37"/>
      <c r="F254" s="201" t="s">
        <v>386</v>
      </c>
      <c r="G254" s="37"/>
      <c r="H254" s="37"/>
      <c r="I254" s="109"/>
      <c r="J254" s="37"/>
      <c r="K254" s="37"/>
      <c r="L254" s="40"/>
      <c r="M254" s="202"/>
      <c r="N254" s="203"/>
      <c r="O254" s="65"/>
      <c r="P254" s="65"/>
      <c r="Q254" s="65"/>
      <c r="R254" s="65"/>
      <c r="S254" s="65"/>
      <c r="T254" s="66"/>
      <c r="U254" s="35"/>
      <c r="V254" s="35"/>
      <c r="W254" s="35"/>
      <c r="X254" s="35"/>
      <c r="Y254" s="35"/>
      <c r="Z254" s="35"/>
      <c r="AA254" s="35"/>
      <c r="AB254" s="35"/>
      <c r="AC254" s="35"/>
      <c r="AD254" s="35"/>
      <c r="AE254" s="35"/>
      <c r="AT254" s="18" t="s">
        <v>128</v>
      </c>
      <c r="AU254" s="18" t="s">
        <v>80</v>
      </c>
    </row>
    <row r="255" spans="2:63" s="12" customFormat="1" ht="22.95" customHeight="1">
      <c r="B255" s="172"/>
      <c r="C255" s="173"/>
      <c r="D255" s="174" t="s">
        <v>69</v>
      </c>
      <c r="E255" s="186" t="s">
        <v>391</v>
      </c>
      <c r="F255" s="186" t="s">
        <v>392</v>
      </c>
      <c r="G255" s="173"/>
      <c r="H255" s="173"/>
      <c r="I255" s="176"/>
      <c r="J255" s="187">
        <f>BK255</f>
        <v>0</v>
      </c>
      <c r="K255" s="173"/>
      <c r="L255" s="178"/>
      <c r="M255" s="179"/>
      <c r="N255" s="180"/>
      <c r="O255" s="180"/>
      <c r="P255" s="181">
        <f>SUM(P256:P264)</f>
        <v>0</v>
      </c>
      <c r="Q255" s="180"/>
      <c r="R255" s="181">
        <f>SUM(R256:R264)</f>
        <v>0.04175159999999999</v>
      </c>
      <c r="S255" s="180"/>
      <c r="T255" s="182">
        <f>SUM(T256:T264)</f>
        <v>0</v>
      </c>
      <c r="AR255" s="183" t="s">
        <v>80</v>
      </c>
      <c r="AT255" s="184" t="s">
        <v>69</v>
      </c>
      <c r="AU255" s="184" t="s">
        <v>78</v>
      </c>
      <c r="AY255" s="183" t="s">
        <v>118</v>
      </c>
      <c r="BK255" s="185">
        <f>SUM(BK256:BK264)</f>
        <v>0</v>
      </c>
    </row>
    <row r="256" spans="1:65" s="2" customFormat="1" ht="16.5" customHeight="1">
      <c r="A256" s="35"/>
      <c r="B256" s="36"/>
      <c r="C256" s="188" t="s">
        <v>393</v>
      </c>
      <c r="D256" s="188" t="s">
        <v>121</v>
      </c>
      <c r="E256" s="189" t="s">
        <v>394</v>
      </c>
      <c r="F256" s="190" t="s">
        <v>395</v>
      </c>
      <c r="G256" s="191" t="s">
        <v>144</v>
      </c>
      <c r="H256" s="192">
        <v>126.52</v>
      </c>
      <c r="I256" s="193"/>
      <c r="J256" s="192">
        <f>ROUND(I256*H256,2)</f>
        <v>0</v>
      </c>
      <c r="K256" s="190" t="s">
        <v>125</v>
      </c>
      <c r="L256" s="40"/>
      <c r="M256" s="194" t="s">
        <v>18</v>
      </c>
      <c r="N256" s="195" t="s">
        <v>41</v>
      </c>
      <c r="O256" s="65"/>
      <c r="P256" s="196">
        <f>O256*H256</f>
        <v>0</v>
      </c>
      <c r="Q256" s="196">
        <v>7E-05</v>
      </c>
      <c r="R256" s="196">
        <f>Q256*H256</f>
        <v>0.008856399999999999</v>
      </c>
      <c r="S256" s="196">
        <v>0</v>
      </c>
      <c r="T256" s="197">
        <f>S256*H256</f>
        <v>0</v>
      </c>
      <c r="U256" s="35"/>
      <c r="V256" s="35"/>
      <c r="W256" s="35"/>
      <c r="X256" s="35"/>
      <c r="Y256" s="35"/>
      <c r="Z256" s="35"/>
      <c r="AA256" s="35"/>
      <c r="AB256" s="35"/>
      <c r="AC256" s="35"/>
      <c r="AD256" s="35"/>
      <c r="AE256" s="35"/>
      <c r="AR256" s="198" t="s">
        <v>215</v>
      </c>
      <c r="AT256" s="198" t="s">
        <v>121</v>
      </c>
      <c r="AU256" s="198" t="s">
        <v>80</v>
      </c>
      <c r="AY256" s="18" t="s">
        <v>118</v>
      </c>
      <c r="BE256" s="199">
        <f>IF(N256="základní",J256,0)</f>
        <v>0</v>
      </c>
      <c r="BF256" s="199">
        <f>IF(N256="snížená",J256,0)</f>
        <v>0</v>
      </c>
      <c r="BG256" s="199">
        <f>IF(N256="zákl. přenesená",J256,0)</f>
        <v>0</v>
      </c>
      <c r="BH256" s="199">
        <f>IF(N256="sníž. přenesená",J256,0)</f>
        <v>0</v>
      </c>
      <c r="BI256" s="199">
        <f>IF(N256="nulová",J256,0)</f>
        <v>0</v>
      </c>
      <c r="BJ256" s="18" t="s">
        <v>78</v>
      </c>
      <c r="BK256" s="199">
        <f>ROUND(I256*H256,2)</f>
        <v>0</v>
      </c>
      <c r="BL256" s="18" t="s">
        <v>215</v>
      </c>
      <c r="BM256" s="198" t="s">
        <v>396</v>
      </c>
    </row>
    <row r="257" spans="1:65" s="2" customFormat="1" ht="16.5" customHeight="1">
      <c r="A257" s="35"/>
      <c r="B257" s="36"/>
      <c r="C257" s="188" t="s">
        <v>397</v>
      </c>
      <c r="D257" s="188" t="s">
        <v>121</v>
      </c>
      <c r="E257" s="189" t="s">
        <v>398</v>
      </c>
      <c r="F257" s="190" t="s">
        <v>399</v>
      </c>
      <c r="G257" s="191" t="s">
        <v>144</v>
      </c>
      <c r="H257" s="192">
        <v>126.52</v>
      </c>
      <c r="I257" s="193"/>
      <c r="J257" s="192">
        <f>ROUND(I257*H257,2)</f>
        <v>0</v>
      </c>
      <c r="K257" s="190" t="s">
        <v>125</v>
      </c>
      <c r="L257" s="40"/>
      <c r="M257" s="194" t="s">
        <v>18</v>
      </c>
      <c r="N257" s="195" t="s">
        <v>41</v>
      </c>
      <c r="O257" s="65"/>
      <c r="P257" s="196">
        <f>O257*H257</f>
        <v>0</v>
      </c>
      <c r="Q257" s="196">
        <v>0</v>
      </c>
      <c r="R257" s="196">
        <f>Q257*H257</f>
        <v>0</v>
      </c>
      <c r="S257" s="196">
        <v>0</v>
      </c>
      <c r="T257" s="197">
        <f>S257*H257</f>
        <v>0</v>
      </c>
      <c r="U257" s="35"/>
      <c r="V257" s="35"/>
      <c r="W257" s="35"/>
      <c r="X257" s="35"/>
      <c r="Y257" s="35"/>
      <c r="Z257" s="35"/>
      <c r="AA257" s="35"/>
      <c r="AB257" s="35"/>
      <c r="AC257" s="35"/>
      <c r="AD257" s="35"/>
      <c r="AE257" s="35"/>
      <c r="AR257" s="198" t="s">
        <v>215</v>
      </c>
      <c r="AT257" s="198" t="s">
        <v>121</v>
      </c>
      <c r="AU257" s="198" t="s">
        <v>80</v>
      </c>
      <c r="AY257" s="18" t="s">
        <v>118</v>
      </c>
      <c r="BE257" s="199">
        <f>IF(N257="základní",J257,0)</f>
        <v>0</v>
      </c>
      <c r="BF257" s="199">
        <f>IF(N257="snížená",J257,0)</f>
        <v>0</v>
      </c>
      <c r="BG257" s="199">
        <f>IF(N257="zákl. přenesená",J257,0)</f>
        <v>0</v>
      </c>
      <c r="BH257" s="199">
        <f>IF(N257="sníž. přenesená",J257,0)</f>
        <v>0</v>
      </c>
      <c r="BI257" s="199">
        <f>IF(N257="nulová",J257,0)</f>
        <v>0</v>
      </c>
      <c r="BJ257" s="18" t="s">
        <v>78</v>
      </c>
      <c r="BK257" s="199">
        <f>ROUND(I257*H257,2)</f>
        <v>0</v>
      </c>
      <c r="BL257" s="18" t="s">
        <v>215</v>
      </c>
      <c r="BM257" s="198" t="s">
        <v>400</v>
      </c>
    </row>
    <row r="258" spans="1:65" s="2" customFormat="1" ht="16.5" customHeight="1">
      <c r="A258" s="35"/>
      <c r="B258" s="36"/>
      <c r="C258" s="188" t="s">
        <v>401</v>
      </c>
      <c r="D258" s="188" t="s">
        <v>121</v>
      </c>
      <c r="E258" s="189" t="s">
        <v>402</v>
      </c>
      <c r="F258" s="190" t="s">
        <v>403</v>
      </c>
      <c r="G258" s="191" t="s">
        <v>144</v>
      </c>
      <c r="H258" s="192">
        <v>126.52</v>
      </c>
      <c r="I258" s="193"/>
      <c r="J258" s="192">
        <f>ROUND(I258*H258,2)</f>
        <v>0</v>
      </c>
      <c r="K258" s="190" t="s">
        <v>125</v>
      </c>
      <c r="L258" s="40"/>
      <c r="M258" s="194" t="s">
        <v>18</v>
      </c>
      <c r="N258" s="195" t="s">
        <v>41</v>
      </c>
      <c r="O258" s="65"/>
      <c r="P258" s="196">
        <f>O258*H258</f>
        <v>0</v>
      </c>
      <c r="Q258" s="196">
        <v>0.00014</v>
      </c>
      <c r="R258" s="196">
        <f>Q258*H258</f>
        <v>0.017712799999999997</v>
      </c>
      <c r="S258" s="196">
        <v>0</v>
      </c>
      <c r="T258" s="197">
        <f>S258*H258</f>
        <v>0</v>
      </c>
      <c r="U258" s="35"/>
      <c r="V258" s="35"/>
      <c r="W258" s="35"/>
      <c r="X258" s="35"/>
      <c r="Y258" s="35"/>
      <c r="Z258" s="35"/>
      <c r="AA258" s="35"/>
      <c r="AB258" s="35"/>
      <c r="AC258" s="35"/>
      <c r="AD258" s="35"/>
      <c r="AE258" s="35"/>
      <c r="AR258" s="198" t="s">
        <v>215</v>
      </c>
      <c r="AT258" s="198" t="s">
        <v>121</v>
      </c>
      <c r="AU258" s="198" t="s">
        <v>80</v>
      </c>
      <c r="AY258" s="18" t="s">
        <v>118</v>
      </c>
      <c r="BE258" s="199">
        <f>IF(N258="základní",J258,0)</f>
        <v>0</v>
      </c>
      <c r="BF258" s="199">
        <f>IF(N258="snížená",J258,0)</f>
        <v>0</v>
      </c>
      <c r="BG258" s="199">
        <f>IF(N258="zákl. přenesená",J258,0)</f>
        <v>0</v>
      </c>
      <c r="BH258" s="199">
        <f>IF(N258="sníž. přenesená",J258,0)</f>
        <v>0</v>
      </c>
      <c r="BI258" s="199">
        <f>IF(N258="nulová",J258,0)</f>
        <v>0</v>
      </c>
      <c r="BJ258" s="18" t="s">
        <v>78</v>
      </c>
      <c r="BK258" s="199">
        <f>ROUND(I258*H258,2)</f>
        <v>0</v>
      </c>
      <c r="BL258" s="18" t="s">
        <v>215</v>
      </c>
      <c r="BM258" s="198" t="s">
        <v>404</v>
      </c>
    </row>
    <row r="259" spans="1:65" s="2" customFormat="1" ht="16.5" customHeight="1">
      <c r="A259" s="35"/>
      <c r="B259" s="36"/>
      <c r="C259" s="188" t="s">
        <v>405</v>
      </c>
      <c r="D259" s="188" t="s">
        <v>121</v>
      </c>
      <c r="E259" s="189" t="s">
        <v>406</v>
      </c>
      <c r="F259" s="190" t="s">
        <v>407</v>
      </c>
      <c r="G259" s="191" t="s">
        <v>144</v>
      </c>
      <c r="H259" s="192">
        <v>126.52</v>
      </c>
      <c r="I259" s="193"/>
      <c r="J259" s="192">
        <f>ROUND(I259*H259,2)</f>
        <v>0</v>
      </c>
      <c r="K259" s="190" t="s">
        <v>125</v>
      </c>
      <c r="L259" s="40"/>
      <c r="M259" s="194" t="s">
        <v>18</v>
      </c>
      <c r="N259" s="195" t="s">
        <v>41</v>
      </c>
      <c r="O259" s="65"/>
      <c r="P259" s="196">
        <f>O259*H259</f>
        <v>0</v>
      </c>
      <c r="Q259" s="196">
        <v>0.00012</v>
      </c>
      <c r="R259" s="196">
        <f>Q259*H259</f>
        <v>0.0151824</v>
      </c>
      <c r="S259" s="196">
        <v>0</v>
      </c>
      <c r="T259" s="197">
        <f>S259*H259</f>
        <v>0</v>
      </c>
      <c r="U259" s="35"/>
      <c r="V259" s="35"/>
      <c r="W259" s="35"/>
      <c r="X259" s="35"/>
      <c r="Y259" s="35"/>
      <c r="Z259" s="35"/>
      <c r="AA259" s="35"/>
      <c r="AB259" s="35"/>
      <c r="AC259" s="35"/>
      <c r="AD259" s="35"/>
      <c r="AE259" s="35"/>
      <c r="AR259" s="198" t="s">
        <v>215</v>
      </c>
      <c r="AT259" s="198" t="s">
        <v>121</v>
      </c>
      <c r="AU259" s="198" t="s">
        <v>80</v>
      </c>
      <c r="AY259" s="18" t="s">
        <v>118</v>
      </c>
      <c r="BE259" s="199">
        <f>IF(N259="základní",J259,0)</f>
        <v>0</v>
      </c>
      <c r="BF259" s="199">
        <f>IF(N259="snížená",J259,0)</f>
        <v>0</v>
      </c>
      <c r="BG259" s="199">
        <f>IF(N259="zákl. přenesená",J259,0)</f>
        <v>0</v>
      </c>
      <c r="BH259" s="199">
        <f>IF(N259="sníž. přenesená",J259,0)</f>
        <v>0</v>
      </c>
      <c r="BI259" s="199">
        <f>IF(N259="nulová",J259,0)</f>
        <v>0</v>
      </c>
      <c r="BJ259" s="18" t="s">
        <v>78</v>
      </c>
      <c r="BK259" s="199">
        <f>ROUND(I259*H259,2)</f>
        <v>0</v>
      </c>
      <c r="BL259" s="18" t="s">
        <v>215</v>
      </c>
      <c r="BM259" s="198" t="s">
        <v>408</v>
      </c>
    </row>
    <row r="260" spans="2:51" s="13" customFormat="1" ht="12">
      <c r="B260" s="204"/>
      <c r="C260" s="205"/>
      <c r="D260" s="200" t="s">
        <v>130</v>
      </c>
      <c r="E260" s="206" t="s">
        <v>18</v>
      </c>
      <c r="F260" s="207" t="s">
        <v>409</v>
      </c>
      <c r="G260" s="205"/>
      <c r="H260" s="208">
        <v>119.02</v>
      </c>
      <c r="I260" s="209"/>
      <c r="J260" s="205"/>
      <c r="K260" s="205"/>
      <c r="L260" s="210"/>
      <c r="M260" s="211"/>
      <c r="N260" s="212"/>
      <c r="O260" s="212"/>
      <c r="P260" s="212"/>
      <c r="Q260" s="212"/>
      <c r="R260" s="212"/>
      <c r="S260" s="212"/>
      <c r="T260" s="213"/>
      <c r="AT260" s="214" t="s">
        <v>130</v>
      </c>
      <c r="AU260" s="214" t="s">
        <v>80</v>
      </c>
      <c r="AV260" s="13" t="s">
        <v>80</v>
      </c>
      <c r="AW260" s="13" t="s">
        <v>31</v>
      </c>
      <c r="AX260" s="13" t="s">
        <v>70</v>
      </c>
      <c r="AY260" s="214" t="s">
        <v>118</v>
      </c>
    </row>
    <row r="261" spans="2:51" s="15" customFormat="1" ht="12">
      <c r="B261" s="226"/>
      <c r="C261" s="227"/>
      <c r="D261" s="200" t="s">
        <v>130</v>
      </c>
      <c r="E261" s="228" t="s">
        <v>18</v>
      </c>
      <c r="F261" s="229" t="s">
        <v>275</v>
      </c>
      <c r="G261" s="227"/>
      <c r="H261" s="228" t="s">
        <v>18</v>
      </c>
      <c r="I261" s="230"/>
      <c r="J261" s="227"/>
      <c r="K261" s="227"/>
      <c r="L261" s="231"/>
      <c r="M261" s="232"/>
      <c r="N261" s="233"/>
      <c r="O261" s="233"/>
      <c r="P261" s="233"/>
      <c r="Q261" s="233"/>
      <c r="R261" s="233"/>
      <c r="S261" s="233"/>
      <c r="T261" s="234"/>
      <c r="AT261" s="235" t="s">
        <v>130</v>
      </c>
      <c r="AU261" s="235" t="s">
        <v>80</v>
      </c>
      <c r="AV261" s="15" t="s">
        <v>78</v>
      </c>
      <c r="AW261" s="15" t="s">
        <v>31</v>
      </c>
      <c r="AX261" s="15" t="s">
        <v>70</v>
      </c>
      <c r="AY261" s="235" t="s">
        <v>118</v>
      </c>
    </row>
    <row r="262" spans="2:51" s="13" customFormat="1" ht="12">
      <c r="B262" s="204"/>
      <c r="C262" s="205"/>
      <c r="D262" s="200" t="s">
        <v>130</v>
      </c>
      <c r="E262" s="206" t="s">
        <v>18</v>
      </c>
      <c r="F262" s="207" t="s">
        <v>410</v>
      </c>
      <c r="G262" s="205"/>
      <c r="H262" s="208">
        <v>7.5</v>
      </c>
      <c r="I262" s="209"/>
      <c r="J262" s="205"/>
      <c r="K262" s="205"/>
      <c r="L262" s="210"/>
      <c r="M262" s="211"/>
      <c r="N262" s="212"/>
      <c r="O262" s="212"/>
      <c r="P262" s="212"/>
      <c r="Q262" s="212"/>
      <c r="R262" s="212"/>
      <c r="S262" s="212"/>
      <c r="T262" s="213"/>
      <c r="AT262" s="214" t="s">
        <v>130</v>
      </c>
      <c r="AU262" s="214" t="s">
        <v>80</v>
      </c>
      <c r="AV262" s="13" t="s">
        <v>80</v>
      </c>
      <c r="AW262" s="13" t="s">
        <v>31</v>
      </c>
      <c r="AX262" s="13" t="s">
        <v>70</v>
      </c>
      <c r="AY262" s="214" t="s">
        <v>118</v>
      </c>
    </row>
    <row r="263" spans="2:51" s="15" customFormat="1" ht="12">
      <c r="B263" s="226"/>
      <c r="C263" s="227"/>
      <c r="D263" s="200" t="s">
        <v>130</v>
      </c>
      <c r="E263" s="228" t="s">
        <v>18</v>
      </c>
      <c r="F263" s="229" t="s">
        <v>286</v>
      </c>
      <c r="G263" s="227"/>
      <c r="H263" s="228" t="s">
        <v>18</v>
      </c>
      <c r="I263" s="230"/>
      <c r="J263" s="227"/>
      <c r="K263" s="227"/>
      <c r="L263" s="231"/>
      <c r="M263" s="232"/>
      <c r="N263" s="233"/>
      <c r="O263" s="233"/>
      <c r="P263" s="233"/>
      <c r="Q263" s="233"/>
      <c r="R263" s="233"/>
      <c r="S263" s="233"/>
      <c r="T263" s="234"/>
      <c r="AT263" s="235" t="s">
        <v>130</v>
      </c>
      <c r="AU263" s="235" t="s">
        <v>80</v>
      </c>
      <c r="AV263" s="15" t="s">
        <v>78</v>
      </c>
      <c r="AW263" s="15" t="s">
        <v>31</v>
      </c>
      <c r="AX263" s="15" t="s">
        <v>70</v>
      </c>
      <c r="AY263" s="235" t="s">
        <v>118</v>
      </c>
    </row>
    <row r="264" spans="2:51" s="14" customFormat="1" ht="12">
      <c r="B264" s="215"/>
      <c r="C264" s="216"/>
      <c r="D264" s="200" t="s">
        <v>130</v>
      </c>
      <c r="E264" s="217" t="s">
        <v>18</v>
      </c>
      <c r="F264" s="218" t="s">
        <v>133</v>
      </c>
      <c r="G264" s="216"/>
      <c r="H264" s="219">
        <v>126.52</v>
      </c>
      <c r="I264" s="220"/>
      <c r="J264" s="216"/>
      <c r="K264" s="216"/>
      <c r="L264" s="221"/>
      <c r="M264" s="222"/>
      <c r="N264" s="223"/>
      <c r="O264" s="223"/>
      <c r="P264" s="223"/>
      <c r="Q264" s="223"/>
      <c r="R264" s="223"/>
      <c r="S264" s="223"/>
      <c r="T264" s="224"/>
      <c r="AT264" s="225" t="s">
        <v>130</v>
      </c>
      <c r="AU264" s="225" t="s">
        <v>80</v>
      </c>
      <c r="AV264" s="14" t="s">
        <v>126</v>
      </c>
      <c r="AW264" s="14" t="s">
        <v>31</v>
      </c>
      <c r="AX264" s="14" t="s">
        <v>78</v>
      </c>
      <c r="AY264" s="225" t="s">
        <v>118</v>
      </c>
    </row>
    <row r="265" spans="2:63" s="12" customFormat="1" ht="22.95" customHeight="1">
      <c r="B265" s="172"/>
      <c r="C265" s="173"/>
      <c r="D265" s="174" t="s">
        <v>69</v>
      </c>
      <c r="E265" s="186" t="s">
        <v>411</v>
      </c>
      <c r="F265" s="186" t="s">
        <v>412</v>
      </c>
      <c r="G265" s="173"/>
      <c r="H265" s="173"/>
      <c r="I265" s="176"/>
      <c r="J265" s="187">
        <f>BK265</f>
        <v>0</v>
      </c>
      <c r="K265" s="173"/>
      <c r="L265" s="178"/>
      <c r="M265" s="179"/>
      <c r="N265" s="180"/>
      <c r="O265" s="180"/>
      <c r="P265" s="181">
        <f>SUM(P266:P287)</f>
        <v>0</v>
      </c>
      <c r="Q265" s="180"/>
      <c r="R265" s="181">
        <f>SUM(R266:R287)</f>
        <v>0.8968925999999999</v>
      </c>
      <c r="S265" s="180"/>
      <c r="T265" s="182">
        <f>SUM(T266:T287)</f>
        <v>0.19043609999999997</v>
      </c>
      <c r="AR265" s="183" t="s">
        <v>80</v>
      </c>
      <c r="AT265" s="184" t="s">
        <v>69</v>
      </c>
      <c r="AU265" s="184" t="s">
        <v>78</v>
      </c>
      <c r="AY265" s="183" t="s">
        <v>118</v>
      </c>
      <c r="BK265" s="185">
        <f>SUM(BK266:BK287)</f>
        <v>0</v>
      </c>
    </row>
    <row r="266" spans="1:65" s="2" customFormat="1" ht="16.5" customHeight="1">
      <c r="A266" s="35"/>
      <c r="B266" s="36"/>
      <c r="C266" s="188" t="s">
        <v>413</v>
      </c>
      <c r="D266" s="188" t="s">
        <v>121</v>
      </c>
      <c r="E266" s="189" t="s">
        <v>414</v>
      </c>
      <c r="F266" s="190" t="s">
        <v>415</v>
      </c>
      <c r="G266" s="191" t="s">
        <v>144</v>
      </c>
      <c r="H266" s="192">
        <v>614.31</v>
      </c>
      <c r="I266" s="193"/>
      <c r="J266" s="192">
        <f>ROUND(I266*H266,2)</f>
        <v>0</v>
      </c>
      <c r="K266" s="190" t="s">
        <v>125</v>
      </c>
      <c r="L266" s="40"/>
      <c r="M266" s="194" t="s">
        <v>18</v>
      </c>
      <c r="N266" s="195" t="s">
        <v>41</v>
      </c>
      <c r="O266" s="65"/>
      <c r="P266" s="196">
        <f>O266*H266</f>
        <v>0</v>
      </c>
      <c r="Q266" s="196">
        <v>0.001</v>
      </c>
      <c r="R266" s="196">
        <f>Q266*H266</f>
        <v>0.6143099999999999</v>
      </c>
      <c r="S266" s="196">
        <v>0.00031</v>
      </c>
      <c r="T266" s="197">
        <f>S266*H266</f>
        <v>0.19043609999999997</v>
      </c>
      <c r="U266" s="35"/>
      <c r="V266" s="35"/>
      <c r="W266" s="35"/>
      <c r="X266" s="35"/>
      <c r="Y266" s="35"/>
      <c r="Z266" s="35"/>
      <c r="AA266" s="35"/>
      <c r="AB266" s="35"/>
      <c r="AC266" s="35"/>
      <c r="AD266" s="35"/>
      <c r="AE266" s="35"/>
      <c r="AR266" s="198" t="s">
        <v>215</v>
      </c>
      <c r="AT266" s="198" t="s">
        <v>121</v>
      </c>
      <c r="AU266" s="198" t="s">
        <v>80</v>
      </c>
      <c r="AY266" s="18" t="s">
        <v>118</v>
      </c>
      <c r="BE266" s="199">
        <f>IF(N266="základní",J266,0)</f>
        <v>0</v>
      </c>
      <c r="BF266" s="199">
        <f>IF(N266="snížená",J266,0)</f>
        <v>0</v>
      </c>
      <c r="BG266" s="199">
        <f>IF(N266="zákl. přenesená",J266,0)</f>
        <v>0</v>
      </c>
      <c r="BH266" s="199">
        <f>IF(N266="sníž. přenesená",J266,0)</f>
        <v>0</v>
      </c>
      <c r="BI266" s="199">
        <f>IF(N266="nulová",J266,0)</f>
        <v>0</v>
      </c>
      <c r="BJ266" s="18" t="s">
        <v>78</v>
      </c>
      <c r="BK266" s="199">
        <f>ROUND(I266*H266,2)</f>
        <v>0</v>
      </c>
      <c r="BL266" s="18" t="s">
        <v>215</v>
      </c>
      <c r="BM266" s="198" t="s">
        <v>416</v>
      </c>
    </row>
    <row r="267" spans="1:47" s="2" customFormat="1" ht="28.8">
      <c r="A267" s="35"/>
      <c r="B267" s="36"/>
      <c r="C267" s="37"/>
      <c r="D267" s="200" t="s">
        <v>128</v>
      </c>
      <c r="E267" s="37"/>
      <c r="F267" s="201" t="s">
        <v>417</v>
      </c>
      <c r="G267" s="37"/>
      <c r="H267" s="37"/>
      <c r="I267" s="109"/>
      <c r="J267" s="37"/>
      <c r="K267" s="37"/>
      <c r="L267" s="40"/>
      <c r="M267" s="202"/>
      <c r="N267" s="203"/>
      <c r="O267" s="65"/>
      <c r="P267" s="65"/>
      <c r="Q267" s="65"/>
      <c r="R267" s="65"/>
      <c r="S267" s="65"/>
      <c r="T267" s="66"/>
      <c r="U267" s="35"/>
      <c r="V267" s="35"/>
      <c r="W267" s="35"/>
      <c r="X267" s="35"/>
      <c r="Y267" s="35"/>
      <c r="Z267" s="35"/>
      <c r="AA267" s="35"/>
      <c r="AB267" s="35"/>
      <c r="AC267" s="35"/>
      <c r="AD267" s="35"/>
      <c r="AE267" s="35"/>
      <c r="AT267" s="18" t="s">
        <v>128</v>
      </c>
      <c r="AU267" s="18" t="s">
        <v>80</v>
      </c>
    </row>
    <row r="268" spans="1:65" s="2" customFormat="1" ht="16.5" customHeight="1">
      <c r="A268" s="35"/>
      <c r="B268" s="36"/>
      <c r="C268" s="188" t="s">
        <v>418</v>
      </c>
      <c r="D268" s="188" t="s">
        <v>121</v>
      </c>
      <c r="E268" s="189" t="s">
        <v>419</v>
      </c>
      <c r="F268" s="190" t="s">
        <v>420</v>
      </c>
      <c r="G268" s="191" t="s">
        <v>144</v>
      </c>
      <c r="H268" s="192">
        <v>614.31</v>
      </c>
      <c r="I268" s="193"/>
      <c r="J268" s="192">
        <f>ROUND(I268*H268,2)</f>
        <v>0</v>
      </c>
      <c r="K268" s="190" t="s">
        <v>125</v>
      </c>
      <c r="L268" s="40"/>
      <c r="M268" s="194" t="s">
        <v>18</v>
      </c>
      <c r="N268" s="195" t="s">
        <v>41</v>
      </c>
      <c r="O268" s="65"/>
      <c r="P268" s="196">
        <f>O268*H268</f>
        <v>0</v>
      </c>
      <c r="Q268" s="196">
        <v>0</v>
      </c>
      <c r="R268" s="196">
        <f>Q268*H268</f>
        <v>0</v>
      </c>
      <c r="S268" s="196">
        <v>0</v>
      </c>
      <c r="T268" s="197">
        <f>S268*H268</f>
        <v>0</v>
      </c>
      <c r="U268" s="35"/>
      <c r="V268" s="35"/>
      <c r="W268" s="35"/>
      <c r="X268" s="35"/>
      <c r="Y268" s="35"/>
      <c r="Z268" s="35"/>
      <c r="AA268" s="35"/>
      <c r="AB268" s="35"/>
      <c r="AC268" s="35"/>
      <c r="AD268" s="35"/>
      <c r="AE268" s="35"/>
      <c r="AR268" s="198" t="s">
        <v>215</v>
      </c>
      <c r="AT268" s="198" t="s">
        <v>121</v>
      </c>
      <c r="AU268" s="198" t="s">
        <v>80</v>
      </c>
      <c r="AY268" s="18" t="s">
        <v>118</v>
      </c>
      <c r="BE268" s="199">
        <f>IF(N268="základní",J268,0)</f>
        <v>0</v>
      </c>
      <c r="BF268" s="199">
        <f>IF(N268="snížená",J268,0)</f>
        <v>0</v>
      </c>
      <c r="BG268" s="199">
        <f>IF(N268="zákl. přenesená",J268,0)</f>
        <v>0</v>
      </c>
      <c r="BH268" s="199">
        <f>IF(N268="sníž. přenesená",J268,0)</f>
        <v>0</v>
      </c>
      <c r="BI268" s="199">
        <f>IF(N268="nulová",J268,0)</f>
        <v>0</v>
      </c>
      <c r="BJ268" s="18" t="s">
        <v>78</v>
      </c>
      <c r="BK268" s="199">
        <f>ROUND(I268*H268,2)</f>
        <v>0</v>
      </c>
      <c r="BL268" s="18" t="s">
        <v>215</v>
      </c>
      <c r="BM268" s="198" t="s">
        <v>421</v>
      </c>
    </row>
    <row r="269" spans="1:65" s="2" customFormat="1" ht="16.5" customHeight="1">
      <c r="A269" s="35"/>
      <c r="B269" s="36"/>
      <c r="C269" s="188" t="s">
        <v>422</v>
      </c>
      <c r="D269" s="188" t="s">
        <v>121</v>
      </c>
      <c r="E269" s="189" t="s">
        <v>423</v>
      </c>
      <c r="F269" s="190" t="s">
        <v>424</v>
      </c>
      <c r="G269" s="191" t="s">
        <v>144</v>
      </c>
      <c r="H269" s="192">
        <v>104</v>
      </c>
      <c r="I269" s="193"/>
      <c r="J269" s="192">
        <f>ROUND(I269*H269,2)</f>
        <v>0</v>
      </c>
      <c r="K269" s="190" t="s">
        <v>125</v>
      </c>
      <c r="L269" s="40"/>
      <c r="M269" s="194" t="s">
        <v>18</v>
      </c>
      <c r="N269" s="195" t="s">
        <v>41</v>
      </c>
      <c r="O269" s="65"/>
      <c r="P269" s="196">
        <f>O269*H269</f>
        <v>0</v>
      </c>
      <c r="Q269" s="196">
        <v>0</v>
      </c>
      <c r="R269" s="196">
        <f>Q269*H269</f>
        <v>0</v>
      </c>
      <c r="S269" s="196">
        <v>0</v>
      </c>
      <c r="T269" s="197">
        <f>S269*H269</f>
        <v>0</v>
      </c>
      <c r="U269" s="35"/>
      <c r="V269" s="35"/>
      <c r="W269" s="35"/>
      <c r="X269" s="35"/>
      <c r="Y269" s="35"/>
      <c r="Z269" s="35"/>
      <c r="AA269" s="35"/>
      <c r="AB269" s="35"/>
      <c r="AC269" s="35"/>
      <c r="AD269" s="35"/>
      <c r="AE269" s="35"/>
      <c r="AR269" s="198" t="s">
        <v>215</v>
      </c>
      <c r="AT269" s="198" t="s">
        <v>121</v>
      </c>
      <c r="AU269" s="198" t="s">
        <v>80</v>
      </c>
      <c r="AY269" s="18" t="s">
        <v>118</v>
      </c>
      <c r="BE269" s="199">
        <f>IF(N269="základní",J269,0)</f>
        <v>0</v>
      </c>
      <c r="BF269" s="199">
        <f>IF(N269="snížená",J269,0)</f>
        <v>0</v>
      </c>
      <c r="BG269" s="199">
        <f>IF(N269="zákl. přenesená",J269,0)</f>
        <v>0</v>
      </c>
      <c r="BH269" s="199">
        <f>IF(N269="sníž. přenesená",J269,0)</f>
        <v>0</v>
      </c>
      <c r="BI269" s="199">
        <f>IF(N269="nulová",J269,0)</f>
        <v>0</v>
      </c>
      <c r="BJ269" s="18" t="s">
        <v>78</v>
      </c>
      <c r="BK269" s="199">
        <f>ROUND(I269*H269,2)</f>
        <v>0</v>
      </c>
      <c r="BL269" s="18" t="s">
        <v>215</v>
      </c>
      <c r="BM269" s="198" t="s">
        <v>425</v>
      </c>
    </row>
    <row r="270" spans="1:47" s="2" customFormat="1" ht="28.8">
      <c r="A270" s="35"/>
      <c r="B270" s="36"/>
      <c r="C270" s="37"/>
      <c r="D270" s="200" t="s">
        <v>128</v>
      </c>
      <c r="E270" s="37"/>
      <c r="F270" s="201" t="s">
        <v>426</v>
      </c>
      <c r="G270" s="37"/>
      <c r="H270" s="37"/>
      <c r="I270" s="109"/>
      <c r="J270" s="37"/>
      <c r="K270" s="37"/>
      <c r="L270" s="40"/>
      <c r="M270" s="202"/>
      <c r="N270" s="203"/>
      <c r="O270" s="65"/>
      <c r="P270" s="65"/>
      <c r="Q270" s="65"/>
      <c r="R270" s="65"/>
      <c r="S270" s="65"/>
      <c r="T270" s="66"/>
      <c r="U270" s="35"/>
      <c r="V270" s="35"/>
      <c r="W270" s="35"/>
      <c r="X270" s="35"/>
      <c r="Y270" s="35"/>
      <c r="Z270" s="35"/>
      <c r="AA270" s="35"/>
      <c r="AB270" s="35"/>
      <c r="AC270" s="35"/>
      <c r="AD270" s="35"/>
      <c r="AE270" s="35"/>
      <c r="AT270" s="18" t="s">
        <v>128</v>
      </c>
      <c r="AU270" s="18" t="s">
        <v>80</v>
      </c>
    </row>
    <row r="271" spans="2:51" s="13" customFormat="1" ht="12">
      <c r="B271" s="204"/>
      <c r="C271" s="205"/>
      <c r="D271" s="200" t="s">
        <v>130</v>
      </c>
      <c r="E271" s="206" t="s">
        <v>18</v>
      </c>
      <c r="F271" s="207" t="s">
        <v>427</v>
      </c>
      <c r="G271" s="205"/>
      <c r="H271" s="208">
        <v>104</v>
      </c>
      <c r="I271" s="209"/>
      <c r="J271" s="205"/>
      <c r="K271" s="205"/>
      <c r="L271" s="210"/>
      <c r="M271" s="211"/>
      <c r="N271" s="212"/>
      <c r="O271" s="212"/>
      <c r="P271" s="212"/>
      <c r="Q271" s="212"/>
      <c r="R271" s="212"/>
      <c r="S271" s="212"/>
      <c r="T271" s="213"/>
      <c r="AT271" s="214" t="s">
        <v>130</v>
      </c>
      <c r="AU271" s="214" t="s">
        <v>80</v>
      </c>
      <c r="AV271" s="13" t="s">
        <v>80</v>
      </c>
      <c r="AW271" s="13" t="s">
        <v>31</v>
      </c>
      <c r="AX271" s="13" t="s">
        <v>70</v>
      </c>
      <c r="AY271" s="214" t="s">
        <v>118</v>
      </c>
    </row>
    <row r="272" spans="2:51" s="14" customFormat="1" ht="12">
      <c r="B272" s="215"/>
      <c r="C272" s="216"/>
      <c r="D272" s="200" t="s">
        <v>130</v>
      </c>
      <c r="E272" s="217" t="s">
        <v>18</v>
      </c>
      <c r="F272" s="218" t="s">
        <v>133</v>
      </c>
      <c r="G272" s="216"/>
      <c r="H272" s="219">
        <v>104</v>
      </c>
      <c r="I272" s="220"/>
      <c r="J272" s="216"/>
      <c r="K272" s="216"/>
      <c r="L272" s="221"/>
      <c r="M272" s="222"/>
      <c r="N272" s="223"/>
      <c r="O272" s="223"/>
      <c r="P272" s="223"/>
      <c r="Q272" s="223"/>
      <c r="R272" s="223"/>
      <c r="S272" s="223"/>
      <c r="T272" s="224"/>
      <c r="AT272" s="225" t="s">
        <v>130</v>
      </c>
      <c r="AU272" s="225" t="s">
        <v>80</v>
      </c>
      <c r="AV272" s="14" t="s">
        <v>126</v>
      </c>
      <c r="AW272" s="14" t="s">
        <v>31</v>
      </c>
      <c r="AX272" s="14" t="s">
        <v>78</v>
      </c>
      <c r="AY272" s="225" t="s">
        <v>118</v>
      </c>
    </row>
    <row r="273" spans="1:65" s="2" customFormat="1" ht="16.5" customHeight="1">
      <c r="A273" s="35"/>
      <c r="B273" s="36"/>
      <c r="C273" s="236" t="s">
        <v>428</v>
      </c>
      <c r="D273" s="236" t="s">
        <v>157</v>
      </c>
      <c r="E273" s="237" t="s">
        <v>429</v>
      </c>
      <c r="F273" s="238" t="s">
        <v>430</v>
      </c>
      <c r="G273" s="239" t="s">
        <v>144</v>
      </c>
      <c r="H273" s="240">
        <v>109.2</v>
      </c>
      <c r="I273" s="241"/>
      <c r="J273" s="240">
        <f>ROUND(I273*H273,2)</f>
        <v>0</v>
      </c>
      <c r="K273" s="238" t="s">
        <v>125</v>
      </c>
      <c r="L273" s="242"/>
      <c r="M273" s="243" t="s">
        <v>18</v>
      </c>
      <c r="N273" s="244" t="s">
        <v>41</v>
      </c>
      <c r="O273" s="65"/>
      <c r="P273" s="196">
        <f>O273*H273</f>
        <v>0</v>
      </c>
      <c r="Q273" s="196">
        <v>0</v>
      </c>
      <c r="R273" s="196">
        <f>Q273*H273</f>
        <v>0</v>
      </c>
      <c r="S273" s="196">
        <v>0</v>
      </c>
      <c r="T273" s="197">
        <f>S273*H273</f>
        <v>0</v>
      </c>
      <c r="U273" s="35"/>
      <c r="V273" s="35"/>
      <c r="W273" s="35"/>
      <c r="X273" s="35"/>
      <c r="Y273" s="35"/>
      <c r="Z273" s="35"/>
      <c r="AA273" s="35"/>
      <c r="AB273" s="35"/>
      <c r="AC273" s="35"/>
      <c r="AD273" s="35"/>
      <c r="AE273" s="35"/>
      <c r="AR273" s="198" t="s">
        <v>239</v>
      </c>
      <c r="AT273" s="198" t="s">
        <v>157</v>
      </c>
      <c r="AU273" s="198" t="s">
        <v>80</v>
      </c>
      <c r="AY273" s="18" t="s">
        <v>118</v>
      </c>
      <c r="BE273" s="199">
        <f>IF(N273="základní",J273,0)</f>
        <v>0</v>
      </c>
      <c r="BF273" s="199">
        <f>IF(N273="snížená",J273,0)</f>
        <v>0</v>
      </c>
      <c r="BG273" s="199">
        <f>IF(N273="zákl. přenesená",J273,0)</f>
        <v>0</v>
      </c>
      <c r="BH273" s="199">
        <f>IF(N273="sníž. přenesená",J273,0)</f>
        <v>0</v>
      </c>
      <c r="BI273" s="199">
        <f>IF(N273="nulová",J273,0)</f>
        <v>0</v>
      </c>
      <c r="BJ273" s="18" t="s">
        <v>78</v>
      </c>
      <c r="BK273" s="199">
        <f>ROUND(I273*H273,2)</f>
        <v>0</v>
      </c>
      <c r="BL273" s="18" t="s">
        <v>215</v>
      </c>
      <c r="BM273" s="198" t="s">
        <v>431</v>
      </c>
    </row>
    <row r="274" spans="2:51" s="13" customFormat="1" ht="12">
      <c r="B274" s="204"/>
      <c r="C274" s="205"/>
      <c r="D274" s="200" t="s">
        <v>130</v>
      </c>
      <c r="E274" s="205"/>
      <c r="F274" s="207" t="s">
        <v>432</v>
      </c>
      <c r="G274" s="205"/>
      <c r="H274" s="208">
        <v>109.2</v>
      </c>
      <c r="I274" s="209"/>
      <c r="J274" s="205"/>
      <c r="K274" s="205"/>
      <c r="L274" s="210"/>
      <c r="M274" s="211"/>
      <c r="N274" s="212"/>
      <c r="O274" s="212"/>
      <c r="P274" s="212"/>
      <c r="Q274" s="212"/>
      <c r="R274" s="212"/>
      <c r="S274" s="212"/>
      <c r="T274" s="213"/>
      <c r="AT274" s="214" t="s">
        <v>130</v>
      </c>
      <c r="AU274" s="214" t="s">
        <v>80</v>
      </c>
      <c r="AV274" s="13" t="s">
        <v>80</v>
      </c>
      <c r="AW274" s="13" t="s">
        <v>4</v>
      </c>
      <c r="AX274" s="13" t="s">
        <v>78</v>
      </c>
      <c r="AY274" s="214" t="s">
        <v>118</v>
      </c>
    </row>
    <row r="275" spans="1:65" s="2" customFormat="1" ht="21.75" customHeight="1">
      <c r="A275" s="35"/>
      <c r="B275" s="36"/>
      <c r="C275" s="188" t="s">
        <v>433</v>
      </c>
      <c r="D275" s="188" t="s">
        <v>121</v>
      </c>
      <c r="E275" s="189" t="s">
        <v>434</v>
      </c>
      <c r="F275" s="190" t="s">
        <v>435</v>
      </c>
      <c r="G275" s="191" t="s">
        <v>144</v>
      </c>
      <c r="H275" s="192">
        <v>90.82</v>
      </c>
      <c r="I275" s="193"/>
      <c r="J275" s="192">
        <f>ROUND(I275*H275,2)</f>
        <v>0</v>
      </c>
      <c r="K275" s="190" t="s">
        <v>125</v>
      </c>
      <c r="L275" s="40"/>
      <c r="M275" s="194" t="s">
        <v>18</v>
      </c>
      <c r="N275" s="195" t="s">
        <v>41</v>
      </c>
      <c r="O275" s="65"/>
      <c r="P275" s="196">
        <f>O275*H275</f>
        <v>0</v>
      </c>
      <c r="Q275" s="196">
        <v>0</v>
      </c>
      <c r="R275" s="196">
        <f>Q275*H275</f>
        <v>0</v>
      </c>
      <c r="S275" s="196">
        <v>0</v>
      </c>
      <c r="T275" s="197">
        <f>S275*H275</f>
        <v>0</v>
      </c>
      <c r="U275" s="35"/>
      <c r="V275" s="35"/>
      <c r="W275" s="35"/>
      <c r="X275" s="35"/>
      <c r="Y275" s="35"/>
      <c r="Z275" s="35"/>
      <c r="AA275" s="35"/>
      <c r="AB275" s="35"/>
      <c r="AC275" s="35"/>
      <c r="AD275" s="35"/>
      <c r="AE275" s="35"/>
      <c r="AR275" s="198" t="s">
        <v>215</v>
      </c>
      <c r="AT275" s="198" t="s">
        <v>121</v>
      </c>
      <c r="AU275" s="198" t="s">
        <v>80</v>
      </c>
      <c r="AY275" s="18" t="s">
        <v>118</v>
      </c>
      <c r="BE275" s="199">
        <f>IF(N275="základní",J275,0)</f>
        <v>0</v>
      </c>
      <c r="BF275" s="199">
        <f>IF(N275="snížená",J275,0)</f>
        <v>0</v>
      </c>
      <c r="BG275" s="199">
        <f>IF(N275="zákl. přenesená",J275,0)</f>
        <v>0</v>
      </c>
      <c r="BH275" s="199">
        <f>IF(N275="sníž. přenesená",J275,0)</f>
        <v>0</v>
      </c>
      <c r="BI275" s="199">
        <f>IF(N275="nulová",J275,0)</f>
        <v>0</v>
      </c>
      <c r="BJ275" s="18" t="s">
        <v>78</v>
      </c>
      <c r="BK275" s="199">
        <f>ROUND(I275*H275,2)</f>
        <v>0</v>
      </c>
      <c r="BL275" s="18" t="s">
        <v>215</v>
      </c>
      <c r="BM275" s="198" t="s">
        <v>436</v>
      </c>
    </row>
    <row r="276" spans="1:47" s="2" customFormat="1" ht="28.8">
      <c r="A276" s="35"/>
      <c r="B276" s="36"/>
      <c r="C276" s="37"/>
      <c r="D276" s="200" t="s">
        <v>128</v>
      </c>
      <c r="E276" s="37"/>
      <c r="F276" s="201" t="s">
        <v>426</v>
      </c>
      <c r="G276" s="37"/>
      <c r="H276" s="37"/>
      <c r="I276" s="109"/>
      <c r="J276" s="37"/>
      <c r="K276" s="37"/>
      <c r="L276" s="40"/>
      <c r="M276" s="202"/>
      <c r="N276" s="203"/>
      <c r="O276" s="65"/>
      <c r="P276" s="65"/>
      <c r="Q276" s="65"/>
      <c r="R276" s="65"/>
      <c r="S276" s="65"/>
      <c r="T276" s="66"/>
      <c r="U276" s="35"/>
      <c r="V276" s="35"/>
      <c r="W276" s="35"/>
      <c r="X276" s="35"/>
      <c r="Y276" s="35"/>
      <c r="Z276" s="35"/>
      <c r="AA276" s="35"/>
      <c r="AB276" s="35"/>
      <c r="AC276" s="35"/>
      <c r="AD276" s="35"/>
      <c r="AE276" s="35"/>
      <c r="AT276" s="18" t="s">
        <v>128</v>
      </c>
      <c r="AU276" s="18" t="s">
        <v>80</v>
      </c>
    </row>
    <row r="277" spans="2:51" s="13" customFormat="1" ht="12">
      <c r="B277" s="204"/>
      <c r="C277" s="205"/>
      <c r="D277" s="200" t="s">
        <v>130</v>
      </c>
      <c r="E277" s="206" t="s">
        <v>18</v>
      </c>
      <c r="F277" s="207" t="s">
        <v>437</v>
      </c>
      <c r="G277" s="205"/>
      <c r="H277" s="208">
        <v>90.82</v>
      </c>
      <c r="I277" s="209"/>
      <c r="J277" s="205"/>
      <c r="K277" s="205"/>
      <c r="L277" s="210"/>
      <c r="M277" s="211"/>
      <c r="N277" s="212"/>
      <c r="O277" s="212"/>
      <c r="P277" s="212"/>
      <c r="Q277" s="212"/>
      <c r="R277" s="212"/>
      <c r="S277" s="212"/>
      <c r="T277" s="213"/>
      <c r="AT277" s="214" t="s">
        <v>130</v>
      </c>
      <c r="AU277" s="214" t="s">
        <v>80</v>
      </c>
      <c r="AV277" s="13" t="s">
        <v>80</v>
      </c>
      <c r="AW277" s="13" t="s">
        <v>31</v>
      </c>
      <c r="AX277" s="13" t="s">
        <v>70</v>
      </c>
      <c r="AY277" s="214" t="s">
        <v>118</v>
      </c>
    </row>
    <row r="278" spans="2:51" s="14" customFormat="1" ht="12">
      <c r="B278" s="215"/>
      <c r="C278" s="216"/>
      <c r="D278" s="200" t="s">
        <v>130</v>
      </c>
      <c r="E278" s="217" t="s">
        <v>18</v>
      </c>
      <c r="F278" s="218" t="s">
        <v>133</v>
      </c>
      <c r="G278" s="216"/>
      <c r="H278" s="219">
        <v>90.82</v>
      </c>
      <c r="I278" s="220"/>
      <c r="J278" s="216"/>
      <c r="K278" s="216"/>
      <c r="L278" s="221"/>
      <c r="M278" s="222"/>
      <c r="N278" s="223"/>
      <c r="O278" s="223"/>
      <c r="P278" s="223"/>
      <c r="Q278" s="223"/>
      <c r="R278" s="223"/>
      <c r="S278" s="223"/>
      <c r="T278" s="224"/>
      <c r="AT278" s="225" t="s">
        <v>130</v>
      </c>
      <c r="AU278" s="225" t="s">
        <v>80</v>
      </c>
      <c r="AV278" s="14" t="s">
        <v>126</v>
      </c>
      <c r="AW278" s="14" t="s">
        <v>31</v>
      </c>
      <c r="AX278" s="14" t="s">
        <v>78</v>
      </c>
      <c r="AY278" s="225" t="s">
        <v>118</v>
      </c>
    </row>
    <row r="279" spans="1:65" s="2" customFormat="1" ht="16.5" customHeight="1">
      <c r="A279" s="35"/>
      <c r="B279" s="36"/>
      <c r="C279" s="236" t="s">
        <v>438</v>
      </c>
      <c r="D279" s="236" t="s">
        <v>157</v>
      </c>
      <c r="E279" s="237" t="s">
        <v>429</v>
      </c>
      <c r="F279" s="238" t="s">
        <v>430</v>
      </c>
      <c r="G279" s="239" t="s">
        <v>144</v>
      </c>
      <c r="H279" s="240">
        <v>95.36</v>
      </c>
      <c r="I279" s="241"/>
      <c r="J279" s="240">
        <f>ROUND(I279*H279,2)</f>
        <v>0</v>
      </c>
      <c r="K279" s="238" t="s">
        <v>125</v>
      </c>
      <c r="L279" s="242"/>
      <c r="M279" s="243" t="s">
        <v>18</v>
      </c>
      <c r="N279" s="244" t="s">
        <v>41</v>
      </c>
      <c r="O279" s="65"/>
      <c r="P279" s="196">
        <f>O279*H279</f>
        <v>0</v>
      </c>
      <c r="Q279" s="196">
        <v>0</v>
      </c>
      <c r="R279" s="196">
        <f>Q279*H279</f>
        <v>0</v>
      </c>
      <c r="S279" s="196">
        <v>0</v>
      </c>
      <c r="T279" s="197">
        <f>S279*H279</f>
        <v>0</v>
      </c>
      <c r="U279" s="35"/>
      <c r="V279" s="35"/>
      <c r="W279" s="35"/>
      <c r="X279" s="35"/>
      <c r="Y279" s="35"/>
      <c r="Z279" s="35"/>
      <c r="AA279" s="35"/>
      <c r="AB279" s="35"/>
      <c r="AC279" s="35"/>
      <c r="AD279" s="35"/>
      <c r="AE279" s="35"/>
      <c r="AR279" s="198" t="s">
        <v>239</v>
      </c>
      <c r="AT279" s="198" t="s">
        <v>157</v>
      </c>
      <c r="AU279" s="198" t="s">
        <v>80</v>
      </c>
      <c r="AY279" s="18" t="s">
        <v>118</v>
      </c>
      <c r="BE279" s="199">
        <f>IF(N279="základní",J279,0)</f>
        <v>0</v>
      </c>
      <c r="BF279" s="199">
        <f>IF(N279="snížená",J279,0)</f>
        <v>0</v>
      </c>
      <c r="BG279" s="199">
        <f>IF(N279="zákl. přenesená",J279,0)</f>
        <v>0</v>
      </c>
      <c r="BH279" s="199">
        <f>IF(N279="sníž. přenesená",J279,0)</f>
        <v>0</v>
      </c>
      <c r="BI279" s="199">
        <f>IF(N279="nulová",J279,0)</f>
        <v>0</v>
      </c>
      <c r="BJ279" s="18" t="s">
        <v>78</v>
      </c>
      <c r="BK279" s="199">
        <f>ROUND(I279*H279,2)</f>
        <v>0</v>
      </c>
      <c r="BL279" s="18" t="s">
        <v>215</v>
      </c>
      <c r="BM279" s="198" t="s">
        <v>439</v>
      </c>
    </row>
    <row r="280" spans="2:51" s="13" customFormat="1" ht="12">
      <c r="B280" s="204"/>
      <c r="C280" s="205"/>
      <c r="D280" s="200" t="s">
        <v>130</v>
      </c>
      <c r="E280" s="205"/>
      <c r="F280" s="207" t="s">
        <v>440</v>
      </c>
      <c r="G280" s="205"/>
      <c r="H280" s="208">
        <v>95.36</v>
      </c>
      <c r="I280" s="209"/>
      <c r="J280" s="205"/>
      <c r="K280" s="205"/>
      <c r="L280" s="210"/>
      <c r="M280" s="211"/>
      <c r="N280" s="212"/>
      <c r="O280" s="212"/>
      <c r="P280" s="212"/>
      <c r="Q280" s="212"/>
      <c r="R280" s="212"/>
      <c r="S280" s="212"/>
      <c r="T280" s="213"/>
      <c r="AT280" s="214" t="s">
        <v>130</v>
      </c>
      <c r="AU280" s="214" t="s">
        <v>80</v>
      </c>
      <c r="AV280" s="13" t="s">
        <v>80</v>
      </c>
      <c r="AW280" s="13" t="s">
        <v>4</v>
      </c>
      <c r="AX280" s="13" t="s">
        <v>78</v>
      </c>
      <c r="AY280" s="214" t="s">
        <v>118</v>
      </c>
    </row>
    <row r="281" spans="1:65" s="2" customFormat="1" ht="16.5" customHeight="1">
      <c r="A281" s="35"/>
      <c r="B281" s="36"/>
      <c r="C281" s="188" t="s">
        <v>441</v>
      </c>
      <c r="D281" s="188" t="s">
        <v>121</v>
      </c>
      <c r="E281" s="189" t="s">
        <v>442</v>
      </c>
      <c r="F281" s="190" t="s">
        <v>443</v>
      </c>
      <c r="G281" s="191" t="s">
        <v>144</v>
      </c>
      <c r="H281" s="192">
        <v>614.31</v>
      </c>
      <c r="I281" s="193"/>
      <c r="J281" s="192">
        <f>ROUND(I281*H281,2)</f>
        <v>0</v>
      </c>
      <c r="K281" s="190" t="s">
        <v>125</v>
      </c>
      <c r="L281" s="40"/>
      <c r="M281" s="194" t="s">
        <v>18</v>
      </c>
      <c r="N281" s="195" t="s">
        <v>41</v>
      </c>
      <c r="O281" s="65"/>
      <c r="P281" s="196">
        <f>O281*H281</f>
        <v>0</v>
      </c>
      <c r="Q281" s="196">
        <v>0.0002</v>
      </c>
      <c r="R281" s="196">
        <f>Q281*H281</f>
        <v>0.122862</v>
      </c>
      <c r="S281" s="196">
        <v>0</v>
      </c>
      <c r="T281" s="197">
        <f>S281*H281</f>
        <v>0</v>
      </c>
      <c r="U281" s="35"/>
      <c r="V281" s="35"/>
      <c r="W281" s="35"/>
      <c r="X281" s="35"/>
      <c r="Y281" s="35"/>
      <c r="Z281" s="35"/>
      <c r="AA281" s="35"/>
      <c r="AB281" s="35"/>
      <c r="AC281" s="35"/>
      <c r="AD281" s="35"/>
      <c r="AE281" s="35"/>
      <c r="AR281" s="198" t="s">
        <v>215</v>
      </c>
      <c r="AT281" s="198" t="s">
        <v>121</v>
      </c>
      <c r="AU281" s="198" t="s">
        <v>80</v>
      </c>
      <c r="AY281" s="18" t="s">
        <v>118</v>
      </c>
      <c r="BE281" s="199">
        <f>IF(N281="základní",J281,0)</f>
        <v>0</v>
      </c>
      <c r="BF281" s="199">
        <f>IF(N281="snížená",J281,0)</f>
        <v>0</v>
      </c>
      <c r="BG281" s="199">
        <f>IF(N281="zákl. přenesená",J281,0)</f>
        <v>0</v>
      </c>
      <c r="BH281" s="199">
        <f>IF(N281="sníž. přenesená",J281,0)</f>
        <v>0</v>
      </c>
      <c r="BI281" s="199">
        <f>IF(N281="nulová",J281,0)</f>
        <v>0</v>
      </c>
      <c r="BJ281" s="18" t="s">
        <v>78</v>
      </c>
      <c r="BK281" s="199">
        <f>ROUND(I281*H281,2)</f>
        <v>0</v>
      </c>
      <c r="BL281" s="18" t="s">
        <v>215</v>
      </c>
      <c r="BM281" s="198" t="s">
        <v>444</v>
      </c>
    </row>
    <row r="282" spans="1:65" s="2" customFormat="1" ht="21.75" customHeight="1">
      <c r="A282" s="35"/>
      <c r="B282" s="36"/>
      <c r="C282" s="188" t="s">
        <v>445</v>
      </c>
      <c r="D282" s="188" t="s">
        <v>121</v>
      </c>
      <c r="E282" s="189" t="s">
        <v>446</v>
      </c>
      <c r="F282" s="190" t="s">
        <v>447</v>
      </c>
      <c r="G282" s="191" t="s">
        <v>144</v>
      </c>
      <c r="H282" s="192">
        <v>614.31</v>
      </c>
      <c r="I282" s="193"/>
      <c r="J282" s="192">
        <f>ROUND(I282*H282,2)</f>
        <v>0</v>
      </c>
      <c r="K282" s="190" t="s">
        <v>125</v>
      </c>
      <c r="L282" s="40"/>
      <c r="M282" s="194" t="s">
        <v>18</v>
      </c>
      <c r="N282" s="195" t="s">
        <v>41</v>
      </c>
      <c r="O282" s="65"/>
      <c r="P282" s="196">
        <f>O282*H282</f>
        <v>0</v>
      </c>
      <c r="Q282" s="196">
        <v>0.00026</v>
      </c>
      <c r="R282" s="196">
        <f>Q282*H282</f>
        <v>0.15972059999999996</v>
      </c>
      <c r="S282" s="196">
        <v>0</v>
      </c>
      <c r="T282" s="197">
        <f>S282*H282</f>
        <v>0</v>
      </c>
      <c r="U282" s="35"/>
      <c r="V282" s="35"/>
      <c r="W282" s="35"/>
      <c r="X282" s="35"/>
      <c r="Y282" s="35"/>
      <c r="Z282" s="35"/>
      <c r="AA282" s="35"/>
      <c r="AB282" s="35"/>
      <c r="AC282" s="35"/>
      <c r="AD282" s="35"/>
      <c r="AE282" s="35"/>
      <c r="AR282" s="198" t="s">
        <v>215</v>
      </c>
      <c r="AT282" s="198" t="s">
        <v>121</v>
      </c>
      <c r="AU282" s="198" t="s">
        <v>80</v>
      </c>
      <c r="AY282" s="18" t="s">
        <v>118</v>
      </c>
      <c r="BE282" s="199">
        <f>IF(N282="základní",J282,0)</f>
        <v>0</v>
      </c>
      <c r="BF282" s="199">
        <f>IF(N282="snížená",J282,0)</f>
        <v>0</v>
      </c>
      <c r="BG282" s="199">
        <f>IF(N282="zákl. přenesená",J282,0)</f>
        <v>0</v>
      </c>
      <c r="BH282" s="199">
        <f>IF(N282="sníž. přenesená",J282,0)</f>
        <v>0</v>
      </c>
      <c r="BI282" s="199">
        <f>IF(N282="nulová",J282,0)</f>
        <v>0</v>
      </c>
      <c r="BJ282" s="18" t="s">
        <v>78</v>
      </c>
      <c r="BK282" s="199">
        <f>ROUND(I282*H282,2)</f>
        <v>0</v>
      </c>
      <c r="BL282" s="18" t="s">
        <v>215</v>
      </c>
      <c r="BM282" s="198" t="s">
        <v>448</v>
      </c>
    </row>
    <row r="283" spans="2:51" s="13" customFormat="1" ht="12">
      <c r="B283" s="204"/>
      <c r="C283" s="205"/>
      <c r="D283" s="200" t="s">
        <v>130</v>
      </c>
      <c r="E283" s="206" t="s">
        <v>18</v>
      </c>
      <c r="F283" s="207" t="s">
        <v>449</v>
      </c>
      <c r="G283" s="205"/>
      <c r="H283" s="208">
        <v>313.46</v>
      </c>
      <c r="I283" s="209"/>
      <c r="J283" s="205"/>
      <c r="K283" s="205"/>
      <c r="L283" s="210"/>
      <c r="M283" s="211"/>
      <c r="N283" s="212"/>
      <c r="O283" s="212"/>
      <c r="P283" s="212"/>
      <c r="Q283" s="212"/>
      <c r="R283" s="212"/>
      <c r="S283" s="212"/>
      <c r="T283" s="213"/>
      <c r="AT283" s="214" t="s">
        <v>130</v>
      </c>
      <c r="AU283" s="214" t="s">
        <v>80</v>
      </c>
      <c r="AV283" s="13" t="s">
        <v>80</v>
      </c>
      <c r="AW283" s="13" t="s">
        <v>31</v>
      </c>
      <c r="AX283" s="13" t="s">
        <v>70</v>
      </c>
      <c r="AY283" s="214" t="s">
        <v>118</v>
      </c>
    </row>
    <row r="284" spans="2:51" s="13" customFormat="1" ht="12">
      <c r="B284" s="204"/>
      <c r="C284" s="205"/>
      <c r="D284" s="200" t="s">
        <v>130</v>
      </c>
      <c r="E284" s="206" t="s">
        <v>18</v>
      </c>
      <c r="F284" s="207" t="s">
        <v>450</v>
      </c>
      <c r="G284" s="205"/>
      <c r="H284" s="208">
        <v>-61.43</v>
      </c>
      <c r="I284" s="209"/>
      <c r="J284" s="205"/>
      <c r="K284" s="205"/>
      <c r="L284" s="210"/>
      <c r="M284" s="211"/>
      <c r="N284" s="212"/>
      <c r="O284" s="212"/>
      <c r="P284" s="212"/>
      <c r="Q284" s="212"/>
      <c r="R284" s="212"/>
      <c r="S284" s="212"/>
      <c r="T284" s="213"/>
      <c r="AT284" s="214" t="s">
        <v>130</v>
      </c>
      <c r="AU284" s="214" t="s">
        <v>80</v>
      </c>
      <c r="AV284" s="13" t="s">
        <v>80</v>
      </c>
      <c r="AW284" s="13" t="s">
        <v>31</v>
      </c>
      <c r="AX284" s="13" t="s">
        <v>70</v>
      </c>
      <c r="AY284" s="214" t="s">
        <v>118</v>
      </c>
    </row>
    <row r="285" spans="2:51" s="13" customFormat="1" ht="12">
      <c r="B285" s="204"/>
      <c r="C285" s="205"/>
      <c r="D285" s="200" t="s">
        <v>130</v>
      </c>
      <c r="E285" s="206" t="s">
        <v>18</v>
      </c>
      <c r="F285" s="207" t="s">
        <v>451</v>
      </c>
      <c r="G285" s="205"/>
      <c r="H285" s="208">
        <v>35.72</v>
      </c>
      <c r="I285" s="209"/>
      <c r="J285" s="205"/>
      <c r="K285" s="205"/>
      <c r="L285" s="210"/>
      <c r="M285" s="211"/>
      <c r="N285" s="212"/>
      <c r="O285" s="212"/>
      <c r="P285" s="212"/>
      <c r="Q285" s="212"/>
      <c r="R285" s="212"/>
      <c r="S285" s="212"/>
      <c r="T285" s="213"/>
      <c r="AT285" s="214" t="s">
        <v>130</v>
      </c>
      <c r="AU285" s="214" t="s">
        <v>80</v>
      </c>
      <c r="AV285" s="13" t="s">
        <v>80</v>
      </c>
      <c r="AW285" s="13" t="s">
        <v>31</v>
      </c>
      <c r="AX285" s="13" t="s">
        <v>70</v>
      </c>
      <c r="AY285" s="214" t="s">
        <v>118</v>
      </c>
    </row>
    <row r="286" spans="2:51" s="13" customFormat="1" ht="12">
      <c r="B286" s="204"/>
      <c r="C286" s="205"/>
      <c r="D286" s="200" t="s">
        <v>130</v>
      </c>
      <c r="E286" s="206" t="s">
        <v>18</v>
      </c>
      <c r="F286" s="207" t="s">
        <v>452</v>
      </c>
      <c r="G286" s="205"/>
      <c r="H286" s="208">
        <v>326.56</v>
      </c>
      <c r="I286" s="209"/>
      <c r="J286" s="205"/>
      <c r="K286" s="205"/>
      <c r="L286" s="210"/>
      <c r="M286" s="211"/>
      <c r="N286" s="212"/>
      <c r="O286" s="212"/>
      <c r="P286" s="212"/>
      <c r="Q286" s="212"/>
      <c r="R286" s="212"/>
      <c r="S286" s="212"/>
      <c r="T286" s="213"/>
      <c r="AT286" s="214" t="s">
        <v>130</v>
      </c>
      <c r="AU286" s="214" t="s">
        <v>80</v>
      </c>
      <c r="AV286" s="13" t="s">
        <v>80</v>
      </c>
      <c r="AW286" s="13" t="s">
        <v>31</v>
      </c>
      <c r="AX286" s="13" t="s">
        <v>70</v>
      </c>
      <c r="AY286" s="214" t="s">
        <v>118</v>
      </c>
    </row>
    <row r="287" spans="2:51" s="14" customFormat="1" ht="12">
      <c r="B287" s="215"/>
      <c r="C287" s="216"/>
      <c r="D287" s="200" t="s">
        <v>130</v>
      </c>
      <c r="E287" s="217" t="s">
        <v>18</v>
      </c>
      <c r="F287" s="218" t="s">
        <v>133</v>
      </c>
      <c r="G287" s="216"/>
      <c r="H287" s="219">
        <v>614.31</v>
      </c>
      <c r="I287" s="220"/>
      <c r="J287" s="216"/>
      <c r="K287" s="216"/>
      <c r="L287" s="221"/>
      <c r="M287" s="222"/>
      <c r="N287" s="223"/>
      <c r="O287" s="223"/>
      <c r="P287" s="223"/>
      <c r="Q287" s="223"/>
      <c r="R287" s="223"/>
      <c r="S287" s="223"/>
      <c r="T287" s="224"/>
      <c r="AT287" s="225" t="s">
        <v>130</v>
      </c>
      <c r="AU287" s="225" t="s">
        <v>80</v>
      </c>
      <c r="AV287" s="14" t="s">
        <v>126</v>
      </c>
      <c r="AW287" s="14" t="s">
        <v>31</v>
      </c>
      <c r="AX287" s="14" t="s">
        <v>78</v>
      </c>
      <c r="AY287" s="225" t="s">
        <v>118</v>
      </c>
    </row>
    <row r="288" spans="2:63" s="12" customFormat="1" ht="22.95" customHeight="1">
      <c r="B288" s="172"/>
      <c r="C288" s="173"/>
      <c r="D288" s="174" t="s">
        <v>69</v>
      </c>
      <c r="E288" s="186" t="s">
        <v>453</v>
      </c>
      <c r="F288" s="186" t="s">
        <v>454</v>
      </c>
      <c r="G288" s="173"/>
      <c r="H288" s="173"/>
      <c r="I288" s="176"/>
      <c r="J288" s="187">
        <f>BK288</f>
        <v>0</v>
      </c>
      <c r="K288" s="173"/>
      <c r="L288" s="178"/>
      <c r="M288" s="179"/>
      <c r="N288" s="180"/>
      <c r="O288" s="180"/>
      <c r="P288" s="181">
        <f>SUM(P289:P296)</f>
        <v>0</v>
      </c>
      <c r="Q288" s="180"/>
      <c r="R288" s="181">
        <f>SUM(R289:R296)</f>
        <v>1.1383737</v>
      </c>
      <c r="S288" s="180"/>
      <c r="T288" s="182">
        <f>SUM(T289:T296)</f>
        <v>0</v>
      </c>
      <c r="AR288" s="183" t="s">
        <v>80</v>
      </c>
      <c r="AT288" s="184" t="s">
        <v>69</v>
      </c>
      <c r="AU288" s="184" t="s">
        <v>78</v>
      </c>
      <c r="AY288" s="183" t="s">
        <v>118</v>
      </c>
      <c r="BK288" s="185">
        <f>SUM(BK289:BK296)</f>
        <v>0</v>
      </c>
    </row>
    <row r="289" spans="1:65" s="2" customFormat="1" ht="16.5" customHeight="1">
      <c r="A289" s="35"/>
      <c r="B289" s="36"/>
      <c r="C289" s="188" t="s">
        <v>455</v>
      </c>
      <c r="D289" s="188" t="s">
        <v>121</v>
      </c>
      <c r="E289" s="189" t="s">
        <v>456</v>
      </c>
      <c r="F289" s="190" t="s">
        <v>457</v>
      </c>
      <c r="G289" s="191" t="s">
        <v>144</v>
      </c>
      <c r="H289" s="192">
        <v>61.17</v>
      </c>
      <c r="I289" s="193"/>
      <c r="J289" s="192">
        <f>ROUND(I289*H289,2)</f>
        <v>0</v>
      </c>
      <c r="K289" s="190" t="s">
        <v>125</v>
      </c>
      <c r="L289" s="40"/>
      <c r="M289" s="194" t="s">
        <v>18</v>
      </c>
      <c r="N289" s="195" t="s">
        <v>41</v>
      </c>
      <c r="O289" s="65"/>
      <c r="P289" s="196">
        <f>O289*H289</f>
        <v>0</v>
      </c>
      <c r="Q289" s="196">
        <v>0.01861</v>
      </c>
      <c r="R289" s="196">
        <f>Q289*H289</f>
        <v>1.1383737</v>
      </c>
      <c r="S289" s="196">
        <v>0</v>
      </c>
      <c r="T289" s="197">
        <f>S289*H289</f>
        <v>0</v>
      </c>
      <c r="U289" s="35"/>
      <c r="V289" s="35"/>
      <c r="W289" s="35"/>
      <c r="X289" s="35"/>
      <c r="Y289" s="35"/>
      <c r="Z289" s="35"/>
      <c r="AA289" s="35"/>
      <c r="AB289" s="35"/>
      <c r="AC289" s="35"/>
      <c r="AD289" s="35"/>
      <c r="AE289" s="35"/>
      <c r="AR289" s="198" t="s">
        <v>215</v>
      </c>
      <c r="AT289" s="198" t="s">
        <v>121</v>
      </c>
      <c r="AU289" s="198" t="s">
        <v>80</v>
      </c>
      <c r="AY289" s="18" t="s">
        <v>118</v>
      </c>
      <c r="BE289" s="199">
        <f>IF(N289="základní",J289,0)</f>
        <v>0</v>
      </c>
      <c r="BF289" s="199">
        <f>IF(N289="snížená",J289,0)</f>
        <v>0</v>
      </c>
      <c r="BG289" s="199">
        <f>IF(N289="zákl. přenesená",J289,0)</f>
        <v>0</v>
      </c>
      <c r="BH289" s="199">
        <f>IF(N289="sníž. přenesená",J289,0)</f>
        <v>0</v>
      </c>
      <c r="BI289" s="199">
        <f>IF(N289="nulová",J289,0)</f>
        <v>0</v>
      </c>
      <c r="BJ289" s="18" t="s">
        <v>78</v>
      </c>
      <c r="BK289" s="199">
        <f>ROUND(I289*H289,2)</f>
        <v>0</v>
      </c>
      <c r="BL289" s="18" t="s">
        <v>215</v>
      </c>
      <c r="BM289" s="198" t="s">
        <v>458</v>
      </c>
    </row>
    <row r="290" spans="2:51" s="13" customFormat="1" ht="12">
      <c r="B290" s="204"/>
      <c r="C290" s="205"/>
      <c r="D290" s="200" t="s">
        <v>130</v>
      </c>
      <c r="E290" s="206" t="s">
        <v>18</v>
      </c>
      <c r="F290" s="207" t="s">
        <v>459</v>
      </c>
      <c r="G290" s="205"/>
      <c r="H290" s="208">
        <v>58.25</v>
      </c>
      <c r="I290" s="209"/>
      <c r="J290" s="205"/>
      <c r="K290" s="205"/>
      <c r="L290" s="210"/>
      <c r="M290" s="211"/>
      <c r="N290" s="212"/>
      <c r="O290" s="212"/>
      <c r="P290" s="212"/>
      <c r="Q290" s="212"/>
      <c r="R290" s="212"/>
      <c r="S290" s="212"/>
      <c r="T290" s="213"/>
      <c r="AT290" s="214" t="s">
        <v>130</v>
      </c>
      <c r="AU290" s="214" t="s">
        <v>80</v>
      </c>
      <c r="AV290" s="13" t="s">
        <v>80</v>
      </c>
      <c r="AW290" s="13" t="s">
        <v>31</v>
      </c>
      <c r="AX290" s="13" t="s">
        <v>70</v>
      </c>
      <c r="AY290" s="214" t="s">
        <v>118</v>
      </c>
    </row>
    <row r="291" spans="2:51" s="13" customFormat="1" ht="12">
      <c r="B291" s="204"/>
      <c r="C291" s="205"/>
      <c r="D291" s="200" t="s">
        <v>130</v>
      </c>
      <c r="E291" s="206" t="s">
        <v>18</v>
      </c>
      <c r="F291" s="207" t="s">
        <v>460</v>
      </c>
      <c r="G291" s="205"/>
      <c r="H291" s="208">
        <v>2.92</v>
      </c>
      <c r="I291" s="209"/>
      <c r="J291" s="205"/>
      <c r="K291" s="205"/>
      <c r="L291" s="210"/>
      <c r="M291" s="211"/>
      <c r="N291" s="212"/>
      <c r="O291" s="212"/>
      <c r="P291" s="212"/>
      <c r="Q291" s="212"/>
      <c r="R291" s="212"/>
      <c r="S291" s="212"/>
      <c r="T291" s="213"/>
      <c r="AT291" s="214" t="s">
        <v>130</v>
      </c>
      <c r="AU291" s="214" t="s">
        <v>80</v>
      </c>
      <c r="AV291" s="13" t="s">
        <v>80</v>
      </c>
      <c r="AW291" s="13" t="s">
        <v>31</v>
      </c>
      <c r="AX291" s="13" t="s">
        <v>70</v>
      </c>
      <c r="AY291" s="214" t="s">
        <v>118</v>
      </c>
    </row>
    <row r="292" spans="2:51" s="14" customFormat="1" ht="12">
      <c r="B292" s="215"/>
      <c r="C292" s="216"/>
      <c r="D292" s="200" t="s">
        <v>130</v>
      </c>
      <c r="E292" s="217" t="s">
        <v>18</v>
      </c>
      <c r="F292" s="218" t="s">
        <v>133</v>
      </c>
      <c r="G292" s="216"/>
      <c r="H292" s="219">
        <v>61.17</v>
      </c>
      <c r="I292" s="220"/>
      <c r="J292" s="216"/>
      <c r="K292" s="216"/>
      <c r="L292" s="221"/>
      <c r="M292" s="222"/>
      <c r="N292" s="223"/>
      <c r="O292" s="223"/>
      <c r="P292" s="223"/>
      <c r="Q292" s="223"/>
      <c r="R292" s="223"/>
      <c r="S292" s="223"/>
      <c r="T292" s="224"/>
      <c r="AT292" s="225" t="s">
        <v>130</v>
      </c>
      <c r="AU292" s="225" t="s">
        <v>80</v>
      </c>
      <c r="AV292" s="14" t="s">
        <v>126</v>
      </c>
      <c r="AW292" s="14" t="s">
        <v>31</v>
      </c>
      <c r="AX292" s="14" t="s">
        <v>78</v>
      </c>
      <c r="AY292" s="225" t="s">
        <v>118</v>
      </c>
    </row>
    <row r="293" spans="1:65" s="2" customFormat="1" ht="21.75" customHeight="1">
      <c r="A293" s="35"/>
      <c r="B293" s="36"/>
      <c r="C293" s="188" t="s">
        <v>461</v>
      </c>
      <c r="D293" s="188" t="s">
        <v>121</v>
      </c>
      <c r="E293" s="189" t="s">
        <v>462</v>
      </c>
      <c r="F293" s="190" t="s">
        <v>463</v>
      </c>
      <c r="G293" s="191" t="s">
        <v>192</v>
      </c>
      <c r="H293" s="192">
        <v>1.14</v>
      </c>
      <c r="I293" s="193"/>
      <c r="J293" s="192">
        <f>ROUND(I293*H293,2)</f>
        <v>0</v>
      </c>
      <c r="K293" s="190" t="s">
        <v>125</v>
      </c>
      <c r="L293" s="40"/>
      <c r="M293" s="194" t="s">
        <v>18</v>
      </c>
      <c r="N293" s="195" t="s">
        <v>41</v>
      </c>
      <c r="O293" s="65"/>
      <c r="P293" s="196">
        <f>O293*H293</f>
        <v>0</v>
      </c>
      <c r="Q293" s="196">
        <v>0</v>
      </c>
      <c r="R293" s="196">
        <f>Q293*H293</f>
        <v>0</v>
      </c>
      <c r="S293" s="196">
        <v>0</v>
      </c>
      <c r="T293" s="197">
        <f>S293*H293</f>
        <v>0</v>
      </c>
      <c r="U293" s="35"/>
      <c r="V293" s="35"/>
      <c r="W293" s="35"/>
      <c r="X293" s="35"/>
      <c r="Y293" s="35"/>
      <c r="Z293" s="35"/>
      <c r="AA293" s="35"/>
      <c r="AB293" s="35"/>
      <c r="AC293" s="35"/>
      <c r="AD293" s="35"/>
      <c r="AE293" s="35"/>
      <c r="AR293" s="198" t="s">
        <v>215</v>
      </c>
      <c r="AT293" s="198" t="s">
        <v>121</v>
      </c>
      <c r="AU293" s="198" t="s">
        <v>80</v>
      </c>
      <c r="AY293" s="18" t="s">
        <v>118</v>
      </c>
      <c r="BE293" s="199">
        <f>IF(N293="základní",J293,0)</f>
        <v>0</v>
      </c>
      <c r="BF293" s="199">
        <f>IF(N293="snížená",J293,0)</f>
        <v>0</v>
      </c>
      <c r="BG293" s="199">
        <f>IF(N293="zákl. přenesená",J293,0)</f>
        <v>0</v>
      </c>
      <c r="BH293" s="199">
        <f>IF(N293="sníž. přenesená",J293,0)</f>
        <v>0</v>
      </c>
      <c r="BI293" s="199">
        <f>IF(N293="nulová",J293,0)</f>
        <v>0</v>
      </c>
      <c r="BJ293" s="18" t="s">
        <v>78</v>
      </c>
      <c r="BK293" s="199">
        <f>ROUND(I293*H293,2)</f>
        <v>0</v>
      </c>
      <c r="BL293" s="18" t="s">
        <v>215</v>
      </c>
      <c r="BM293" s="198" t="s">
        <v>464</v>
      </c>
    </row>
    <row r="294" spans="1:47" s="2" customFormat="1" ht="86.4">
      <c r="A294" s="35"/>
      <c r="B294" s="36"/>
      <c r="C294" s="37"/>
      <c r="D294" s="200" t="s">
        <v>128</v>
      </c>
      <c r="E294" s="37"/>
      <c r="F294" s="201" t="s">
        <v>349</v>
      </c>
      <c r="G294" s="37"/>
      <c r="H294" s="37"/>
      <c r="I294" s="109"/>
      <c r="J294" s="37"/>
      <c r="K294" s="37"/>
      <c r="L294" s="40"/>
      <c r="M294" s="202"/>
      <c r="N294" s="203"/>
      <c r="O294" s="65"/>
      <c r="P294" s="65"/>
      <c r="Q294" s="65"/>
      <c r="R294" s="65"/>
      <c r="S294" s="65"/>
      <c r="T294" s="66"/>
      <c r="U294" s="35"/>
      <c r="V294" s="35"/>
      <c r="W294" s="35"/>
      <c r="X294" s="35"/>
      <c r="Y294" s="35"/>
      <c r="Z294" s="35"/>
      <c r="AA294" s="35"/>
      <c r="AB294" s="35"/>
      <c r="AC294" s="35"/>
      <c r="AD294" s="35"/>
      <c r="AE294" s="35"/>
      <c r="AT294" s="18" t="s">
        <v>128</v>
      </c>
      <c r="AU294" s="18" t="s">
        <v>80</v>
      </c>
    </row>
    <row r="295" spans="1:65" s="2" customFormat="1" ht="21.75" customHeight="1">
      <c r="A295" s="35"/>
      <c r="B295" s="36"/>
      <c r="C295" s="188" t="s">
        <v>465</v>
      </c>
      <c r="D295" s="188" t="s">
        <v>121</v>
      </c>
      <c r="E295" s="189" t="s">
        <v>466</v>
      </c>
      <c r="F295" s="190" t="s">
        <v>467</v>
      </c>
      <c r="G295" s="191" t="s">
        <v>192</v>
      </c>
      <c r="H295" s="192">
        <v>1.14</v>
      </c>
      <c r="I295" s="193"/>
      <c r="J295" s="192">
        <f>ROUND(I295*H295,2)</f>
        <v>0</v>
      </c>
      <c r="K295" s="190" t="s">
        <v>125</v>
      </c>
      <c r="L295" s="40"/>
      <c r="M295" s="194" t="s">
        <v>18</v>
      </c>
      <c r="N295" s="195" t="s">
        <v>41</v>
      </c>
      <c r="O295" s="65"/>
      <c r="P295" s="196">
        <f>O295*H295</f>
        <v>0</v>
      </c>
      <c r="Q295" s="196">
        <v>0</v>
      </c>
      <c r="R295" s="196">
        <f>Q295*H295</f>
        <v>0</v>
      </c>
      <c r="S295" s="196">
        <v>0</v>
      </c>
      <c r="T295" s="197">
        <f>S295*H295</f>
        <v>0</v>
      </c>
      <c r="U295" s="35"/>
      <c r="V295" s="35"/>
      <c r="W295" s="35"/>
      <c r="X295" s="35"/>
      <c r="Y295" s="35"/>
      <c r="Z295" s="35"/>
      <c r="AA295" s="35"/>
      <c r="AB295" s="35"/>
      <c r="AC295" s="35"/>
      <c r="AD295" s="35"/>
      <c r="AE295" s="35"/>
      <c r="AR295" s="198" t="s">
        <v>215</v>
      </c>
      <c r="AT295" s="198" t="s">
        <v>121</v>
      </c>
      <c r="AU295" s="198" t="s">
        <v>80</v>
      </c>
      <c r="AY295" s="18" t="s">
        <v>118</v>
      </c>
      <c r="BE295" s="199">
        <f>IF(N295="základní",J295,0)</f>
        <v>0</v>
      </c>
      <c r="BF295" s="199">
        <f>IF(N295="snížená",J295,0)</f>
        <v>0</v>
      </c>
      <c r="BG295" s="199">
        <f>IF(N295="zákl. přenesená",J295,0)</f>
        <v>0</v>
      </c>
      <c r="BH295" s="199">
        <f>IF(N295="sníž. přenesená",J295,0)</f>
        <v>0</v>
      </c>
      <c r="BI295" s="199">
        <f>IF(N295="nulová",J295,0)</f>
        <v>0</v>
      </c>
      <c r="BJ295" s="18" t="s">
        <v>78</v>
      </c>
      <c r="BK295" s="199">
        <f>ROUND(I295*H295,2)</f>
        <v>0</v>
      </c>
      <c r="BL295" s="18" t="s">
        <v>215</v>
      </c>
      <c r="BM295" s="198" t="s">
        <v>468</v>
      </c>
    </row>
    <row r="296" spans="1:47" s="2" customFormat="1" ht="86.4">
      <c r="A296" s="35"/>
      <c r="B296" s="36"/>
      <c r="C296" s="37"/>
      <c r="D296" s="200" t="s">
        <v>128</v>
      </c>
      <c r="E296" s="37"/>
      <c r="F296" s="201" t="s">
        <v>349</v>
      </c>
      <c r="G296" s="37"/>
      <c r="H296" s="37"/>
      <c r="I296" s="109"/>
      <c r="J296" s="37"/>
      <c r="K296" s="37"/>
      <c r="L296" s="40"/>
      <c r="M296" s="245"/>
      <c r="N296" s="246"/>
      <c r="O296" s="247"/>
      <c r="P296" s="247"/>
      <c r="Q296" s="247"/>
      <c r="R296" s="247"/>
      <c r="S296" s="247"/>
      <c r="T296" s="248"/>
      <c r="U296" s="35"/>
      <c r="V296" s="35"/>
      <c r="W296" s="35"/>
      <c r="X296" s="35"/>
      <c r="Y296" s="35"/>
      <c r="Z296" s="35"/>
      <c r="AA296" s="35"/>
      <c r="AB296" s="35"/>
      <c r="AC296" s="35"/>
      <c r="AD296" s="35"/>
      <c r="AE296" s="35"/>
      <c r="AT296" s="18" t="s">
        <v>128</v>
      </c>
      <c r="AU296" s="18" t="s">
        <v>80</v>
      </c>
    </row>
    <row r="297" spans="1:31" s="2" customFormat="1" ht="6.9" customHeight="1">
      <c r="A297" s="35"/>
      <c r="B297" s="48"/>
      <c r="C297" s="49"/>
      <c r="D297" s="49"/>
      <c r="E297" s="49"/>
      <c r="F297" s="49"/>
      <c r="G297" s="49"/>
      <c r="H297" s="49"/>
      <c r="I297" s="137"/>
      <c r="J297" s="49"/>
      <c r="K297" s="49"/>
      <c r="L297" s="40"/>
      <c r="M297" s="35"/>
      <c r="O297" s="35"/>
      <c r="P297" s="35"/>
      <c r="Q297" s="35"/>
      <c r="R297" s="35"/>
      <c r="S297" s="35"/>
      <c r="T297" s="35"/>
      <c r="U297" s="35"/>
      <c r="V297" s="35"/>
      <c r="W297" s="35"/>
      <c r="X297" s="35"/>
      <c r="Y297" s="35"/>
      <c r="Z297" s="35"/>
      <c r="AA297" s="35"/>
      <c r="AB297" s="35"/>
      <c r="AC297" s="35"/>
      <c r="AD297" s="35"/>
      <c r="AE297" s="35"/>
    </row>
  </sheetData>
  <sheetProtection algorithmName="SHA-512" hashValue="fhfNS8XoNtxfYtytKEq/+8rrC3C5aWT3PbTd++Ky2H1WBCavCqFcxOa1C9AwI7jaK1Hjdm7IhLEFckxSn3I69g==" saltValue="RqpYBaqxhbB+UvCj6176m2Gh55k9v0Zyv+CxbcQzlkDt0BU0B9tCzW2f7CmUnLgfghmAph/F0z2eqYeNfg+hVQ==" spinCount="100000" sheet="1" objects="1" scenarios="1" formatColumns="0" formatRows="0" autoFilter="0"/>
  <autoFilter ref="C90:K296"/>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2"/>
      <c r="L2" s="332"/>
      <c r="M2" s="332"/>
      <c r="N2" s="332"/>
      <c r="O2" s="332"/>
      <c r="P2" s="332"/>
      <c r="Q2" s="332"/>
      <c r="R2" s="332"/>
      <c r="S2" s="332"/>
      <c r="T2" s="332"/>
      <c r="U2" s="332"/>
      <c r="V2" s="332"/>
      <c r="AT2" s="18" t="s">
        <v>83</v>
      </c>
    </row>
    <row r="3" spans="2:46" s="1" customFormat="1" ht="6.9" customHeight="1">
      <c r="B3" s="103"/>
      <c r="C3" s="104"/>
      <c r="D3" s="104"/>
      <c r="E3" s="104"/>
      <c r="F3" s="104"/>
      <c r="G3" s="104"/>
      <c r="H3" s="104"/>
      <c r="I3" s="105"/>
      <c r="J3" s="104"/>
      <c r="K3" s="104"/>
      <c r="L3" s="21"/>
      <c r="AT3" s="18" t="s">
        <v>80</v>
      </c>
    </row>
    <row r="4" spans="2:46" s="1" customFormat="1" ht="24.9" customHeight="1">
      <c r="B4" s="21"/>
      <c r="D4" s="106" t="s">
        <v>84</v>
      </c>
      <c r="I4" s="102"/>
      <c r="L4" s="21"/>
      <c r="M4" s="107" t="s">
        <v>10</v>
      </c>
      <c r="AT4" s="18" t="s">
        <v>4</v>
      </c>
    </row>
    <row r="5" spans="2:12" s="1" customFormat="1" ht="6.9" customHeight="1">
      <c r="B5" s="21"/>
      <c r="I5" s="102"/>
      <c r="L5" s="21"/>
    </row>
    <row r="6" spans="2:12" s="1" customFormat="1" ht="12" customHeight="1">
      <c r="B6" s="21"/>
      <c r="D6" s="108" t="s">
        <v>15</v>
      </c>
      <c r="I6" s="102"/>
      <c r="L6" s="21"/>
    </row>
    <row r="7" spans="2:12" s="1" customFormat="1" ht="16.5" customHeight="1">
      <c r="B7" s="21"/>
      <c r="E7" s="375" t="str">
        <f>'Rekapitulace stavby'!K6</f>
        <v>Rekonstrukce šaten , Gymnázium Plzeň, Mikulášské náměstí  808/23</v>
      </c>
      <c r="F7" s="376"/>
      <c r="G7" s="376"/>
      <c r="H7" s="376"/>
      <c r="I7" s="102"/>
      <c r="L7" s="21"/>
    </row>
    <row r="8" spans="1:31" s="2" customFormat="1" ht="12" customHeight="1">
      <c r="A8" s="35"/>
      <c r="B8" s="40"/>
      <c r="C8" s="35"/>
      <c r="D8" s="108" t="s">
        <v>85</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7" t="s">
        <v>469</v>
      </c>
      <c r="F9" s="378"/>
      <c r="G9" s="378"/>
      <c r="H9" s="378"/>
      <c r="I9" s="109"/>
      <c r="J9" s="35"/>
      <c r="K9" s="35"/>
      <c r="L9" s="110"/>
      <c r="S9" s="35"/>
      <c r="T9" s="35"/>
      <c r="U9" s="35"/>
      <c r="V9" s="35"/>
      <c r="W9" s="35"/>
      <c r="X9" s="35"/>
      <c r="Y9" s="35"/>
      <c r="Z9" s="35"/>
      <c r="AA9" s="35"/>
      <c r="AB9" s="35"/>
      <c r="AC9" s="35"/>
      <c r="AD9" s="35"/>
      <c r="AE9" s="35"/>
    </row>
    <row r="10" spans="1:31" s="2" customFormat="1" ht="12">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17</v>
      </c>
      <c r="E11" s="35"/>
      <c r="F11" s="111" t="s">
        <v>18</v>
      </c>
      <c r="G11" s="35"/>
      <c r="H11" s="35"/>
      <c r="I11" s="112" t="s">
        <v>19</v>
      </c>
      <c r="J11" s="111" t="s">
        <v>18</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20</v>
      </c>
      <c r="E12" s="35"/>
      <c r="F12" s="111" t="s">
        <v>21</v>
      </c>
      <c r="G12" s="35"/>
      <c r="H12" s="35"/>
      <c r="I12" s="112" t="s">
        <v>22</v>
      </c>
      <c r="J12" s="113">
        <f>'Rekapitulace stavby'!AN8</f>
        <v>43962</v>
      </c>
      <c r="K12" s="35"/>
      <c r="L12" s="110"/>
      <c r="S12" s="35"/>
      <c r="T12" s="35"/>
      <c r="U12" s="35"/>
      <c r="V12" s="35"/>
      <c r="W12" s="35"/>
      <c r="X12" s="35"/>
      <c r="Y12" s="35"/>
      <c r="Z12" s="35"/>
      <c r="AA12" s="35"/>
      <c r="AB12" s="35"/>
      <c r="AC12" s="35"/>
      <c r="AD12" s="35"/>
      <c r="AE12" s="35"/>
    </row>
    <row r="13" spans="1:31" s="2" customFormat="1" ht="10.95"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23</v>
      </c>
      <c r="E14" s="35"/>
      <c r="F14" s="35"/>
      <c r="G14" s="35"/>
      <c r="H14" s="35"/>
      <c r="I14" s="112" t="s">
        <v>24</v>
      </c>
      <c r="J14" s="111" t="s">
        <v>18</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25</v>
      </c>
      <c r="F15" s="35"/>
      <c r="G15" s="35"/>
      <c r="H15" s="35"/>
      <c r="I15" s="112" t="s">
        <v>26</v>
      </c>
      <c r="J15" s="111" t="s">
        <v>18</v>
      </c>
      <c r="K15" s="35"/>
      <c r="L15" s="110"/>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27</v>
      </c>
      <c r="E17" s="35"/>
      <c r="F17" s="35"/>
      <c r="G17" s="35"/>
      <c r="H17" s="35"/>
      <c r="I17" s="112" t="s">
        <v>24</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9" t="str">
        <f>'Rekapitulace stavby'!E14</f>
        <v>Vyplň údaj</v>
      </c>
      <c r="F18" s="380"/>
      <c r="G18" s="380"/>
      <c r="H18" s="380"/>
      <c r="I18" s="112" t="s">
        <v>26</v>
      </c>
      <c r="J18" s="31" t="str">
        <f>'Rekapitulace stavby'!AN14</f>
        <v>Vyplň údaj</v>
      </c>
      <c r="K18" s="35"/>
      <c r="L18" s="110"/>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29</v>
      </c>
      <c r="E20" s="35"/>
      <c r="F20" s="35"/>
      <c r="G20" s="35"/>
      <c r="H20" s="35"/>
      <c r="I20" s="112" t="s">
        <v>24</v>
      </c>
      <c r="J20" s="111" t="s">
        <v>18</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30</v>
      </c>
      <c r="F21" s="35"/>
      <c r="G21" s="35"/>
      <c r="H21" s="35"/>
      <c r="I21" s="112" t="s">
        <v>26</v>
      </c>
      <c r="J21" s="111" t="s">
        <v>18</v>
      </c>
      <c r="K21" s="35"/>
      <c r="L21" s="110"/>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32</v>
      </c>
      <c r="E23" s="35"/>
      <c r="F23" s="35"/>
      <c r="G23" s="35"/>
      <c r="H23" s="35"/>
      <c r="I23" s="112" t="s">
        <v>24</v>
      </c>
      <c r="J23" s="111" t="s">
        <v>18</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33</v>
      </c>
      <c r="F24" s="35"/>
      <c r="G24" s="35"/>
      <c r="H24" s="35"/>
      <c r="I24" s="112" t="s">
        <v>26</v>
      </c>
      <c r="J24" s="111" t="s">
        <v>18</v>
      </c>
      <c r="K24" s="35"/>
      <c r="L24" s="110"/>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34</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81" t="s">
        <v>18</v>
      </c>
      <c r="F27" s="381"/>
      <c r="G27" s="381"/>
      <c r="H27" s="381"/>
      <c r="I27" s="116"/>
      <c r="J27" s="114"/>
      <c r="K27" s="114"/>
      <c r="L27" s="117"/>
      <c r="S27" s="114"/>
      <c r="T27" s="114"/>
      <c r="U27" s="114"/>
      <c r="V27" s="114"/>
      <c r="W27" s="114"/>
      <c r="X27" s="114"/>
      <c r="Y27" s="114"/>
      <c r="Z27" s="114"/>
      <c r="AA27" s="114"/>
      <c r="AB27" s="114"/>
      <c r="AC27" s="114"/>
      <c r="AD27" s="114"/>
      <c r="AE27" s="114"/>
    </row>
    <row r="28" spans="1:31" s="2" customFormat="1" ht="6.9"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109"/>
      <c r="J30" s="121">
        <f>ROUND(J84,2)</f>
        <v>0</v>
      </c>
      <c r="K30" s="35"/>
      <c r="L30" s="110"/>
      <c r="S30" s="35"/>
      <c r="T30" s="35"/>
      <c r="U30" s="35"/>
      <c r="V30" s="35"/>
      <c r="W30" s="35"/>
      <c r="X30" s="35"/>
      <c r="Y30" s="35"/>
      <c r="Z30" s="35"/>
      <c r="AA30" s="35"/>
      <c r="AB30" s="35"/>
      <c r="AC30" s="35"/>
      <c r="AD30" s="35"/>
      <c r="AE30" s="35"/>
    </row>
    <row r="31" spans="1:31" s="2" customFormat="1" ht="6.9"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 customHeight="1">
      <c r="A32" s="35"/>
      <c r="B32" s="40"/>
      <c r="C32" s="35"/>
      <c r="D32" s="35"/>
      <c r="E32" s="35"/>
      <c r="F32" s="122" t="s">
        <v>38</v>
      </c>
      <c r="G32" s="35"/>
      <c r="H32" s="35"/>
      <c r="I32" s="123" t="s">
        <v>37</v>
      </c>
      <c r="J32" s="122" t="s">
        <v>39</v>
      </c>
      <c r="K32" s="35"/>
      <c r="L32" s="110"/>
      <c r="S32" s="35"/>
      <c r="T32" s="35"/>
      <c r="U32" s="35"/>
      <c r="V32" s="35"/>
      <c r="W32" s="35"/>
      <c r="X32" s="35"/>
      <c r="Y32" s="35"/>
      <c r="Z32" s="35"/>
      <c r="AA32" s="35"/>
      <c r="AB32" s="35"/>
      <c r="AC32" s="35"/>
      <c r="AD32" s="35"/>
      <c r="AE32" s="35"/>
    </row>
    <row r="33" spans="1:31" s="2" customFormat="1" ht="14.4" customHeight="1">
      <c r="A33" s="35"/>
      <c r="B33" s="40"/>
      <c r="C33" s="35"/>
      <c r="D33" s="124" t="s">
        <v>40</v>
      </c>
      <c r="E33" s="108" t="s">
        <v>41</v>
      </c>
      <c r="F33" s="125">
        <f>ROUND((SUM(BE84:BE94)),2)</f>
        <v>0</v>
      </c>
      <c r="G33" s="35"/>
      <c r="H33" s="35"/>
      <c r="I33" s="126">
        <v>0.21</v>
      </c>
      <c r="J33" s="125">
        <f>ROUND(((SUM(BE84:BE94))*I33),2)</f>
        <v>0</v>
      </c>
      <c r="K33" s="35"/>
      <c r="L33" s="110"/>
      <c r="S33" s="35"/>
      <c r="T33" s="35"/>
      <c r="U33" s="35"/>
      <c r="V33" s="35"/>
      <c r="W33" s="35"/>
      <c r="X33" s="35"/>
      <c r="Y33" s="35"/>
      <c r="Z33" s="35"/>
      <c r="AA33" s="35"/>
      <c r="AB33" s="35"/>
      <c r="AC33" s="35"/>
      <c r="AD33" s="35"/>
      <c r="AE33" s="35"/>
    </row>
    <row r="34" spans="1:31" s="2" customFormat="1" ht="14.4" customHeight="1">
      <c r="A34" s="35"/>
      <c r="B34" s="40"/>
      <c r="C34" s="35"/>
      <c r="D34" s="35"/>
      <c r="E34" s="108" t="s">
        <v>42</v>
      </c>
      <c r="F34" s="125">
        <f>ROUND((SUM(BF84:BF94)),2)</f>
        <v>0</v>
      </c>
      <c r="G34" s="35"/>
      <c r="H34" s="35"/>
      <c r="I34" s="126">
        <v>0.15</v>
      </c>
      <c r="J34" s="125">
        <f>ROUND(((SUM(BF84:BF94))*I34),2)</f>
        <v>0</v>
      </c>
      <c r="K34" s="35"/>
      <c r="L34" s="110"/>
      <c r="S34" s="35"/>
      <c r="T34" s="35"/>
      <c r="U34" s="35"/>
      <c r="V34" s="35"/>
      <c r="W34" s="35"/>
      <c r="X34" s="35"/>
      <c r="Y34" s="35"/>
      <c r="Z34" s="35"/>
      <c r="AA34" s="35"/>
      <c r="AB34" s="35"/>
      <c r="AC34" s="35"/>
      <c r="AD34" s="35"/>
      <c r="AE34" s="35"/>
    </row>
    <row r="35" spans="1:31" s="2" customFormat="1" ht="14.4" customHeight="1" hidden="1">
      <c r="A35" s="35"/>
      <c r="B35" s="40"/>
      <c r="C35" s="35"/>
      <c r="D35" s="35"/>
      <c r="E35" s="108" t="s">
        <v>43</v>
      </c>
      <c r="F35" s="125">
        <f>ROUND((SUM(BG84:BG94)),2)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 customHeight="1" hidden="1">
      <c r="A36" s="35"/>
      <c r="B36" s="40"/>
      <c r="C36" s="35"/>
      <c r="D36" s="35"/>
      <c r="E36" s="108" t="s">
        <v>44</v>
      </c>
      <c r="F36" s="125">
        <f>ROUND((SUM(BH84:BH94)),2)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 customHeight="1" hidden="1">
      <c r="A37" s="35"/>
      <c r="B37" s="40"/>
      <c r="C37" s="35"/>
      <c r="D37" s="35"/>
      <c r="E37" s="108" t="s">
        <v>45</v>
      </c>
      <c r="F37" s="125">
        <f>ROUND((SUM(BI84:BI94)),2)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46</v>
      </c>
      <c r="E39" s="129"/>
      <c r="F39" s="129"/>
      <c r="G39" s="130" t="s">
        <v>47</v>
      </c>
      <c r="H39" s="131" t="s">
        <v>48</v>
      </c>
      <c r="I39" s="132"/>
      <c r="J39" s="133">
        <f>SUM(J30:J37)</f>
        <v>0</v>
      </c>
      <c r="K39" s="134"/>
      <c r="L39" s="110"/>
      <c r="S39" s="35"/>
      <c r="T39" s="35"/>
      <c r="U39" s="35"/>
      <c r="V39" s="35"/>
      <c r="W39" s="35"/>
      <c r="X39" s="35"/>
      <c r="Y39" s="35"/>
      <c r="Z39" s="35"/>
      <c r="AA39" s="35"/>
      <c r="AB39" s="35"/>
      <c r="AC39" s="35"/>
      <c r="AD39" s="35"/>
      <c r="AE39" s="35"/>
    </row>
    <row r="40" spans="1:31" s="2" customFormat="1" ht="14.4"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 customHeight="1">
      <c r="A45" s="35"/>
      <c r="B45" s="36"/>
      <c r="C45" s="24" t="s">
        <v>87</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15</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šaten , Gymnázium Plzeň, Mikulášské náměstí  808/23</v>
      </c>
      <c r="F48" s="374"/>
      <c r="G48" s="374"/>
      <c r="H48" s="374"/>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85</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42" t="str">
        <f>E9</f>
        <v>FR1102 - VON</v>
      </c>
      <c r="F50" s="372"/>
      <c r="G50" s="372"/>
      <c r="H50" s="372"/>
      <c r="I50" s="109"/>
      <c r="J50" s="37"/>
      <c r="K50" s="37"/>
      <c r="L50" s="110"/>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20</v>
      </c>
      <c r="D52" s="37"/>
      <c r="E52" s="37"/>
      <c r="F52" s="28" t="str">
        <f>F12</f>
        <v xml:space="preserve"> </v>
      </c>
      <c r="G52" s="37"/>
      <c r="H52" s="37"/>
      <c r="I52" s="112" t="s">
        <v>22</v>
      </c>
      <c r="J52" s="60">
        <f>IF(J12="","",J12)</f>
        <v>43962</v>
      </c>
      <c r="K52" s="37"/>
      <c r="L52" s="110"/>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15" customHeight="1">
      <c r="A54" s="35"/>
      <c r="B54" s="36"/>
      <c r="C54" s="30" t="s">
        <v>23</v>
      </c>
      <c r="D54" s="37"/>
      <c r="E54" s="37"/>
      <c r="F54" s="28" t="str">
        <f>E15</f>
        <v>Gymnázium  Plzeň ,Mikulášské nám</v>
      </c>
      <c r="G54" s="37"/>
      <c r="H54" s="37"/>
      <c r="I54" s="112" t="s">
        <v>29</v>
      </c>
      <c r="J54" s="33" t="str">
        <f>E21</f>
        <v>Ing.arch.Kučera</v>
      </c>
      <c r="K54" s="37"/>
      <c r="L54" s="110"/>
      <c r="S54" s="35"/>
      <c r="T54" s="35"/>
      <c r="U54" s="35"/>
      <c r="V54" s="35"/>
      <c r="W54" s="35"/>
      <c r="X54" s="35"/>
      <c r="Y54" s="35"/>
      <c r="Z54" s="35"/>
      <c r="AA54" s="35"/>
      <c r="AB54" s="35"/>
      <c r="AC54" s="35"/>
      <c r="AD54" s="35"/>
      <c r="AE54" s="35"/>
    </row>
    <row r="55" spans="1:31" s="2" customFormat="1" ht="15.15" customHeight="1">
      <c r="A55" s="35"/>
      <c r="B55" s="36"/>
      <c r="C55" s="30" t="s">
        <v>27</v>
      </c>
      <c r="D55" s="37"/>
      <c r="E55" s="37"/>
      <c r="F55" s="28" t="str">
        <f>IF(E18="","",E18)</f>
        <v>Vyplň údaj</v>
      </c>
      <c r="G55" s="37"/>
      <c r="H55" s="37"/>
      <c r="I55" s="112" t="s">
        <v>32</v>
      </c>
      <c r="J55" s="33" t="str">
        <f>E24</f>
        <v>Straka</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88</v>
      </c>
      <c r="D57" s="142"/>
      <c r="E57" s="142"/>
      <c r="F57" s="142"/>
      <c r="G57" s="142"/>
      <c r="H57" s="142"/>
      <c r="I57" s="143"/>
      <c r="J57" s="144" t="s">
        <v>89</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5" customHeight="1">
      <c r="A59" s="35"/>
      <c r="B59" s="36"/>
      <c r="C59" s="145" t="s">
        <v>68</v>
      </c>
      <c r="D59" s="37"/>
      <c r="E59" s="37"/>
      <c r="F59" s="37"/>
      <c r="G59" s="37"/>
      <c r="H59" s="37"/>
      <c r="I59" s="109"/>
      <c r="J59" s="78">
        <f>J84</f>
        <v>0</v>
      </c>
      <c r="K59" s="37"/>
      <c r="L59" s="110"/>
      <c r="S59" s="35"/>
      <c r="T59" s="35"/>
      <c r="U59" s="35"/>
      <c r="V59" s="35"/>
      <c r="W59" s="35"/>
      <c r="X59" s="35"/>
      <c r="Y59" s="35"/>
      <c r="Z59" s="35"/>
      <c r="AA59" s="35"/>
      <c r="AB59" s="35"/>
      <c r="AC59" s="35"/>
      <c r="AD59" s="35"/>
      <c r="AE59" s="35"/>
      <c r="AU59" s="18" t="s">
        <v>90</v>
      </c>
    </row>
    <row r="60" spans="2:12" s="9" customFormat="1" ht="24.9" customHeight="1">
      <c r="B60" s="146"/>
      <c r="C60" s="147"/>
      <c r="D60" s="148" t="s">
        <v>470</v>
      </c>
      <c r="E60" s="149"/>
      <c r="F60" s="149"/>
      <c r="G60" s="149"/>
      <c r="H60" s="149"/>
      <c r="I60" s="150"/>
      <c r="J60" s="151">
        <f>J85</f>
        <v>0</v>
      </c>
      <c r="K60" s="147"/>
      <c r="L60" s="152"/>
    </row>
    <row r="61" spans="2:12" s="10" customFormat="1" ht="19.95" customHeight="1">
      <c r="B61" s="153"/>
      <c r="C61" s="154"/>
      <c r="D61" s="155" t="s">
        <v>471</v>
      </c>
      <c r="E61" s="156"/>
      <c r="F61" s="156"/>
      <c r="G61" s="156"/>
      <c r="H61" s="156"/>
      <c r="I61" s="157"/>
      <c r="J61" s="158">
        <f>J86</f>
        <v>0</v>
      </c>
      <c r="K61" s="154"/>
      <c r="L61" s="159"/>
    </row>
    <row r="62" spans="2:12" s="10" customFormat="1" ht="19.95" customHeight="1">
      <c r="B62" s="153"/>
      <c r="C62" s="154"/>
      <c r="D62" s="155" t="s">
        <v>472</v>
      </c>
      <c r="E62" s="156"/>
      <c r="F62" s="156"/>
      <c r="G62" s="156"/>
      <c r="H62" s="156"/>
      <c r="I62" s="157"/>
      <c r="J62" s="158">
        <f>J89</f>
        <v>0</v>
      </c>
      <c r="K62" s="154"/>
      <c r="L62" s="159"/>
    </row>
    <row r="63" spans="2:12" s="10" customFormat="1" ht="19.95" customHeight="1">
      <c r="B63" s="153"/>
      <c r="C63" s="154"/>
      <c r="D63" s="155" t="s">
        <v>473</v>
      </c>
      <c r="E63" s="156"/>
      <c r="F63" s="156"/>
      <c r="G63" s="156"/>
      <c r="H63" s="156"/>
      <c r="I63" s="157"/>
      <c r="J63" s="158">
        <f>J91</f>
        <v>0</v>
      </c>
      <c r="K63" s="154"/>
      <c r="L63" s="159"/>
    </row>
    <row r="64" spans="2:12" s="10" customFormat="1" ht="19.95" customHeight="1">
      <c r="B64" s="153"/>
      <c r="C64" s="154"/>
      <c r="D64" s="155" t="s">
        <v>474</v>
      </c>
      <c r="E64" s="156"/>
      <c r="F64" s="156"/>
      <c r="G64" s="156"/>
      <c r="H64" s="156"/>
      <c r="I64" s="157"/>
      <c r="J64" s="158">
        <f>J93</f>
        <v>0</v>
      </c>
      <c r="K64" s="154"/>
      <c r="L64" s="159"/>
    </row>
    <row r="65" spans="1:31" s="2" customFormat="1" ht="21.75" customHeight="1">
      <c r="A65" s="35"/>
      <c r="B65" s="36"/>
      <c r="C65" s="37"/>
      <c r="D65" s="37"/>
      <c r="E65" s="37"/>
      <c r="F65" s="37"/>
      <c r="G65" s="37"/>
      <c r="H65" s="37"/>
      <c r="I65" s="109"/>
      <c r="J65" s="37"/>
      <c r="K65" s="37"/>
      <c r="L65" s="110"/>
      <c r="S65" s="35"/>
      <c r="T65" s="35"/>
      <c r="U65" s="35"/>
      <c r="V65" s="35"/>
      <c r="W65" s="35"/>
      <c r="X65" s="35"/>
      <c r="Y65" s="35"/>
      <c r="Z65" s="35"/>
      <c r="AA65" s="35"/>
      <c r="AB65" s="35"/>
      <c r="AC65" s="35"/>
      <c r="AD65" s="35"/>
      <c r="AE65" s="35"/>
    </row>
    <row r="66" spans="1:31" s="2" customFormat="1" ht="6.9" customHeight="1">
      <c r="A66" s="35"/>
      <c r="B66" s="48"/>
      <c r="C66" s="49"/>
      <c r="D66" s="49"/>
      <c r="E66" s="49"/>
      <c r="F66" s="49"/>
      <c r="G66" s="49"/>
      <c r="H66" s="49"/>
      <c r="I66" s="137"/>
      <c r="J66" s="49"/>
      <c r="K66" s="49"/>
      <c r="L66" s="110"/>
      <c r="S66" s="35"/>
      <c r="T66" s="35"/>
      <c r="U66" s="35"/>
      <c r="V66" s="35"/>
      <c r="W66" s="35"/>
      <c r="X66" s="35"/>
      <c r="Y66" s="35"/>
      <c r="Z66" s="35"/>
      <c r="AA66" s="35"/>
      <c r="AB66" s="35"/>
      <c r="AC66" s="35"/>
      <c r="AD66" s="35"/>
      <c r="AE66" s="35"/>
    </row>
    <row r="70" spans="1:31" s="2" customFormat="1" ht="6.9" customHeight="1">
      <c r="A70" s="35"/>
      <c r="B70" s="50"/>
      <c r="C70" s="51"/>
      <c r="D70" s="51"/>
      <c r="E70" s="51"/>
      <c r="F70" s="51"/>
      <c r="G70" s="51"/>
      <c r="H70" s="51"/>
      <c r="I70" s="140"/>
      <c r="J70" s="51"/>
      <c r="K70" s="51"/>
      <c r="L70" s="110"/>
      <c r="S70" s="35"/>
      <c r="T70" s="35"/>
      <c r="U70" s="35"/>
      <c r="V70" s="35"/>
      <c r="W70" s="35"/>
      <c r="X70" s="35"/>
      <c r="Y70" s="35"/>
      <c r="Z70" s="35"/>
      <c r="AA70" s="35"/>
      <c r="AB70" s="35"/>
      <c r="AC70" s="35"/>
      <c r="AD70" s="35"/>
      <c r="AE70" s="35"/>
    </row>
    <row r="71" spans="1:31" s="2" customFormat="1" ht="24.9" customHeight="1">
      <c r="A71" s="35"/>
      <c r="B71" s="36"/>
      <c r="C71" s="24" t="s">
        <v>103</v>
      </c>
      <c r="D71" s="37"/>
      <c r="E71" s="37"/>
      <c r="F71" s="37"/>
      <c r="G71" s="37"/>
      <c r="H71" s="37"/>
      <c r="I71" s="109"/>
      <c r="J71" s="37"/>
      <c r="K71" s="37"/>
      <c r="L71" s="110"/>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12" customHeight="1">
      <c r="A73" s="35"/>
      <c r="B73" s="36"/>
      <c r="C73" s="30" t="s">
        <v>15</v>
      </c>
      <c r="D73" s="37"/>
      <c r="E73" s="37"/>
      <c r="F73" s="37"/>
      <c r="G73" s="37"/>
      <c r="H73" s="37"/>
      <c r="I73" s="109"/>
      <c r="J73" s="37"/>
      <c r="K73" s="37"/>
      <c r="L73" s="110"/>
      <c r="S73" s="35"/>
      <c r="T73" s="35"/>
      <c r="U73" s="35"/>
      <c r="V73" s="35"/>
      <c r="W73" s="35"/>
      <c r="X73" s="35"/>
      <c r="Y73" s="35"/>
      <c r="Z73" s="35"/>
      <c r="AA73" s="35"/>
      <c r="AB73" s="35"/>
      <c r="AC73" s="35"/>
      <c r="AD73" s="35"/>
      <c r="AE73" s="35"/>
    </row>
    <row r="74" spans="1:31" s="2" customFormat="1" ht="16.5" customHeight="1">
      <c r="A74" s="35"/>
      <c r="B74" s="36"/>
      <c r="C74" s="37"/>
      <c r="D74" s="37"/>
      <c r="E74" s="373" t="str">
        <f>E7</f>
        <v>Rekonstrukce šaten , Gymnázium Plzeň, Mikulášské náměstí  808/23</v>
      </c>
      <c r="F74" s="374"/>
      <c r="G74" s="374"/>
      <c r="H74" s="374"/>
      <c r="I74" s="109"/>
      <c r="J74" s="37"/>
      <c r="K74" s="37"/>
      <c r="L74" s="110"/>
      <c r="S74" s="35"/>
      <c r="T74" s="35"/>
      <c r="U74" s="35"/>
      <c r="V74" s="35"/>
      <c r="W74" s="35"/>
      <c r="X74" s="35"/>
      <c r="Y74" s="35"/>
      <c r="Z74" s="35"/>
      <c r="AA74" s="35"/>
      <c r="AB74" s="35"/>
      <c r="AC74" s="35"/>
      <c r="AD74" s="35"/>
      <c r="AE74" s="35"/>
    </row>
    <row r="75" spans="1:31" s="2" customFormat="1" ht="12" customHeight="1">
      <c r="A75" s="35"/>
      <c r="B75" s="36"/>
      <c r="C75" s="30" t="s">
        <v>85</v>
      </c>
      <c r="D75" s="37"/>
      <c r="E75" s="37"/>
      <c r="F75" s="37"/>
      <c r="G75" s="37"/>
      <c r="H75" s="37"/>
      <c r="I75" s="109"/>
      <c r="J75" s="37"/>
      <c r="K75" s="37"/>
      <c r="L75" s="110"/>
      <c r="S75" s="35"/>
      <c r="T75" s="35"/>
      <c r="U75" s="35"/>
      <c r="V75" s="35"/>
      <c r="W75" s="35"/>
      <c r="X75" s="35"/>
      <c r="Y75" s="35"/>
      <c r="Z75" s="35"/>
      <c r="AA75" s="35"/>
      <c r="AB75" s="35"/>
      <c r="AC75" s="35"/>
      <c r="AD75" s="35"/>
      <c r="AE75" s="35"/>
    </row>
    <row r="76" spans="1:31" s="2" customFormat="1" ht="16.5" customHeight="1">
      <c r="A76" s="35"/>
      <c r="B76" s="36"/>
      <c r="C76" s="37"/>
      <c r="D76" s="37"/>
      <c r="E76" s="342" t="str">
        <f>E9</f>
        <v>FR1102 - VON</v>
      </c>
      <c r="F76" s="372"/>
      <c r="G76" s="372"/>
      <c r="H76" s="372"/>
      <c r="I76" s="109"/>
      <c r="J76" s="37"/>
      <c r="K76" s="37"/>
      <c r="L76" s="110"/>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109"/>
      <c r="J77" s="37"/>
      <c r="K77" s="37"/>
      <c r="L77" s="110"/>
      <c r="S77" s="35"/>
      <c r="T77" s="35"/>
      <c r="U77" s="35"/>
      <c r="V77" s="35"/>
      <c r="W77" s="35"/>
      <c r="X77" s="35"/>
      <c r="Y77" s="35"/>
      <c r="Z77" s="35"/>
      <c r="AA77" s="35"/>
      <c r="AB77" s="35"/>
      <c r="AC77" s="35"/>
      <c r="AD77" s="35"/>
      <c r="AE77" s="35"/>
    </row>
    <row r="78" spans="1:31" s="2" customFormat="1" ht="12" customHeight="1">
      <c r="A78" s="35"/>
      <c r="B78" s="36"/>
      <c r="C78" s="30" t="s">
        <v>20</v>
      </c>
      <c r="D78" s="37"/>
      <c r="E78" s="37"/>
      <c r="F78" s="28" t="str">
        <f>F12</f>
        <v xml:space="preserve"> </v>
      </c>
      <c r="G78" s="37"/>
      <c r="H78" s="37"/>
      <c r="I78" s="112" t="s">
        <v>22</v>
      </c>
      <c r="J78" s="60">
        <f>IF(J12="","",J12)</f>
        <v>43962</v>
      </c>
      <c r="K78" s="37"/>
      <c r="L78" s="110"/>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5.15" customHeight="1">
      <c r="A80" s="35"/>
      <c r="B80" s="36"/>
      <c r="C80" s="30" t="s">
        <v>23</v>
      </c>
      <c r="D80" s="37"/>
      <c r="E80" s="37"/>
      <c r="F80" s="28" t="str">
        <f>E15</f>
        <v>Gymnázium  Plzeň ,Mikulášské nám</v>
      </c>
      <c r="G80" s="37"/>
      <c r="H80" s="37"/>
      <c r="I80" s="112" t="s">
        <v>29</v>
      </c>
      <c r="J80" s="33" t="str">
        <f>E21</f>
        <v>Ing.arch.Kučera</v>
      </c>
      <c r="K80" s="37"/>
      <c r="L80" s="110"/>
      <c r="S80" s="35"/>
      <c r="T80" s="35"/>
      <c r="U80" s="35"/>
      <c r="V80" s="35"/>
      <c r="W80" s="35"/>
      <c r="X80" s="35"/>
      <c r="Y80" s="35"/>
      <c r="Z80" s="35"/>
      <c r="AA80" s="35"/>
      <c r="AB80" s="35"/>
      <c r="AC80" s="35"/>
      <c r="AD80" s="35"/>
      <c r="AE80" s="35"/>
    </row>
    <row r="81" spans="1:31" s="2" customFormat="1" ht="15.15" customHeight="1">
      <c r="A81" s="35"/>
      <c r="B81" s="36"/>
      <c r="C81" s="30" t="s">
        <v>27</v>
      </c>
      <c r="D81" s="37"/>
      <c r="E81" s="37"/>
      <c r="F81" s="28" t="str">
        <f>IF(E18="","",E18)</f>
        <v>Vyplň údaj</v>
      </c>
      <c r="G81" s="37"/>
      <c r="H81" s="37"/>
      <c r="I81" s="112" t="s">
        <v>32</v>
      </c>
      <c r="J81" s="33" t="str">
        <f>E24</f>
        <v>Straka</v>
      </c>
      <c r="K81" s="37"/>
      <c r="L81" s="110"/>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109"/>
      <c r="J82" s="37"/>
      <c r="K82" s="37"/>
      <c r="L82" s="110"/>
      <c r="S82" s="35"/>
      <c r="T82" s="35"/>
      <c r="U82" s="35"/>
      <c r="V82" s="35"/>
      <c r="W82" s="35"/>
      <c r="X82" s="35"/>
      <c r="Y82" s="35"/>
      <c r="Z82" s="35"/>
      <c r="AA82" s="35"/>
      <c r="AB82" s="35"/>
      <c r="AC82" s="35"/>
      <c r="AD82" s="35"/>
      <c r="AE82" s="35"/>
    </row>
    <row r="83" spans="1:31" s="11" customFormat="1" ht="29.25" customHeight="1">
      <c r="A83" s="160"/>
      <c r="B83" s="161"/>
      <c r="C83" s="162" t="s">
        <v>104</v>
      </c>
      <c r="D83" s="163" t="s">
        <v>55</v>
      </c>
      <c r="E83" s="163" t="s">
        <v>51</v>
      </c>
      <c r="F83" s="163" t="s">
        <v>52</v>
      </c>
      <c r="G83" s="163" t="s">
        <v>105</v>
      </c>
      <c r="H83" s="163" t="s">
        <v>106</v>
      </c>
      <c r="I83" s="164" t="s">
        <v>107</v>
      </c>
      <c r="J83" s="163" t="s">
        <v>89</v>
      </c>
      <c r="K83" s="165" t="s">
        <v>108</v>
      </c>
      <c r="L83" s="166"/>
      <c r="M83" s="69" t="s">
        <v>18</v>
      </c>
      <c r="N83" s="70" t="s">
        <v>40</v>
      </c>
      <c r="O83" s="70" t="s">
        <v>109</v>
      </c>
      <c r="P83" s="70" t="s">
        <v>110</v>
      </c>
      <c r="Q83" s="70" t="s">
        <v>111</v>
      </c>
      <c r="R83" s="70" t="s">
        <v>112</v>
      </c>
      <c r="S83" s="70" t="s">
        <v>113</v>
      </c>
      <c r="T83" s="71" t="s">
        <v>114</v>
      </c>
      <c r="U83" s="160"/>
      <c r="V83" s="160"/>
      <c r="W83" s="160"/>
      <c r="X83" s="160"/>
      <c r="Y83" s="160"/>
      <c r="Z83" s="160"/>
      <c r="AA83" s="160"/>
      <c r="AB83" s="160"/>
      <c r="AC83" s="160"/>
      <c r="AD83" s="160"/>
      <c r="AE83" s="160"/>
    </row>
    <row r="84" spans="1:63" s="2" customFormat="1" ht="22.95" customHeight="1">
      <c r="A84" s="35"/>
      <c r="B84" s="36"/>
      <c r="C84" s="76" t="s">
        <v>115</v>
      </c>
      <c r="D84" s="37"/>
      <c r="E84" s="37"/>
      <c r="F84" s="37"/>
      <c r="G84" s="37"/>
      <c r="H84" s="37"/>
      <c r="I84" s="109"/>
      <c r="J84" s="167">
        <f>BK84</f>
        <v>0</v>
      </c>
      <c r="K84" s="37"/>
      <c r="L84" s="40"/>
      <c r="M84" s="72"/>
      <c r="N84" s="168"/>
      <c r="O84" s="73"/>
      <c r="P84" s="169">
        <f>P85</f>
        <v>0</v>
      </c>
      <c r="Q84" s="73"/>
      <c r="R84" s="169">
        <f>R85</f>
        <v>0</v>
      </c>
      <c r="S84" s="73"/>
      <c r="T84" s="170">
        <f>T85</f>
        <v>0</v>
      </c>
      <c r="U84" s="35"/>
      <c r="V84" s="35"/>
      <c r="W84" s="35"/>
      <c r="X84" s="35"/>
      <c r="Y84" s="35"/>
      <c r="Z84" s="35"/>
      <c r="AA84" s="35"/>
      <c r="AB84" s="35"/>
      <c r="AC84" s="35"/>
      <c r="AD84" s="35"/>
      <c r="AE84" s="35"/>
      <c r="AT84" s="18" t="s">
        <v>69</v>
      </c>
      <c r="AU84" s="18" t="s">
        <v>90</v>
      </c>
      <c r="BK84" s="171">
        <f>BK85</f>
        <v>0</v>
      </c>
    </row>
    <row r="85" spans="2:63" s="12" customFormat="1" ht="25.95" customHeight="1">
      <c r="B85" s="172"/>
      <c r="C85" s="173"/>
      <c r="D85" s="174" t="s">
        <v>69</v>
      </c>
      <c r="E85" s="175" t="s">
        <v>475</v>
      </c>
      <c r="F85" s="175" t="s">
        <v>476</v>
      </c>
      <c r="G85" s="173"/>
      <c r="H85" s="173"/>
      <c r="I85" s="176"/>
      <c r="J85" s="177">
        <f>BK85</f>
        <v>0</v>
      </c>
      <c r="K85" s="173"/>
      <c r="L85" s="178"/>
      <c r="M85" s="179"/>
      <c r="N85" s="180"/>
      <c r="O85" s="180"/>
      <c r="P85" s="181">
        <f>P86+P89+P91+P93</f>
        <v>0</v>
      </c>
      <c r="Q85" s="180"/>
      <c r="R85" s="181">
        <f>R86+R89+R91+R93</f>
        <v>0</v>
      </c>
      <c r="S85" s="180"/>
      <c r="T85" s="182">
        <f>T86+T89+T91+T93</f>
        <v>0</v>
      </c>
      <c r="AR85" s="183" t="s">
        <v>149</v>
      </c>
      <c r="AT85" s="184" t="s">
        <v>69</v>
      </c>
      <c r="AU85" s="184" t="s">
        <v>70</v>
      </c>
      <c r="AY85" s="183" t="s">
        <v>118</v>
      </c>
      <c r="BK85" s="185">
        <f>BK86+BK89+BK91+BK93</f>
        <v>0</v>
      </c>
    </row>
    <row r="86" spans="2:63" s="12" customFormat="1" ht="22.95" customHeight="1">
      <c r="B86" s="172"/>
      <c r="C86" s="173"/>
      <c r="D86" s="174" t="s">
        <v>69</v>
      </c>
      <c r="E86" s="186" t="s">
        <v>477</v>
      </c>
      <c r="F86" s="186" t="s">
        <v>478</v>
      </c>
      <c r="G86" s="173"/>
      <c r="H86" s="173"/>
      <c r="I86" s="176"/>
      <c r="J86" s="187">
        <f>BK86</f>
        <v>0</v>
      </c>
      <c r="K86" s="173"/>
      <c r="L86" s="178"/>
      <c r="M86" s="179"/>
      <c r="N86" s="180"/>
      <c r="O86" s="180"/>
      <c r="P86" s="181">
        <f>SUM(P87:P88)</f>
        <v>0</v>
      </c>
      <c r="Q86" s="180"/>
      <c r="R86" s="181">
        <f>SUM(R87:R88)</f>
        <v>0</v>
      </c>
      <c r="S86" s="180"/>
      <c r="T86" s="182">
        <f>SUM(T87:T88)</f>
        <v>0</v>
      </c>
      <c r="AR86" s="183" t="s">
        <v>149</v>
      </c>
      <c r="AT86" s="184" t="s">
        <v>69</v>
      </c>
      <c r="AU86" s="184" t="s">
        <v>78</v>
      </c>
      <c r="AY86" s="183" t="s">
        <v>118</v>
      </c>
      <c r="BK86" s="185">
        <f>SUM(BK87:BK88)</f>
        <v>0</v>
      </c>
    </row>
    <row r="87" spans="1:65" s="2" customFormat="1" ht="16.5" customHeight="1">
      <c r="A87" s="35"/>
      <c r="B87" s="36"/>
      <c r="C87" s="188" t="s">
        <v>78</v>
      </c>
      <c r="D87" s="188" t="s">
        <v>121</v>
      </c>
      <c r="E87" s="189" t="s">
        <v>479</v>
      </c>
      <c r="F87" s="190" t="s">
        <v>480</v>
      </c>
      <c r="G87" s="191" t="s">
        <v>481</v>
      </c>
      <c r="H87" s="192">
        <v>1</v>
      </c>
      <c r="I87" s="193"/>
      <c r="J87" s="192">
        <f>ROUND(I87*H87,2)</f>
        <v>0</v>
      </c>
      <c r="K87" s="190" t="s">
        <v>125</v>
      </c>
      <c r="L87" s="40"/>
      <c r="M87" s="194" t="s">
        <v>18</v>
      </c>
      <c r="N87" s="195" t="s">
        <v>41</v>
      </c>
      <c r="O87" s="65"/>
      <c r="P87" s="196">
        <f>O87*H87</f>
        <v>0</v>
      </c>
      <c r="Q87" s="196">
        <v>0</v>
      </c>
      <c r="R87" s="196">
        <f>Q87*H87</f>
        <v>0</v>
      </c>
      <c r="S87" s="196">
        <v>0</v>
      </c>
      <c r="T87" s="197">
        <f>S87*H87</f>
        <v>0</v>
      </c>
      <c r="U87" s="35"/>
      <c r="V87" s="35"/>
      <c r="W87" s="35"/>
      <c r="X87" s="35"/>
      <c r="Y87" s="35"/>
      <c r="Z87" s="35"/>
      <c r="AA87" s="35"/>
      <c r="AB87" s="35"/>
      <c r="AC87" s="35"/>
      <c r="AD87" s="35"/>
      <c r="AE87" s="35"/>
      <c r="AR87" s="198" t="s">
        <v>482</v>
      </c>
      <c r="AT87" s="198" t="s">
        <v>121</v>
      </c>
      <c r="AU87" s="198" t="s">
        <v>80</v>
      </c>
      <c r="AY87" s="18" t="s">
        <v>118</v>
      </c>
      <c r="BE87" s="199">
        <f>IF(N87="základní",J87,0)</f>
        <v>0</v>
      </c>
      <c r="BF87" s="199">
        <f>IF(N87="snížená",J87,0)</f>
        <v>0</v>
      </c>
      <c r="BG87" s="199">
        <f>IF(N87="zákl. přenesená",J87,0)</f>
        <v>0</v>
      </c>
      <c r="BH87" s="199">
        <f>IF(N87="sníž. přenesená",J87,0)</f>
        <v>0</v>
      </c>
      <c r="BI87" s="199">
        <f>IF(N87="nulová",J87,0)</f>
        <v>0</v>
      </c>
      <c r="BJ87" s="18" t="s">
        <v>78</v>
      </c>
      <c r="BK87" s="199">
        <f>ROUND(I87*H87,2)</f>
        <v>0</v>
      </c>
      <c r="BL87" s="18" t="s">
        <v>482</v>
      </c>
      <c r="BM87" s="198" t="s">
        <v>483</v>
      </c>
    </row>
    <row r="88" spans="1:65" s="2" customFormat="1" ht="16.5" customHeight="1">
      <c r="A88" s="35"/>
      <c r="B88" s="36"/>
      <c r="C88" s="188" t="s">
        <v>80</v>
      </c>
      <c r="D88" s="188" t="s">
        <v>121</v>
      </c>
      <c r="E88" s="189" t="s">
        <v>484</v>
      </c>
      <c r="F88" s="190" t="s">
        <v>485</v>
      </c>
      <c r="G88" s="191" t="s">
        <v>481</v>
      </c>
      <c r="H88" s="192">
        <v>1</v>
      </c>
      <c r="I88" s="193"/>
      <c r="J88" s="192">
        <f>ROUND(I88*H88,2)</f>
        <v>0</v>
      </c>
      <c r="K88" s="190" t="s">
        <v>18</v>
      </c>
      <c r="L88" s="40"/>
      <c r="M88" s="194" t="s">
        <v>18</v>
      </c>
      <c r="N88" s="195" t="s">
        <v>41</v>
      </c>
      <c r="O88" s="65"/>
      <c r="P88" s="196">
        <f>O88*H88</f>
        <v>0</v>
      </c>
      <c r="Q88" s="196">
        <v>0</v>
      </c>
      <c r="R88" s="196">
        <f>Q88*H88</f>
        <v>0</v>
      </c>
      <c r="S88" s="196">
        <v>0</v>
      </c>
      <c r="T88" s="197">
        <f>S88*H88</f>
        <v>0</v>
      </c>
      <c r="U88" s="35"/>
      <c r="V88" s="35"/>
      <c r="W88" s="35"/>
      <c r="X88" s="35"/>
      <c r="Y88" s="35"/>
      <c r="Z88" s="35"/>
      <c r="AA88" s="35"/>
      <c r="AB88" s="35"/>
      <c r="AC88" s="35"/>
      <c r="AD88" s="35"/>
      <c r="AE88" s="35"/>
      <c r="AR88" s="198" t="s">
        <v>482</v>
      </c>
      <c r="AT88" s="198" t="s">
        <v>121</v>
      </c>
      <c r="AU88" s="198" t="s">
        <v>80</v>
      </c>
      <c r="AY88" s="18" t="s">
        <v>118</v>
      </c>
      <c r="BE88" s="199">
        <f>IF(N88="základní",J88,0)</f>
        <v>0</v>
      </c>
      <c r="BF88" s="199">
        <f>IF(N88="snížená",J88,0)</f>
        <v>0</v>
      </c>
      <c r="BG88" s="199">
        <f>IF(N88="zákl. přenesená",J88,0)</f>
        <v>0</v>
      </c>
      <c r="BH88" s="199">
        <f>IF(N88="sníž. přenesená",J88,0)</f>
        <v>0</v>
      </c>
      <c r="BI88" s="199">
        <f>IF(N88="nulová",J88,0)</f>
        <v>0</v>
      </c>
      <c r="BJ88" s="18" t="s">
        <v>78</v>
      </c>
      <c r="BK88" s="199">
        <f>ROUND(I88*H88,2)</f>
        <v>0</v>
      </c>
      <c r="BL88" s="18" t="s">
        <v>482</v>
      </c>
      <c r="BM88" s="198" t="s">
        <v>486</v>
      </c>
    </row>
    <row r="89" spans="2:63" s="12" customFormat="1" ht="22.95" customHeight="1">
      <c r="B89" s="172"/>
      <c r="C89" s="173"/>
      <c r="D89" s="174" t="s">
        <v>69</v>
      </c>
      <c r="E89" s="186" t="s">
        <v>487</v>
      </c>
      <c r="F89" s="186" t="s">
        <v>488</v>
      </c>
      <c r="G89" s="173"/>
      <c r="H89" s="173"/>
      <c r="I89" s="176"/>
      <c r="J89" s="187">
        <f>BK89</f>
        <v>0</v>
      </c>
      <c r="K89" s="173"/>
      <c r="L89" s="178"/>
      <c r="M89" s="179"/>
      <c r="N89" s="180"/>
      <c r="O89" s="180"/>
      <c r="P89" s="181">
        <f>P90</f>
        <v>0</v>
      </c>
      <c r="Q89" s="180"/>
      <c r="R89" s="181">
        <f>R90</f>
        <v>0</v>
      </c>
      <c r="S89" s="180"/>
      <c r="T89" s="182">
        <f>T90</f>
        <v>0</v>
      </c>
      <c r="AR89" s="183" t="s">
        <v>149</v>
      </c>
      <c r="AT89" s="184" t="s">
        <v>69</v>
      </c>
      <c r="AU89" s="184" t="s">
        <v>78</v>
      </c>
      <c r="AY89" s="183" t="s">
        <v>118</v>
      </c>
      <c r="BK89" s="185">
        <f>BK90</f>
        <v>0</v>
      </c>
    </row>
    <row r="90" spans="1:65" s="2" customFormat="1" ht="16.5" customHeight="1">
      <c r="A90" s="35"/>
      <c r="B90" s="36"/>
      <c r="C90" s="188" t="s">
        <v>141</v>
      </c>
      <c r="D90" s="188" t="s">
        <v>121</v>
      </c>
      <c r="E90" s="189" t="s">
        <v>489</v>
      </c>
      <c r="F90" s="190" t="s">
        <v>488</v>
      </c>
      <c r="G90" s="191" t="s">
        <v>481</v>
      </c>
      <c r="H90" s="192">
        <v>1</v>
      </c>
      <c r="I90" s="193"/>
      <c r="J90" s="192">
        <f>ROUND(I90*H90,2)</f>
        <v>0</v>
      </c>
      <c r="K90" s="190" t="s">
        <v>125</v>
      </c>
      <c r="L90" s="40"/>
      <c r="M90" s="194" t="s">
        <v>18</v>
      </c>
      <c r="N90" s="195" t="s">
        <v>41</v>
      </c>
      <c r="O90" s="65"/>
      <c r="P90" s="196">
        <f>O90*H90</f>
        <v>0</v>
      </c>
      <c r="Q90" s="196">
        <v>0</v>
      </c>
      <c r="R90" s="196">
        <f>Q90*H90</f>
        <v>0</v>
      </c>
      <c r="S90" s="196">
        <v>0</v>
      </c>
      <c r="T90" s="197">
        <f>S90*H90</f>
        <v>0</v>
      </c>
      <c r="U90" s="35"/>
      <c r="V90" s="35"/>
      <c r="W90" s="35"/>
      <c r="X90" s="35"/>
      <c r="Y90" s="35"/>
      <c r="Z90" s="35"/>
      <c r="AA90" s="35"/>
      <c r="AB90" s="35"/>
      <c r="AC90" s="35"/>
      <c r="AD90" s="35"/>
      <c r="AE90" s="35"/>
      <c r="AR90" s="198" t="s">
        <v>482</v>
      </c>
      <c r="AT90" s="198" t="s">
        <v>121</v>
      </c>
      <c r="AU90" s="198" t="s">
        <v>80</v>
      </c>
      <c r="AY90" s="18" t="s">
        <v>118</v>
      </c>
      <c r="BE90" s="199">
        <f>IF(N90="základní",J90,0)</f>
        <v>0</v>
      </c>
      <c r="BF90" s="199">
        <f>IF(N90="snížená",J90,0)</f>
        <v>0</v>
      </c>
      <c r="BG90" s="199">
        <f>IF(N90="zákl. přenesená",J90,0)</f>
        <v>0</v>
      </c>
      <c r="BH90" s="199">
        <f>IF(N90="sníž. přenesená",J90,0)</f>
        <v>0</v>
      </c>
      <c r="BI90" s="199">
        <f>IF(N90="nulová",J90,0)</f>
        <v>0</v>
      </c>
      <c r="BJ90" s="18" t="s">
        <v>78</v>
      </c>
      <c r="BK90" s="199">
        <f>ROUND(I90*H90,2)</f>
        <v>0</v>
      </c>
      <c r="BL90" s="18" t="s">
        <v>482</v>
      </c>
      <c r="BM90" s="198" t="s">
        <v>490</v>
      </c>
    </row>
    <row r="91" spans="2:63" s="12" customFormat="1" ht="22.95" customHeight="1">
      <c r="B91" s="172"/>
      <c r="C91" s="173"/>
      <c r="D91" s="174" t="s">
        <v>69</v>
      </c>
      <c r="E91" s="186" t="s">
        <v>491</v>
      </c>
      <c r="F91" s="186" t="s">
        <v>492</v>
      </c>
      <c r="G91" s="173"/>
      <c r="H91" s="173"/>
      <c r="I91" s="176"/>
      <c r="J91" s="187">
        <f>BK91</f>
        <v>0</v>
      </c>
      <c r="K91" s="173"/>
      <c r="L91" s="178"/>
      <c r="M91" s="179"/>
      <c r="N91" s="180"/>
      <c r="O91" s="180"/>
      <c r="P91" s="181">
        <f>P92</f>
        <v>0</v>
      </c>
      <c r="Q91" s="180"/>
      <c r="R91" s="181">
        <f>R92</f>
        <v>0</v>
      </c>
      <c r="S91" s="180"/>
      <c r="T91" s="182">
        <f>T92</f>
        <v>0</v>
      </c>
      <c r="AR91" s="183" t="s">
        <v>149</v>
      </c>
      <c r="AT91" s="184" t="s">
        <v>69</v>
      </c>
      <c r="AU91" s="184" t="s">
        <v>78</v>
      </c>
      <c r="AY91" s="183" t="s">
        <v>118</v>
      </c>
      <c r="BK91" s="185">
        <f>BK92</f>
        <v>0</v>
      </c>
    </row>
    <row r="92" spans="1:65" s="2" customFormat="1" ht="16.5" customHeight="1">
      <c r="A92" s="35"/>
      <c r="B92" s="36"/>
      <c r="C92" s="188" t="s">
        <v>126</v>
      </c>
      <c r="D92" s="188" t="s">
        <v>121</v>
      </c>
      <c r="E92" s="189" t="s">
        <v>493</v>
      </c>
      <c r="F92" s="190" t="s">
        <v>494</v>
      </c>
      <c r="G92" s="191" t="s">
        <v>481</v>
      </c>
      <c r="H92" s="192">
        <v>1</v>
      </c>
      <c r="I92" s="193"/>
      <c r="J92" s="192">
        <f>ROUND(I92*H92,2)</f>
        <v>0</v>
      </c>
      <c r="K92" s="190" t="s">
        <v>125</v>
      </c>
      <c r="L92" s="40"/>
      <c r="M92" s="194" t="s">
        <v>18</v>
      </c>
      <c r="N92" s="195" t="s">
        <v>41</v>
      </c>
      <c r="O92" s="65"/>
      <c r="P92" s="196">
        <f>O92*H92</f>
        <v>0</v>
      </c>
      <c r="Q92" s="196">
        <v>0</v>
      </c>
      <c r="R92" s="196">
        <f>Q92*H92</f>
        <v>0</v>
      </c>
      <c r="S92" s="196">
        <v>0</v>
      </c>
      <c r="T92" s="197">
        <f>S92*H92</f>
        <v>0</v>
      </c>
      <c r="U92" s="35"/>
      <c r="V92" s="35"/>
      <c r="W92" s="35"/>
      <c r="X92" s="35"/>
      <c r="Y92" s="35"/>
      <c r="Z92" s="35"/>
      <c r="AA92" s="35"/>
      <c r="AB92" s="35"/>
      <c r="AC92" s="35"/>
      <c r="AD92" s="35"/>
      <c r="AE92" s="35"/>
      <c r="AR92" s="198" t="s">
        <v>482</v>
      </c>
      <c r="AT92" s="198" t="s">
        <v>121</v>
      </c>
      <c r="AU92" s="198" t="s">
        <v>80</v>
      </c>
      <c r="AY92" s="18" t="s">
        <v>118</v>
      </c>
      <c r="BE92" s="199">
        <f>IF(N92="základní",J92,0)</f>
        <v>0</v>
      </c>
      <c r="BF92" s="199">
        <f>IF(N92="snížená",J92,0)</f>
        <v>0</v>
      </c>
      <c r="BG92" s="199">
        <f>IF(N92="zákl. přenesená",J92,0)</f>
        <v>0</v>
      </c>
      <c r="BH92" s="199">
        <f>IF(N92="sníž. přenesená",J92,0)</f>
        <v>0</v>
      </c>
      <c r="BI92" s="199">
        <f>IF(N92="nulová",J92,0)</f>
        <v>0</v>
      </c>
      <c r="BJ92" s="18" t="s">
        <v>78</v>
      </c>
      <c r="BK92" s="199">
        <f>ROUND(I92*H92,2)</f>
        <v>0</v>
      </c>
      <c r="BL92" s="18" t="s">
        <v>482</v>
      </c>
      <c r="BM92" s="198" t="s">
        <v>495</v>
      </c>
    </row>
    <row r="93" spans="2:63" s="12" customFormat="1" ht="22.95" customHeight="1">
      <c r="B93" s="172"/>
      <c r="C93" s="173"/>
      <c r="D93" s="174" t="s">
        <v>69</v>
      </c>
      <c r="E93" s="186" t="s">
        <v>496</v>
      </c>
      <c r="F93" s="186" t="s">
        <v>497</v>
      </c>
      <c r="G93" s="173"/>
      <c r="H93" s="173"/>
      <c r="I93" s="176"/>
      <c r="J93" s="187">
        <f>BK93</f>
        <v>0</v>
      </c>
      <c r="K93" s="173"/>
      <c r="L93" s="178"/>
      <c r="M93" s="179"/>
      <c r="N93" s="180"/>
      <c r="O93" s="180"/>
      <c r="P93" s="181">
        <f>P94</f>
        <v>0</v>
      </c>
      <c r="Q93" s="180"/>
      <c r="R93" s="181">
        <f>R94</f>
        <v>0</v>
      </c>
      <c r="S93" s="180"/>
      <c r="T93" s="182">
        <f>T94</f>
        <v>0</v>
      </c>
      <c r="AR93" s="183" t="s">
        <v>149</v>
      </c>
      <c r="AT93" s="184" t="s">
        <v>69</v>
      </c>
      <c r="AU93" s="184" t="s">
        <v>78</v>
      </c>
      <c r="AY93" s="183" t="s">
        <v>118</v>
      </c>
      <c r="BK93" s="185">
        <f>BK94</f>
        <v>0</v>
      </c>
    </row>
    <row r="94" spans="1:65" s="2" customFormat="1" ht="16.5" customHeight="1">
      <c r="A94" s="35"/>
      <c r="B94" s="36"/>
      <c r="C94" s="188" t="s">
        <v>149</v>
      </c>
      <c r="D94" s="188" t="s">
        <v>121</v>
      </c>
      <c r="E94" s="189" t="s">
        <v>498</v>
      </c>
      <c r="F94" s="190" t="s">
        <v>499</v>
      </c>
      <c r="G94" s="191" t="s">
        <v>481</v>
      </c>
      <c r="H94" s="192">
        <v>1</v>
      </c>
      <c r="I94" s="193"/>
      <c r="J94" s="192">
        <f>ROUND(I94*H94,2)</f>
        <v>0</v>
      </c>
      <c r="K94" s="190" t="s">
        <v>125</v>
      </c>
      <c r="L94" s="40"/>
      <c r="M94" s="249" t="s">
        <v>18</v>
      </c>
      <c r="N94" s="250" t="s">
        <v>41</v>
      </c>
      <c r="O94" s="247"/>
      <c r="P94" s="251">
        <f>O94*H94</f>
        <v>0</v>
      </c>
      <c r="Q94" s="251">
        <v>0</v>
      </c>
      <c r="R94" s="251">
        <f>Q94*H94</f>
        <v>0</v>
      </c>
      <c r="S94" s="251">
        <v>0</v>
      </c>
      <c r="T94" s="252">
        <f>S94*H94</f>
        <v>0</v>
      </c>
      <c r="U94" s="35"/>
      <c r="V94" s="35"/>
      <c r="W94" s="35"/>
      <c r="X94" s="35"/>
      <c r="Y94" s="35"/>
      <c r="Z94" s="35"/>
      <c r="AA94" s="35"/>
      <c r="AB94" s="35"/>
      <c r="AC94" s="35"/>
      <c r="AD94" s="35"/>
      <c r="AE94" s="35"/>
      <c r="AR94" s="198" t="s">
        <v>482</v>
      </c>
      <c r="AT94" s="198" t="s">
        <v>121</v>
      </c>
      <c r="AU94" s="198" t="s">
        <v>80</v>
      </c>
      <c r="AY94" s="18" t="s">
        <v>118</v>
      </c>
      <c r="BE94" s="199">
        <f>IF(N94="základní",J94,0)</f>
        <v>0</v>
      </c>
      <c r="BF94" s="199">
        <f>IF(N94="snížená",J94,0)</f>
        <v>0</v>
      </c>
      <c r="BG94" s="199">
        <f>IF(N94="zákl. přenesená",J94,0)</f>
        <v>0</v>
      </c>
      <c r="BH94" s="199">
        <f>IF(N94="sníž. přenesená",J94,0)</f>
        <v>0</v>
      </c>
      <c r="BI94" s="199">
        <f>IF(N94="nulová",J94,0)</f>
        <v>0</v>
      </c>
      <c r="BJ94" s="18" t="s">
        <v>78</v>
      </c>
      <c r="BK94" s="199">
        <f>ROUND(I94*H94,2)</f>
        <v>0</v>
      </c>
      <c r="BL94" s="18" t="s">
        <v>482</v>
      </c>
      <c r="BM94" s="198" t="s">
        <v>500</v>
      </c>
    </row>
    <row r="95" spans="1:31" s="2" customFormat="1" ht="6.9" customHeight="1">
      <c r="A95" s="35"/>
      <c r="B95" s="48"/>
      <c r="C95" s="49"/>
      <c r="D95" s="49"/>
      <c r="E95" s="49"/>
      <c r="F95" s="49"/>
      <c r="G95" s="49"/>
      <c r="H95" s="49"/>
      <c r="I95" s="137"/>
      <c r="J95" s="49"/>
      <c r="K95" s="49"/>
      <c r="L95" s="40"/>
      <c r="M95" s="35"/>
      <c r="O95" s="35"/>
      <c r="P95" s="35"/>
      <c r="Q95" s="35"/>
      <c r="R95" s="35"/>
      <c r="S95" s="35"/>
      <c r="T95" s="35"/>
      <c r="U95" s="35"/>
      <c r="V95" s="35"/>
      <c r="W95" s="35"/>
      <c r="X95" s="35"/>
      <c r="Y95" s="35"/>
      <c r="Z95" s="35"/>
      <c r="AA95" s="35"/>
      <c r="AB95" s="35"/>
      <c r="AC95" s="35"/>
      <c r="AD95" s="35"/>
      <c r="AE95" s="35"/>
    </row>
  </sheetData>
  <sheetProtection algorithmName="SHA-512" hashValue="Eku2kBk4YogSYaULTXjHKpxpXcwsTuLJVX6+dkBS1Lry82C1CQF6JHA/VCV1ULJXobt0JHqY+u2nMzUPYu/iVw==" saltValue="CEV47vLVIZe/FkSrqKMVF2vIBdsil91y3OudFKqylp7s8ZbUuUDHS20Fv2l5/4n/UsXVrfOZ1acpO/Z/qdVM0A==" spinCount="100000" sheet="1" objects="1" scenarios="1" formatColumns="0" formatRows="0" autoFilter="0"/>
  <autoFilter ref="C83:K9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3" customWidth="1"/>
    <col min="2" max="2" width="1.7109375" style="253" customWidth="1"/>
    <col min="3" max="4" width="5.00390625" style="253" customWidth="1"/>
    <col min="5" max="5" width="11.7109375" style="253" customWidth="1"/>
    <col min="6" max="6" width="9.140625" style="253" customWidth="1"/>
    <col min="7" max="7" width="5.00390625" style="253" customWidth="1"/>
    <col min="8" max="8" width="77.8515625" style="253" customWidth="1"/>
    <col min="9" max="10" width="20.00390625" style="253" customWidth="1"/>
    <col min="11" max="11" width="1.7109375" style="253" customWidth="1"/>
  </cols>
  <sheetData>
    <row r="1" s="1" customFormat="1" ht="37.5" customHeight="1"/>
    <row r="2" spans="2:11" s="1" customFormat="1" ht="7.5" customHeight="1">
      <c r="B2" s="254"/>
      <c r="C2" s="255"/>
      <c r="D2" s="255"/>
      <c r="E2" s="255"/>
      <c r="F2" s="255"/>
      <c r="G2" s="255"/>
      <c r="H2" s="255"/>
      <c r="I2" s="255"/>
      <c r="J2" s="255"/>
      <c r="K2" s="256"/>
    </row>
    <row r="3" spans="2:11" s="16" customFormat="1" ht="45" customHeight="1">
      <c r="B3" s="257"/>
      <c r="C3" s="383" t="s">
        <v>501</v>
      </c>
      <c r="D3" s="383"/>
      <c r="E3" s="383"/>
      <c r="F3" s="383"/>
      <c r="G3" s="383"/>
      <c r="H3" s="383"/>
      <c r="I3" s="383"/>
      <c r="J3" s="383"/>
      <c r="K3" s="258"/>
    </row>
    <row r="4" spans="2:11" s="1" customFormat="1" ht="25.5" customHeight="1">
      <c r="B4" s="259"/>
      <c r="C4" s="384" t="s">
        <v>502</v>
      </c>
      <c r="D4" s="384"/>
      <c r="E4" s="384"/>
      <c r="F4" s="384"/>
      <c r="G4" s="384"/>
      <c r="H4" s="384"/>
      <c r="I4" s="384"/>
      <c r="J4" s="384"/>
      <c r="K4" s="260"/>
    </row>
    <row r="5" spans="2:11" s="1" customFormat="1" ht="5.25" customHeight="1">
      <c r="B5" s="259"/>
      <c r="C5" s="261"/>
      <c r="D5" s="261"/>
      <c r="E5" s="261"/>
      <c r="F5" s="261"/>
      <c r="G5" s="261"/>
      <c r="H5" s="261"/>
      <c r="I5" s="261"/>
      <c r="J5" s="261"/>
      <c r="K5" s="260"/>
    </row>
    <row r="6" spans="2:11" s="1" customFormat="1" ht="15" customHeight="1">
      <c r="B6" s="259"/>
      <c r="C6" s="382" t="s">
        <v>503</v>
      </c>
      <c r="D6" s="382"/>
      <c r="E6" s="382"/>
      <c r="F6" s="382"/>
      <c r="G6" s="382"/>
      <c r="H6" s="382"/>
      <c r="I6" s="382"/>
      <c r="J6" s="382"/>
      <c r="K6" s="260"/>
    </row>
    <row r="7" spans="2:11" s="1" customFormat="1" ht="15" customHeight="1">
      <c r="B7" s="263"/>
      <c r="C7" s="382" t="s">
        <v>504</v>
      </c>
      <c r="D7" s="382"/>
      <c r="E7" s="382"/>
      <c r="F7" s="382"/>
      <c r="G7" s="382"/>
      <c r="H7" s="382"/>
      <c r="I7" s="382"/>
      <c r="J7" s="382"/>
      <c r="K7" s="260"/>
    </row>
    <row r="8" spans="2:11" s="1" customFormat="1" ht="12.75" customHeight="1">
      <c r="B8" s="263"/>
      <c r="C8" s="262"/>
      <c r="D8" s="262"/>
      <c r="E8" s="262"/>
      <c r="F8" s="262"/>
      <c r="G8" s="262"/>
      <c r="H8" s="262"/>
      <c r="I8" s="262"/>
      <c r="J8" s="262"/>
      <c r="K8" s="260"/>
    </row>
    <row r="9" spans="2:11" s="1" customFormat="1" ht="15" customHeight="1">
      <c r="B9" s="263"/>
      <c r="C9" s="382" t="s">
        <v>505</v>
      </c>
      <c r="D9" s="382"/>
      <c r="E9" s="382"/>
      <c r="F9" s="382"/>
      <c r="G9" s="382"/>
      <c r="H9" s="382"/>
      <c r="I9" s="382"/>
      <c r="J9" s="382"/>
      <c r="K9" s="260"/>
    </row>
    <row r="10" spans="2:11" s="1" customFormat="1" ht="15" customHeight="1">
      <c r="B10" s="263"/>
      <c r="C10" s="262"/>
      <c r="D10" s="382" t="s">
        <v>506</v>
      </c>
      <c r="E10" s="382"/>
      <c r="F10" s="382"/>
      <c r="G10" s="382"/>
      <c r="H10" s="382"/>
      <c r="I10" s="382"/>
      <c r="J10" s="382"/>
      <c r="K10" s="260"/>
    </row>
    <row r="11" spans="2:11" s="1" customFormat="1" ht="15" customHeight="1">
      <c r="B11" s="263"/>
      <c r="C11" s="264"/>
      <c r="D11" s="382" t="s">
        <v>507</v>
      </c>
      <c r="E11" s="382"/>
      <c r="F11" s="382"/>
      <c r="G11" s="382"/>
      <c r="H11" s="382"/>
      <c r="I11" s="382"/>
      <c r="J11" s="382"/>
      <c r="K11" s="260"/>
    </row>
    <row r="12" spans="2:11" s="1" customFormat="1" ht="15" customHeight="1">
      <c r="B12" s="263"/>
      <c r="C12" s="264"/>
      <c r="D12" s="262"/>
      <c r="E12" s="262"/>
      <c r="F12" s="262"/>
      <c r="G12" s="262"/>
      <c r="H12" s="262"/>
      <c r="I12" s="262"/>
      <c r="J12" s="262"/>
      <c r="K12" s="260"/>
    </row>
    <row r="13" spans="2:11" s="1" customFormat="1" ht="15" customHeight="1">
      <c r="B13" s="263"/>
      <c r="C13" s="264"/>
      <c r="D13" s="265" t="s">
        <v>508</v>
      </c>
      <c r="E13" s="262"/>
      <c r="F13" s="262"/>
      <c r="G13" s="262"/>
      <c r="H13" s="262"/>
      <c r="I13" s="262"/>
      <c r="J13" s="262"/>
      <c r="K13" s="260"/>
    </row>
    <row r="14" spans="2:11" s="1" customFormat="1" ht="12.75" customHeight="1">
      <c r="B14" s="263"/>
      <c r="C14" s="264"/>
      <c r="D14" s="264"/>
      <c r="E14" s="264"/>
      <c r="F14" s="264"/>
      <c r="G14" s="264"/>
      <c r="H14" s="264"/>
      <c r="I14" s="264"/>
      <c r="J14" s="264"/>
      <c r="K14" s="260"/>
    </row>
    <row r="15" spans="2:11" s="1" customFormat="1" ht="15" customHeight="1">
      <c r="B15" s="263"/>
      <c r="C15" s="264"/>
      <c r="D15" s="382" t="s">
        <v>509</v>
      </c>
      <c r="E15" s="382"/>
      <c r="F15" s="382"/>
      <c r="G15" s="382"/>
      <c r="H15" s="382"/>
      <c r="I15" s="382"/>
      <c r="J15" s="382"/>
      <c r="K15" s="260"/>
    </row>
    <row r="16" spans="2:11" s="1" customFormat="1" ht="15" customHeight="1">
      <c r="B16" s="263"/>
      <c r="C16" s="264"/>
      <c r="D16" s="382" t="s">
        <v>510</v>
      </c>
      <c r="E16" s="382"/>
      <c r="F16" s="382"/>
      <c r="G16" s="382"/>
      <c r="H16" s="382"/>
      <c r="I16" s="382"/>
      <c r="J16" s="382"/>
      <c r="K16" s="260"/>
    </row>
    <row r="17" spans="2:11" s="1" customFormat="1" ht="15" customHeight="1">
      <c r="B17" s="263"/>
      <c r="C17" s="264"/>
      <c r="D17" s="382" t="s">
        <v>511</v>
      </c>
      <c r="E17" s="382"/>
      <c r="F17" s="382"/>
      <c r="G17" s="382"/>
      <c r="H17" s="382"/>
      <c r="I17" s="382"/>
      <c r="J17" s="382"/>
      <c r="K17" s="260"/>
    </row>
    <row r="18" spans="2:11" s="1" customFormat="1" ht="15" customHeight="1">
      <c r="B18" s="263"/>
      <c r="C18" s="264"/>
      <c r="D18" s="264"/>
      <c r="E18" s="266" t="s">
        <v>77</v>
      </c>
      <c r="F18" s="382" t="s">
        <v>512</v>
      </c>
      <c r="G18" s="382"/>
      <c r="H18" s="382"/>
      <c r="I18" s="382"/>
      <c r="J18" s="382"/>
      <c r="K18" s="260"/>
    </row>
    <row r="19" spans="2:11" s="1" customFormat="1" ht="15" customHeight="1">
      <c r="B19" s="263"/>
      <c r="C19" s="264"/>
      <c r="D19" s="264"/>
      <c r="E19" s="266" t="s">
        <v>513</v>
      </c>
      <c r="F19" s="382" t="s">
        <v>514</v>
      </c>
      <c r="G19" s="382"/>
      <c r="H19" s="382"/>
      <c r="I19" s="382"/>
      <c r="J19" s="382"/>
      <c r="K19" s="260"/>
    </row>
    <row r="20" spans="2:11" s="1" customFormat="1" ht="15" customHeight="1">
      <c r="B20" s="263"/>
      <c r="C20" s="264"/>
      <c r="D20" s="264"/>
      <c r="E20" s="266" t="s">
        <v>515</v>
      </c>
      <c r="F20" s="382" t="s">
        <v>516</v>
      </c>
      <c r="G20" s="382"/>
      <c r="H20" s="382"/>
      <c r="I20" s="382"/>
      <c r="J20" s="382"/>
      <c r="K20" s="260"/>
    </row>
    <row r="21" spans="2:11" s="1" customFormat="1" ht="15" customHeight="1">
      <c r="B21" s="263"/>
      <c r="C21" s="264"/>
      <c r="D21" s="264"/>
      <c r="E21" s="266" t="s">
        <v>82</v>
      </c>
      <c r="F21" s="382" t="s">
        <v>517</v>
      </c>
      <c r="G21" s="382"/>
      <c r="H21" s="382"/>
      <c r="I21" s="382"/>
      <c r="J21" s="382"/>
      <c r="K21" s="260"/>
    </row>
    <row r="22" spans="2:11" s="1" customFormat="1" ht="15" customHeight="1">
      <c r="B22" s="263"/>
      <c r="C22" s="264"/>
      <c r="D22" s="264"/>
      <c r="E22" s="266" t="s">
        <v>518</v>
      </c>
      <c r="F22" s="382" t="s">
        <v>519</v>
      </c>
      <c r="G22" s="382"/>
      <c r="H22" s="382"/>
      <c r="I22" s="382"/>
      <c r="J22" s="382"/>
      <c r="K22" s="260"/>
    </row>
    <row r="23" spans="2:11" s="1" customFormat="1" ht="15" customHeight="1">
      <c r="B23" s="263"/>
      <c r="C23" s="264"/>
      <c r="D23" s="264"/>
      <c r="E23" s="266" t="s">
        <v>520</v>
      </c>
      <c r="F23" s="382" t="s">
        <v>521</v>
      </c>
      <c r="G23" s="382"/>
      <c r="H23" s="382"/>
      <c r="I23" s="382"/>
      <c r="J23" s="382"/>
      <c r="K23" s="260"/>
    </row>
    <row r="24" spans="2:11" s="1" customFormat="1" ht="12.75" customHeight="1">
      <c r="B24" s="263"/>
      <c r="C24" s="264"/>
      <c r="D24" s="264"/>
      <c r="E24" s="264"/>
      <c r="F24" s="264"/>
      <c r="G24" s="264"/>
      <c r="H24" s="264"/>
      <c r="I24" s="264"/>
      <c r="J24" s="264"/>
      <c r="K24" s="260"/>
    </row>
    <row r="25" spans="2:11" s="1" customFormat="1" ht="15" customHeight="1">
      <c r="B25" s="263"/>
      <c r="C25" s="382" t="s">
        <v>522</v>
      </c>
      <c r="D25" s="382"/>
      <c r="E25" s="382"/>
      <c r="F25" s="382"/>
      <c r="G25" s="382"/>
      <c r="H25" s="382"/>
      <c r="I25" s="382"/>
      <c r="J25" s="382"/>
      <c r="K25" s="260"/>
    </row>
    <row r="26" spans="2:11" s="1" customFormat="1" ht="15" customHeight="1">
      <c r="B26" s="263"/>
      <c r="C26" s="382" t="s">
        <v>523</v>
      </c>
      <c r="D26" s="382"/>
      <c r="E26" s="382"/>
      <c r="F26" s="382"/>
      <c r="G26" s="382"/>
      <c r="H26" s="382"/>
      <c r="I26" s="382"/>
      <c r="J26" s="382"/>
      <c r="K26" s="260"/>
    </row>
    <row r="27" spans="2:11" s="1" customFormat="1" ht="15" customHeight="1">
      <c r="B27" s="263"/>
      <c r="C27" s="262"/>
      <c r="D27" s="382" t="s">
        <v>524</v>
      </c>
      <c r="E27" s="382"/>
      <c r="F27" s="382"/>
      <c r="G27" s="382"/>
      <c r="H27" s="382"/>
      <c r="I27" s="382"/>
      <c r="J27" s="382"/>
      <c r="K27" s="260"/>
    </row>
    <row r="28" spans="2:11" s="1" customFormat="1" ht="15" customHeight="1">
      <c r="B28" s="263"/>
      <c r="C28" s="264"/>
      <c r="D28" s="382" t="s">
        <v>525</v>
      </c>
      <c r="E28" s="382"/>
      <c r="F28" s="382"/>
      <c r="G28" s="382"/>
      <c r="H28" s="382"/>
      <c r="I28" s="382"/>
      <c r="J28" s="382"/>
      <c r="K28" s="260"/>
    </row>
    <row r="29" spans="2:11" s="1" customFormat="1" ht="12.75" customHeight="1">
      <c r="B29" s="263"/>
      <c r="C29" s="264"/>
      <c r="D29" s="264"/>
      <c r="E29" s="264"/>
      <c r="F29" s="264"/>
      <c r="G29" s="264"/>
      <c r="H29" s="264"/>
      <c r="I29" s="264"/>
      <c r="J29" s="264"/>
      <c r="K29" s="260"/>
    </row>
    <row r="30" spans="2:11" s="1" customFormat="1" ht="15" customHeight="1">
      <c r="B30" s="263"/>
      <c r="C30" s="264"/>
      <c r="D30" s="382" t="s">
        <v>526</v>
      </c>
      <c r="E30" s="382"/>
      <c r="F30" s="382"/>
      <c r="G30" s="382"/>
      <c r="H30" s="382"/>
      <c r="I30" s="382"/>
      <c r="J30" s="382"/>
      <c r="K30" s="260"/>
    </row>
    <row r="31" spans="2:11" s="1" customFormat="1" ht="15" customHeight="1">
      <c r="B31" s="263"/>
      <c r="C31" s="264"/>
      <c r="D31" s="382" t="s">
        <v>527</v>
      </c>
      <c r="E31" s="382"/>
      <c r="F31" s="382"/>
      <c r="G31" s="382"/>
      <c r="H31" s="382"/>
      <c r="I31" s="382"/>
      <c r="J31" s="382"/>
      <c r="K31" s="260"/>
    </row>
    <row r="32" spans="2:11" s="1" customFormat="1" ht="12.75" customHeight="1">
      <c r="B32" s="263"/>
      <c r="C32" s="264"/>
      <c r="D32" s="264"/>
      <c r="E32" s="264"/>
      <c r="F32" s="264"/>
      <c r="G32" s="264"/>
      <c r="H32" s="264"/>
      <c r="I32" s="264"/>
      <c r="J32" s="264"/>
      <c r="K32" s="260"/>
    </row>
    <row r="33" spans="2:11" s="1" customFormat="1" ht="15" customHeight="1">
      <c r="B33" s="263"/>
      <c r="C33" s="264"/>
      <c r="D33" s="382" t="s">
        <v>528</v>
      </c>
      <c r="E33" s="382"/>
      <c r="F33" s="382"/>
      <c r="G33" s="382"/>
      <c r="H33" s="382"/>
      <c r="I33" s="382"/>
      <c r="J33" s="382"/>
      <c r="K33" s="260"/>
    </row>
    <row r="34" spans="2:11" s="1" customFormat="1" ht="15" customHeight="1">
      <c r="B34" s="263"/>
      <c r="C34" s="264"/>
      <c r="D34" s="382" t="s">
        <v>529</v>
      </c>
      <c r="E34" s="382"/>
      <c r="F34" s="382"/>
      <c r="G34" s="382"/>
      <c r="H34" s="382"/>
      <c r="I34" s="382"/>
      <c r="J34" s="382"/>
      <c r="K34" s="260"/>
    </row>
    <row r="35" spans="2:11" s="1" customFormat="1" ht="15" customHeight="1">
      <c r="B35" s="263"/>
      <c r="C35" s="264"/>
      <c r="D35" s="382" t="s">
        <v>530</v>
      </c>
      <c r="E35" s="382"/>
      <c r="F35" s="382"/>
      <c r="G35" s="382"/>
      <c r="H35" s="382"/>
      <c r="I35" s="382"/>
      <c r="J35" s="382"/>
      <c r="K35" s="260"/>
    </row>
    <row r="36" spans="2:11" s="1" customFormat="1" ht="15" customHeight="1">
      <c r="B36" s="263"/>
      <c r="C36" s="264"/>
      <c r="D36" s="262"/>
      <c r="E36" s="265" t="s">
        <v>104</v>
      </c>
      <c r="F36" s="262"/>
      <c r="G36" s="382" t="s">
        <v>531</v>
      </c>
      <c r="H36" s="382"/>
      <c r="I36" s="382"/>
      <c r="J36" s="382"/>
      <c r="K36" s="260"/>
    </row>
    <row r="37" spans="2:11" s="1" customFormat="1" ht="30.75" customHeight="1">
      <c r="B37" s="263"/>
      <c r="C37" s="264"/>
      <c r="D37" s="262"/>
      <c r="E37" s="265" t="s">
        <v>532</v>
      </c>
      <c r="F37" s="262"/>
      <c r="G37" s="382" t="s">
        <v>533</v>
      </c>
      <c r="H37" s="382"/>
      <c r="I37" s="382"/>
      <c r="J37" s="382"/>
      <c r="K37" s="260"/>
    </row>
    <row r="38" spans="2:11" s="1" customFormat="1" ht="15" customHeight="1">
      <c r="B38" s="263"/>
      <c r="C38" s="264"/>
      <c r="D38" s="262"/>
      <c r="E38" s="265" t="s">
        <v>51</v>
      </c>
      <c r="F38" s="262"/>
      <c r="G38" s="382" t="s">
        <v>534</v>
      </c>
      <c r="H38" s="382"/>
      <c r="I38" s="382"/>
      <c r="J38" s="382"/>
      <c r="K38" s="260"/>
    </row>
    <row r="39" spans="2:11" s="1" customFormat="1" ht="15" customHeight="1">
      <c r="B39" s="263"/>
      <c r="C39" s="264"/>
      <c r="D39" s="262"/>
      <c r="E39" s="265" t="s">
        <v>52</v>
      </c>
      <c r="F39" s="262"/>
      <c r="G39" s="382" t="s">
        <v>535</v>
      </c>
      <c r="H39" s="382"/>
      <c r="I39" s="382"/>
      <c r="J39" s="382"/>
      <c r="K39" s="260"/>
    </row>
    <row r="40" spans="2:11" s="1" customFormat="1" ht="15" customHeight="1">
      <c r="B40" s="263"/>
      <c r="C40" s="264"/>
      <c r="D40" s="262"/>
      <c r="E40" s="265" t="s">
        <v>105</v>
      </c>
      <c r="F40" s="262"/>
      <c r="G40" s="382" t="s">
        <v>536</v>
      </c>
      <c r="H40" s="382"/>
      <c r="I40" s="382"/>
      <c r="J40" s="382"/>
      <c r="K40" s="260"/>
    </row>
    <row r="41" spans="2:11" s="1" customFormat="1" ht="15" customHeight="1">
      <c r="B41" s="263"/>
      <c r="C41" s="264"/>
      <c r="D41" s="262"/>
      <c r="E41" s="265" t="s">
        <v>106</v>
      </c>
      <c r="F41" s="262"/>
      <c r="G41" s="382" t="s">
        <v>537</v>
      </c>
      <c r="H41" s="382"/>
      <c r="I41" s="382"/>
      <c r="J41" s="382"/>
      <c r="K41" s="260"/>
    </row>
    <row r="42" spans="2:11" s="1" customFormat="1" ht="15" customHeight="1">
      <c r="B42" s="263"/>
      <c r="C42" s="264"/>
      <c r="D42" s="262"/>
      <c r="E42" s="265" t="s">
        <v>538</v>
      </c>
      <c r="F42" s="262"/>
      <c r="G42" s="382" t="s">
        <v>539</v>
      </c>
      <c r="H42" s="382"/>
      <c r="I42" s="382"/>
      <c r="J42" s="382"/>
      <c r="K42" s="260"/>
    </row>
    <row r="43" spans="2:11" s="1" customFormat="1" ht="15" customHeight="1">
      <c r="B43" s="263"/>
      <c r="C43" s="264"/>
      <c r="D43" s="262"/>
      <c r="E43" s="265"/>
      <c r="F43" s="262"/>
      <c r="G43" s="382" t="s">
        <v>540</v>
      </c>
      <c r="H43" s="382"/>
      <c r="I43" s="382"/>
      <c r="J43" s="382"/>
      <c r="K43" s="260"/>
    </row>
    <row r="44" spans="2:11" s="1" customFormat="1" ht="15" customHeight="1">
      <c r="B44" s="263"/>
      <c r="C44" s="264"/>
      <c r="D44" s="262"/>
      <c r="E44" s="265" t="s">
        <v>541</v>
      </c>
      <c r="F44" s="262"/>
      <c r="G44" s="382" t="s">
        <v>542</v>
      </c>
      <c r="H44" s="382"/>
      <c r="I44" s="382"/>
      <c r="J44" s="382"/>
      <c r="K44" s="260"/>
    </row>
    <row r="45" spans="2:11" s="1" customFormat="1" ht="15" customHeight="1">
      <c r="B45" s="263"/>
      <c r="C45" s="264"/>
      <c r="D45" s="262"/>
      <c r="E45" s="265" t="s">
        <v>108</v>
      </c>
      <c r="F45" s="262"/>
      <c r="G45" s="382" t="s">
        <v>543</v>
      </c>
      <c r="H45" s="382"/>
      <c r="I45" s="382"/>
      <c r="J45" s="382"/>
      <c r="K45" s="260"/>
    </row>
    <row r="46" spans="2:11" s="1" customFormat="1" ht="12.75" customHeight="1">
      <c r="B46" s="263"/>
      <c r="C46" s="264"/>
      <c r="D46" s="262"/>
      <c r="E46" s="262"/>
      <c r="F46" s="262"/>
      <c r="G46" s="262"/>
      <c r="H46" s="262"/>
      <c r="I46" s="262"/>
      <c r="J46" s="262"/>
      <c r="K46" s="260"/>
    </row>
    <row r="47" spans="2:11" s="1" customFormat="1" ht="15" customHeight="1">
      <c r="B47" s="263"/>
      <c r="C47" s="264"/>
      <c r="D47" s="382" t="s">
        <v>544</v>
      </c>
      <c r="E47" s="382"/>
      <c r="F47" s="382"/>
      <c r="G47" s="382"/>
      <c r="H47" s="382"/>
      <c r="I47" s="382"/>
      <c r="J47" s="382"/>
      <c r="K47" s="260"/>
    </row>
    <row r="48" spans="2:11" s="1" customFormat="1" ht="15" customHeight="1">
      <c r="B48" s="263"/>
      <c r="C48" s="264"/>
      <c r="D48" s="264"/>
      <c r="E48" s="382" t="s">
        <v>545</v>
      </c>
      <c r="F48" s="382"/>
      <c r="G48" s="382"/>
      <c r="H48" s="382"/>
      <c r="I48" s="382"/>
      <c r="J48" s="382"/>
      <c r="K48" s="260"/>
    </row>
    <row r="49" spans="2:11" s="1" customFormat="1" ht="15" customHeight="1">
      <c r="B49" s="263"/>
      <c r="C49" s="264"/>
      <c r="D49" s="264"/>
      <c r="E49" s="382" t="s">
        <v>546</v>
      </c>
      <c r="F49" s="382"/>
      <c r="G49" s="382"/>
      <c r="H49" s="382"/>
      <c r="I49" s="382"/>
      <c r="J49" s="382"/>
      <c r="K49" s="260"/>
    </row>
    <row r="50" spans="2:11" s="1" customFormat="1" ht="15" customHeight="1">
      <c r="B50" s="263"/>
      <c r="C50" s="264"/>
      <c r="D50" s="264"/>
      <c r="E50" s="382" t="s">
        <v>547</v>
      </c>
      <c r="F50" s="382"/>
      <c r="G50" s="382"/>
      <c r="H50" s="382"/>
      <c r="I50" s="382"/>
      <c r="J50" s="382"/>
      <c r="K50" s="260"/>
    </row>
    <row r="51" spans="2:11" s="1" customFormat="1" ht="15" customHeight="1">
      <c r="B51" s="263"/>
      <c r="C51" s="264"/>
      <c r="D51" s="382" t="s">
        <v>548</v>
      </c>
      <c r="E51" s="382"/>
      <c r="F51" s="382"/>
      <c r="G51" s="382"/>
      <c r="H51" s="382"/>
      <c r="I51" s="382"/>
      <c r="J51" s="382"/>
      <c r="K51" s="260"/>
    </row>
    <row r="52" spans="2:11" s="1" customFormat="1" ht="25.5" customHeight="1">
      <c r="B52" s="259"/>
      <c r="C52" s="384" t="s">
        <v>549</v>
      </c>
      <c r="D52" s="384"/>
      <c r="E52" s="384"/>
      <c r="F52" s="384"/>
      <c r="G52" s="384"/>
      <c r="H52" s="384"/>
      <c r="I52" s="384"/>
      <c r="J52" s="384"/>
      <c r="K52" s="260"/>
    </row>
    <row r="53" spans="2:11" s="1" customFormat="1" ht="5.25" customHeight="1">
      <c r="B53" s="259"/>
      <c r="C53" s="261"/>
      <c r="D53" s="261"/>
      <c r="E53" s="261"/>
      <c r="F53" s="261"/>
      <c r="G53" s="261"/>
      <c r="H53" s="261"/>
      <c r="I53" s="261"/>
      <c r="J53" s="261"/>
      <c r="K53" s="260"/>
    </row>
    <row r="54" spans="2:11" s="1" customFormat="1" ht="15" customHeight="1">
      <c r="B54" s="259"/>
      <c r="C54" s="382" t="s">
        <v>550</v>
      </c>
      <c r="D54" s="382"/>
      <c r="E54" s="382"/>
      <c r="F54" s="382"/>
      <c r="G54" s="382"/>
      <c r="H54" s="382"/>
      <c r="I54" s="382"/>
      <c r="J54" s="382"/>
      <c r="K54" s="260"/>
    </row>
    <row r="55" spans="2:11" s="1" customFormat="1" ht="15" customHeight="1">
      <c r="B55" s="259"/>
      <c r="C55" s="382" t="s">
        <v>551</v>
      </c>
      <c r="D55" s="382"/>
      <c r="E55" s="382"/>
      <c r="F55" s="382"/>
      <c r="G55" s="382"/>
      <c r="H55" s="382"/>
      <c r="I55" s="382"/>
      <c r="J55" s="382"/>
      <c r="K55" s="260"/>
    </row>
    <row r="56" spans="2:11" s="1" customFormat="1" ht="12.75" customHeight="1">
      <c r="B56" s="259"/>
      <c r="C56" s="262"/>
      <c r="D56" s="262"/>
      <c r="E56" s="262"/>
      <c r="F56" s="262"/>
      <c r="G56" s="262"/>
      <c r="H56" s="262"/>
      <c r="I56" s="262"/>
      <c r="J56" s="262"/>
      <c r="K56" s="260"/>
    </row>
    <row r="57" spans="2:11" s="1" customFormat="1" ht="15" customHeight="1">
      <c r="B57" s="259"/>
      <c r="C57" s="382" t="s">
        <v>552</v>
      </c>
      <c r="D57" s="382"/>
      <c r="E57" s="382"/>
      <c r="F57" s="382"/>
      <c r="G57" s="382"/>
      <c r="H57" s="382"/>
      <c r="I57" s="382"/>
      <c r="J57" s="382"/>
      <c r="K57" s="260"/>
    </row>
    <row r="58" spans="2:11" s="1" customFormat="1" ht="15" customHeight="1">
      <c r="B58" s="259"/>
      <c r="C58" s="264"/>
      <c r="D58" s="382" t="s">
        <v>553</v>
      </c>
      <c r="E58" s="382"/>
      <c r="F58" s="382"/>
      <c r="G58" s="382"/>
      <c r="H58" s="382"/>
      <c r="I58" s="382"/>
      <c r="J58" s="382"/>
      <c r="K58" s="260"/>
    </row>
    <row r="59" spans="2:11" s="1" customFormat="1" ht="15" customHeight="1">
      <c r="B59" s="259"/>
      <c r="C59" s="264"/>
      <c r="D59" s="382" t="s">
        <v>554</v>
      </c>
      <c r="E59" s="382"/>
      <c r="F59" s="382"/>
      <c r="G59" s="382"/>
      <c r="H59" s="382"/>
      <c r="I59" s="382"/>
      <c r="J59" s="382"/>
      <c r="K59" s="260"/>
    </row>
    <row r="60" spans="2:11" s="1" customFormat="1" ht="15" customHeight="1">
      <c r="B60" s="259"/>
      <c r="C60" s="264"/>
      <c r="D60" s="382" t="s">
        <v>555</v>
      </c>
      <c r="E60" s="382"/>
      <c r="F60" s="382"/>
      <c r="G60" s="382"/>
      <c r="H60" s="382"/>
      <c r="I60" s="382"/>
      <c r="J60" s="382"/>
      <c r="K60" s="260"/>
    </row>
    <row r="61" spans="2:11" s="1" customFormat="1" ht="15" customHeight="1">
      <c r="B61" s="259"/>
      <c r="C61" s="264"/>
      <c r="D61" s="382" t="s">
        <v>556</v>
      </c>
      <c r="E61" s="382"/>
      <c r="F61" s="382"/>
      <c r="G61" s="382"/>
      <c r="H61" s="382"/>
      <c r="I61" s="382"/>
      <c r="J61" s="382"/>
      <c r="K61" s="260"/>
    </row>
    <row r="62" spans="2:11" s="1" customFormat="1" ht="15" customHeight="1">
      <c r="B62" s="259"/>
      <c r="C62" s="264"/>
      <c r="D62" s="386" t="s">
        <v>557</v>
      </c>
      <c r="E62" s="386"/>
      <c r="F62" s="386"/>
      <c r="G62" s="386"/>
      <c r="H62" s="386"/>
      <c r="I62" s="386"/>
      <c r="J62" s="386"/>
      <c r="K62" s="260"/>
    </row>
    <row r="63" spans="2:11" s="1" customFormat="1" ht="15" customHeight="1">
      <c r="B63" s="259"/>
      <c r="C63" s="264"/>
      <c r="D63" s="382" t="s">
        <v>558</v>
      </c>
      <c r="E63" s="382"/>
      <c r="F63" s="382"/>
      <c r="G63" s="382"/>
      <c r="H63" s="382"/>
      <c r="I63" s="382"/>
      <c r="J63" s="382"/>
      <c r="K63" s="260"/>
    </row>
    <row r="64" spans="2:11" s="1" customFormat="1" ht="12.75" customHeight="1">
      <c r="B64" s="259"/>
      <c r="C64" s="264"/>
      <c r="D64" s="264"/>
      <c r="E64" s="267"/>
      <c r="F64" s="264"/>
      <c r="G64" s="264"/>
      <c r="H64" s="264"/>
      <c r="I64" s="264"/>
      <c r="J64" s="264"/>
      <c r="K64" s="260"/>
    </row>
    <row r="65" spans="2:11" s="1" customFormat="1" ht="15" customHeight="1">
      <c r="B65" s="259"/>
      <c r="C65" s="264"/>
      <c r="D65" s="382" t="s">
        <v>559</v>
      </c>
      <c r="E65" s="382"/>
      <c r="F65" s="382"/>
      <c r="G65" s="382"/>
      <c r="H65" s="382"/>
      <c r="I65" s="382"/>
      <c r="J65" s="382"/>
      <c r="K65" s="260"/>
    </row>
    <row r="66" spans="2:11" s="1" customFormat="1" ht="15" customHeight="1">
      <c r="B66" s="259"/>
      <c r="C66" s="264"/>
      <c r="D66" s="386" t="s">
        <v>560</v>
      </c>
      <c r="E66" s="386"/>
      <c r="F66" s="386"/>
      <c r="G66" s="386"/>
      <c r="H66" s="386"/>
      <c r="I66" s="386"/>
      <c r="J66" s="386"/>
      <c r="K66" s="260"/>
    </row>
    <row r="67" spans="2:11" s="1" customFormat="1" ht="15" customHeight="1">
      <c r="B67" s="259"/>
      <c r="C67" s="264"/>
      <c r="D67" s="382" t="s">
        <v>561</v>
      </c>
      <c r="E67" s="382"/>
      <c r="F67" s="382"/>
      <c r="G67" s="382"/>
      <c r="H67" s="382"/>
      <c r="I67" s="382"/>
      <c r="J67" s="382"/>
      <c r="K67" s="260"/>
    </row>
    <row r="68" spans="2:11" s="1" customFormat="1" ht="15" customHeight="1">
      <c r="B68" s="259"/>
      <c r="C68" s="264"/>
      <c r="D68" s="382" t="s">
        <v>562</v>
      </c>
      <c r="E68" s="382"/>
      <c r="F68" s="382"/>
      <c r="G68" s="382"/>
      <c r="H68" s="382"/>
      <c r="I68" s="382"/>
      <c r="J68" s="382"/>
      <c r="K68" s="260"/>
    </row>
    <row r="69" spans="2:11" s="1" customFormat="1" ht="15" customHeight="1">
      <c r="B69" s="259"/>
      <c r="C69" s="264"/>
      <c r="D69" s="382" t="s">
        <v>563</v>
      </c>
      <c r="E69" s="382"/>
      <c r="F69" s="382"/>
      <c r="G69" s="382"/>
      <c r="H69" s="382"/>
      <c r="I69" s="382"/>
      <c r="J69" s="382"/>
      <c r="K69" s="260"/>
    </row>
    <row r="70" spans="2:11" s="1" customFormat="1" ht="15" customHeight="1">
      <c r="B70" s="259"/>
      <c r="C70" s="264"/>
      <c r="D70" s="382" t="s">
        <v>564</v>
      </c>
      <c r="E70" s="382"/>
      <c r="F70" s="382"/>
      <c r="G70" s="382"/>
      <c r="H70" s="382"/>
      <c r="I70" s="382"/>
      <c r="J70" s="382"/>
      <c r="K70" s="260"/>
    </row>
    <row r="71" spans="2:11" s="1" customFormat="1" ht="12.75" customHeight="1">
      <c r="B71" s="268"/>
      <c r="C71" s="269"/>
      <c r="D71" s="269"/>
      <c r="E71" s="269"/>
      <c r="F71" s="269"/>
      <c r="G71" s="269"/>
      <c r="H71" s="269"/>
      <c r="I71" s="269"/>
      <c r="J71" s="269"/>
      <c r="K71" s="270"/>
    </row>
    <row r="72" spans="2:11" s="1" customFormat="1" ht="18.75" customHeight="1">
      <c r="B72" s="271"/>
      <c r="C72" s="271"/>
      <c r="D72" s="271"/>
      <c r="E72" s="271"/>
      <c r="F72" s="271"/>
      <c r="G72" s="271"/>
      <c r="H72" s="271"/>
      <c r="I72" s="271"/>
      <c r="J72" s="271"/>
      <c r="K72" s="272"/>
    </row>
    <row r="73" spans="2:11" s="1" customFormat="1" ht="18.75" customHeight="1">
      <c r="B73" s="272"/>
      <c r="C73" s="272"/>
      <c r="D73" s="272"/>
      <c r="E73" s="272"/>
      <c r="F73" s="272"/>
      <c r="G73" s="272"/>
      <c r="H73" s="272"/>
      <c r="I73" s="272"/>
      <c r="J73" s="272"/>
      <c r="K73" s="272"/>
    </row>
    <row r="74" spans="2:11" s="1" customFormat="1" ht="7.5" customHeight="1">
      <c r="B74" s="273"/>
      <c r="C74" s="274"/>
      <c r="D74" s="274"/>
      <c r="E74" s="274"/>
      <c r="F74" s="274"/>
      <c r="G74" s="274"/>
      <c r="H74" s="274"/>
      <c r="I74" s="274"/>
      <c r="J74" s="274"/>
      <c r="K74" s="275"/>
    </row>
    <row r="75" spans="2:11" s="1" customFormat="1" ht="45" customHeight="1">
      <c r="B75" s="276"/>
      <c r="C75" s="385" t="s">
        <v>565</v>
      </c>
      <c r="D75" s="385"/>
      <c r="E75" s="385"/>
      <c r="F75" s="385"/>
      <c r="G75" s="385"/>
      <c r="H75" s="385"/>
      <c r="I75" s="385"/>
      <c r="J75" s="385"/>
      <c r="K75" s="277"/>
    </row>
    <row r="76" spans="2:11" s="1" customFormat="1" ht="17.25" customHeight="1">
      <c r="B76" s="276"/>
      <c r="C76" s="278" t="s">
        <v>566</v>
      </c>
      <c r="D76" s="278"/>
      <c r="E76" s="278"/>
      <c r="F76" s="278" t="s">
        <v>567</v>
      </c>
      <c r="G76" s="279"/>
      <c r="H76" s="278" t="s">
        <v>52</v>
      </c>
      <c r="I76" s="278" t="s">
        <v>55</v>
      </c>
      <c r="J76" s="278" t="s">
        <v>568</v>
      </c>
      <c r="K76" s="277"/>
    </row>
    <row r="77" spans="2:11" s="1" customFormat="1" ht="17.25" customHeight="1">
      <c r="B77" s="276"/>
      <c r="C77" s="280" t="s">
        <v>569</v>
      </c>
      <c r="D77" s="280"/>
      <c r="E77" s="280"/>
      <c r="F77" s="281" t="s">
        <v>570</v>
      </c>
      <c r="G77" s="282"/>
      <c r="H77" s="280"/>
      <c r="I77" s="280"/>
      <c r="J77" s="280" t="s">
        <v>571</v>
      </c>
      <c r="K77" s="277"/>
    </row>
    <row r="78" spans="2:11" s="1" customFormat="1" ht="5.25" customHeight="1">
      <c r="B78" s="276"/>
      <c r="C78" s="283"/>
      <c r="D78" s="283"/>
      <c r="E78" s="283"/>
      <c r="F78" s="283"/>
      <c r="G78" s="284"/>
      <c r="H78" s="283"/>
      <c r="I78" s="283"/>
      <c r="J78" s="283"/>
      <c r="K78" s="277"/>
    </row>
    <row r="79" spans="2:11" s="1" customFormat="1" ht="15" customHeight="1">
      <c r="B79" s="276"/>
      <c r="C79" s="265" t="s">
        <v>51</v>
      </c>
      <c r="D79" s="283"/>
      <c r="E79" s="283"/>
      <c r="F79" s="285" t="s">
        <v>572</v>
      </c>
      <c r="G79" s="284"/>
      <c r="H79" s="265" t="s">
        <v>573</v>
      </c>
      <c r="I79" s="265" t="s">
        <v>574</v>
      </c>
      <c r="J79" s="265">
        <v>20</v>
      </c>
      <c r="K79" s="277"/>
    </row>
    <row r="80" spans="2:11" s="1" customFormat="1" ht="15" customHeight="1">
      <c r="B80" s="276"/>
      <c r="C80" s="265" t="s">
        <v>575</v>
      </c>
      <c r="D80" s="265"/>
      <c r="E80" s="265"/>
      <c r="F80" s="285" t="s">
        <v>572</v>
      </c>
      <c r="G80" s="284"/>
      <c r="H80" s="265" t="s">
        <v>576</v>
      </c>
      <c r="I80" s="265" t="s">
        <v>574</v>
      </c>
      <c r="J80" s="265">
        <v>120</v>
      </c>
      <c r="K80" s="277"/>
    </row>
    <row r="81" spans="2:11" s="1" customFormat="1" ht="15" customHeight="1">
      <c r="B81" s="286"/>
      <c r="C81" s="265" t="s">
        <v>577</v>
      </c>
      <c r="D81" s="265"/>
      <c r="E81" s="265"/>
      <c r="F81" s="285" t="s">
        <v>578</v>
      </c>
      <c r="G81" s="284"/>
      <c r="H81" s="265" t="s">
        <v>579</v>
      </c>
      <c r="I81" s="265" t="s">
        <v>574</v>
      </c>
      <c r="J81" s="265">
        <v>50</v>
      </c>
      <c r="K81" s="277"/>
    </row>
    <row r="82" spans="2:11" s="1" customFormat="1" ht="15" customHeight="1">
      <c r="B82" s="286"/>
      <c r="C82" s="265" t="s">
        <v>580</v>
      </c>
      <c r="D82" s="265"/>
      <c r="E82" s="265"/>
      <c r="F82" s="285" t="s">
        <v>572</v>
      </c>
      <c r="G82" s="284"/>
      <c r="H82" s="265" t="s">
        <v>581</v>
      </c>
      <c r="I82" s="265" t="s">
        <v>582</v>
      </c>
      <c r="J82" s="265"/>
      <c r="K82" s="277"/>
    </row>
    <row r="83" spans="2:11" s="1" customFormat="1" ht="15" customHeight="1">
      <c r="B83" s="286"/>
      <c r="C83" s="287" t="s">
        <v>583</v>
      </c>
      <c r="D83" s="287"/>
      <c r="E83" s="287"/>
      <c r="F83" s="288" t="s">
        <v>578</v>
      </c>
      <c r="G83" s="287"/>
      <c r="H83" s="287" t="s">
        <v>584</v>
      </c>
      <c r="I83" s="287" t="s">
        <v>574</v>
      </c>
      <c r="J83" s="287">
        <v>15</v>
      </c>
      <c r="K83" s="277"/>
    </row>
    <row r="84" spans="2:11" s="1" customFormat="1" ht="15" customHeight="1">
      <c r="B84" s="286"/>
      <c r="C84" s="287" t="s">
        <v>585</v>
      </c>
      <c r="D84" s="287"/>
      <c r="E84" s="287"/>
      <c r="F84" s="288" t="s">
        <v>578</v>
      </c>
      <c r="G84" s="287"/>
      <c r="H84" s="287" t="s">
        <v>586</v>
      </c>
      <c r="I84" s="287" t="s">
        <v>574</v>
      </c>
      <c r="J84" s="287">
        <v>15</v>
      </c>
      <c r="K84" s="277"/>
    </row>
    <row r="85" spans="2:11" s="1" customFormat="1" ht="15" customHeight="1">
      <c r="B85" s="286"/>
      <c r="C85" s="287" t="s">
        <v>587</v>
      </c>
      <c r="D85" s="287"/>
      <c r="E85" s="287"/>
      <c r="F85" s="288" t="s">
        <v>578</v>
      </c>
      <c r="G85" s="287"/>
      <c r="H85" s="287" t="s">
        <v>588</v>
      </c>
      <c r="I85" s="287" t="s">
        <v>574</v>
      </c>
      <c r="J85" s="287">
        <v>20</v>
      </c>
      <c r="K85" s="277"/>
    </row>
    <row r="86" spans="2:11" s="1" customFormat="1" ht="15" customHeight="1">
      <c r="B86" s="286"/>
      <c r="C86" s="287" t="s">
        <v>589</v>
      </c>
      <c r="D86" s="287"/>
      <c r="E86" s="287"/>
      <c r="F86" s="288" t="s">
        <v>578</v>
      </c>
      <c r="G86" s="287"/>
      <c r="H86" s="287" t="s">
        <v>590</v>
      </c>
      <c r="I86" s="287" t="s">
        <v>574</v>
      </c>
      <c r="J86" s="287">
        <v>20</v>
      </c>
      <c r="K86" s="277"/>
    </row>
    <row r="87" spans="2:11" s="1" customFormat="1" ht="15" customHeight="1">
      <c r="B87" s="286"/>
      <c r="C87" s="265" t="s">
        <v>591</v>
      </c>
      <c r="D87" s="265"/>
      <c r="E87" s="265"/>
      <c r="F87" s="285" t="s">
        <v>578</v>
      </c>
      <c r="G87" s="284"/>
      <c r="H87" s="265" t="s">
        <v>592</v>
      </c>
      <c r="I87" s="265" t="s">
        <v>574</v>
      </c>
      <c r="J87" s="265">
        <v>50</v>
      </c>
      <c r="K87" s="277"/>
    </row>
    <row r="88" spans="2:11" s="1" customFormat="1" ht="15" customHeight="1">
      <c r="B88" s="286"/>
      <c r="C88" s="265" t="s">
        <v>593</v>
      </c>
      <c r="D88" s="265"/>
      <c r="E88" s="265"/>
      <c r="F88" s="285" t="s">
        <v>578</v>
      </c>
      <c r="G88" s="284"/>
      <c r="H88" s="265" t="s">
        <v>594</v>
      </c>
      <c r="I88" s="265" t="s">
        <v>574</v>
      </c>
      <c r="J88" s="265">
        <v>20</v>
      </c>
      <c r="K88" s="277"/>
    </row>
    <row r="89" spans="2:11" s="1" customFormat="1" ht="15" customHeight="1">
      <c r="B89" s="286"/>
      <c r="C89" s="265" t="s">
        <v>595</v>
      </c>
      <c r="D89" s="265"/>
      <c r="E89" s="265"/>
      <c r="F89" s="285" t="s">
        <v>578</v>
      </c>
      <c r="G89" s="284"/>
      <c r="H89" s="265" t="s">
        <v>596</v>
      </c>
      <c r="I89" s="265" t="s">
        <v>574</v>
      </c>
      <c r="J89" s="265">
        <v>20</v>
      </c>
      <c r="K89" s="277"/>
    </row>
    <row r="90" spans="2:11" s="1" customFormat="1" ht="15" customHeight="1">
      <c r="B90" s="286"/>
      <c r="C90" s="265" t="s">
        <v>597</v>
      </c>
      <c r="D90" s="265"/>
      <c r="E90" s="265"/>
      <c r="F90" s="285" t="s">
        <v>578</v>
      </c>
      <c r="G90" s="284"/>
      <c r="H90" s="265" t="s">
        <v>598</v>
      </c>
      <c r="I90" s="265" t="s">
        <v>574</v>
      </c>
      <c r="J90" s="265">
        <v>50</v>
      </c>
      <c r="K90" s="277"/>
    </row>
    <row r="91" spans="2:11" s="1" customFormat="1" ht="15" customHeight="1">
      <c r="B91" s="286"/>
      <c r="C91" s="265" t="s">
        <v>599</v>
      </c>
      <c r="D91" s="265"/>
      <c r="E91" s="265"/>
      <c r="F91" s="285" t="s">
        <v>578</v>
      </c>
      <c r="G91" s="284"/>
      <c r="H91" s="265" t="s">
        <v>599</v>
      </c>
      <c r="I91" s="265" t="s">
        <v>574</v>
      </c>
      <c r="J91" s="265">
        <v>50</v>
      </c>
      <c r="K91" s="277"/>
    </row>
    <row r="92" spans="2:11" s="1" customFormat="1" ht="15" customHeight="1">
      <c r="B92" s="286"/>
      <c r="C92" s="265" t="s">
        <v>600</v>
      </c>
      <c r="D92" s="265"/>
      <c r="E92" s="265"/>
      <c r="F92" s="285" t="s">
        <v>578</v>
      </c>
      <c r="G92" s="284"/>
      <c r="H92" s="265" t="s">
        <v>601</v>
      </c>
      <c r="I92" s="265" t="s">
        <v>574</v>
      </c>
      <c r="J92" s="265">
        <v>255</v>
      </c>
      <c r="K92" s="277"/>
    </row>
    <row r="93" spans="2:11" s="1" customFormat="1" ht="15" customHeight="1">
      <c r="B93" s="286"/>
      <c r="C93" s="265" t="s">
        <v>602</v>
      </c>
      <c r="D93" s="265"/>
      <c r="E93" s="265"/>
      <c r="F93" s="285" t="s">
        <v>572</v>
      </c>
      <c r="G93" s="284"/>
      <c r="H93" s="265" t="s">
        <v>603</v>
      </c>
      <c r="I93" s="265" t="s">
        <v>604</v>
      </c>
      <c r="J93" s="265"/>
      <c r="K93" s="277"/>
    </row>
    <row r="94" spans="2:11" s="1" customFormat="1" ht="15" customHeight="1">
      <c r="B94" s="286"/>
      <c r="C94" s="265" t="s">
        <v>605</v>
      </c>
      <c r="D94" s="265"/>
      <c r="E94" s="265"/>
      <c r="F94" s="285" t="s">
        <v>572</v>
      </c>
      <c r="G94" s="284"/>
      <c r="H94" s="265" t="s">
        <v>606</v>
      </c>
      <c r="I94" s="265" t="s">
        <v>607</v>
      </c>
      <c r="J94" s="265"/>
      <c r="K94" s="277"/>
    </row>
    <row r="95" spans="2:11" s="1" customFormat="1" ht="15" customHeight="1">
      <c r="B95" s="286"/>
      <c r="C95" s="265" t="s">
        <v>608</v>
      </c>
      <c r="D95" s="265"/>
      <c r="E95" s="265"/>
      <c r="F95" s="285" t="s">
        <v>572</v>
      </c>
      <c r="G95" s="284"/>
      <c r="H95" s="265" t="s">
        <v>608</v>
      </c>
      <c r="I95" s="265" t="s">
        <v>607</v>
      </c>
      <c r="J95" s="265"/>
      <c r="K95" s="277"/>
    </row>
    <row r="96" spans="2:11" s="1" customFormat="1" ht="15" customHeight="1">
      <c r="B96" s="286"/>
      <c r="C96" s="265" t="s">
        <v>36</v>
      </c>
      <c r="D96" s="265"/>
      <c r="E96" s="265"/>
      <c r="F96" s="285" t="s">
        <v>572</v>
      </c>
      <c r="G96" s="284"/>
      <c r="H96" s="265" t="s">
        <v>609</v>
      </c>
      <c r="I96" s="265" t="s">
        <v>607</v>
      </c>
      <c r="J96" s="265"/>
      <c r="K96" s="277"/>
    </row>
    <row r="97" spans="2:11" s="1" customFormat="1" ht="15" customHeight="1">
      <c r="B97" s="286"/>
      <c r="C97" s="265" t="s">
        <v>46</v>
      </c>
      <c r="D97" s="265"/>
      <c r="E97" s="265"/>
      <c r="F97" s="285" t="s">
        <v>572</v>
      </c>
      <c r="G97" s="284"/>
      <c r="H97" s="265" t="s">
        <v>610</v>
      </c>
      <c r="I97" s="265" t="s">
        <v>607</v>
      </c>
      <c r="J97" s="265"/>
      <c r="K97" s="277"/>
    </row>
    <row r="98" spans="2:11" s="1" customFormat="1" ht="15" customHeight="1">
      <c r="B98" s="289"/>
      <c r="C98" s="290"/>
      <c r="D98" s="290"/>
      <c r="E98" s="290"/>
      <c r="F98" s="290"/>
      <c r="G98" s="290"/>
      <c r="H98" s="290"/>
      <c r="I98" s="290"/>
      <c r="J98" s="290"/>
      <c r="K98" s="291"/>
    </row>
    <row r="99" spans="2:11" s="1" customFormat="1" ht="18.75" customHeight="1">
      <c r="B99" s="292"/>
      <c r="C99" s="293"/>
      <c r="D99" s="293"/>
      <c r="E99" s="293"/>
      <c r="F99" s="293"/>
      <c r="G99" s="293"/>
      <c r="H99" s="293"/>
      <c r="I99" s="293"/>
      <c r="J99" s="293"/>
      <c r="K99" s="292"/>
    </row>
    <row r="100" spans="2:11" s="1" customFormat="1" ht="18.75" customHeight="1">
      <c r="B100" s="272"/>
      <c r="C100" s="272"/>
      <c r="D100" s="272"/>
      <c r="E100" s="272"/>
      <c r="F100" s="272"/>
      <c r="G100" s="272"/>
      <c r="H100" s="272"/>
      <c r="I100" s="272"/>
      <c r="J100" s="272"/>
      <c r="K100" s="272"/>
    </row>
    <row r="101" spans="2:11" s="1" customFormat="1" ht="7.5" customHeight="1">
      <c r="B101" s="273"/>
      <c r="C101" s="274"/>
      <c r="D101" s="274"/>
      <c r="E101" s="274"/>
      <c r="F101" s="274"/>
      <c r="G101" s="274"/>
      <c r="H101" s="274"/>
      <c r="I101" s="274"/>
      <c r="J101" s="274"/>
      <c r="K101" s="275"/>
    </row>
    <row r="102" spans="2:11" s="1" customFormat="1" ht="45" customHeight="1">
      <c r="B102" s="276"/>
      <c r="C102" s="385" t="s">
        <v>611</v>
      </c>
      <c r="D102" s="385"/>
      <c r="E102" s="385"/>
      <c r="F102" s="385"/>
      <c r="G102" s="385"/>
      <c r="H102" s="385"/>
      <c r="I102" s="385"/>
      <c r="J102" s="385"/>
      <c r="K102" s="277"/>
    </row>
    <row r="103" spans="2:11" s="1" customFormat="1" ht="17.25" customHeight="1">
      <c r="B103" s="276"/>
      <c r="C103" s="278" t="s">
        <v>566</v>
      </c>
      <c r="D103" s="278"/>
      <c r="E103" s="278"/>
      <c r="F103" s="278" t="s">
        <v>567</v>
      </c>
      <c r="G103" s="279"/>
      <c r="H103" s="278" t="s">
        <v>52</v>
      </c>
      <c r="I103" s="278" t="s">
        <v>55</v>
      </c>
      <c r="J103" s="278" t="s">
        <v>568</v>
      </c>
      <c r="K103" s="277"/>
    </row>
    <row r="104" spans="2:11" s="1" customFormat="1" ht="17.25" customHeight="1">
      <c r="B104" s="276"/>
      <c r="C104" s="280" t="s">
        <v>569</v>
      </c>
      <c r="D104" s="280"/>
      <c r="E104" s="280"/>
      <c r="F104" s="281" t="s">
        <v>570</v>
      </c>
      <c r="G104" s="282"/>
      <c r="H104" s="280"/>
      <c r="I104" s="280"/>
      <c r="J104" s="280" t="s">
        <v>571</v>
      </c>
      <c r="K104" s="277"/>
    </row>
    <row r="105" spans="2:11" s="1" customFormat="1" ht="5.25" customHeight="1">
      <c r="B105" s="276"/>
      <c r="C105" s="278"/>
      <c r="D105" s="278"/>
      <c r="E105" s="278"/>
      <c r="F105" s="278"/>
      <c r="G105" s="294"/>
      <c r="H105" s="278"/>
      <c r="I105" s="278"/>
      <c r="J105" s="278"/>
      <c r="K105" s="277"/>
    </row>
    <row r="106" spans="2:11" s="1" customFormat="1" ht="15" customHeight="1">
      <c r="B106" s="276"/>
      <c r="C106" s="265" t="s">
        <v>51</v>
      </c>
      <c r="D106" s="283"/>
      <c r="E106" s="283"/>
      <c r="F106" s="285" t="s">
        <v>572</v>
      </c>
      <c r="G106" s="294"/>
      <c r="H106" s="265" t="s">
        <v>612</v>
      </c>
      <c r="I106" s="265" t="s">
        <v>574</v>
      </c>
      <c r="J106" s="265">
        <v>20</v>
      </c>
      <c r="K106" s="277"/>
    </row>
    <row r="107" spans="2:11" s="1" customFormat="1" ht="15" customHeight="1">
      <c r="B107" s="276"/>
      <c r="C107" s="265" t="s">
        <v>575</v>
      </c>
      <c r="D107" s="265"/>
      <c r="E107" s="265"/>
      <c r="F107" s="285" t="s">
        <v>572</v>
      </c>
      <c r="G107" s="265"/>
      <c r="H107" s="265" t="s">
        <v>612</v>
      </c>
      <c r="I107" s="265" t="s">
        <v>574</v>
      </c>
      <c r="J107" s="265">
        <v>120</v>
      </c>
      <c r="K107" s="277"/>
    </row>
    <row r="108" spans="2:11" s="1" customFormat="1" ht="15" customHeight="1">
      <c r="B108" s="286"/>
      <c r="C108" s="265" t="s">
        <v>577</v>
      </c>
      <c r="D108" s="265"/>
      <c r="E108" s="265"/>
      <c r="F108" s="285" t="s">
        <v>578</v>
      </c>
      <c r="G108" s="265"/>
      <c r="H108" s="265" t="s">
        <v>612</v>
      </c>
      <c r="I108" s="265" t="s">
        <v>574</v>
      </c>
      <c r="J108" s="265">
        <v>50</v>
      </c>
      <c r="K108" s="277"/>
    </row>
    <row r="109" spans="2:11" s="1" customFormat="1" ht="15" customHeight="1">
      <c r="B109" s="286"/>
      <c r="C109" s="265" t="s">
        <v>580</v>
      </c>
      <c r="D109" s="265"/>
      <c r="E109" s="265"/>
      <c r="F109" s="285" t="s">
        <v>572</v>
      </c>
      <c r="G109" s="265"/>
      <c r="H109" s="265" t="s">
        <v>612</v>
      </c>
      <c r="I109" s="265" t="s">
        <v>582</v>
      </c>
      <c r="J109" s="265"/>
      <c r="K109" s="277"/>
    </row>
    <row r="110" spans="2:11" s="1" customFormat="1" ht="15" customHeight="1">
      <c r="B110" s="286"/>
      <c r="C110" s="265" t="s">
        <v>591</v>
      </c>
      <c r="D110" s="265"/>
      <c r="E110" s="265"/>
      <c r="F110" s="285" t="s">
        <v>578</v>
      </c>
      <c r="G110" s="265"/>
      <c r="H110" s="265" t="s">
        <v>612</v>
      </c>
      <c r="I110" s="265" t="s">
        <v>574</v>
      </c>
      <c r="J110" s="265">
        <v>50</v>
      </c>
      <c r="K110" s="277"/>
    </row>
    <row r="111" spans="2:11" s="1" customFormat="1" ht="15" customHeight="1">
      <c r="B111" s="286"/>
      <c r="C111" s="265" t="s">
        <v>599</v>
      </c>
      <c r="D111" s="265"/>
      <c r="E111" s="265"/>
      <c r="F111" s="285" t="s">
        <v>578</v>
      </c>
      <c r="G111" s="265"/>
      <c r="H111" s="265" t="s">
        <v>612</v>
      </c>
      <c r="I111" s="265" t="s">
        <v>574</v>
      </c>
      <c r="J111" s="265">
        <v>50</v>
      </c>
      <c r="K111" s="277"/>
    </row>
    <row r="112" spans="2:11" s="1" customFormat="1" ht="15" customHeight="1">
      <c r="B112" s="286"/>
      <c r="C112" s="265" t="s">
        <v>597</v>
      </c>
      <c r="D112" s="265"/>
      <c r="E112" s="265"/>
      <c r="F112" s="285" t="s">
        <v>578</v>
      </c>
      <c r="G112" s="265"/>
      <c r="H112" s="265" t="s">
        <v>612</v>
      </c>
      <c r="I112" s="265" t="s">
        <v>574</v>
      </c>
      <c r="J112" s="265">
        <v>50</v>
      </c>
      <c r="K112" s="277"/>
    </row>
    <row r="113" spans="2:11" s="1" customFormat="1" ht="15" customHeight="1">
      <c r="B113" s="286"/>
      <c r="C113" s="265" t="s">
        <v>51</v>
      </c>
      <c r="D113" s="265"/>
      <c r="E113" s="265"/>
      <c r="F113" s="285" t="s">
        <v>572</v>
      </c>
      <c r="G113" s="265"/>
      <c r="H113" s="265" t="s">
        <v>613</v>
      </c>
      <c r="I113" s="265" t="s">
        <v>574</v>
      </c>
      <c r="J113" s="265">
        <v>20</v>
      </c>
      <c r="K113" s="277"/>
    </row>
    <row r="114" spans="2:11" s="1" customFormat="1" ht="15" customHeight="1">
      <c r="B114" s="286"/>
      <c r="C114" s="265" t="s">
        <v>614</v>
      </c>
      <c r="D114" s="265"/>
      <c r="E114" s="265"/>
      <c r="F114" s="285" t="s">
        <v>572</v>
      </c>
      <c r="G114" s="265"/>
      <c r="H114" s="265" t="s">
        <v>615</v>
      </c>
      <c r="I114" s="265" t="s">
        <v>574</v>
      </c>
      <c r="J114" s="265">
        <v>120</v>
      </c>
      <c r="K114" s="277"/>
    </row>
    <row r="115" spans="2:11" s="1" customFormat="1" ht="15" customHeight="1">
      <c r="B115" s="286"/>
      <c r="C115" s="265" t="s">
        <v>36</v>
      </c>
      <c r="D115" s="265"/>
      <c r="E115" s="265"/>
      <c r="F115" s="285" t="s">
        <v>572</v>
      </c>
      <c r="G115" s="265"/>
      <c r="H115" s="265" t="s">
        <v>616</v>
      </c>
      <c r="I115" s="265" t="s">
        <v>607</v>
      </c>
      <c r="J115" s="265"/>
      <c r="K115" s="277"/>
    </row>
    <row r="116" spans="2:11" s="1" customFormat="1" ht="15" customHeight="1">
      <c r="B116" s="286"/>
      <c r="C116" s="265" t="s">
        <v>46</v>
      </c>
      <c r="D116" s="265"/>
      <c r="E116" s="265"/>
      <c r="F116" s="285" t="s">
        <v>572</v>
      </c>
      <c r="G116" s="265"/>
      <c r="H116" s="265" t="s">
        <v>617</v>
      </c>
      <c r="I116" s="265" t="s">
        <v>607</v>
      </c>
      <c r="J116" s="265"/>
      <c r="K116" s="277"/>
    </row>
    <row r="117" spans="2:11" s="1" customFormat="1" ht="15" customHeight="1">
      <c r="B117" s="286"/>
      <c r="C117" s="265" t="s">
        <v>55</v>
      </c>
      <c r="D117" s="265"/>
      <c r="E117" s="265"/>
      <c r="F117" s="285" t="s">
        <v>572</v>
      </c>
      <c r="G117" s="265"/>
      <c r="H117" s="265" t="s">
        <v>618</v>
      </c>
      <c r="I117" s="265" t="s">
        <v>619</v>
      </c>
      <c r="J117" s="265"/>
      <c r="K117" s="277"/>
    </row>
    <row r="118" spans="2:11" s="1" customFormat="1" ht="15" customHeight="1">
      <c r="B118" s="289"/>
      <c r="C118" s="295"/>
      <c r="D118" s="295"/>
      <c r="E118" s="295"/>
      <c r="F118" s="295"/>
      <c r="G118" s="295"/>
      <c r="H118" s="295"/>
      <c r="I118" s="295"/>
      <c r="J118" s="295"/>
      <c r="K118" s="291"/>
    </row>
    <row r="119" spans="2:11" s="1" customFormat="1" ht="18.75" customHeight="1">
      <c r="B119" s="296"/>
      <c r="C119" s="262"/>
      <c r="D119" s="262"/>
      <c r="E119" s="262"/>
      <c r="F119" s="297"/>
      <c r="G119" s="262"/>
      <c r="H119" s="262"/>
      <c r="I119" s="262"/>
      <c r="J119" s="262"/>
      <c r="K119" s="296"/>
    </row>
    <row r="120" spans="2:11" s="1" customFormat="1" ht="18.75" customHeight="1">
      <c r="B120" s="272"/>
      <c r="C120" s="272"/>
      <c r="D120" s="272"/>
      <c r="E120" s="272"/>
      <c r="F120" s="272"/>
      <c r="G120" s="272"/>
      <c r="H120" s="272"/>
      <c r="I120" s="272"/>
      <c r="J120" s="272"/>
      <c r="K120" s="272"/>
    </row>
    <row r="121" spans="2:11" s="1" customFormat="1" ht="7.5" customHeight="1">
      <c r="B121" s="298"/>
      <c r="C121" s="299"/>
      <c r="D121" s="299"/>
      <c r="E121" s="299"/>
      <c r="F121" s="299"/>
      <c r="G121" s="299"/>
      <c r="H121" s="299"/>
      <c r="I121" s="299"/>
      <c r="J121" s="299"/>
      <c r="K121" s="300"/>
    </row>
    <row r="122" spans="2:11" s="1" customFormat="1" ht="45" customHeight="1">
      <c r="B122" s="301"/>
      <c r="C122" s="383" t="s">
        <v>620</v>
      </c>
      <c r="D122" s="383"/>
      <c r="E122" s="383"/>
      <c r="F122" s="383"/>
      <c r="G122" s="383"/>
      <c r="H122" s="383"/>
      <c r="I122" s="383"/>
      <c r="J122" s="383"/>
      <c r="K122" s="302"/>
    </row>
    <row r="123" spans="2:11" s="1" customFormat="1" ht="17.25" customHeight="1">
      <c r="B123" s="303"/>
      <c r="C123" s="278" t="s">
        <v>566</v>
      </c>
      <c r="D123" s="278"/>
      <c r="E123" s="278"/>
      <c r="F123" s="278" t="s">
        <v>567</v>
      </c>
      <c r="G123" s="279"/>
      <c r="H123" s="278" t="s">
        <v>52</v>
      </c>
      <c r="I123" s="278" t="s">
        <v>55</v>
      </c>
      <c r="J123" s="278" t="s">
        <v>568</v>
      </c>
      <c r="K123" s="304"/>
    </row>
    <row r="124" spans="2:11" s="1" customFormat="1" ht="17.25" customHeight="1">
      <c r="B124" s="303"/>
      <c r="C124" s="280" t="s">
        <v>569</v>
      </c>
      <c r="D124" s="280"/>
      <c r="E124" s="280"/>
      <c r="F124" s="281" t="s">
        <v>570</v>
      </c>
      <c r="G124" s="282"/>
      <c r="H124" s="280"/>
      <c r="I124" s="280"/>
      <c r="J124" s="280" t="s">
        <v>571</v>
      </c>
      <c r="K124" s="304"/>
    </row>
    <row r="125" spans="2:11" s="1" customFormat="1" ht="5.25" customHeight="1">
      <c r="B125" s="305"/>
      <c r="C125" s="283"/>
      <c r="D125" s="283"/>
      <c r="E125" s="283"/>
      <c r="F125" s="283"/>
      <c r="G125" s="265"/>
      <c r="H125" s="283"/>
      <c r="I125" s="283"/>
      <c r="J125" s="283"/>
      <c r="K125" s="306"/>
    </row>
    <row r="126" spans="2:11" s="1" customFormat="1" ht="15" customHeight="1">
      <c r="B126" s="305"/>
      <c r="C126" s="265" t="s">
        <v>575</v>
      </c>
      <c r="D126" s="283"/>
      <c r="E126" s="283"/>
      <c r="F126" s="285" t="s">
        <v>572</v>
      </c>
      <c r="G126" s="265"/>
      <c r="H126" s="265" t="s">
        <v>612</v>
      </c>
      <c r="I126" s="265" t="s">
        <v>574</v>
      </c>
      <c r="J126" s="265">
        <v>120</v>
      </c>
      <c r="K126" s="307"/>
    </row>
    <row r="127" spans="2:11" s="1" customFormat="1" ht="15" customHeight="1">
      <c r="B127" s="305"/>
      <c r="C127" s="265" t="s">
        <v>621</v>
      </c>
      <c r="D127" s="265"/>
      <c r="E127" s="265"/>
      <c r="F127" s="285" t="s">
        <v>572</v>
      </c>
      <c r="G127" s="265"/>
      <c r="H127" s="265" t="s">
        <v>622</v>
      </c>
      <c r="I127" s="265" t="s">
        <v>574</v>
      </c>
      <c r="J127" s="265" t="s">
        <v>623</v>
      </c>
      <c r="K127" s="307"/>
    </row>
    <row r="128" spans="2:11" s="1" customFormat="1" ht="15" customHeight="1">
      <c r="B128" s="305"/>
      <c r="C128" s="265" t="s">
        <v>520</v>
      </c>
      <c r="D128" s="265"/>
      <c r="E128" s="265"/>
      <c r="F128" s="285" t="s">
        <v>572</v>
      </c>
      <c r="G128" s="265"/>
      <c r="H128" s="265" t="s">
        <v>624</v>
      </c>
      <c r="I128" s="265" t="s">
        <v>574</v>
      </c>
      <c r="J128" s="265" t="s">
        <v>623</v>
      </c>
      <c r="K128" s="307"/>
    </row>
    <row r="129" spans="2:11" s="1" customFormat="1" ht="15" customHeight="1">
      <c r="B129" s="305"/>
      <c r="C129" s="265" t="s">
        <v>583</v>
      </c>
      <c r="D129" s="265"/>
      <c r="E129" s="265"/>
      <c r="F129" s="285" t="s">
        <v>578</v>
      </c>
      <c r="G129" s="265"/>
      <c r="H129" s="265" t="s">
        <v>584</v>
      </c>
      <c r="I129" s="265" t="s">
        <v>574</v>
      </c>
      <c r="J129" s="265">
        <v>15</v>
      </c>
      <c r="K129" s="307"/>
    </row>
    <row r="130" spans="2:11" s="1" customFormat="1" ht="15" customHeight="1">
      <c r="B130" s="305"/>
      <c r="C130" s="287" t="s">
        <v>585</v>
      </c>
      <c r="D130" s="287"/>
      <c r="E130" s="287"/>
      <c r="F130" s="288" t="s">
        <v>578</v>
      </c>
      <c r="G130" s="287"/>
      <c r="H130" s="287" t="s">
        <v>586</v>
      </c>
      <c r="I130" s="287" t="s">
        <v>574</v>
      </c>
      <c r="J130" s="287">
        <v>15</v>
      </c>
      <c r="K130" s="307"/>
    </row>
    <row r="131" spans="2:11" s="1" customFormat="1" ht="15" customHeight="1">
      <c r="B131" s="305"/>
      <c r="C131" s="287" t="s">
        <v>587</v>
      </c>
      <c r="D131" s="287"/>
      <c r="E131" s="287"/>
      <c r="F131" s="288" t="s">
        <v>578</v>
      </c>
      <c r="G131" s="287"/>
      <c r="H131" s="287" t="s">
        <v>588</v>
      </c>
      <c r="I131" s="287" t="s">
        <v>574</v>
      </c>
      <c r="J131" s="287">
        <v>20</v>
      </c>
      <c r="K131" s="307"/>
    </row>
    <row r="132" spans="2:11" s="1" customFormat="1" ht="15" customHeight="1">
      <c r="B132" s="305"/>
      <c r="C132" s="287" t="s">
        <v>589</v>
      </c>
      <c r="D132" s="287"/>
      <c r="E132" s="287"/>
      <c r="F132" s="288" t="s">
        <v>578</v>
      </c>
      <c r="G132" s="287"/>
      <c r="H132" s="287" t="s">
        <v>590</v>
      </c>
      <c r="I132" s="287" t="s">
        <v>574</v>
      </c>
      <c r="J132" s="287">
        <v>20</v>
      </c>
      <c r="K132" s="307"/>
    </row>
    <row r="133" spans="2:11" s="1" customFormat="1" ht="15" customHeight="1">
      <c r="B133" s="305"/>
      <c r="C133" s="265" t="s">
        <v>577</v>
      </c>
      <c r="D133" s="265"/>
      <c r="E133" s="265"/>
      <c r="F133" s="285" t="s">
        <v>578</v>
      </c>
      <c r="G133" s="265"/>
      <c r="H133" s="265" t="s">
        <v>612</v>
      </c>
      <c r="I133" s="265" t="s">
        <v>574</v>
      </c>
      <c r="J133" s="265">
        <v>50</v>
      </c>
      <c r="K133" s="307"/>
    </row>
    <row r="134" spans="2:11" s="1" customFormat="1" ht="15" customHeight="1">
      <c r="B134" s="305"/>
      <c r="C134" s="265" t="s">
        <v>591</v>
      </c>
      <c r="D134" s="265"/>
      <c r="E134" s="265"/>
      <c r="F134" s="285" t="s">
        <v>578</v>
      </c>
      <c r="G134" s="265"/>
      <c r="H134" s="265" t="s">
        <v>612</v>
      </c>
      <c r="I134" s="265" t="s">
        <v>574</v>
      </c>
      <c r="J134" s="265">
        <v>50</v>
      </c>
      <c r="K134" s="307"/>
    </row>
    <row r="135" spans="2:11" s="1" customFormat="1" ht="15" customHeight="1">
      <c r="B135" s="305"/>
      <c r="C135" s="265" t="s">
        <v>597</v>
      </c>
      <c r="D135" s="265"/>
      <c r="E135" s="265"/>
      <c r="F135" s="285" t="s">
        <v>578</v>
      </c>
      <c r="G135" s="265"/>
      <c r="H135" s="265" t="s">
        <v>612</v>
      </c>
      <c r="I135" s="265" t="s">
        <v>574</v>
      </c>
      <c r="J135" s="265">
        <v>50</v>
      </c>
      <c r="K135" s="307"/>
    </row>
    <row r="136" spans="2:11" s="1" customFormat="1" ht="15" customHeight="1">
      <c r="B136" s="305"/>
      <c r="C136" s="265" t="s">
        <v>599</v>
      </c>
      <c r="D136" s="265"/>
      <c r="E136" s="265"/>
      <c r="F136" s="285" t="s">
        <v>578</v>
      </c>
      <c r="G136" s="265"/>
      <c r="H136" s="265" t="s">
        <v>612</v>
      </c>
      <c r="I136" s="265" t="s">
        <v>574</v>
      </c>
      <c r="J136" s="265">
        <v>50</v>
      </c>
      <c r="K136" s="307"/>
    </row>
    <row r="137" spans="2:11" s="1" customFormat="1" ht="15" customHeight="1">
      <c r="B137" s="305"/>
      <c r="C137" s="265" t="s">
        <v>600</v>
      </c>
      <c r="D137" s="265"/>
      <c r="E137" s="265"/>
      <c r="F137" s="285" t="s">
        <v>578</v>
      </c>
      <c r="G137" s="265"/>
      <c r="H137" s="265" t="s">
        <v>625</v>
      </c>
      <c r="I137" s="265" t="s">
        <v>574</v>
      </c>
      <c r="J137" s="265">
        <v>255</v>
      </c>
      <c r="K137" s="307"/>
    </row>
    <row r="138" spans="2:11" s="1" customFormat="1" ht="15" customHeight="1">
      <c r="B138" s="305"/>
      <c r="C138" s="265" t="s">
        <v>602</v>
      </c>
      <c r="D138" s="265"/>
      <c r="E138" s="265"/>
      <c r="F138" s="285" t="s">
        <v>572</v>
      </c>
      <c r="G138" s="265"/>
      <c r="H138" s="265" t="s">
        <v>626</v>
      </c>
      <c r="I138" s="265" t="s">
        <v>604</v>
      </c>
      <c r="J138" s="265"/>
      <c r="K138" s="307"/>
    </row>
    <row r="139" spans="2:11" s="1" customFormat="1" ht="15" customHeight="1">
      <c r="B139" s="305"/>
      <c r="C139" s="265" t="s">
        <v>605</v>
      </c>
      <c r="D139" s="265"/>
      <c r="E139" s="265"/>
      <c r="F139" s="285" t="s">
        <v>572</v>
      </c>
      <c r="G139" s="265"/>
      <c r="H139" s="265" t="s">
        <v>627</v>
      </c>
      <c r="I139" s="265" t="s">
        <v>607</v>
      </c>
      <c r="J139" s="265"/>
      <c r="K139" s="307"/>
    </row>
    <row r="140" spans="2:11" s="1" customFormat="1" ht="15" customHeight="1">
      <c r="B140" s="305"/>
      <c r="C140" s="265" t="s">
        <v>608</v>
      </c>
      <c r="D140" s="265"/>
      <c r="E140" s="265"/>
      <c r="F140" s="285" t="s">
        <v>572</v>
      </c>
      <c r="G140" s="265"/>
      <c r="H140" s="265" t="s">
        <v>608</v>
      </c>
      <c r="I140" s="265" t="s">
        <v>607</v>
      </c>
      <c r="J140" s="265"/>
      <c r="K140" s="307"/>
    </row>
    <row r="141" spans="2:11" s="1" customFormat="1" ht="15" customHeight="1">
      <c r="B141" s="305"/>
      <c r="C141" s="265" t="s">
        <v>36</v>
      </c>
      <c r="D141" s="265"/>
      <c r="E141" s="265"/>
      <c r="F141" s="285" t="s">
        <v>572</v>
      </c>
      <c r="G141" s="265"/>
      <c r="H141" s="265" t="s">
        <v>628</v>
      </c>
      <c r="I141" s="265" t="s">
        <v>607</v>
      </c>
      <c r="J141" s="265"/>
      <c r="K141" s="307"/>
    </row>
    <row r="142" spans="2:11" s="1" customFormat="1" ht="15" customHeight="1">
      <c r="B142" s="305"/>
      <c r="C142" s="265" t="s">
        <v>629</v>
      </c>
      <c r="D142" s="265"/>
      <c r="E142" s="265"/>
      <c r="F142" s="285" t="s">
        <v>572</v>
      </c>
      <c r="G142" s="265"/>
      <c r="H142" s="265" t="s">
        <v>630</v>
      </c>
      <c r="I142" s="265" t="s">
        <v>607</v>
      </c>
      <c r="J142" s="265"/>
      <c r="K142" s="307"/>
    </row>
    <row r="143" spans="2:11" s="1" customFormat="1" ht="15" customHeight="1">
      <c r="B143" s="308"/>
      <c r="C143" s="309"/>
      <c r="D143" s="309"/>
      <c r="E143" s="309"/>
      <c r="F143" s="309"/>
      <c r="G143" s="309"/>
      <c r="H143" s="309"/>
      <c r="I143" s="309"/>
      <c r="J143" s="309"/>
      <c r="K143" s="310"/>
    </row>
    <row r="144" spans="2:11" s="1" customFormat="1" ht="18.75" customHeight="1">
      <c r="B144" s="262"/>
      <c r="C144" s="262"/>
      <c r="D144" s="262"/>
      <c r="E144" s="262"/>
      <c r="F144" s="297"/>
      <c r="G144" s="262"/>
      <c r="H144" s="262"/>
      <c r="I144" s="262"/>
      <c r="J144" s="262"/>
      <c r="K144" s="262"/>
    </row>
    <row r="145" spans="2:11" s="1" customFormat="1" ht="18.75" customHeight="1">
      <c r="B145" s="272"/>
      <c r="C145" s="272"/>
      <c r="D145" s="272"/>
      <c r="E145" s="272"/>
      <c r="F145" s="272"/>
      <c r="G145" s="272"/>
      <c r="H145" s="272"/>
      <c r="I145" s="272"/>
      <c r="J145" s="272"/>
      <c r="K145" s="272"/>
    </row>
    <row r="146" spans="2:11" s="1" customFormat="1" ht="7.5" customHeight="1">
      <c r="B146" s="273"/>
      <c r="C146" s="274"/>
      <c r="D146" s="274"/>
      <c r="E146" s="274"/>
      <c r="F146" s="274"/>
      <c r="G146" s="274"/>
      <c r="H146" s="274"/>
      <c r="I146" s="274"/>
      <c r="J146" s="274"/>
      <c r="K146" s="275"/>
    </row>
    <row r="147" spans="2:11" s="1" customFormat="1" ht="45" customHeight="1">
      <c r="B147" s="276"/>
      <c r="C147" s="385" t="s">
        <v>631</v>
      </c>
      <c r="D147" s="385"/>
      <c r="E147" s="385"/>
      <c r="F147" s="385"/>
      <c r="G147" s="385"/>
      <c r="H147" s="385"/>
      <c r="I147" s="385"/>
      <c r="J147" s="385"/>
      <c r="K147" s="277"/>
    </row>
    <row r="148" spans="2:11" s="1" customFormat="1" ht="17.25" customHeight="1">
      <c r="B148" s="276"/>
      <c r="C148" s="278" t="s">
        <v>566</v>
      </c>
      <c r="D148" s="278"/>
      <c r="E148" s="278"/>
      <c r="F148" s="278" t="s">
        <v>567</v>
      </c>
      <c r="G148" s="279"/>
      <c r="H148" s="278" t="s">
        <v>52</v>
      </c>
      <c r="I148" s="278" t="s">
        <v>55</v>
      </c>
      <c r="J148" s="278" t="s">
        <v>568</v>
      </c>
      <c r="K148" s="277"/>
    </row>
    <row r="149" spans="2:11" s="1" customFormat="1" ht="17.25" customHeight="1">
      <c r="B149" s="276"/>
      <c r="C149" s="280" t="s">
        <v>569</v>
      </c>
      <c r="D149" s="280"/>
      <c r="E149" s="280"/>
      <c r="F149" s="281" t="s">
        <v>570</v>
      </c>
      <c r="G149" s="282"/>
      <c r="H149" s="280"/>
      <c r="I149" s="280"/>
      <c r="J149" s="280" t="s">
        <v>571</v>
      </c>
      <c r="K149" s="277"/>
    </row>
    <row r="150" spans="2:11" s="1" customFormat="1" ht="5.25" customHeight="1">
      <c r="B150" s="286"/>
      <c r="C150" s="283"/>
      <c r="D150" s="283"/>
      <c r="E150" s="283"/>
      <c r="F150" s="283"/>
      <c r="G150" s="284"/>
      <c r="H150" s="283"/>
      <c r="I150" s="283"/>
      <c r="J150" s="283"/>
      <c r="K150" s="307"/>
    </row>
    <row r="151" spans="2:11" s="1" customFormat="1" ht="15" customHeight="1">
      <c r="B151" s="286"/>
      <c r="C151" s="311" t="s">
        <v>575</v>
      </c>
      <c r="D151" s="265"/>
      <c r="E151" s="265"/>
      <c r="F151" s="312" t="s">
        <v>572</v>
      </c>
      <c r="G151" s="265"/>
      <c r="H151" s="311" t="s">
        <v>612</v>
      </c>
      <c r="I151" s="311" t="s">
        <v>574</v>
      </c>
      <c r="J151" s="311">
        <v>120</v>
      </c>
      <c r="K151" s="307"/>
    </row>
    <row r="152" spans="2:11" s="1" customFormat="1" ht="15" customHeight="1">
      <c r="B152" s="286"/>
      <c r="C152" s="311" t="s">
        <v>621</v>
      </c>
      <c r="D152" s="265"/>
      <c r="E152" s="265"/>
      <c r="F152" s="312" t="s">
        <v>572</v>
      </c>
      <c r="G152" s="265"/>
      <c r="H152" s="311" t="s">
        <v>632</v>
      </c>
      <c r="I152" s="311" t="s">
        <v>574</v>
      </c>
      <c r="J152" s="311" t="s">
        <v>623</v>
      </c>
      <c r="K152" s="307"/>
    </row>
    <row r="153" spans="2:11" s="1" customFormat="1" ht="15" customHeight="1">
      <c r="B153" s="286"/>
      <c r="C153" s="311" t="s">
        <v>520</v>
      </c>
      <c r="D153" s="265"/>
      <c r="E153" s="265"/>
      <c r="F153" s="312" t="s">
        <v>572</v>
      </c>
      <c r="G153" s="265"/>
      <c r="H153" s="311" t="s">
        <v>633</v>
      </c>
      <c r="I153" s="311" t="s">
        <v>574</v>
      </c>
      <c r="J153" s="311" t="s">
        <v>623</v>
      </c>
      <c r="K153" s="307"/>
    </row>
    <row r="154" spans="2:11" s="1" customFormat="1" ht="15" customHeight="1">
      <c r="B154" s="286"/>
      <c r="C154" s="311" t="s">
        <v>577</v>
      </c>
      <c r="D154" s="265"/>
      <c r="E154" s="265"/>
      <c r="F154" s="312" t="s">
        <v>578</v>
      </c>
      <c r="G154" s="265"/>
      <c r="H154" s="311" t="s">
        <v>612</v>
      </c>
      <c r="I154" s="311" t="s">
        <v>574</v>
      </c>
      <c r="J154" s="311">
        <v>50</v>
      </c>
      <c r="K154" s="307"/>
    </row>
    <row r="155" spans="2:11" s="1" customFormat="1" ht="15" customHeight="1">
      <c r="B155" s="286"/>
      <c r="C155" s="311" t="s">
        <v>580</v>
      </c>
      <c r="D155" s="265"/>
      <c r="E155" s="265"/>
      <c r="F155" s="312" t="s">
        <v>572</v>
      </c>
      <c r="G155" s="265"/>
      <c r="H155" s="311" t="s">
        <v>612</v>
      </c>
      <c r="I155" s="311" t="s">
        <v>582</v>
      </c>
      <c r="J155" s="311"/>
      <c r="K155" s="307"/>
    </row>
    <row r="156" spans="2:11" s="1" customFormat="1" ht="15" customHeight="1">
      <c r="B156" s="286"/>
      <c r="C156" s="311" t="s">
        <v>591</v>
      </c>
      <c r="D156" s="265"/>
      <c r="E156" s="265"/>
      <c r="F156" s="312" t="s">
        <v>578</v>
      </c>
      <c r="G156" s="265"/>
      <c r="H156" s="311" t="s">
        <v>612</v>
      </c>
      <c r="I156" s="311" t="s">
        <v>574</v>
      </c>
      <c r="J156" s="311">
        <v>50</v>
      </c>
      <c r="K156" s="307"/>
    </row>
    <row r="157" spans="2:11" s="1" customFormat="1" ht="15" customHeight="1">
      <c r="B157" s="286"/>
      <c r="C157" s="311" t="s">
        <v>599</v>
      </c>
      <c r="D157" s="265"/>
      <c r="E157" s="265"/>
      <c r="F157" s="312" t="s">
        <v>578</v>
      </c>
      <c r="G157" s="265"/>
      <c r="H157" s="311" t="s">
        <v>612</v>
      </c>
      <c r="I157" s="311" t="s">
        <v>574</v>
      </c>
      <c r="J157" s="311">
        <v>50</v>
      </c>
      <c r="K157" s="307"/>
    </row>
    <row r="158" spans="2:11" s="1" customFormat="1" ht="15" customHeight="1">
      <c r="B158" s="286"/>
      <c r="C158" s="311" t="s">
        <v>597</v>
      </c>
      <c r="D158" s="265"/>
      <c r="E158" s="265"/>
      <c r="F158" s="312" t="s">
        <v>578</v>
      </c>
      <c r="G158" s="265"/>
      <c r="H158" s="311" t="s">
        <v>612</v>
      </c>
      <c r="I158" s="311" t="s">
        <v>574</v>
      </c>
      <c r="J158" s="311">
        <v>50</v>
      </c>
      <c r="K158" s="307"/>
    </row>
    <row r="159" spans="2:11" s="1" customFormat="1" ht="15" customHeight="1">
      <c r="B159" s="286"/>
      <c r="C159" s="311" t="s">
        <v>88</v>
      </c>
      <c r="D159" s="265"/>
      <c r="E159" s="265"/>
      <c r="F159" s="312" t="s">
        <v>572</v>
      </c>
      <c r="G159" s="265"/>
      <c r="H159" s="311" t="s">
        <v>634</v>
      </c>
      <c r="I159" s="311" t="s">
        <v>574</v>
      </c>
      <c r="J159" s="311" t="s">
        <v>635</v>
      </c>
      <c r="K159" s="307"/>
    </row>
    <row r="160" spans="2:11" s="1" customFormat="1" ht="15" customHeight="1">
      <c r="B160" s="286"/>
      <c r="C160" s="311" t="s">
        <v>636</v>
      </c>
      <c r="D160" s="265"/>
      <c r="E160" s="265"/>
      <c r="F160" s="312" t="s">
        <v>572</v>
      </c>
      <c r="G160" s="265"/>
      <c r="H160" s="311" t="s">
        <v>637</v>
      </c>
      <c r="I160" s="311" t="s">
        <v>607</v>
      </c>
      <c r="J160" s="311"/>
      <c r="K160" s="307"/>
    </row>
    <row r="161" spans="2:11" s="1" customFormat="1" ht="15" customHeight="1">
      <c r="B161" s="313"/>
      <c r="C161" s="295"/>
      <c r="D161" s="295"/>
      <c r="E161" s="295"/>
      <c r="F161" s="295"/>
      <c r="G161" s="295"/>
      <c r="H161" s="295"/>
      <c r="I161" s="295"/>
      <c r="J161" s="295"/>
      <c r="K161" s="314"/>
    </row>
    <row r="162" spans="2:11" s="1" customFormat="1" ht="18.75" customHeight="1">
      <c r="B162" s="262"/>
      <c r="C162" s="265"/>
      <c r="D162" s="265"/>
      <c r="E162" s="265"/>
      <c r="F162" s="285"/>
      <c r="G162" s="265"/>
      <c r="H162" s="265"/>
      <c r="I162" s="265"/>
      <c r="J162" s="265"/>
      <c r="K162" s="262"/>
    </row>
    <row r="163" spans="2:11" s="1" customFormat="1" ht="18.75" customHeight="1">
      <c r="B163" s="272"/>
      <c r="C163" s="272"/>
      <c r="D163" s="272"/>
      <c r="E163" s="272"/>
      <c r="F163" s="272"/>
      <c r="G163" s="272"/>
      <c r="H163" s="272"/>
      <c r="I163" s="272"/>
      <c r="J163" s="272"/>
      <c r="K163" s="272"/>
    </row>
    <row r="164" spans="2:11" s="1" customFormat="1" ht="7.5" customHeight="1">
      <c r="B164" s="254"/>
      <c r="C164" s="255"/>
      <c r="D164" s="255"/>
      <c r="E164" s="255"/>
      <c r="F164" s="255"/>
      <c r="G164" s="255"/>
      <c r="H164" s="255"/>
      <c r="I164" s="255"/>
      <c r="J164" s="255"/>
      <c r="K164" s="256"/>
    </row>
    <row r="165" spans="2:11" s="1" customFormat="1" ht="45" customHeight="1">
      <c r="B165" s="257"/>
      <c r="C165" s="383" t="s">
        <v>638</v>
      </c>
      <c r="D165" s="383"/>
      <c r="E165" s="383"/>
      <c r="F165" s="383"/>
      <c r="G165" s="383"/>
      <c r="H165" s="383"/>
      <c r="I165" s="383"/>
      <c r="J165" s="383"/>
      <c r="K165" s="258"/>
    </row>
    <row r="166" spans="2:11" s="1" customFormat="1" ht="17.25" customHeight="1">
      <c r="B166" s="257"/>
      <c r="C166" s="278" t="s">
        <v>566</v>
      </c>
      <c r="D166" s="278"/>
      <c r="E166" s="278"/>
      <c r="F166" s="278" t="s">
        <v>567</v>
      </c>
      <c r="G166" s="315"/>
      <c r="H166" s="316" t="s">
        <v>52</v>
      </c>
      <c r="I166" s="316" t="s">
        <v>55</v>
      </c>
      <c r="J166" s="278" t="s">
        <v>568</v>
      </c>
      <c r="K166" s="258"/>
    </row>
    <row r="167" spans="2:11" s="1" customFormat="1" ht="17.25" customHeight="1">
      <c r="B167" s="259"/>
      <c r="C167" s="280" t="s">
        <v>569</v>
      </c>
      <c r="D167" s="280"/>
      <c r="E167" s="280"/>
      <c r="F167" s="281" t="s">
        <v>570</v>
      </c>
      <c r="G167" s="317"/>
      <c r="H167" s="318"/>
      <c r="I167" s="318"/>
      <c r="J167" s="280" t="s">
        <v>571</v>
      </c>
      <c r="K167" s="260"/>
    </row>
    <row r="168" spans="2:11" s="1" customFormat="1" ht="5.25" customHeight="1">
      <c r="B168" s="286"/>
      <c r="C168" s="283"/>
      <c r="D168" s="283"/>
      <c r="E168" s="283"/>
      <c r="F168" s="283"/>
      <c r="G168" s="284"/>
      <c r="H168" s="283"/>
      <c r="I168" s="283"/>
      <c r="J168" s="283"/>
      <c r="K168" s="307"/>
    </row>
    <row r="169" spans="2:11" s="1" customFormat="1" ht="15" customHeight="1">
      <c r="B169" s="286"/>
      <c r="C169" s="265" t="s">
        <v>575</v>
      </c>
      <c r="D169" s="265"/>
      <c r="E169" s="265"/>
      <c r="F169" s="285" t="s">
        <v>572</v>
      </c>
      <c r="G169" s="265"/>
      <c r="H169" s="265" t="s">
        <v>612</v>
      </c>
      <c r="I169" s="265" t="s">
        <v>574</v>
      </c>
      <c r="J169" s="265">
        <v>120</v>
      </c>
      <c r="K169" s="307"/>
    </row>
    <row r="170" spans="2:11" s="1" customFormat="1" ht="15" customHeight="1">
      <c r="B170" s="286"/>
      <c r="C170" s="265" t="s">
        <v>621</v>
      </c>
      <c r="D170" s="265"/>
      <c r="E170" s="265"/>
      <c r="F170" s="285" t="s">
        <v>572</v>
      </c>
      <c r="G170" s="265"/>
      <c r="H170" s="265" t="s">
        <v>622</v>
      </c>
      <c r="I170" s="265" t="s">
        <v>574</v>
      </c>
      <c r="J170" s="265" t="s">
        <v>623</v>
      </c>
      <c r="K170" s="307"/>
    </row>
    <row r="171" spans="2:11" s="1" customFormat="1" ht="15" customHeight="1">
      <c r="B171" s="286"/>
      <c r="C171" s="265" t="s">
        <v>520</v>
      </c>
      <c r="D171" s="265"/>
      <c r="E171" s="265"/>
      <c r="F171" s="285" t="s">
        <v>572</v>
      </c>
      <c r="G171" s="265"/>
      <c r="H171" s="265" t="s">
        <v>639</v>
      </c>
      <c r="I171" s="265" t="s">
        <v>574</v>
      </c>
      <c r="J171" s="265" t="s">
        <v>623</v>
      </c>
      <c r="K171" s="307"/>
    </row>
    <row r="172" spans="2:11" s="1" customFormat="1" ht="15" customHeight="1">
      <c r="B172" s="286"/>
      <c r="C172" s="265" t="s">
        <v>577</v>
      </c>
      <c r="D172" s="265"/>
      <c r="E172" s="265"/>
      <c r="F172" s="285" t="s">
        <v>578</v>
      </c>
      <c r="G172" s="265"/>
      <c r="H172" s="265" t="s">
        <v>639</v>
      </c>
      <c r="I172" s="265" t="s">
        <v>574</v>
      </c>
      <c r="J172" s="265">
        <v>50</v>
      </c>
      <c r="K172" s="307"/>
    </row>
    <row r="173" spans="2:11" s="1" customFormat="1" ht="15" customHeight="1">
      <c r="B173" s="286"/>
      <c r="C173" s="265" t="s">
        <v>580</v>
      </c>
      <c r="D173" s="265"/>
      <c r="E173" s="265"/>
      <c r="F173" s="285" t="s">
        <v>572</v>
      </c>
      <c r="G173" s="265"/>
      <c r="H173" s="265" t="s">
        <v>639</v>
      </c>
      <c r="I173" s="265" t="s">
        <v>582</v>
      </c>
      <c r="J173" s="265"/>
      <c r="K173" s="307"/>
    </row>
    <row r="174" spans="2:11" s="1" customFormat="1" ht="15" customHeight="1">
      <c r="B174" s="286"/>
      <c r="C174" s="265" t="s">
        <v>591</v>
      </c>
      <c r="D174" s="265"/>
      <c r="E174" s="265"/>
      <c r="F174" s="285" t="s">
        <v>578</v>
      </c>
      <c r="G174" s="265"/>
      <c r="H174" s="265" t="s">
        <v>639</v>
      </c>
      <c r="I174" s="265" t="s">
        <v>574</v>
      </c>
      <c r="J174" s="265">
        <v>50</v>
      </c>
      <c r="K174" s="307"/>
    </row>
    <row r="175" spans="2:11" s="1" customFormat="1" ht="15" customHeight="1">
      <c r="B175" s="286"/>
      <c r="C175" s="265" t="s">
        <v>599</v>
      </c>
      <c r="D175" s="265"/>
      <c r="E175" s="265"/>
      <c r="F175" s="285" t="s">
        <v>578</v>
      </c>
      <c r="G175" s="265"/>
      <c r="H175" s="265" t="s">
        <v>639</v>
      </c>
      <c r="I175" s="265" t="s">
        <v>574</v>
      </c>
      <c r="J175" s="265">
        <v>50</v>
      </c>
      <c r="K175" s="307"/>
    </row>
    <row r="176" spans="2:11" s="1" customFormat="1" ht="15" customHeight="1">
      <c r="B176" s="286"/>
      <c r="C176" s="265" t="s">
        <v>597</v>
      </c>
      <c r="D176" s="265"/>
      <c r="E176" s="265"/>
      <c r="F176" s="285" t="s">
        <v>578</v>
      </c>
      <c r="G176" s="265"/>
      <c r="H176" s="265" t="s">
        <v>639</v>
      </c>
      <c r="I176" s="265" t="s">
        <v>574</v>
      </c>
      <c r="J176" s="265">
        <v>50</v>
      </c>
      <c r="K176" s="307"/>
    </row>
    <row r="177" spans="2:11" s="1" customFormat="1" ht="15" customHeight="1">
      <c r="B177" s="286"/>
      <c r="C177" s="265" t="s">
        <v>104</v>
      </c>
      <c r="D177" s="265"/>
      <c r="E177" s="265"/>
      <c r="F177" s="285" t="s">
        <v>572</v>
      </c>
      <c r="G177" s="265"/>
      <c r="H177" s="265" t="s">
        <v>640</v>
      </c>
      <c r="I177" s="265" t="s">
        <v>641</v>
      </c>
      <c r="J177" s="265"/>
      <c r="K177" s="307"/>
    </row>
    <row r="178" spans="2:11" s="1" customFormat="1" ht="15" customHeight="1">
      <c r="B178" s="286"/>
      <c r="C178" s="265" t="s">
        <v>55</v>
      </c>
      <c r="D178" s="265"/>
      <c r="E178" s="265"/>
      <c r="F178" s="285" t="s">
        <v>572</v>
      </c>
      <c r="G178" s="265"/>
      <c r="H178" s="265" t="s">
        <v>642</v>
      </c>
      <c r="I178" s="265" t="s">
        <v>643</v>
      </c>
      <c r="J178" s="265">
        <v>1</v>
      </c>
      <c r="K178" s="307"/>
    </row>
    <row r="179" spans="2:11" s="1" customFormat="1" ht="15" customHeight="1">
      <c r="B179" s="286"/>
      <c r="C179" s="265" t="s">
        <v>51</v>
      </c>
      <c r="D179" s="265"/>
      <c r="E179" s="265"/>
      <c r="F179" s="285" t="s">
        <v>572</v>
      </c>
      <c r="G179" s="265"/>
      <c r="H179" s="265" t="s">
        <v>644</v>
      </c>
      <c r="I179" s="265" t="s">
        <v>574</v>
      </c>
      <c r="J179" s="265">
        <v>20</v>
      </c>
      <c r="K179" s="307"/>
    </row>
    <row r="180" spans="2:11" s="1" customFormat="1" ht="15" customHeight="1">
      <c r="B180" s="286"/>
      <c r="C180" s="265" t="s">
        <v>52</v>
      </c>
      <c r="D180" s="265"/>
      <c r="E180" s="265"/>
      <c r="F180" s="285" t="s">
        <v>572</v>
      </c>
      <c r="G180" s="265"/>
      <c r="H180" s="265" t="s">
        <v>645</v>
      </c>
      <c r="I180" s="265" t="s">
        <v>574</v>
      </c>
      <c r="J180" s="265">
        <v>255</v>
      </c>
      <c r="K180" s="307"/>
    </row>
    <row r="181" spans="2:11" s="1" customFormat="1" ht="15" customHeight="1">
      <c r="B181" s="286"/>
      <c r="C181" s="265" t="s">
        <v>105</v>
      </c>
      <c r="D181" s="265"/>
      <c r="E181" s="265"/>
      <c r="F181" s="285" t="s">
        <v>572</v>
      </c>
      <c r="G181" s="265"/>
      <c r="H181" s="265" t="s">
        <v>536</v>
      </c>
      <c r="I181" s="265" t="s">
        <v>574</v>
      </c>
      <c r="J181" s="265">
        <v>10</v>
      </c>
      <c r="K181" s="307"/>
    </row>
    <row r="182" spans="2:11" s="1" customFormat="1" ht="15" customHeight="1">
      <c r="B182" s="286"/>
      <c r="C182" s="265" t="s">
        <v>106</v>
      </c>
      <c r="D182" s="265"/>
      <c r="E182" s="265"/>
      <c r="F182" s="285" t="s">
        <v>572</v>
      </c>
      <c r="G182" s="265"/>
      <c r="H182" s="265" t="s">
        <v>646</v>
      </c>
      <c r="I182" s="265" t="s">
        <v>607</v>
      </c>
      <c r="J182" s="265"/>
      <c r="K182" s="307"/>
    </row>
    <row r="183" spans="2:11" s="1" customFormat="1" ht="15" customHeight="1">
      <c r="B183" s="286"/>
      <c r="C183" s="265" t="s">
        <v>647</v>
      </c>
      <c r="D183" s="265"/>
      <c r="E183" s="265"/>
      <c r="F183" s="285" t="s">
        <v>572</v>
      </c>
      <c r="G183" s="265"/>
      <c r="H183" s="265" t="s">
        <v>648</v>
      </c>
      <c r="I183" s="265" t="s">
        <v>607</v>
      </c>
      <c r="J183" s="265"/>
      <c r="K183" s="307"/>
    </row>
    <row r="184" spans="2:11" s="1" customFormat="1" ht="15" customHeight="1">
      <c r="B184" s="286"/>
      <c r="C184" s="265" t="s">
        <v>636</v>
      </c>
      <c r="D184" s="265"/>
      <c r="E184" s="265"/>
      <c r="F184" s="285" t="s">
        <v>572</v>
      </c>
      <c r="G184" s="265"/>
      <c r="H184" s="265" t="s">
        <v>649</v>
      </c>
      <c r="I184" s="265" t="s">
        <v>607</v>
      </c>
      <c r="J184" s="265"/>
      <c r="K184" s="307"/>
    </row>
    <row r="185" spans="2:11" s="1" customFormat="1" ht="15" customHeight="1">
      <c r="B185" s="286"/>
      <c r="C185" s="265" t="s">
        <v>108</v>
      </c>
      <c r="D185" s="265"/>
      <c r="E185" s="265"/>
      <c r="F185" s="285" t="s">
        <v>578</v>
      </c>
      <c r="G185" s="265"/>
      <c r="H185" s="265" t="s">
        <v>650</v>
      </c>
      <c r="I185" s="265" t="s">
        <v>574</v>
      </c>
      <c r="J185" s="265">
        <v>50</v>
      </c>
      <c r="K185" s="307"/>
    </row>
    <row r="186" spans="2:11" s="1" customFormat="1" ht="15" customHeight="1">
      <c r="B186" s="286"/>
      <c r="C186" s="265" t="s">
        <v>651</v>
      </c>
      <c r="D186" s="265"/>
      <c r="E186" s="265"/>
      <c r="F186" s="285" t="s">
        <v>578</v>
      </c>
      <c r="G186" s="265"/>
      <c r="H186" s="265" t="s">
        <v>652</v>
      </c>
      <c r="I186" s="265" t="s">
        <v>653</v>
      </c>
      <c r="J186" s="265"/>
      <c r="K186" s="307"/>
    </row>
    <row r="187" spans="2:11" s="1" customFormat="1" ht="15" customHeight="1">
      <c r="B187" s="286"/>
      <c r="C187" s="265" t="s">
        <v>654</v>
      </c>
      <c r="D187" s="265"/>
      <c r="E187" s="265"/>
      <c r="F187" s="285" t="s">
        <v>578</v>
      </c>
      <c r="G187" s="265"/>
      <c r="H187" s="265" t="s">
        <v>655</v>
      </c>
      <c r="I187" s="265" t="s">
        <v>653</v>
      </c>
      <c r="J187" s="265"/>
      <c r="K187" s="307"/>
    </row>
    <row r="188" spans="2:11" s="1" customFormat="1" ht="15" customHeight="1">
      <c r="B188" s="286"/>
      <c r="C188" s="265" t="s">
        <v>656</v>
      </c>
      <c r="D188" s="265"/>
      <c r="E188" s="265"/>
      <c r="F188" s="285" t="s">
        <v>578</v>
      </c>
      <c r="G188" s="265"/>
      <c r="H188" s="265" t="s">
        <v>657</v>
      </c>
      <c r="I188" s="265" t="s">
        <v>653</v>
      </c>
      <c r="J188" s="265"/>
      <c r="K188" s="307"/>
    </row>
    <row r="189" spans="2:11" s="1" customFormat="1" ht="15" customHeight="1">
      <c r="B189" s="286"/>
      <c r="C189" s="319" t="s">
        <v>658</v>
      </c>
      <c r="D189" s="265"/>
      <c r="E189" s="265"/>
      <c r="F189" s="285" t="s">
        <v>578</v>
      </c>
      <c r="G189" s="265"/>
      <c r="H189" s="265" t="s">
        <v>659</v>
      </c>
      <c r="I189" s="265" t="s">
        <v>660</v>
      </c>
      <c r="J189" s="320" t="s">
        <v>661</v>
      </c>
      <c r="K189" s="307"/>
    </row>
    <row r="190" spans="2:11" s="1" customFormat="1" ht="15" customHeight="1">
      <c r="B190" s="286"/>
      <c r="C190" s="271" t="s">
        <v>40</v>
      </c>
      <c r="D190" s="265"/>
      <c r="E190" s="265"/>
      <c r="F190" s="285" t="s">
        <v>572</v>
      </c>
      <c r="G190" s="265"/>
      <c r="H190" s="262" t="s">
        <v>662</v>
      </c>
      <c r="I190" s="265" t="s">
        <v>663</v>
      </c>
      <c r="J190" s="265"/>
      <c r="K190" s="307"/>
    </row>
    <row r="191" spans="2:11" s="1" customFormat="1" ht="15" customHeight="1">
      <c r="B191" s="286"/>
      <c r="C191" s="271" t="s">
        <v>664</v>
      </c>
      <c r="D191" s="265"/>
      <c r="E191" s="265"/>
      <c r="F191" s="285" t="s">
        <v>572</v>
      </c>
      <c r="G191" s="265"/>
      <c r="H191" s="265" t="s">
        <v>665</v>
      </c>
      <c r="I191" s="265" t="s">
        <v>607</v>
      </c>
      <c r="J191" s="265"/>
      <c r="K191" s="307"/>
    </row>
    <row r="192" spans="2:11" s="1" customFormat="1" ht="15" customHeight="1">
      <c r="B192" s="286"/>
      <c r="C192" s="271" t="s">
        <v>666</v>
      </c>
      <c r="D192" s="265"/>
      <c r="E192" s="265"/>
      <c r="F192" s="285" t="s">
        <v>572</v>
      </c>
      <c r="G192" s="265"/>
      <c r="H192" s="265" t="s">
        <v>667</v>
      </c>
      <c r="I192" s="265" t="s">
        <v>607</v>
      </c>
      <c r="J192" s="265"/>
      <c r="K192" s="307"/>
    </row>
    <row r="193" spans="2:11" s="1" customFormat="1" ht="15" customHeight="1">
      <c r="B193" s="286"/>
      <c r="C193" s="271" t="s">
        <v>668</v>
      </c>
      <c r="D193" s="265"/>
      <c r="E193" s="265"/>
      <c r="F193" s="285" t="s">
        <v>578</v>
      </c>
      <c r="G193" s="265"/>
      <c r="H193" s="265" t="s">
        <v>669</v>
      </c>
      <c r="I193" s="265" t="s">
        <v>607</v>
      </c>
      <c r="J193" s="265"/>
      <c r="K193" s="307"/>
    </row>
    <row r="194" spans="2:11" s="1" customFormat="1" ht="15" customHeight="1">
      <c r="B194" s="313"/>
      <c r="C194" s="321"/>
      <c r="D194" s="295"/>
      <c r="E194" s="295"/>
      <c r="F194" s="295"/>
      <c r="G194" s="295"/>
      <c r="H194" s="295"/>
      <c r="I194" s="295"/>
      <c r="J194" s="295"/>
      <c r="K194" s="314"/>
    </row>
    <row r="195" spans="2:11" s="1" customFormat="1" ht="18.75" customHeight="1">
      <c r="B195" s="262"/>
      <c r="C195" s="265"/>
      <c r="D195" s="265"/>
      <c r="E195" s="265"/>
      <c r="F195" s="285"/>
      <c r="G195" s="265"/>
      <c r="H195" s="265"/>
      <c r="I195" s="265"/>
      <c r="J195" s="265"/>
      <c r="K195" s="262"/>
    </row>
    <row r="196" spans="2:11" s="1" customFormat="1" ht="18.75" customHeight="1">
      <c r="B196" s="262"/>
      <c r="C196" s="265"/>
      <c r="D196" s="265"/>
      <c r="E196" s="265"/>
      <c r="F196" s="285"/>
      <c r="G196" s="265"/>
      <c r="H196" s="265"/>
      <c r="I196" s="265"/>
      <c r="J196" s="265"/>
      <c r="K196" s="262"/>
    </row>
    <row r="197" spans="2:11" s="1" customFormat="1" ht="18.75" customHeight="1">
      <c r="B197" s="272"/>
      <c r="C197" s="272"/>
      <c r="D197" s="272"/>
      <c r="E197" s="272"/>
      <c r="F197" s="272"/>
      <c r="G197" s="272"/>
      <c r="H197" s="272"/>
      <c r="I197" s="272"/>
      <c r="J197" s="272"/>
      <c r="K197" s="272"/>
    </row>
    <row r="198" spans="2:11" s="1" customFormat="1" ht="12">
      <c r="B198" s="254"/>
      <c r="C198" s="255"/>
      <c r="D198" s="255"/>
      <c r="E198" s="255"/>
      <c r="F198" s="255"/>
      <c r="G198" s="255"/>
      <c r="H198" s="255"/>
      <c r="I198" s="255"/>
      <c r="J198" s="255"/>
      <c r="K198" s="256"/>
    </row>
    <row r="199" spans="2:11" s="1" customFormat="1" ht="22.2">
      <c r="B199" s="257"/>
      <c r="C199" s="383" t="s">
        <v>670</v>
      </c>
      <c r="D199" s="383"/>
      <c r="E199" s="383"/>
      <c r="F199" s="383"/>
      <c r="G199" s="383"/>
      <c r="H199" s="383"/>
      <c r="I199" s="383"/>
      <c r="J199" s="383"/>
      <c r="K199" s="258"/>
    </row>
    <row r="200" spans="2:11" s="1" customFormat="1" ht="25.5" customHeight="1">
      <c r="B200" s="257"/>
      <c r="C200" s="322" t="s">
        <v>671</v>
      </c>
      <c r="D200" s="322"/>
      <c r="E200" s="322"/>
      <c r="F200" s="322" t="s">
        <v>672</v>
      </c>
      <c r="G200" s="323"/>
      <c r="H200" s="389" t="s">
        <v>673</v>
      </c>
      <c r="I200" s="389"/>
      <c r="J200" s="389"/>
      <c r="K200" s="258"/>
    </row>
    <row r="201" spans="2:11" s="1" customFormat="1" ht="5.25" customHeight="1">
      <c r="B201" s="286"/>
      <c r="C201" s="283"/>
      <c r="D201" s="283"/>
      <c r="E201" s="283"/>
      <c r="F201" s="283"/>
      <c r="G201" s="265"/>
      <c r="H201" s="283"/>
      <c r="I201" s="283"/>
      <c r="J201" s="283"/>
      <c r="K201" s="307"/>
    </row>
    <row r="202" spans="2:11" s="1" customFormat="1" ht="15" customHeight="1">
      <c r="B202" s="286"/>
      <c r="C202" s="265" t="s">
        <v>663</v>
      </c>
      <c r="D202" s="265"/>
      <c r="E202" s="265"/>
      <c r="F202" s="285" t="s">
        <v>41</v>
      </c>
      <c r="G202" s="265"/>
      <c r="H202" s="388" t="s">
        <v>674</v>
      </c>
      <c r="I202" s="388"/>
      <c r="J202" s="388"/>
      <c r="K202" s="307"/>
    </row>
    <row r="203" spans="2:11" s="1" customFormat="1" ht="15" customHeight="1">
      <c r="B203" s="286"/>
      <c r="C203" s="292"/>
      <c r="D203" s="265"/>
      <c r="E203" s="265"/>
      <c r="F203" s="285" t="s">
        <v>42</v>
      </c>
      <c r="G203" s="265"/>
      <c r="H203" s="388" t="s">
        <v>675</v>
      </c>
      <c r="I203" s="388"/>
      <c r="J203" s="388"/>
      <c r="K203" s="307"/>
    </row>
    <row r="204" spans="2:11" s="1" customFormat="1" ht="15" customHeight="1">
      <c r="B204" s="286"/>
      <c r="C204" s="292"/>
      <c r="D204" s="265"/>
      <c r="E204" s="265"/>
      <c r="F204" s="285" t="s">
        <v>45</v>
      </c>
      <c r="G204" s="265"/>
      <c r="H204" s="388" t="s">
        <v>676</v>
      </c>
      <c r="I204" s="388"/>
      <c r="J204" s="388"/>
      <c r="K204" s="307"/>
    </row>
    <row r="205" spans="2:11" s="1" customFormat="1" ht="15" customHeight="1">
      <c r="B205" s="286"/>
      <c r="C205" s="265"/>
      <c r="D205" s="265"/>
      <c r="E205" s="265"/>
      <c r="F205" s="285" t="s">
        <v>43</v>
      </c>
      <c r="G205" s="265"/>
      <c r="H205" s="388" t="s">
        <v>677</v>
      </c>
      <c r="I205" s="388"/>
      <c r="J205" s="388"/>
      <c r="K205" s="307"/>
    </row>
    <row r="206" spans="2:11" s="1" customFormat="1" ht="15" customHeight="1">
      <c r="B206" s="286"/>
      <c r="C206" s="265"/>
      <c r="D206" s="265"/>
      <c r="E206" s="265"/>
      <c r="F206" s="285" t="s">
        <v>44</v>
      </c>
      <c r="G206" s="265"/>
      <c r="H206" s="388" t="s">
        <v>678</v>
      </c>
      <c r="I206" s="388"/>
      <c r="J206" s="388"/>
      <c r="K206" s="307"/>
    </row>
    <row r="207" spans="2:11" s="1" customFormat="1" ht="15" customHeight="1">
      <c r="B207" s="286"/>
      <c r="C207" s="265"/>
      <c r="D207" s="265"/>
      <c r="E207" s="265"/>
      <c r="F207" s="285"/>
      <c r="G207" s="265"/>
      <c r="H207" s="265"/>
      <c r="I207" s="265"/>
      <c r="J207" s="265"/>
      <c r="K207" s="307"/>
    </row>
    <row r="208" spans="2:11" s="1" customFormat="1" ht="15" customHeight="1">
      <c r="B208" s="286"/>
      <c r="C208" s="265" t="s">
        <v>619</v>
      </c>
      <c r="D208" s="265"/>
      <c r="E208" s="265"/>
      <c r="F208" s="285" t="s">
        <v>77</v>
      </c>
      <c r="G208" s="265"/>
      <c r="H208" s="388" t="s">
        <v>679</v>
      </c>
      <c r="I208" s="388"/>
      <c r="J208" s="388"/>
      <c r="K208" s="307"/>
    </row>
    <row r="209" spans="2:11" s="1" customFormat="1" ht="15" customHeight="1">
      <c r="B209" s="286"/>
      <c r="C209" s="292"/>
      <c r="D209" s="265"/>
      <c r="E209" s="265"/>
      <c r="F209" s="285" t="s">
        <v>515</v>
      </c>
      <c r="G209" s="265"/>
      <c r="H209" s="388" t="s">
        <v>516</v>
      </c>
      <c r="I209" s="388"/>
      <c r="J209" s="388"/>
      <c r="K209" s="307"/>
    </row>
    <row r="210" spans="2:11" s="1" customFormat="1" ht="15" customHeight="1">
      <c r="B210" s="286"/>
      <c r="C210" s="265"/>
      <c r="D210" s="265"/>
      <c r="E210" s="265"/>
      <c r="F210" s="285" t="s">
        <v>513</v>
      </c>
      <c r="G210" s="265"/>
      <c r="H210" s="388" t="s">
        <v>680</v>
      </c>
      <c r="I210" s="388"/>
      <c r="J210" s="388"/>
      <c r="K210" s="307"/>
    </row>
    <row r="211" spans="2:11" s="1" customFormat="1" ht="15" customHeight="1">
      <c r="B211" s="324"/>
      <c r="C211" s="292"/>
      <c r="D211" s="292"/>
      <c r="E211" s="292"/>
      <c r="F211" s="285" t="s">
        <v>82</v>
      </c>
      <c r="G211" s="271"/>
      <c r="H211" s="387" t="s">
        <v>517</v>
      </c>
      <c r="I211" s="387"/>
      <c r="J211" s="387"/>
      <c r="K211" s="325"/>
    </row>
    <row r="212" spans="2:11" s="1" customFormat="1" ht="15" customHeight="1">
      <c r="B212" s="324"/>
      <c r="C212" s="292"/>
      <c r="D212" s="292"/>
      <c r="E212" s="292"/>
      <c r="F212" s="285" t="s">
        <v>518</v>
      </c>
      <c r="G212" s="271"/>
      <c r="H212" s="387" t="s">
        <v>681</v>
      </c>
      <c r="I212" s="387"/>
      <c r="J212" s="387"/>
      <c r="K212" s="325"/>
    </row>
    <row r="213" spans="2:11" s="1" customFormat="1" ht="15" customHeight="1">
      <c r="B213" s="324"/>
      <c r="C213" s="292"/>
      <c r="D213" s="292"/>
      <c r="E213" s="292"/>
      <c r="F213" s="326"/>
      <c r="G213" s="271"/>
      <c r="H213" s="327"/>
      <c r="I213" s="327"/>
      <c r="J213" s="327"/>
      <c r="K213" s="325"/>
    </row>
    <row r="214" spans="2:11" s="1" customFormat="1" ht="15" customHeight="1">
      <c r="B214" s="324"/>
      <c r="C214" s="265" t="s">
        <v>643</v>
      </c>
      <c r="D214" s="292"/>
      <c r="E214" s="292"/>
      <c r="F214" s="285">
        <v>1</v>
      </c>
      <c r="G214" s="271"/>
      <c r="H214" s="387" t="s">
        <v>682</v>
      </c>
      <c r="I214" s="387"/>
      <c r="J214" s="387"/>
      <c r="K214" s="325"/>
    </row>
    <row r="215" spans="2:11" s="1" customFormat="1" ht="15" customHeight="1">
      <c r="B215" s="324"/>
      <c r="C215" s="292"/>
      <c r="D215" s="292"/>
      <c r="E215" s="292"/>
      <c r="F215" s="285">
        <v>2</v>
      </c>
      <c r="G215" s="271"/>
      <c r="H215" s="387" t="s">
        <v>683</v>
      </c>
      <c r="I215" s="387"/>
      <c r="J215" s="387"/>
      <c r="K215" s="325"/>
    </row>
    <row r="216" spans="2:11" s="1" customFormat="1" ht="15" customHeight="1">
      <c r="B216" s="324"/>
      <c r="C216" s="292"/>
      <c r="D216" s="292"/>
      <c r="E216" s="292"/>
      <c r="F216" s="285">
        <v>3</v>
      </c>
      <c r="G216" s="271"/>
      <c r="H216" s="387" t="s">
        <v>684</v>
      </c>
      <c r="I216" s="387"/>
      <c r="J216" s="387"/>
      <c r="K216" s="325"/>
    </row>
    <row r="217" spans="2:11" s="1" customFormat="1" ht="15" customHeight="1">
      <c r="B217" s="324"/>
      <c r="C217" s="292"/>
      <c r="D217" s="292"/>
      <c r="E217" s="292"/>
      <c r="F217" s="285">
        <v>4</v>
      </c>
      <c r="G217" s="271"/>
      <c r="H217" s="387" t="s">
        <v>685</v>
      </c>
      <c r="I217" s="387"/>
      <c r="J217" s="387"/>
      <c r="K217" s="325"/>
    </row>
    <row r="218" spans="2:11" s="1" customFormat="1" ht="12.75" customHeight="1">
      <c r="B218" s="328"/>
      <c r="C218" s="329"/>
      <c r="D218" s="329"/>
      <c r="E218" s="329"/>
      <c r="F218" s="329"/>
      <c r="G218" s="329"/>
      <c r="H218" s="329"/>
      <c r="I218" s="329"/>
      <c r="J218" s="329"/>
      <c r="K218" s="33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externistait</cp:lastModifiedBy>
  <dcterms:created xsi:type="dcterms:W3CDTF">2020-05-11T05:05:14Z</dcterms:created>
  <dcterms:modified xsi:type="dcterms:W3CDTF">2020-05-14T06:58:10Z</dcterms:modified>
  <cp:category/>
  <cp:version/>
  <cp:contentType/>
  <cp:contentStatus/>
</cp:coreProperties>
</file>