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855" windowHeight="9600" activeTab="0"/>
  </bookViews>
  <sheets>
    <sheet name="Rekapitulace stavby" sheetId="1" r:id="rId1"/>
    <sheet name="1 - ZTI" sheetId="2" r:id="rId2"/>
    <sheet name="2-2 - Vytápění" sheetId="3" r:id="rId3"/>
    <sheet name="3-1 - 1.PP" sheetId="4" r:id="rId4"/>
    <sheet name="3-2-1 - 1.NP" sheetId="5" r:id="rId5"/>
    <sheet name="3-2-2 - technologie" sheetId="6" r:id="rId6"/>
    <sheet name="3-3 - 2.NP" sheetId="7" r:id="rId7"/>
    <sheet name="3-4 - 3.NP" sheetId="8" r:id="rId8"/>
    <sheet name="3-5 - Serverovna" sheetId="9" r:id="rId9"/>
    <sheet name="3-6 - Slaboproud" sheetId="10" r:id="rId10"/>
  </sheets>
  <definedNames>
    <definedName name="_xlnm._FilterDatabase" localSheetId="1" hidden="1">'1 - ZTI'!$C$127:$K$260</definedName>
    <definedName name="_xlnm._FilterDatabase" localSheetId="2" hidden="1">'2-2 - Vytápění'!$C$130:$K$214</definedName>
    <definedName name="_xlnm._FilterDatabase" localSheetId="3" hidden="1">'3-1 - 1.PP'!$C$133:$K$226</definedName>
    <definedName name="_xlnm._FilterDatabase" localSheetId="4" hidden="1">'3-2-1 - 1.NP'!$C$134:$K$265</definedName>
    <definedName name="_xlnm._FilterDatabase" localSheetId="5" hidden="1">'3-2-2 - technologie'!$C$131:$K$205</definedName>
    <definedName name="_xlnm._FilterDatabase" localSheetId="6" hidden="1">'3-3 - 2.NP'!$C$134:$K$240</definedName>
    <definedName name="_xlnm._FilterDatabase" localSheetId="7" hidden="1">'3-4 - 3.NP'!$C$134:$K$240</definedName>
    <definedName name="_xlnm._FilterDatabase" localSheetId="8" hidden="1">'3-5 - Serverovna'!$C$136:$K$219</definedName>
    <definedName name="_xlnm._FilterDatabase" localSheetId="9" hidden="1">'3-6 - Slaboproud'!$C$126:$K$221</definedName>
    <definedName name="_xlnm.Print_Area" localSheetId="1">'1 - ZTI'!$C$4:$J$76,'1 - ZTI'!$C$82:$J$109,'1 - ZTI'!$C$115:$K$260</definedName>
    <definedName name="_xlnm.Print_Area" localSheetId="2">'2-2 - Vytápění'!$C$4:$J$76,'2-2 - Vytápění'!$C$82:$J$110,'2-2 - Vytápění'!$C$116:$K$214</definedName>
    <definedName name="_xlnm.Print_Area" localSheetId="3">'3-1 - 1.PP'!$C$4:$J$76,'3-1 - 1.PP'!$C$82:$J$113,'3-1 - 1.PP'!$C$119:$K$226</definedName>
    <definedName name="_xlnm.Print_Area" localSheetId="4">'3-2-1 - 1.NP'!$C$4:$J$76,'3-2-1 - 1.NP'!$C$82:$J$114,'3-2-1 - 1.NP'!$C$120:$K$265</definedName>
    <definedName name="_xlnm.Print_Area" localSheetId="5">'3-2-2 - technologie'!$C$4:$J$76,'3-2-2 - technologie'!$C$82:$J$111,'3-2-2 - technologie'!$C$117:$K$205</definedName>
    <definedName name="_xlnm.Print_Area" localSheetId="6">'3-3 - 2.NP'!$C$4:$J$76,'3-3 - 2.NP'!$C$82:$J$114,'3-3 - 2.NP'!$C$120:$K$240</definedName>
    <definedName name="_xlnm.Print_Area" localSheetId="7">'3-4 - 3.NP'!$C$4:$J$76,'3-4 - 3.NP'!$C$82:$J$114,'3-4 - 3.NP'!$C$120:$K$240</definedName>
    <definedName name="_xlnm.Print_Area" localSheetId="8">'3-5 - Serverovna'!$C$4:$J$76,'3-5 - Serverovna'!$C$82:$J$116,'3-5 - Serverovna'!$C$122:$K$219</definedName>
    <definedName name="_xlnm.Print_Area" localSheetId="9">'3-6 - Slaboproud'!$C$4:$J$76,'3-6 - Slaboproud'!$C$82:$J$106,'3-6 - Slaboproud'!$C$112:$K$221</definedName>
    <definedName name="_xlnm.Print_Area" localSheetId="0">'Rekapitulace stavby'!$D$4:$AO$76,'Rekapitulace stavby'!$C$82:$AQ$106</definedName>
    <definedName name="_xlnm.Print_Titles" localSheetId="0">'Rekapitulace stavby'!$92:$92</definedName>
    <definedName name="_xlnm.Print_Titles" localSheetId="1">'1 - ZTI'!$127:$127</definedName>
    <definedName name="_xlnm.Print_Titles" localSheetId="2">'2-2 - Vytápění'!$130:$130</definedName>
    <definedName name="_xlnm.Print_Titles" localSheetId="3">'3-1 - 1.PP'!$133:$133</definedName>
    <definedName name="_xlnm.Print_Titles" localSheetId="4">'3-2-1 - 1.NP'!$134:$134</definedName>
    <definedName name="_xlnm.Print_Titles" localSheetId="5">'3-2-2 - technologie'!$131:$131</definedName>
    <definedName name="_xlnm.Print_Titles" localSheetId="6">'3-3 - 2.NP'!$134:$134</definedName>
    <definedName name="_xlnm.Print_Titles" localSheetId="7">'3-4 - 3.NP'!$134:$134</definedName>
    <definedName name="_xlnm.Print_Titles" localSheetId="8">'3-5 - Serverovna'!$136:$136</definedName>
    <definedName name="_xlnm.Print_Titles" localSheetId="9">'3-6 - Slaboproud'!$126:$126</definedName>
  </definedNames>
  <calcPr calcId="152511"/>
</workbook>
</file>

<file path=xl/sharedStrings.xml><?xml version="1.0" encoding="utf-8"?>
<sst xmlns="http://schemas.openxmlformats.org/spreadsheetml/2006/main" count="13779" uniqueCount="1496">
  <si>
    <t>Export Komplet</t>
  </si>
  <si>
    <t/>
  </si>
  <si>
    <t>2.0</t>
  </si>
  <si>
    <t>ZAMOK</t>
  </si>
  <si>
    <t>False</t>
  </si>
  <si>
    <t>{1ada991b-ee92-466e-ba30-7ebcb71e90b0}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</si>
  <si>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</si>
  <si>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</si>
  <si>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</si>
  <si>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</si>
  <si>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</si>
  <si>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</si>
  <si>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</si>
  <si>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</si>
  <si>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Y366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</si>
  <si>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</si>
  <si>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</si>
  <si>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SOŠ Stříbro</t>
  </si>
  <si>
    <t>KSO:</t>
  </si>
  <si>
    <t>CC-CZ:</t>
  </si>
  <si>
    <t>Místo:</t>
  </si>
  <si>
    <t>Stříbro</t>
  </si>
  <si>
    <t>Datum:</t>
  </si>
  <si>
    <t>12. 4. 2020</t>
  </si>
  <si>
    <t>Zadavatel:</t>
  </si>
  <si>
    <t>IČ:</t>
  </si>
  <si>
    <t>DIČ:</t>
  </si>
  <si>
    <t>Uchazeč:</t>
  </si>
  <si>
    <t>Vyplň údaj</t>
  </si>
  <si>
    <t>Projektant:</t>
  </si>
  <si>
    <t>Ing.Volný Martin</t>
  </si>
  <si>
    <t>True</t>
  </si>
  <si>
    <t>Zpracovatel:</t>
  </si>
  <si>
    <t>Milan Hájek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</si>
  <si>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</si>
  <si>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</si>
  <si>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</si>
  <si>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</si>
  <si>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</si>
  <si>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</si>
  <si>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</si>
  <si>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</si>
  <si>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</si>
  <si>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</si>
  <si>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</si>
  <si>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</si>
  <si>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</si>
  <si>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</si>
  <si>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</si>
  <si>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</si>
  <si>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</si>
  <si>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</si>
  <si>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</si>
  <si>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</si>
  <si>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</si>
  <si>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</si>
  <si>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</si>
  <si>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</si>
  <si>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</si>
  <si>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</si>
  <si>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</si>
  <si>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</si>
  <si>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</si>
  <si>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</si>
  <si>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</si>
  <si>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</si>
  <si>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</si>
  <si>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</si>
  <si>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</si>
  <si>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</si>
  <si>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</si>
  <si>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</si>
  <si>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</si>
  <si>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</si>
  <si>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</si>
  <si>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</si>
  <si>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</si>
  <si>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</si>
  <si>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</si>
  <si>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</si>
  <si>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</si>
  <si>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ZTI</t>
  </si>
  <si>
    <t>STA</t>
  </si>
  <si>
    <t>{ce06159f-0e12-408c-8ca0-d0ac16e6b37e}</t>
  </si>
  <si>
    <t>2</t>
  </si>
  <si>
    <t>ÚT</t>
  </si>
  <si>
    <t>{c221ed54-c370-4221-8bce-f0f7fbe90892}</t>
  </si>
  <si>
    <t>2-2</t>
  </si>
  <si>
    <t>Vytápění</t>
  </si>
  <si>
    <t>Soupis</t>
  </si>
  <si>
    <t>{2dc14422-2138-4872-b690-fd3ad75b0298}</t>
  </si>
  <si>
    <t>3</t>
  </si>
  <si>
    <t>Elektroinstalace</t>
  </si>
  <si>
    <t>{d1f5fccd-61f6-45bc-8fbc-ca27c8064651}</t>
  </si>
  <si>
    <t>3-1</t>
  </si>
  <si>
    <t>1.PP</t>
  </si>
  <si>
    <t>{b8805e58-e9d2-47ee-8ed7-f1c93ecbbe5c}</t>
  </si>
  <si>
    <t>3-2-1</t>
  </si>
  <si>
    <t>1.NP</t>
  </si>
  <si>
    <t>{d7d5546a-f517-4047-bb2c-ceb2ddd1c200}</t>
  </si>
  <si>
    <t>3-2-2</t>
  </si>
  <si>
    <t>technologie</t>
  </si>
  <si>
    <t>{525ccff5-a665-456b-a63d-a02727619cb9}</t>
  </si>
  <si>
    <t>3-3</t>
  </si>
  <si>
    <t>2.NP</t>
  </si>
  <si>
    <t>{a09b9f9a-292f-40a3-92c2-51e56d1fe307}</t>
  </si>
  <si>
    <t>3-4</t>
  </si>
  <si>
    <t>3.NP</t>
  </si>
  <si>
    <t>{62394a09-0589-4c43-b956-1bcda0ba6849}</t>
  </si>
  <si>
    <t>3-5</t>
  </si>
  <si>
    <t>Serverovna</t>
  </si>
  <si>
    <t>{f90c7976-cb8c-420c-aa8c-8c616ccc61fd}</t>
  </si>
  <si>
    <t>3-6</t>
  </si>
  <si>
    <t>Slaboproud</t>
  </si>
  <si>
    <t>{0ea1d4a3-7255-4ea6-bd11-c4eba14470db}</t>
  </si>
  <si>
    <t>KRYCÍ LIST SOUPISU PRACÍ</t>
  </si>
  <si>
    <t>Objekt:</t>
  </si>
  <si>
    <t>1 - ZTI</t>
  </si>
  <si>
    <t>ing.Volný Martin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</si>
  <si>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</si>
  <si>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</si>
  <si>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</si>
  <si>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</si>
  <si>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</si>
  <si>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</si>
  <si>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</si>
  <si>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</si>
  <si>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</si>
  <si>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</si>
  <si>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</si>
  <si>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</si>
  <si>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</si>
  <si>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</si>
  <si>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</si>
  <si>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</si>
  <si>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781 - Dokončovací práce - obklady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</si>
  <si>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</si>
  <si>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</si>
  <si>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</si>
  <si>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</si>
  <si>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</si>
  <si>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</si>
  <si>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</si>
  <si>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</si>
  <si>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</si>
  <si>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</si>
  <si>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</si>
  <si>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</si>
  <si>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</si>
  <si>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</si>
  <si>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</si>
  <si>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</si>
  <si>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</si>
  <si>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</si>
  <si>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139751101</t>
  </si>
  <si>
    <t>Vykopávky v uzavřených prostorech v hornině třídy těžitelnosti I, skupiny 1 až 3 ručně</t>
  </si>
  <si>
    <t>m3</t>
  </si>
  <si>
    <t>CS ÚRS 2020 01</t>
  </si>
  <si>
    <t>4</t>
  </si>
  <si>
    <t>-2087934081</t>
  </si>
  <si>
    <t>174151102</t>
  </si>
  <si>
    <t>Zásyp v uzavřených prostorech sypaninou se zhutněním</t>
  </si>
  <si>
    <t>1454592067</t>
  </si>
  <si>
    <t>Svislé a kompletní konstrukce</t>
  </si>
  <si>
    <t>346244352</t>
  </si>
  <si>
    <t>Obezdívka koupelnových van ploch rovných tl 50 mm z pórobetonových přesných tvárnic</t>
  </si>
  <si>
    <t>m2</t>
  </si>
  <si>
    <t>-2074755789</t>
  </si>
  <si>
    <t>6</t>
  </si>
  <si>
    <t>Úpravy povrchů, podlahy a osazování výplní</t>
  </si>
  <si>
    <t>611325221</t>
  </si>
  <si>
    <t>Vápenocementová štuková omítka malých ploch do 0,09 m2 na stropech</t>
  </si>
  <si>
    <t>kus</t>
  </si>
  <si>
    <t>-1872212499</t>
  </si>
  <si>
    <t>5</t>
  </si>
  <si>
    <t>612135101</t>
  </si>
  <si>
    <t>Hrubá výplň rýh ve stěnách maltou jakékoli šířky rýhy</t>
  </si>
  <si>
    <t>1662372797</t>
  </si>
  <si>
    <t>612325111</t>
  </si>
  <si>
    <t>Vápenocementová hladká omítka rýh ve stěnách šířky do 150 mm</t>
  </si>
  <si>
    <t>945528307</t>
  </si>
  <si>
    <t>7</t>
  </si>
  <si>
    <t>612325121</t>
  </si>
  <si>
    <t>Vápenocementová štuková omítka rýh ve stěnách šířky do 150 mm</t>
  </si>
  <si>
    <t>1077094770</t>
  </si>
  <si>
    <t>8</t>
  </si>
  <si>
    <t>612325221</t>
  </si>
  <si>
    <t>Vápenocementová štuková omítka malých ploch do 0,09 m2 na stěnách</t>
  </si>
  <si>
    <t>-100986716</t>
  </si>
  <si>
    <t>9</t>
  </si>
  <si>
    <t>631311131</t>
  </si>
  <si>
    <t>Doplnění dosavadních mazanin betonem prostým plochy do 1 m2 tloušťky přes 80 mm</t>
  </si>
  <si>
    <t>769653888</t>
  </si>
  <si>
    <t>10</t>
  </si>
  <si>
    <t>631312131</t>
  </si>
  <si>
    <t>Doplnění dosavadních mazanin betonem prostým plochy do 4 m2 tloušťky přes 80 mm</t>
  </si>
  <si>
    <t>915502812</t>
  </si>
  <si>
    <t>Ostatní konstrukce a práce, bourání</t>
  </si>
  <si>
    <t>11</t>
  </si>
  <si>
    <t>965042231</t>
  </si>
  <si>
    <t>Bourání podkladů pod dlažby nebo mazanin betonových nebo z litého asfaltu tl přes 100 mm pl do 4 m2</t>
  </si>
  <si>
    <t>-783606631</t>
  </si>
  <si>
    <t>12</t>
  </si>
  <si>
    <t>974032132</t>
  </si>
  <si>
    <t>Vysekání rýh ve stěnách nebo příčkách z dutých cihel nebo tvárnic hl do 50 mm š 70 mm</t>
  </si>
  <si>
    <t>m</t>
  </si>
  <si>
    <t>-1759807697</t>
  </si>
  <si>
    <t>13</t>
  </si>
  <si>
    <t>974032153</t>
  </si>
  <si>
    <t>Vysekání rýh ve stěnách nebo příčkách z dutých cihel nebo tvárnic hl do 100 mm š do 100 mm</t>
  </si>
  <si>
    <t>846500397</t>
  </si>
  <si>
    <t>14</t>
  </si>
  <si>
    <t>974032164</t>
  </si>
  <si>
    <t>Vysekání rýh ve stěnách nebo příčkách z dutých cihel nebo tvárnic hl do 150 mm š do 150 mm</t>
  </si>
  <si>
    <t>532508190</t>
  </si>
  <si>
    <t>974042553</t>
  </si>
  <si>
    <t>Vysekání rýh v dlažbě betonové nebo jiné monolitické hl do 100 mm š do 100 mm</t>
  </si>
  <si>
    <t>357733517</t>
  </si>
  <si>
    <t>16</t>
  </si>
  <si>
    <t>977311113</t>
  </si>
  <si>
    <t>Řezání stávajících betonových mazanin nevyztužených hl do 150 mm</t>
  </si>
  <si>
    <t>-1327077815</t>
  </si>
  <si>
    <t>17</t>
  </si>
  <si>
    <t>978059511</t>
  </si>
  <si>
    <t>Odsekání a odebrání obkladů stěn z vnitřních obkládaček plochy do 1 m2</t>
  </si>
  <si>
    <t>-851230251</t>
  </si>
  <si>
    <t>997</t>
  </si>
  <si>
    <t>Přesun sutě</t>
  </si>
  <si>
    <t>18</t>
  </si>
  <si>
    <t>997013215</t>
  </si>
  <si>
    <t>Vnitrostaveništní doprava suti a vybouraných hmot pro budovy v do 18 m ručně</t>
  </si>
  <si>
    <t>t</t>
  </si>
  <si>
    <t>-1185747591</t>
  </si>
  <si>
    <t>19</t>
  </si>
  <si>
    <t>997013501</t>
  </si>
  <si>
    <t>Odvoz suti a vybouraných hmot na skládku nebo meziskládku do 1 km se složením</t>
  </si>
  <si>
    <t>-1970149174</t>
  </si>
  <si>
    <t>20</t>
  </si>
  <si>
    <t>997013509</t>
  </si>
  <si>
    <t>Příplatek k odvozu suti a vybouraných hmot na skládku ZKD 1 km přes 1 km</t>
  </si>
  <si>
    <t>1158708346</t>
  </si>
  <si>
    <t>998</t>
  </si>
  <si>
    <t>Přesun hmot</t>
  </si>
  <si>
    <t>998018003</t>
  </si>
  <si>
    <t>Přesun hmot ruční pro budovy v do 24 m</t>
  </si>
  <si>
    <t>-569706755</t>
  </si>
  <si>
    <t>PSV</t>
  </si>
  <si>
    <t>Práce a dodávky PSV</t>
  </si>
  <si>
    <t>721</t>
  </si>
  <si>
    <t>Zdravotechnika - vnitřní kanalizace</t>
  </si>
  <si>
    <t>22</t>
  </si>
  <si>
    <t>721110802</t>
  </si>
  <si>
    <t>Demontáž potrubí kameninové do DN 100</t>
  </si>
  <si>
    <t>566472617</t>
  </si>
  <si>
    <t>23</t>
  </si>
  <si>
    <t>721110806</t>
  </si>
  <si>
    <t>Demontáž potrubí kameninové do DN 200</t>
  </si>
  <si>
    <t>-1324739495</t>
  </si>
  <si>
    <t>24</t>
  </si>
  <si>
    <t>721140802</t>
  </si>
  <si>
    <t>Demontáž potrubí litinové do DN 100</t>
  </si>
  <si>
    <t>-1572826187</t>
  </si>
  <si>
    <t>25</t>
  </si>
  <si>
    <t>721140806</t>
  </si>
  <si>
    <t>Demontáž potrubí litinové do DN 200</t>
  </si>
  <si>
    <t>1809062130</t>
  </si>
  <si>
    <t>26</t>
  </si>
  <si>
    <t>721171803</t>
  </si>
  <si>
    <t>Demontáž potrubí z PVC do D 75</t>
  </si>
  <si>
    <t>-984414428</t>
  </si>
  <si>
    <t>27</t>
  </si>
  <si>
    <t>721171914</t>
  </si>
  <si>
    <t>Potrubí z PP propojení potrubí DN 75</t>
  </si>
  <si>
    <t>-1635468728</t>
  </si>
  <si>
    <t>28</t>
  </si>
  <si>
    <t>721171915</t>
  </si>
  <si>
    <t>Potrubí z PP propojení potrubí DN 110</t>
  </si>
  <si>
    <t>1572909500</t>
  </si>
  <si>
    <t>29</t>
  </si>
  <si>
    <t>721171916</t>
  </si>
  <si>
    <t>Potrubí z PP propojení potrubí DN 125</t>
  </si>
  <si>
    <t>-1623829357</t>
  </si>
  <si>
    <t>30</t>
  </si>
  <si>
    <t>721171918</t>
  </si>
  <si>
    <t>Potrubí z PP propojení potrubí DN 200</t>
  </si>
  <si>
    <t>2063976806</t>
  </si>
  <si>
    <t>31</t>
  </si>
  <si>
    <t>721173401</t>
  </si>
  <si>
    <t>Potrubí kanalizační z PVC SN 4 svodné DN 110</t>
  </si>
  <si>
    <t>-2053988882</t>
  </si>
  <si>
    <t>32</t>
  </si>
  <si>
    <t>721173402</t>
  </si>
  <si>
    <t>Potrubí kanalizační z PVC SN 4 svodné DN 125</t>
  </si>
  <si>
    <t>1313243532</t>
  </si>
  <si>
    <t>33</t>
  </si>
  <si>
    <t>721173403</t>
  </si>
  <si>
    <t>Potrubí kanalizační z PVC SN 4 svodné DN 160</t>
  </si>
  <si>
    <t>-987747416</t>
  </si>
  <si>
    <t>34</t>
  </si>
  <si>
    <t>721173404</t>
  </si>
  <si>
    <t>Potrubí kanalizační z PVC SN 4 svodné DN 200</t>
  </si>
  <si>
    <t>1729268138</t>
  </si>
  <si>
    <t>35</t>
  </si>
  <si>
    <t>721174005</t>
  </si>
  <si>
    <t>Potrubí kanalizační z PP svodné DN 110</t>
  </si>
  <si>
    <t>-1271617463</t>
  </si>
  <si>
    <t>36</t>
  </si>
  <si>
    <t>721174006</t>
  </si>
  <si>
    <t>Potrubí kanalizační z PP svodné DN 125</t>
  </si>
  <si>
    <t>-1156783180</t>
  </si>
  <si>
    <t>37</t>
  </si>
  <si>
    <t>721174007</t>
  </si>
  <si>
    <t>Potrubí kanalizační z PP svodné DN 160</t>
  </si>
  <si>
    <t>-468270507</t>
  </si>
  <si>
    <t>38</t>
  </si>
  <si>
    <t>721174024</t>
  </si>
  <si>
    <t>Potrubí kanalizační z PP odpadní DN 75</t>
  </si>
  <si>
    <t>-457753210</t>
  </si>
  <si>
    <t>39</t>
  </si>
  <si>
    <t>721174025</t>
  </si>
  <si>
    <t>Potrubí kanalizační z PP odpadní DN 110</t>
  </si>
  <si>
    <t>-1037619142</t>
  </si>
  <si>
    <t>40</t>
  </si>
  <si>
    <t>721174026</t>
  </si>
  <si>
    <t>Potrubí kanalizační z PP odpadní DN 125</t>
  </si>
  <si>
    <t>-750401969</t>
  </si>
  <si>
    <t>41</t>
  </si>
  <si>
    <t>721174027</t>
  </si>
  <si>
    <t>Potrubí kanalizační z PP odpadní DN 160</t>
  </si>
  <si>
    <t>-1744687637</t>
  </si>
  <si>
    <t>42</t>
  </si>
  <si>
    <t>721174042</t>
  </si>
  <si>
    <t>Potrubí kanalizační z PP připojovací DN 40</t>
  </si>
  <si>
    <t>1332242751</t>
  </si>
  <si>
    <t>43</t>
  </si>
  <si>
    <t>721174043</t>
  </si>
  <si>
    <t>Potrubí kanalizační z PP připojovací DN 50</t>
  </si>
  <si>
    <t>1308477696</t>
  </si>
  <si>
    <t>44</t>
  </si>
  <si>
    <t>721174044</t>
  </si>
  <si>
    <t>Potrubí kanalizační z PP připojovací DN 75</t>
  </si>
  <si>
    <t>-1703694084</t>
  </si>
  <si>
    <t>45</t>
  </si>
  <si>
    <t>721174045</t>
  </si>
  <si>
    <t>Potrubí kanalizační z PP připojovací DN 110</t>
  </si>
  <si>
    <t>-242742868</t>
  </si>
  <si>
    <t>46</t>
  </si>
  <si>
    <t>721194104</t>
  </si>
  <si>
    <t>Vyvedení a upevnění odpadních výpustek DN 40</t>
  </si>
  <si>
    <t>383158716</t>
  </si>
  <si>
    <t>47</t>
  </si>
  <si>
    <t>721194105</t>
  </si>
  <si>
    <t>Vyvedení a upevnění odpadních výpustek DN 50</t>
  </si>
  <si>
    <t>-557711344</t>
  </si>
  <si>
    <t>48</t>
  </si>
  <si>
    <t>721194107</t>
  </si>
  <si>
    <t>Vyvedení a upevnění odpadních výpustek DN 70</t>
  </si>
  <si>
    <t>-2060055444</t>
  </si>
  <si>
    <t>49</t>
  </si>
  <si>
    <t>721194109</t>
  </si>
  <si>
    <t>Vyvedení a upevnění odpadních výpustek DN 100</t>
  </si>
  <si>
    <t>1073505154</t>
  </si>
  <si>
    <t>50</t>
  </si>
  <si>
    <t>721210818</t>
  </si>
  <si>
    <t>Demontáž vpustí vanových DN 100</t>
  </si>
  <si>
    <t>2127871974</t>
  </si>
  <si>
    <t>51</t>
  </si>
  <si>
    <t>721211422</t>
  </si>
  <si>
    <t>Vpusť podlahová se svislým odtokem DN 50/75/110 mřížka nerez 138x138</t>
  </si>
  <si>
    <t>5367578</t>
  </si>
  <si>
    <t>52</t>
  </si>
  <si>
    <t>721274122</t>
  </si>
  <si>
    <t>Přivzdušňovací ventil vnitřní odpadních potrubí DN 70</t>
  </si>
  <si>
    <t>-1168636914</t>
  </si>
  <si>
    <t>53</t>
  </si>
  <si>
    <t>721290111</t>
  </si>
  <si>
    <t>Zkouška těsnosti potrubí kanalizace vodou do DN 125</t>
  </si>
  <si>
    <t>-2077568215</t>
  </si>
  <si>
    <t>54</t>
  </si>
  <si>
    <t>721290112</t>
  </si>
  <si>
    <t>Zkouška těsnosti potrubí kanalizace vodou do DN 200</t>
  </si>
  <si>
    <t>719313221</t>
  </si>
  <si>
    <t>55</t>
  </si>
  <si>
    <t>998721203</t>
  </si>
  <si>
    <t>Přesun hmot procentní pro vnitřní kanalizace v objektech v do 24 m</t>
  </si>
  <si>
    <t>%</t>
  </si>
  <si>
    <t>-1300583893</t>
  </si>
  <si>
    <t>722</t>
  </si>
  <si>
    <t>Zdravotechnika - vnitřní vodovod</t>
  </si>
  <si>
    <t>56</t>
  </si>
  <si>
    <t>722130801</t>
  </si>
  <si>
    <t>Demontáž potrubí ocelové pozinkované závitové do DN 25</t>
  </si>
  <si>
    <t>-11794333</t>
  </si>
  <si>
    <t>57</t>
  </si>
  <si>
    <t>722130802</t>
  </si>
  <si>
    <t>Demontáž potrubí ocelové pozinkované závitové do DN 40</t>
  </si>
  <si>
    <t>-1477355882</t>
  </si>
  <si>
    <t>58</t>
  </si>
  <si>
    <t>722130803</t>
  </si>
  <si>
    <t>Demontáž potrubí ocelové pozinkované závitové do DN 50</t>
  </si>
  <si>
    <t>-1854850821</t>
  </si>
  <si>
    <t>59</t>
  </si>
  <si>
    <t>722130804</t>
  </si>
  <si>
    <t>Demontáž potrubí ocelové pozinkované závitové do DN 65</t>
  </si>
  <si>
    <t>824943751</t>
  </si>
  <si>
    <t>60</t>
  </si>
  <si>
    <t>722173914</t>
  </si>
  <si>
    <t>Potrubí plastové spoje svar polyfuze D do 32 mm</t>
  </si>
  <si>
    <t>-1512467861</t>
  </si>
  <si>
    <t>61</t>
  </si>
  <si>
    <t>722173916</t>
  </si>
  <si>
    <t>Potrubí plastové spoje svar polyfuze D do 50 mm</t>
  </si>
  <si>
    <t>-233908825</t>
  </si>
  <si>
    <t>62</t>
  </si>
  <si>
    <t>722173917</t>
  </si>
  <si>
    <t>Potrubí plastové spoje svar polyfuze D do 63 mm</t>
  </si>
  <si>
    <t>1216764291</t>
  </si>
  <si>
    <t>63</t>
  </si>
  <si>
    <t>722174001</t>
  </si>
  <si>
    <t>Potrubí vodovodní plastové PPR svar polyfuze PN 16 D 16 x 2,2 mm</t>
  </si>
  <si>
    <t>-877476401</t>
  </si>
  <si>
    <t>64</t>
  </si>
  <si>
    <t>722174002</t>
  </si>
  <si>
    <t>Potrubí vodovodní plastové PPR svar polyfuze PN 16 D 20 x 2,8 mm</t>
  </si>
  <si>
    <t>-1627310673</t>
  </si>
  <si>
    <t>65</t>
  </si>
  <si>
    <t>722174003</t>
  </si>
  <si>
    <t>Potrubí vodovodní plastové PPR svar polyfuze PN 16 D 25 x 3,5 mm</t>
  </si>
  <si>
    <t>-580249782</t>
  </si>
  <si>
    <t>66</t>
  </si>
  <si>
    <t>722174004</t>
  </si>
  <si>
    <t>Potrubí vodovodní plastové PPR svar polyfuze PN 16 D 32 x 4,4 mm</t>
  </si>
  <si>
    <t>-55166614</t>
  </si>
  <si>
    <t>67</t>
  </si>
  <si>
    <t>722174005</t>
  </si>
  <si>
    <t>Potrubí vodovodní plastové PPR svar polyfuze PN 16 D 40 x 5,5 mm</t>
  </si>
  <si>
    <t>-554508846</t>
  </si>
  <si>
    <t>68</t>
  </si>
  <si>
    <t>722174006</t>
  </si>
  <si>
    <t>Potrubí vodovodní plastové PPR svar polyfuze PN 16 D 50 x 6,9 mm</t>
  </si>
  <si>
    <t>1725766718</t>
  </si>
  <si>
    <t>69</t>
  </si>
  <si>
    <t>722174007</t>
  </si>
  <si>
    <t>Potrubí vodovodní plastové PPR svar polyfuze PN 16 D 63 x 8,6 mm</t>
  </si>
  <si>
    <t>-878509797</t>
  </si>
  <si>
    <t>70</t>
  </si>
  <si>
    <t>722181221</t>
  </si>
  <si>
    <t>Ochrana vodovodního potrubí přilepenými termoizolačními trubicemi z PE tl do 9 mm DN do 22 mm</t>
  </si>
  <si>
    <t>971209040</t>
  </si>
  <si>
    <t>71</t>
  </si>
  <si>
    <t>722181222</t>
  </si>
  <si>
    <t>Ochrana vodovodního potrubí přilepenými termoizolačními trubicemi z PE tl do 9 mm DN do 45 mm</t>
  </si>
  <si>
    <t>1646715309</t>
  </si>
  <si>
    <t>72</t>
  </si>
  <si>
    <t>722181223</t>
  </si>
  <si>
    <t>Ochrana vodovodního potrubí přilepenými termoizolačními trubicemi z PE tl do 9 mm DN do 63 mm</t>
  </si>
  <si>
    <t>1265545471</t>
  </si>
  <si>
    <t>73</t>
  </si>
  <si>
    <t>722181241</t>
  </si>
  <si>
    <t>Ochrana vodovodního potrubí přilepenými termoizolačními trubicemi z PE tl do 20 mm DN do 22 mm</t>
  </si>
  <si>
    <t>1676418124</t>
  </si>
  <si>
    <t>74</t>
  </si>
  <si>
    <t>722181242</t>
  </si>
  <si>
    <t>Ochrana vodovodního potrubí přilepenými termoizolačními trubicemi z PE tl do 20 mm DN do 45 mm</t>
  </si>
  <si>
    <t>-1306941809</t>
  </si>
  <si>
    <t>75</t>
  </si>
  <si>
    <t>722181253</t>
  </si>
  <si>
    <t>Ochrana vodovodního potrubí přilepenými termoizolačními trubicemi z PE tl do 25 mm DN do 63 mm</t>
  </si>
  <si>
    <t>429033612</t>
  </si>
  <si>
    <t>76</t>
  </si>
  <si>
    <t>722190401</t>
  </si>
  <si>
    <t>Vyvedení a upevnění výpustku do DN 25</t>
  </si>
  <si>
    <t>-1779212500</t>
  </si>
  <si>
    <t>77</t>
  </si>
  <si>
    <t>722224115</t>
  </si>
  <si>
    <t>Kohout plnicí nebo vypouštěcí G 1/2 PN 10 s jedním závitem</t>
  </si>
  <si>
    <t>-1863404716</t>
  </si>
  <si>
    <t>78</t>
  </si>
  <si>
    <t>722224116</t>
  </si>
  <si>
    <t>Kohout plnicí nebo vypouštěcí G 3/4 PN 10 s jedním závitem</t>
  </si>
  <si>
    <t>-1489567701</t>
  </si>
  <si>
    <t>79</t>
  </si>
  <si>
    <t>722232043</t>
  </si>
  <si>
    <t>Kohout kulový přímý G 1/2 PN 42 do 185°C vnitřní závit</t>
  </si>
  <si>
    <t>-1006152499</t>
  </si>
  <si>
    <t>80</t>
  </si>
  <si>
    <t>722232044</t>
  </si>
  <si>
    <t>Kohout kulový přímý G 3/4 PN 42 do 185°C vnitřní závit</t>
  </si>
  <si>
    <t>1262320736</t>
  </si>
  <si>
    <t>81</t>
  </si>
  <si>
    <t>722232045</t>
  </si>
  <si>
    <t>Kohout kulový přímý G 1 PN 42 do 185°C vnitřní závit</t>
  </si>
  <si>
    <t>1478258407</t>
  </si>
  <si>
    <t>82</t>
  </si>
  <si>
    <t>722232046</t>
  </si>
  <si>
    <t>Kohout kulový přímý G 5/4 PN 42 do 185°C vnitřní závit</t>
  </si>
  <si>
    <t>-181316081</t>
  </si>
  <si>
    <t>83</t>
  </si>
  <si>
    <t>722232047</t>
  </si>
  <si>
    <t>Kohout kulový přímý G 6/4 PN 42 do 185°C vnitřní závit</t>
  </si>
  <si>
    <t>-2128191678</t>
  </si>
  <si>
    <t>84</t>
  </si>
  <si>
    <t>722232048</t>
  </si>
  <si>
    <t>Kohout kulový přímý G 2 PN 42 do 185°C vnitřní závit</t>
  </si>
  <si>
    <t>1507434676</t>
  </si>
  <si>
    <t>85</t>
  </si>
  <si>
    <t>722232063</t>
  </si>
  <si>
    <t>Kohout kulový přímý G 1 PN 42 do 185°C vnitřní závit s vypouštěním</t>
  </si>
  <si>
    <t>594907084</t>
  </si>
  <si>
    <t>86</t>
  </si>
  <si>
    <t>722290226</t>
  </si>
  <si>
    <t>Zkouška těsnosti vodovodního potrubí závitového do DN 50</t>
  </si>
  <si>
    <t>-651662702</t>
  </si>
  <si>
    <t>87</t>
  </si>
  <si>
    <t>722290229</t>
  </si>
  <si>
    <t>Zkouška těsnosti vodovodního potrubí závitového do DN 100</t>
  </si>
  <si>
    <t>896938078</t>
  </si>
  <si>
    <t>88</t>
  </si>
  <si>
    <t>722290234</t>
  </si>
  <si>
    <t>Proplach a dezinfekce vodovodního potrubí do DN 80</t>
  </si>
  <si>
    <t>563470329</t>
  </si>
  <si>
    <t>89</t>
  </si>
  <si>
    <t>998722203</t>
  </si>
  <si>
    <t>Přesun hmot procentní pro vnitřní vodovod v objektech v do 24 m</t>
  </si>
  <si>
    <t>-1922043241</t>
  </si>
  <si>
    <t>725</t>
  </si>
  <si>
    <t>Zdravotechnika - zařizovací předměty</t>
  </si>
  <si>
    <t>90</t>
  </si>
  <si>
    <t>725110814</t>
  </si>
  <si>
    <t>Demontáž klozetu Kombi, odsávací</t>
  </si>
  <si>
    <t>soubor</t>
  </si>
  <si>
    <t>-1897487775</t>
  </si>
  <si>
    <t>91</t>
  </si>
  <si>
    <t>725114912</t>
  </si>
  <si>
    <t>Zpětná montáž klozetové mísy a sedátka</t>
  </si>
  <si>
    <t>1286558892</t>
  </si>
  <si>
    <t>92</t>
  </si>
  <si>
    <t>M</t>
  </si>
  <si>
    <t>IVR.13601250</t>
  </si>
  <si>
    <t>Flexi hadice k baterii (8x12) - 1/2"FxM 10; 50cm</t>
  </si>
  <si>
    <t>339013852</t>
  </si>
  <si>
    <t>93</t>
  </si>
  <si>
    <t>725120925</t>
  </si>
  <si>
    <t>Zpětná montáž pisoárové mušle</t>
  </si>
  <si>
    <t>-1147113369</t>
  </si>
  <si>
    <t>94</t>
  </si>
  <si>
    <t>725122813</t>
  </si>
  <si>
    <t>Demontáž pisoárových stání s nádrží a jedním záchodkem</t>
  </si>
  <si>
    <t>-192335035</t>
  </si>
  <si>
    <t>95</t>
  </si>
  <si>
    <t>725210821</t>
  </si>
  <si>
    <t>Demontáž umyvadel bez výtokových armatur</t>
  </si>
  <si>
    <t>-964952655</t>
  </si>
  <si>
    <t>96</t>
  </si>
  <si>
    <t>725210911</t>
  </si>
  <si>
    <t>Opravy umyvadel odmontování a zpětná montáž umyvadel bez výtokových armatur</t>
  </si>
  <si>
    <t>2105924719</t>
  </si>
  <si>
    <t>97</t>
  </si>
  <si>
    <t>725220841</t>
  </si>
  <si>
    <t>Demontáž van ocelová rohová</t>
  </si>
  <si>
    <t>-868246676</t>
  </si>
  <si>
    <t>98</t>
  </si>
  <si>
    <t>725220912</t>
  </si>
  <si>
    <t>Opravy van zpětná montáž vany a přetěsnění šroubení</t>
  </si>
  <si>
    <t>1773058702</t>
  </si>
  <si>
    <t>99</t>
  </si>
  <si>
    <t>725240812</t>
  </si>
  <si>
    <t>Demontáž vaniček sprchových bez výtokových armatur</t>
  </si>
  <si>
    <t>-1185212768</t>
  </si>
  <si>
    <t>100</t>
  </si>
  <si>
    <t>725241901</t>
  </si>
  <si>
    <t>Montáž vaničky sprchové</t>
  </si>
  <si>
    <t>1112997342</t>
  </si>
  <si>
    <t>101</t>
  </si>
  <si>
    <t>725244103</t>
  </si>
  <si>
    <t>Dveře sprchové rámové se skleněnou výplní tl. 5 mm otvíravé jednokřídlové do niky na vaničku šířky 900 mm</t>
  </si>
  <si>
    <t>1827367451</t>
  </si>
  <si>
    <t>102</t>
  </si>
  <si>
    <t>725310823</t>
  </si>
  <si>
    <t>Demontáž dřez jednoduchý vestavěný v kuchyňských sestavách bez výtokových armatur</t>
  </si>
  <si>
    <t>768834455</t>
  </si>
  <si>
    <t>103</t>
  </si>
  <si>
    <t>725330820</t>
  </si>
  <si>
    <t>Demontáž výlevka diturvitová</t>
  </si>
  <si>
    <t>30870380</t>
  </si>
  <si>
    <t>104</t>
  </si>
  <si>
    <t>725330912</t>
  </si>
  <si>
    <t>Zpětná montáž výlevky bez nádrže a bez armatur</t>
  </si>
  <si>
    <t>446829853</t>
  </si>
  <si>
    <t>105</t>
  </si>
  <si>
    <t>725339111</t>
  </si>
  <si>
    <t>Montáž výlevky</t>
  </si>
  <si>
    <t>-2010412808</t>
  </si>
  <si>
    <t>106</t>
  </si>
  <si>
    <t>725800923</t>
  </si>
  <si>
    <t>Zpětná montáž baterie stojánkové</t>
  </si>
  <si>
    <t>1488920894</t>
  </si>
  <si>
    <t>107</t>
  </si>
  <si>
    <t>473880642</t>
  </si>
  <si>
    <t>108</t>
  </si>
  <si>
    <t>725800924</t>
  </si>
  <si>
    <t>Zpětná montáž baterie nástěnné</t>
  </si>
  <si>
    <t>1657187780</t>
  </si>
  <si>
    <t>109</t>
  </si>
  <si>
    <t>725800931</t>
  </si>
  <si>
    <t>Zpětná montáž baterie vanové nebo sprchové</t>
  </si>
  <si>
    <t>-1298652885</t>
  </si>
  <si>
    <t>110</t>
  </si>
  <si>
    <t>725810811</t>
  </si>
  <si>
    <t>Demontáž ventilů výtokových nástěnných</t>
  </si>
  <si>
    <t>1054082741</t>
  </si>
  <si>
    <t>111</t>
  </si>
  <si>
    <t>725813111</t>
  </si>
  <si>
    <t>Ventil rohový bez připojovací trubičky nebo flexi hadičky G 1/2</t>
  </si>
  <si>
    <t>-1364473637</t>
  </si>
  <si>
    <t>112</t>
  </si>
  <si>
    <t>725813112</t>
  </si>
  <si>
    <t>Ventil rohový pračkový G 3/4</t>
  </si>
  <si>
    <t>-725964350</t>
  </si>
  <si>
    <t>113</t>
  </si>
  <si>
    <t>725820801</t>
  </si>
  <si>
    <t>Demontáž baterie nástěnné do G 3 / 4</t>
  </si>
  <si>
    <t>473507251</t>
  </si>
  <si>
    <t>114</t>
  </si>
  <si>
    <t>725820802</t>
  </si>
  <si>
    <t>Demontáž baterie stojánkové do jednoho otvoru</t>
  </si>
  <si>
    <t>1980638856</t>
  </si>
  <si>
    <t>115</t>
  </si>
  <si>
    <t>725840850</t>
  </si>
  <si>
    <t>Demontáž baterie sprch diferenciální do G 3/4x1</t>
  </si>
  <si>
    <t>-591668312</t>
  </si>
  <si>
    <t>116</t>
  </si>
  <si>
    <t>998725203</t>
  </si>
  <si>
    <t>Přesun hmot procentní pro zařizovací předměty v objektech v do 24 m</t>
  </si>
  <si>
    <t>1814401745</t>
  </si>
  <si>
    <t>781</t>
  </si>
  <si>
    <t>Dokončovací práce - obklady</t>
  </si>
  <si>
    <t>117</t>
  </si>
  <si>
    <t>781473114</t>
  </si>
  <si>
    <t>Montáž obkladů vnitřních keramických hladkých do 22 ks/m2 lepených standardním lepidlem</t>
  </si>
  <si>
    <t>-711652285</t>
  </si>
  <si>
    <t>118</t>
  </si>
  <si>
    <t>59761040</t>
  </si>
  <si>
    <t>obklad keramický hladký přes 19 do 22ks/m2</t>
  </si>
  <si>
    <t>1294436095</t>
  </si>
  <si>
    <t>119</t>
  </si>
  <si>
    <t>781477111</t>
  </si>
  <si>
    <t>Příplatek k montáži obkladů vnitřních keramických hladkých za plochu do 10 m2</t>
  </si>
  <si>
    <t>2025658536</t>
  </si>
  <si>
    <t>120</t>
  </si>
  <si>
    <t>998781203</t>
  </si>
  <si>
    <t>Přesun hmot procentní pro obklady keramické v objektech v do 24 m</t>
  </si>
  <si>
    <t>-417341503</t>
  </si>
  <si>
    <t>2 - ÚT</t>
  </si>
  <si>
    <t>Soupis:</t>
  </si>
  <si>
    <t>2-2 - Vytápění</t>
  </si>
  <si>
    <t xml:space="preserve">    713 - Izolace tepelné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</si>
  <si>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</si>
  <si>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</si>
  <si>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</si>
  <si>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OST - Ostatní</t>
  </si>
  <si>
    <t>611315221</t>
  </si>
  <si>
    <t>Vápenná štuková omítka malých ploch do 0,09 m2 na stropech</t>
  </si>
  <si>
    <t>-982263783</t>
  </si>
  <si>
    <t>977151112</t>
  </si>
  <si>
    <t>Jádrové vrty diamantovými korunkami do D 40 mm do stavebních materiálů</t>
  </si>
  <si>
    <t>1046113620</t>
  </si>
  <si>
    <t>997013213</t>
  </si>
  <si>
    <t>Vnitrostaveništní doprava suti a vybouraných hmot pro budovy v do 12 m ručně</t>
  </si>
  <si>
    <t>-628086507</t>
  </si>
  <si>
    <t>-1480578997</t>
  </si>
  <si>
    <t>-933844862</t>
  </si>
  <si>
    <t>997013609</t>
  </si>
  <si>
    <t>Poplatek za uložení na skládce (skládkovné) stavebního odpadu ze směsí nebo oddělených frakcí betonu, cihel a keramických výrobků kód odpadu 17 01 07</t>
  </si>
  <si>
    <t>1415492460</t>
  </si>
  <si>
    <t>998018002</t>
  </si>
  <si>
    <t>Přesun hmot ruční pro budovy v do 12 m</t>
  </si>
  <si>
    <t>1990556070</t>
  </si>
  <si>
    <t>713</t>
  </si>
  <si>
    <t>Izolace tepelné</t>
  </si>
  <si>
    <t>713463411</t>
  </si>
  <si>
    <t>Montáž izolace tepelné potrubí a ohybů návlekovými izolačními pouzdry</t>
  </si>
  <si>
    <t>969942759</t>
  </si>
  <si>
    <t>28377101</t>
  </si>
  <si>
    <t>pouzdro izolační potrubní z pěnového polyetylenu 18/9mm</t>
  </si>
  <si>
    <t>1822352179</t>
  </si>
  <si>
    <t>28377104</t>
  </si>
  <si>
    <t>pouzdro izolační potrubní z pěnového polyetylenu 22/13mm</t>
  </si>
  <si>
    <t>-1201099994</t>
  </si>
  <si>
    <t>28377112</t>
  </si>
  <si>
    <t>pouzdro izolační potrubní z pěnového polyetylenu 28/13mm</t>
  </si>
  <si>
    <t>-1313214920</t>
  </si>
  <si>
    <t>28377055</t>
  </si>
  <si>
    <t>pouzdro izolační potrubní z pěnového polyetylenu 35/20mm</t>
  </si>
  <si>
    <t>1385819908</t>
  </si>
  <si>
    <t>63154533</t>
  </si>
  <si>
    <t>pouzdro izolační potrubní z minerální vlny s Al fólií max. 250/100°C 42/30mm</t>
  </si>
  <si>
    <t>-746890368</t>
  </si>
  <si>
    <t>63154018</t>
  </si>
  <si>
    <t>pouzdro izolační potrubní z minerální vlny s Al fólií max. 250/100°C 54/40mm</t>
  </si>
  <si>
    <t>1526478862</t>
  </si>
  <si>
    <t>63154019</t>
  </si>
  <si>
    <t>pouzdro izolační potrubní z minerální vlny s Al fólií max. 250/100°C 64/40mm</t>
  </si>
  <si>
    <t>1885814198</t>
  </si>
  <si>
    <t>63154577</t>
  </si>
  <si>
    <t>pouzdro izolační potrubní z minerální vlny s Al fólií max. 250/100°C 76/40mm</t>
  </si>
  <si>
    <t>57272439</t>
  </si>
  <si>
    <t>713470831</t>
  </si>
  <si>
    <t>Odstranění izolace tepelné potrubí</t>
  </si>
  <si>
    <t>-1109508217</t>
  </si>
  <si>
    <t>998713201</t>
  </si>
  <si>
    <t>Přesun hmot procentní pro izolace tepelné v objektech v do 6 m</t>
  </si>
  <si>
    <t>2045000193</t>
  </si>
  <si>
    <t>733</t>
  </si>
  <si>
    <t>Ústřední vytápění - rozvodné potrubí</t>
  </si>
  <si>
    <t>733110803</t>
  </si>
  <si>
    <t>Demontáž potrubí ocelového závitového do DN 15</t>
  </si>
  <si>
    <t>-1607432539</t>
  </si>
  <si>
    <t>733110806</t>
  </si>
  <si>
    <t>Demontáž potrubí ocelového závitového do DN 32</t>
  </si>
  <si>
    <t>-1889255991</t>
  </si>
  <si>
    <t>733110808</t>
  </si>
  <si>
    <t>Demontáž potrubí ocelového závitového do DN 50</t>
  </si>
  <si>
    <t>2081106766</t>
  </si>
  <si>
    <t>733110810</t>
  </si>
  <si>
    <t>Demontáž potrubí ocelového závitového do DN 80</t>
  </si>
  <si>
    <t>1993112511</t>
  </si>
  <si>
    <t>733223103</t>
  </si>
  <si>
    <t>Potrubí měděné tvrdé spojované měkkým pájením D 18x1</t>
  </si>
  <si>
    <t>-1190470627</t>
  </si>
  <si>
    <t>733223104</t>
  </si>
  <si>
    <t>Potrubí měděné tvrdé spojované měkkým pájením D 22x1</t>
  </si>
  <si>
    <t>1173731938</t>
  </si>
  <si>
    <t>733223105</t>
  </si>
  <si>
    <t>Potrubí měděné tvrdé spojované měkkým pájením D 28x1,5</t>
  </si>
  <si>
    <t>-1281024483</t>
  </si>
  <si>
    <t>733223106</t>
  </si>
  <si>
    <t>Potrubí měděné tvrdé spojované měkkým pájením D 35x1,5</t>
  </si>
  <si>
    <t>192502282</t>
  </si>
  <si>
    <t>733223107</t>
  </si>
  <si>
    <t>Potrubí měděné tvrdé spojované měkkým pájením D 42x1,5</t>
  </si>
  <si>
    <t>-1475987300</t>
  </si>
  <si>
    <t>733223108</t>
  </si>
  <si>
    <t>Potrubí měděné tvrdé spojované měkkým pájením D 54x2</t>
  </si>
  <si>
    <t>-561809244</t>
  </si>
  <si>
    <t>733223109</t>
  </si>
  <si>
    <t>Potrubí měděné tvrdé spojované měkkým pájením D 64x2</t>
  </si>
  <si>
    <t>1266696585</t>
  </si>
  <si>
    <t>733223110</t>
  </si>
  <si>
    <t>Potrubí měděné tvrdé spojované měkkým pájením D 76x2</t>
  </si>
  <si>
    <t>1968007750</t>
  </si>
  <si>
    <t>733291101</t>
  </si>
  <si>
    <t>Zkouška těsnosti potrubí měděné do D 35x1,5</t>
  </si>
  <si>
    <t>2077706238</t>
  </si>
  <si>
    <t>733291102</t>
  </si>
  <si>
    <t>Zkouška těsnosti potrubí měděné do D 64x2</t>
  </si>
  <si>
    <t>2123451307</t>
  </si>
  <si>
    <t>733291103</t>
  </si>
  <si>
    <t>Zkouška těsnosti potrubí měděné do D 108x2,5</t>
  </si>
  <si>
    <t>1996238130</t>
  </si>
  <si>
    <t>733-kryt</t>
  </si>
  <si>
    <t>M+D kryt potrubí ÚT - viz PD</t>
  </si>
  <si>
    <t>-1371829138</t>
  </si>
  <si>
    <t>998733202</t>
  </si>
  <si>
    <t>Přesun hmot procentní pro rozvody potrubí v objektech v do 12 m</t>
  </si>
  <si>
    <t>-178753940</t>
  </si>
  <si>
    <t>734</t>
  </si>
  <si>
    <t>Ústřední vytápění - armatury</t>
  </si>
  <si>
    <t>734200821</t>
  </si>
  <si>
    <t>Demontáž armatury závitové se dvěma závity do G 1/2</t>
  </si>
  <si>
    <t>1591648109</t>
  </si>
  <si>
    <t>734221532</t>
  </si>
  <si>
    <t>Ventil závitový termostatický rohový jednoregulační G 1/2 PN 16 do 110°C bez hlavice ovládání</t>
  </si>
  <si>
    <t>684227409</t>
  </si>
  <si>
    <t>734221686</t>
  </si>
  <si>
    <t>Termostatická hlavice vosková PN 10 do 110°C otopných těles VK</t>
  </si>
  <si>
    <t>1172290641</t>
  </si>
  <si>
    <t>734261402</t>
  </si>
  <si>
    <t>Armatura připojovací rohová G 1/2x18 PN 10 do 110°C radiátorů typu VK</t>
  </si>
  <si>
    <t>961913929</t>
  </si>
  <si>
    <t>734261417</t>
  </si>
  <si>
    <t>Šroubení regulační radiátorové rohové G 1/2 s vypouštěním</t>
  </si>
  <si>
    <t>-720743452</t>
  </si>
  <si>
    <t>734291122</t>
  </si>
  <si>
    <t>Kohout plnící a vypouštěcí G 3/8 PN 10 do 90°C závitový</t>
  </si>
  <si>
    <t>-1971614830</t>
  </si>
  <si>
    <t>734291123</t>
  </si>
  <si>
    <t>Kohout plnící a vypouštěcí G 1/2 PN 10 do 90°C závitový</t>
  </si>
  <si>
    <t>1733973967</t>
  </si>
  <si>
    <t>734292713</t>
  </si>
  <si>
    <t>-1357060544</t>
  </si>
  <si>
    <t>734292714</t>
  </si>
  <si>
    <t>532846700</t>
  </si>
  <si>
    <t>734292715</t>
  </si>
  <si>
    <t>-1433225200</t>
  </si>
  <si>
    <t>734292716</t>
  </si>
  <si>
    <t>Kohout kulový přímý G 1 1/4 PN 42 do 185°C vnitřní závit</t>
  </si>
  <si>
    <t>-509504872</t>
  </si>
  <si>
    <t>998734202</t>
  </si>
  <si>
    <t>Přesun hmot procentní pro armatury v objektech v do 12 m</t>
  </si>
  <si>
    <t>-1001183011</t>
  </si>
  <si>
    <t>735</t>
  </si>
  <si>
    <t>Ústřední vytápění - otopná tělesa</t>
  </si>
  <si>
    <t>735111810</t>
  </si>
  <si>
    <t>Demontáž otopného tělesa litinového článkového</t>
  </si>
  <si>
    <t>20323168</t>
  </si>
  <si>
    <t>735151574</t>
  </si>
  <si>
    <t>Otopné těleso panelové dvoudeskové 2 přídavné přestupní plochy výška/délka 600/700 mm výkon 1175 W</t>
  </si>
  <si>
    <t>1367367459</t>
  </si>
  <si>
    <t>735151575</t>
  </si>
  <si>
    <t>Otopné těleso panelové dvoudeskové 2 přídavné přestupní plochy výška/délka 600/800 mm výkon 1343 W</t>
  </si>
  <si>
    <t>-82542510</t>
  </si>
  <si>
    <t>735151577</t>
  </si>
  <si>
    <t>Otopné těleso panelové dvoudeskové 2 přídavné přestupní plochy výška/délka 600/1000 mm výkon 1679 W</t>
  </si>
  <si>
    <t>1419704105</t>
  </si>
  <si>
    <t>735151680</t>
  </si>
  <si>
    <t>Otopné těleso panelové třídeskové 3 přídavné přestupní plochy výška/délka 600/1400 mm výkon 3368 W</t>
  </si>
  <si>
    <t>-191954059</t>
  </si>
  <si>
    <t>735152174</t>
  </si>
  <si>
    <t>Otopné těleso panel VK jednodeskové bez přídavné přestupní plochy výška/délka 600/700 mm výkon 423 W</t>
  </si>
  <si>
    <t>-1538273994</t>
  </si>
  <si>
    <t>735152551</t>
  </si>
  <si>
    <t>Otopné těleso panelové VK dvoudeskové 2 přídavné přestupní plochy výška/délka 500/400 mm výkon 581 W</t>
  </si>
  <si>
    <t>661242674</t>
  </si>
  <si>
    <t>735152572</t>
  </si>
  <si>
    <t>Otopné těleso panelové VK dvoudeskové 2 přídavné přestupní plochy výška/délka 600/500 mm výkon 840 W</t>
  </si>
  <si>
    <t>-515027874</t>
  </si>
  <si>
    <t>735152574</t>
  </si>
  <si>
    <t>Otopné těleso panelové VK dvoudeskové 2 přídavné přestupní plochy výška/délka 600/700mm výkon 1175 W</t>
  </si>
  <si>
    <t>-651092272</t>
  </si>
  <si>
    <t>735152575</t>
  </si>
  <si>
    <t>Otopné těleso panelové VK dvoudeskové 2 přídavné přestupní plochy výška/délka 600/800mm výkon 1343 W</t>
  </si>
  <si>
    <t>-373377847</t>
  </si>
  <si>
    <t>735152576</t>
  </si>
  <si>
    <t>Otopné těleso panelové VK dvoudeskové 2 přídavné přestupní plochy výška/délka 600/900mm výkon 1511 W</t>
  </si>
  <si>
    <t>1358607465</t>
  </si>
  <si>
    <t>735152577</t>
  </si>
  <si>
    <t>Otopné těleso panelové VK dvoudeskové 2 přídavné přestupní plochy výška/délka 600/1000mm výkon 1679W</t>
  </si>
  <si>
    <t>-946541334</t>
  </si>
  <si>
    <t>735152578</t>
  </si>
  <si>
    <t>Otopné těleso panelové VK dvoudeskové 2 přídavné přestupní plochy výška/délka 600/1100mm výkon 1847W</t>
  </si>
  <si>
    <t>-1995906948</t>
  </si>
  <si>
    <t>735152579</t>
  </si>
  <si>
    <t>Otopné těleso panelové VK dvoudeskové 2 přídavné přestupní plochy výška/délka 600/1200mm výkon 2015W</t>
  </si>
  <si>
    <t>-1816003672</t>
  </si>
  <si>
    <t>735152580</t>
  </si>
  <si>
    <t>Otopné těleso panelové VK dvoudeskové 2 přídavné přestupní plochy výška/délka 600/1400mm výkon 2351W</t>
  </si>
  <si>
    <t>1017562795</t>
  </si>
  <si>
    <t>735152594</t>
  </si>
  <si>
    <t>Otopné těleso panelové VK dvoudeskové 2 přídavné přestupní plochy výška/délka 900/700mm výkon 1619 W</t>
  </si>
  <si>
    <t>-1807819112</t>
  </si>
  <si>
    <t>735152598</t>
  </si>
  <si>
    <t>Otopné těleso panelové VK dvoudeskové 2 přídavné přestupní plochy výška/délka 900/1100mm výkon 2544W</t>
  </si>
  <si>
    <t>663331944</t>
  </si>
  <si>
    <t>735152677</t>
  </si>
  <si>
    <t>Otopné těleso panelové VK třídeskové 3 přídavné přestupní plochy výška/délka 600/1000mm výkon 2406 W</t>
  </si>
  <si>
    <t>740558476</t>
  </si>
  <si>
    <t>735152678</t>
  </si>
  <si>
    <t>Otopné těleso panelové VK třídeskové 3 přídavné přestupní plochy výška/délka 600/1100mm výkon 2647 W</t>
  </si>
  <si>
    <t>-2095740787</t>
  </si>
  <si>
    <t>735152679</t>
  </si>
  <si>
    <t>Otopné těleso panelové VK třídeskové 3 přídavné přestupní plochy výška/délka 600/1200mm výkon 2887 W</t>
  </si>
  <si>
    <t>-1803417473</t>
  </si>
  <si>
    <t>735152680</t>
  </si>
  <si>
    <t>Otopné těleso panelové VK třídeskové 3 přídavné přestupní plochy výška/délka 600/1400mm výkon 3368 W</t>
  </si>
  <si>
    <t>2086251878</t>
  </si>
  <si>
    <t>735152693</t>
  </si>
  <si>
    <t>Otopné těleso panelové VK třídeskové 3 přídavné přestupní plochy výška/délka 900/600 mm výkon 1997 W</t>
  </si>
  <si>
    <t>200870414</t>
  </si>
  <si>
    <t>998735202</t>
  </si>
  <si>
    <t>Přesun hmot procentní pro otopná tělesa v objektech v do 12 m</t>
  </si>
  <si>
    <t>-1379654070</t>
  </si>
  <si>
    <t>OST</t>
  </si>
  <si>
    <t>Ostatní</t>
  </si>
  <si>
    <t>999-VRN-1</t>
  </si>
  <si>
    <t>Vedlejší náklady</t>
  </si>
  <si>
    <t>636308318</t>
  </si>
  <si>
    <t>999-VRN-2</t>
  </si>
  <si>
    <t>Topná zkouška provedená dle PD</t>
  </si>
  <si>
    <t>-1256399264</t>
  </si>
  <si>
    <t>3 - Elektroinstalace</t>
  </si>
  <si>
    <t>3-1 - 1.PP</t>
  </si>
  <si>
    <t xml:space="preserve"> </t>
  </si>
  <si>
    <t>HSV - HSV</t>
  </si>
  <si>
    <t xml:space="preserve">    9 - Ostatní konstrukce a práce-bourání</t>
  </si>
  <si>
    <t xml:space="preserve">    741 - Elektroinstalace - silnoproud</t>
  </si>
  <si>
    <t xml:space="preserve">    784 - Dokončovací práce - malby a tapety</t>
  </si>
  <si>
    <t>M - Práce a dodávky M</t>
  </si>
  <si>
    <t xml:space="preserve">    21-M - Elektromontáže</t>
  </si>
  <si>
    <t xml:space="preserve">    SILN - Silnoproud + příprava pro slaboproud</t>
  </si>
  <si>
    <t xml:space="preserve">    D1 - Požární ucpávky</t>
  </si>
  <si>
    <t xml:space="preserve">    VRN - Vedlejší rozpočtové náklady</t>
  </si>
  <si>
    <t>629991011</t>
  </si>
  <si>
    <t>Zakrytí výplní otvorů a svislých ploch fólií přilepenou lepící páskou</t>
  </si>
  <si>
    <t>Ostatní konstrukce a práce-bourání</t>
  </si>
  <si>
    <t>952901111</t>
  </si>
  <si>
    <t>Vyčištění budov bytové a občanské výstavby při výšce podlaží do 4 m</t>
  </si>
  <si>
    <t>973031512</t>
  </si>
  <si>
    <t>Vysekání kapes ve zdivu cihelném na MV nebo MVC pro upevňovací prvky hl do 100 mm</t>
  </si>
  <si>
    <t>974031121</t>
  </si>
  <si>
    <t>Vysekání rýh ve zdivu cihelném hl do 30 mm š do 30 mm</t>
  </si>
  <si>
    <t>974031122</t>
  </si>
  <si>
    <t>Vysekání rýh ve zdivu cihelném hl do 30 mm š do 70 mm</t>
  </si>
  <si>
    <t>974031123</t>
  </si>
  <si>
    <t>Vysekání rýh ve zdivu cihelném hl do 30 mm š do 100 mm</t>
  </si>
  <si>
    <t>977131119</t>
  </si>
  <si>
    <t>Vrty příklepovými vrtáky D do 32 mm do cihelného zdiva nebo prostého betonu</t>
  </si>
  <si>
    <t>977131291</t>
  </si>
  <si>
    <t>Příplatek k vrtům příklepovými vrtáky za práci ve stísněném prostoru</t>
  </si>
  <si>
    <t>997013211</t>
  </si>
  <si>
    <t>Vnitrostaveništní doprava suti a vybouraných hmot pro budovy v do 6 m ručně</t>
  </si>
  <si>
    <t>997013803</t>
  </si>
  <si>
    <t>Poplatek za uložení na skládce (skládkovné) stavebního odpadu cihelného kód odpadu 170 102</t>
  </si>
  <si>
    <t>998018001</t>
  </si>
  <si>
    <t>Přesun hmot ruční pro budovy v do 6 m</t>
  </si>
  <si>
    <t>741</t>
  </si>
  <si>
    <t>Elektroinstalace - silnoproud</t>
  </si>
  <si>
    <t>741120403</t>
  </si>
  <si>
    <t>Montáž vodič Cu izolovaný drátovací plný žíla 10-16 mm2 v rozváděči (CY)</t>
  </si>
  <si>
    <t>34142159</t>
  </si>
  <si>
    <t>vodič silový s Cu jádrem 16mm2</t>
  </si>
  <si>
    <t>741122211</t>
  </si>
  <si>
    <t>Montáž kabel Cu plný kulatý žíla 3x1,5 až 6 mm2 uložený volně (CYKY)</t>
  </si>
  <si>
    <t>34111036</t>
  </si>
  <si>
    <t>kabel silový s Cu jádrem 1 kV 3x2,5mm2</t>
  </si>
  <si>
    <t>34111030</t>
  </si>
  <si>
    <t>kabel silový s Cu jádrem 1 kV 3x1,5mm2</t>
  </si>
  <si>
    <t>741122231</t>
  </si>
  <si>
    <t>Montáž kabel Cu plný kulatý žíla 5x1,5 až 2,5 mm2 uložený volně (CYKY)</t>
  </si>
  <si>
    <t>34111090</t>
  </si>
  <si>
    <t>kabel silový s Cu jádrem 1 kV 5x1,5mm2</t>
  </si>
  <si>
    <t>34111094</t>
  </si>
  <si>
    <t>kabel silový s Cu jádrem 1 kV 5x2,5mm2</t>
  </si>
  <si>
    <t>741122232</t>
  </si>
  <si>
    <t>Montáž kabel Cu plný kulatý žíla 5x4 až 6 mm2 uložený volně (CYKY)</t>
  </si>
  <si>
    <t>34111098</t>
  </si>
  <si>
    <t>kabel silový s Cu jádrem 1 kV 5x4mm2</t>
  </si>
  <si>
    <t>741122233</t>
  </si>
  <si>
    <t>Montáž kabel Cu plný kulatý žíla 5x10 mm2 uložený volně (CYKY)</t>
  </si>
  <si>
    <t>34111076-1</t>
  </si>
  <si>
    <t>kabel silový s Cu jádrem 1 kV 5x10mm2</t>
  </si>
  <si>
    <t>741310011</t>
  </si>
  <si>
    <t>Montáž ovladač nástěnný 1/0-tlačítkový zapínací prostředí normální</t>
  </si>
  <si>
    <t>34535799-1</t>
  </si>
  <si>
    <t>ovladač zapínací tlačítkový 10A s  doutnavkou 1So IP44</t>
  </si>
  <si>
    <t>741310031</t>
  </si>
  <si>
    <t>Montáž vypínač nástěnný 1-jednopólový prostředí venkovní/mokré</t>
  </si>
  <si>
    <t>IP-EP-006-1</t>
  </si>
  <si>
    <t>spínač jednopólový, řazení 1, B IP44</t>
  </si>
  <si>
    <t>ks</t>
  </si>
  <si>
    <t>741310261</t>
  </si>
  <si>
    <t>Montáž přepínač (polo)zapuštěný šroubové připojení 5-sériových prostředí venkovní/mokré</t>
  </si>
  <si>
    <t>IP-EP-007-1</t>
  </si>
  <si>
    <t>přepínač sériový, řazení 5, B IP44</t>
  </si>
  <si>
    <t>741310401</t>
  </si>
  <si>
    <t>Montáž spínač tří/čtyřpólový nástěnný do 16 A prostředí normální</t>
  </si>
  <si>
    <t>34536398</t>
  </si>
  <si>
    <t>spínač páčkový 25A</t>
  </si>
  <si>
    <t>741313001</t>
  </si>
  <si>
    <t>Montáž zásuvka (polo)zapuštěná bezšroubové připojení 2P+PE se zapojením vodičů</t>
  </si>
  <si>
    <t>34555100</t>
  </si>
  <si>
    <t>zásuvka 1násobná bílá, IP44</t>
  </si>
  <si>
    <t>345-99</t>
  </si>
  <si>
    <t>Dvourámeček</t>
  </si>
  <si>
    <t>741313051</t>
  </si>
  <si>
    <t>Montáž zásuvek nástěnných šroubové připojení 3P+PE se zapojením vodičů</t>
  </si>
  <si>
    <t>35811071</t>
  </si>
  <si>
    <t>zásuvka nepropustná nástěnná 16A 400 V 4pólová</t>
  </si>
  <si>
    <t>741370003</t>
  </si>
  <si>
    <t>Montáž svítidlo žárovkové bytové stropní přisazené 2 zdroje - zpětné osazení</t>
  </si>
  <si>
    <t>741371004</t>
  </si>
  <si>
    <t>Montáž svítidlo zářivkové bytové stropní přisazené 2 zdroje s krytem - zpětné osazení</t>
  </si>
  <si>
    <t>784</t>
  </si>
  <si>
    <t>Dokončovací práce - malby a tapety</t>
  </si>
  <si>
    <t>784121001</t>
  </si>
  <si>
    <t>Oškrabání malby v mísnostech výšky do 3,80 m</t>
  </si>
  <si>
    <t>784171101</t>
  </si>
  <si>
    <t>Zakrytí vnitřních podlah včetně pozdějšího odkrytí</t>
  </si>
  <si>
    <t>581248440</t>
  </si>
  <si>
    <t>fólie pro malířské potřeby zakrývací,  25µ,  4 x 5 m</t>
  </si>
  <si>
    <t>784181101</t>
  </si>
  <si>
    <t>Základní akrylátová jednonásobná penetrace podkladu v místnostech výšky do 3,80m</t>
  </si>
  <si>
    <t>784191003</t>
  </si>
  <si>
    <t>Čištění vnitřních ploch oken dvojitých nebo zdvojených po provedení malířských prací</t>
  </si>
  <si>
    <t>784191005</t>
  </si>
  <si>
    <t>Čištění vnitřních ploch dveří nebo vrat po provedení malířských prací</t>
  </si>
  <si>
    <t>784221101</t>
  </si>
  <si>
    <t>Dvojnásobné bílé malby  ze směsí za sucha dobře otěruvzdorných v místnostech do 3,80 m</t>
  </si>
  <si>
    <t>784221153</t>
  </si>
  <si>
    <t>Příplatek k cenám 2x maleb za sucha otěruvzdorných za barevnou malbu v odstínu středně sytém</t>
  </si>
  <si>
    <t>Práce a dodávky M</t>
  </si>
  <si>
    <t>21-M</t>
  </si>
  <si>
    <t>Elektromontáže</t>
  </si>
  <si>
    <t>SILN</t>
  </si>
  <si>
    <t>Silnoproud + příprava pro slaboproud</t>
  </si>
  <si>
    <t>741130001</t>
  </si>
  <si>
    <t>Ukončení vodič izolovaný do 2,5mm2 v rozváděči nebo na přístroji</t>
  </si>
  <si>
    <t>741130004</t>
  </si>
  <si>
    <t>Ukončení vodič izolovaný do 6 mm2 v rozváděči nebo na přístroji</t>
  </si>
  <si>
    <t>741210001</t>
  </si>
  <si>
    <t>Montáž rozvodnice oceloplechová nebo plastová běžná</t>
  </si>
  <si>
    <t>IP-R0.1</t>
  </si>
  <si>
    <t>rozvodnice R0.1 kompletně osazená a zapojená dle schéma včetně vydrátování (dodávka vč. montáže)</t>
  </si>
  <si>
    <t>122</t>
  </si>
  <si>
    <t>IP-R0.2</t>
  </si>
  <si>
    <t>rozvodnice R0.2 kompletně osazená a zapojená dle schéma včetně vydrátování (dodávka vč. montáže)</t>
  </si>
  <si>
    <t>124</t>
  </si>
  <si>
    <t>741310022</t>
  </si>
  <si>
    <t>Montáž přepínač nástěnný 6-střídavý prostředí venkovní/mokré</t>
  </si>
  <si>
    <t>126</t>
  </si>
  <si>
    <t>IP-EP-008</t>
  </si>
  <si>
    <t>přepínač střídavý, řazení 6, B, IP44</t>
  </si>
  <si>
    <t>128</t>
  </si>
  <si>
    <t>Pol1</t>
  </si>
  <si>
    <t>Montáž přepínač nástěnný 6+6-střídavý prostředí venkovní/mokré</t>
  </si>
  <si>
    <t>130</t>
  </si>
  <si>
    <t>Pol2</t>
  </si>
  <si>
    <t>přepínač střídavý, řazení 6+6, B, IP44</t>
  </si>
  <si>
    <t>132</t>
  </si>
  <si>
    <t>741313003</t>
  </si>
  <si>
    <t>Montáž zásuvka (polo)zapuštěná bezšroubové připojení 2x(2P+PE) dvojnásobná</t>
  </si>
  <si>
    <t>134</t>
  </si>
  <si>
    <t>IP-EP-004</t>
  </si>
  <si>
    <t>Zásuvka dvojnásobná s ochrannými kolíky, s clonkami</t>
  </si>
  <si>
    <t>136</t>
  </si>
  <si>
    <t>HZS2222</t>
  </si>
  <si>
    <t>Hodinová zúčtovací sazba elektrikář odborný</t>
  </si>
  <si>
    <t>hod</t>
  </si>
  <si>
    <t>138</t>
  </si>
  <si>
    <t>IP-D-001</t>
  </si>
  <si>
    <t>Demontážní práce silnoproud a slaboproud</t>
  </si>
  <si>
    <t>140</t>
  </si>
  <si>
    <t>IP-D-002</t>
  </si>
  <si>
    <t>drobný materiál</t>
  </si>
  <si>
    <t>142</t>
  </si>
  <si>
    <t>D1</t>
  </si>
  <si>
    <t>Požární ucpávky</t>
  </si>
  <si>
    <t>999-01</t>
  </si>
  <si>
    <t>Ucpávka protipožární  - 1 kabel</t>
  </si>
  <si>
    <t>144</t>
  </si>
  <si>
    <t>999-02</t>
  </si>
  <si>
    <t>Ucpávka protipožární  - 2 kabely</t>
  </si>
  <si>
    <t>146</t>
  </si>
  <si>
    <t>999-03</t>
  </si>
  <si>
    <t>Ucpávka protipožární  - 3 kabely</t>
  </si>
  <si>
    <t>148</t>
  </si>
  <si>
    <t>999-04</t>
  </si>
  <si>
    <t>Ucpávka protipožární  - 4 kabely</t>
  </si>
  <si>
    <t>150</t>
  </si>
  <si>
    <t>VRN</t>
  </si>
  <si>
    <t>Vedlejší rozpočtové náklady</t>
  </si>
  <si>
    <t>013254000</t>
  </si>
  <si>
    <t>Dokumentace skutečného provedení stavby</t>
  </si>
  <si>
    <t>…</t>
  </si>
  <si>
    <t>152</t>
  </si>
  <si>
    <t>041002000</t>
  </si>
  <si>
    <t>Dozory</t>
  </si>
  <si>
    <t>154</t>
  </si>
  <si>
    <t>741810003</t>
  </si>
  <si>
    <t>Celková prohlídka elektrického rozvodu a zařízení do 1 milionu Kč</t>
  </si>
  <si>
    <t>156</t>
  </si>
  <si>
    <t>999-rezerva</t>
  </si>
  <si>
    <t>Rezerva / dopravné</t>
  </si>
  <si>
    <t>kpl</t>
  </si>
  <si>
    <t>158</t>
  </si>
  <si>
    <t>Pol3</t>
  </si>
  <si>
    <t>Drátěný žlab (dodávka + montáž)</t>
  </si>
  <si>
    <t>160</t>
  </si>
  <si>
    <t>Pol4</t>
  </si>
  <si>
    <t>Lišty elektroinstalační LHD (dodávka + montáž)</t>
  </si>
  <si>
    <t>162</t>
  </si>
  <si>
    <t>Pol5</t>
  </si>
  <si>
    <t>Krabice instalační / lištové (dodávka + montáž)</t>
  </si>
  <si>
    <t>164</t>
  </si>
  <si>
    <t>3-2-1 - 1.NP</t>
  </si>
  <si>
    <t xml:space="preserve">    767 - Konstrukce zámečnické</t>
  </si>
  <si>
    <t>741110042</t>
  </si>
  <si>
    <t>Montáž trubka plastová ohebná D přes 23 do 35 mm uložená pevně</t>
  </si>
  <si>
    <t>34571064</t>
  </si>
  <si>
    <t>trubka elektroinstalační ohebná z PVC 32</t>
  </si>
  <si>
    <t>741110513</t>
  </si>
  <si>
    <t>Montáž lišta a kanálek vkládací šířky přes 120 do 180 mm s víčkem</t>
  </si>
  <si>
    <t>341-01</t>
  </si>
  <si>
    <t>kanál instalační EKE 180x60 + SK 40x33</t>
  </si>
  <si>
    <t>341-02</t>
  </si>
  <si>
    <t>kanál instalační EKE 140x70 + SK 40x20</t>
  </si>
  <si>
    <t>741112001</t>
  </si>
  <si>
    <t>Montáž krabice zapuštěná plastová kruhová</t>
  </si>
  <si>
    <t>34571519</t>
  </si>
  <si>
    <t>krabice univerzální odbočná z PH s víčkem, D 73,5 mm x 43 mm</t>
  </si>
  <si>
    <t>741120401</t>
  </si>
  <si>
    <t>Montáž vodič Cu izolovaný drátovací plný žíla 0,35-6 mm2 v rozváděči (CY)</t>
  </si>
  <si>
    <t>34140826</t>
  </si>
  <si>
    <t>vodič silový s Cu jádrem 6mm2</t>
  </si>
  <si>
    <t>741120405</t>
  </si>
  <si>
    <t>Montáž vodič Cu izolovaný drátovací plný žíla 25-35 mm2 v rozváděči (CY)</t>
  </si>
  <si>
    <t>34142160</t>
  </si>
  <si>
    <t>vodič silový s Cu jádrem 25mm2</t>
  </si>
  <si>
    <t>741121302</t>
  </si>
  <si>
    <t>Montáž vodič Al izolovaný plný a laněný žíla 50 až 70 mm2 uložený pevně (AY,AYY)</t>
  </si>
  <si>
    <t>34113113</t>
  </si>
  <si>
    <t>kabel silový s Al jádrem 1 kV  70mm2</t>
  </si>
  <si>
    <t>741122224</t>
  </si>
  <si>
    <t>Montáž kabel Cu plný kulatý žíla 4x50 mm2 uložený volně (CYKY)</t>
  </si>
  <si>
    <t>34111621</t>
  </si>
  <si>
    <t>kabel silový s Cu jádrem 1 kV 4x50mm2</t>
  </si>
  <si>
    <t>741122234</t>
  </si>
  <si>
    <t>Montáž kabel Cu plný kulatý žíla 5x16 mm2 uložený volně (CYKY)</t>
  </si>
  <si>
    <t>34111562-1</t>
  </si>
  <si>
    <t>kabel silový s Cu jádrem 1 kV 5x25mm2</t>
  </si>
  <si>
    <t>741-1F</t>
  </si>
  <si>
    <t>vývod 1F</t>
  </si>
  <si>
    <t>ovladač zapínací tlačítkový s doutnavkou 1So</t>
  </si>
  <si>
    <t>spínač jednopólový, řazení 1, B  IP44</t>
  </si>
  <si>
    <t>741310101</t>
  </si>
  <si>
    <t>Montáž vypínač (polo)zapuštěný bezšroubové připojení 1-jednopólový</t>
  </si>
  <si>
    <t>34535512</t>
  </si>
  <si>
    <t>spínač jednopólový 10A bílý</t>
  </si>
  <si>
    <t>741310121</t>
  </si>
  <si>
    <t>Montáž přepínač (polo)zapuštěný bezšroubové připojení 5-seriový</t>
  </si>
  <si>
    <t>34535405</t>
  </si>
  <si>
    <t>přepínač sériový řazení 5 10A bílý</t>
  </si>
  <si>
    <t>741310122</t>
  </si>
  <si>
    <t>Montáž přepínač (polo)zapuštěný bezšroubové připojení 6-střídavý</t>
  </si>
  <si>
    <t>34535553</t>
  </si>
  <si>
    <t>přepínač střídavý řazení 6 10A bílý</t>
  </si>
  <si>
    <t>Pol6</t>
  </si>
  <si>
    <t>Montáž přepínač (polo)zapuštěný bezšroubové připojení 6+6-střídavý</t>
  </si>
  <si>
    <t>Pol7</t>
  </si>
  <si>
    <t>přepínač střídavý řazení 6+6 10A bílý</t>
  </si>
  <si>
    <t>Pol8</t>
  </si>
  <si>
    <t>Montáž stmívače</t>
  </si>
  <si>
    <t>Pol9</t>
  </si>
  <si>
    <t>stmívač otočný (posluchárna)</t>
  </si>
  <si>
    <t>741310126</t>
  </si>
  <si>
    <t>Montáž přepínač (polo)zapuštěný bezšroubové připojení 7-křížový</t>
  </si>
  <si>
    <t>34535407</t>
  </si>
  <si>
    <t>přepínač křížový řazení 7 10A bílý</t>
  </si>
  <si>
    <t>Pol10</t>
  </si>
  <si>
    <t>Montáž čidlo pohybu vestavné se zapojením vodičů</t>
  </si>
  <si>
    <t>34551844-1</t>
  </si>
  <si>
    <t>spínač pohybový</t>
  </si>
  <si>
    <t>zásuvka 1násobná vč. rámečku</t>
  </si>
  <si>
    <t>741313005</t>
  </si>
  <si>
    <t>Montáž zásuvka (polo)zapuštěná bezšroubové připojení 2P + PE s  přepěťovou ochranou</t>
  </si>
  <si>
    <t>34555101-1</t>
  </si>
  <si>
    <t>zásuvka 1násobná 16A bílý s přepěťovou ochranou vč. rámečku</t>
  </si>
  <si>
    <t>741-NP</t>
  </si>
  <si>
    <t>M+D napájecí zdroj pisoárů</t>
  </si>
  <si>
    <t>176</t>
  </si>
  <si>
    <t>767</t>
  </si>
  <si>
    <t>Konstrukce zámečnické</t>
  </si>
  <si>
    <t>767-01</t>
  </si>
  <si>
    <t>Kanál na konzolích - viz PD</t>
  </si>
  <si>
    <t>178</t>
  </si>
  <si>
    <t>180</t>
  </si>
  <si>
    <t>182</t>
  </si>
  <si>
    <t>184</t>
  </si>
  <si>
    <t>186</t>
  </si>
  <si>
    <t>188</t>
  </si>
  <si>
    <t>190</t>
  </si>
  <si>
    <t>192</t>
  </si>
  <si>
    <t>194</t>
  </si>
  <si>
    <t>196</t>
  </si>
  <si>
    <t>198</t>
  </si>
  <si>
    <t>200</t>
  </si>
  <si>
    <t>IP-Pc1</t>
  </si>
  <si>
    <t>rozvodnice Rpc1 kompletně osazená a zapojená dle schéma včetně vydrátování (dodávka vč. montáže)</t>
  </si>
  <si>
    <t>202</t>
  </si>
  <si>
    <t>IP-HOP</t>
  </si>
  <si>
    <t>HOP (vč. montáže)</t>
  </si>
  <si>
    <t>204</t>
  </si>
  <si>
    <t>IP-HOP2</t>
  </si>
  <si>
    <t>HOP2 (vč. montáže)</t>
  </si>
  <si>
    <t>206</t>
  </si>
  <si>
    <t>IP-RE</t>
  </si>
  <si>
    <t>rozvaděč elektroměrový RE (NR212/NVD7D/125A/ČEZ) (dodávka vč. montáže)</t>
  </si>
  <si>
    <t>208</t>
  </si>
  <si>
    <t>IP-HDS</t>
  </si>
  <si>
    <t>rozvaděč HDS (dle PD se jedná o stávající skříň bez úprav)</t>
  </si>
  <si>
    <t>210</t>
  </si>
  <si>
    <t>IP-RH</t>
  </si>
  <si>
    <t>rozvodnice RH kompletně osazená a zapojená dle schéma včetně vydrátování (dodávka vč. montáže)</t>
  </si>
  <si>
    <t>212</t>
  </si>
  <si>
    <t>IP-RK</t>
  </si>
  <si>
    <t>rozvodnice RK kompletně osazená a zapojená dle schéma včetně vydrátování (dodávka vč. montáže)</t>
  </si>
  <si>
    <t>214</t>
  </si>
  <si>
    <t>IP-R1.1</t>
  </si>
  <si>
    <t>rozvodnice R1.1 kompletně osazená a zapojená dle schéma včetně vydrátování (dodávka vč. montáže)</t>
  </si>
  <si>
    <t>216</t>
  </si>
  <si>
    <t>IP-R1.2</t>
  </si>
  <si>
    <t>rozvodnice R1.2 kompletně osazená a zapojená dle schéma včetně vydrátování (dodávka vč. montáže)</t>
  </si>
  <si>
    <t>218</t>
  </si>
  <si>
    <t>IP-R1.3</t>
  </si>
  <si>
    <t>rozvodnice R1.3 (stávající - doplnění chrániče vč. montáže)</t>
  </si>
  <si>
    <t>220</t>
  </si>
  <si>
    <t>222</t>
  </si>
  <si>
    <t>224</t>
  </si>
  <si>
    <t>226</t>
  </si>
  <si>
    <t>34555100.1</t>
  </si>
  <si>
    <t>228</t>
  </si>
  <si>
    <t>230</t>
  </si>
  <si>
    <t>232</t>
  </si>
  <si>
    <t>234</t>
  </si>
  <si>
    <t>IP-D-001-1</t>
  </si>
  <si>
    <t>Uložení svítidel pro zpětné osazení</t>
  </si>
  <si>
    <t>398892845</t>
  </si>
  <si>
    <t>236</t>
  </si>
  <si>
    <t>238</t>
  </si>
  <si>
    <t>240</t>
  </si>
  <si>
    <t>242</t>
  </si>
  <si>
    <t>244</t>
  </si>
  <si>
    <t>246</t>
  </si>
  <si>
    <t>248</t>
  </si>
  <si>
    <t>250</t>
  </si>
  <si>
    <t>Pol11</t>
  </si>
  <si>
    <t>Krabice do parapetního kanálu (dodávka + montáž)</t>
  </si>
  <si>
    <t>252</t>
  </si>
  <si>
    <t>254</t>
  </si>
  <si>
    <t>256</t>
  </si>
  <si>
    <t>3-2-2 - technologie</t>
  </si>
  <si>
    <t>34571511</t>
  </si>
  <si>
    <t>krabice přístrojová instalační 500 V, D 69 mm x 30mm</t>
  </si>
  <si>
    <t>34571532</t>
  </si>
  <si>
    <t>krabice přístrojová odbočná s víčkem z PH, 107x107 mm, hloubka 50 mm</t>
  </si>
  <si>
    <t>741-1V</t>
  </si>
  <si>
    <t>Vývod 1F</t>
  </si>
  <si>
    <t>741-3V</t>
  </si>
  <si>
    <t>Vývod 3F</t>
  </si>
  <si>
    <t>741122201</t>
  </si>
  <si>
    <t>Montáž kabel Cu plný kulatý žíla 2x1,5 až 6 mm2 uložený volně (CYKY)</t>
  </si>
  <si>
    <t>34111005</t>
  </si>
  <si>
    <t>kabel silový s Cu jádrem 1 kV 2x1,5mm2</t>
  </si>
  <si>
    <t>34111100</t>
  </si>
  <si>
    <t>kabel silový s Cu jádrem 1 kV 5x6mm2</t>
  </si>
  <si>
    <t>Pol12</t>
  </si>
  <si>
    <t>spínač páčkový 40A</t>
  </si>
  <si>
    <t>Pol13</t>
  </si>
  <si>
    <t>spínač páčkový 63A</t>
  </si>
  <si>
    <t>zásuvka 1násobná  bílá vč. rámečku</t>
  </si>
  <si>
    <t>741313072</t>
  </si>
  <si>
    <t>Montáž zásuvka chráněná v krabici šroubové připojení 2P+PE prostředí základní, vlhké</t>
  </si>
  <si>
    <t>35811077</t>
  </si>
  <si>
    <t>zásuvka nepropustná nástěnná 16A 220 V 3pólová</t>
  </si>
  <si>
    <t>741313101</t>
  </si>
  <si>
    <t>Montáž zásuvek průmyslových spojovacích provedení IP 67 2P+PE 16 A</t>
  </si>
  <si>
    <t>741810001</t>
  </si>
  <si>
    <t>Celková prohlídka elektrického rozvodu a zařízení do 100 000,- Kč</t>
  </si>
  <si>
    <t>Pol14</t>
  </si>
  <si>
    <t>STOP tlačítko (dodávka + montáž)</t>
  </si>
  <si>
    <t>Pol15</t>
  </si>
  <si>
    <t>Ochranné pospojení (dodávka + montáž)</t>
  </si>
  <si>
    <t>Pol16</t>
  </si>
  <si>
    <t>Uzemnění nerezových sestav v kuchyni (dodávka + montáž)</t>
  </si>
  <si>
    <t>3-3 - 2.NP</t>
  </si>
  <si>
    <t>Pol17</t>
  </si>
  <si>
    <t>spínač jednopólový 10A bílý s doutnavkou</t>
  </si>
  <si>
    <t>IP-EP-009</t>
  </si>
  <si>
    <t>přístroj přepínače křížového 10A 3558-A07340</t>
  </si>
  <si>
    <t>Pol18</t>
  </si>
  <si>
    <t>spínač páčkový 25A zapuštěnámontáž se signální doutnavkou 39563-23C</t>
  </si>
  <si>
    <t>741311003</t>
  </si>
  <si>
    <t>zásuvka 1násobná 16A bílá vč. rámečku</t>
  </si>
  <si>
    <t>IP-R1</t>
  </si>
  <si>
    <t>rozvodnice R2.1 kompletně osazená a zapojená dle schéma včetně vydrátování (dodávka vč. montáže)</t>
  </si>
  <si>
    <t>IP-R2</t>
  </si>
  <si>
    <t>rozvodnice R2.2 kompletně osazená a zapojená dle schéma včetně vydrátování (dodávka vč. montáže)</t>
  </si>
  <si>
    <t>166</t>
  </si>
  <si>
    <t>IP-Pc2</t>
  </si>
  <si>
    <t>rozvodnice Rpc2 kompletně osazená a zapojená dle schéma včetně vydrátování</t>
  </si>
  <si>
    <t>168</t>
  </si>
  <si>
    <t>170</t>
  </si>
  <si>
    <t>172</t>
  </si>
  <si>
    <t>174</t>
  </si>
  <si>
    <t>3-4 - 3.NP</t>
  </si>
  <si>
    <t>zásuvka 1násobná 16A  bílá vč. rámečku</t>
  </si>
  <si>
    <t>IP-R3.1</t>
  </si>
  <si>
    <t>rozvodnice R3.1 kompletně osazená a zapojená dle schéma včetně vydrátování (dodávka vč. montáže)</t>
  </si>
  <si>
    <t>IP-R3.2</t>
  </si>
  <si>
    <t>rozvodnice R3.2 kompletně osazená a zapojená dle schéma včetně vydrátování (dodávka vč. montáže)</t>
  </si>
  <si>
    <t>rozvodnice Rpc2 kompletně osazená a zapojená dle schéma včetně vydrátování (dodávka vč. montáže)</t>
  </si>
  <si>
    <t>IP-Pc3</t>
  </si>
  <si>
    <t>rozvodnice Rpc3 kompletně osazená a zapojená dle schéma včetně vydrátování (dodávka vč. montáže)</t>
  </si>
  <si>
    <t>1091868587</t>
  </si>
  <si>
    <t>Pol19</t>
  </si>
  <si>
    <t>Lišty elektroinstalační LHD  (dodávka + montáž)</t>
  </si>
  <si>
    <t>3-5 - Serverovna</t>
  </si>
  <si>
    <t xml:space="preserve">    711 - Izolace proti vodě, vlhkosti a plynům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</si>
  <si>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</si>
  <si>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</si>
  <si>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</si>
  <si>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</si>
  <si>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783 - Dokončovací práce - nátěry</t>
  </si>
  <si>
    <t>711</t>
  </si>
  <si>
    <t>Izolace proti vodě, vlhkosti a plynům</t>
  </si>
  <si>
    <t>711131101</t>
  </si>
  <si>
    <t>Provedení izolace proti zemní vlhkosti pásy na sucho vodorovné AIP nebo tkaninou</t>
  </si>
  <si>
    <t>69311172</t>
  </si>
  <si>
    <t>textilie ÚV stabilizace 300 g/m2 do š 8,8 m</t>
  </si>
  <si>
    <t>713121121</t>
  </si>
  <si>
    <t>Montáž izolace tepelné podlah volně kladenými rohožemi, pásy, dílci, deskami 2 vrstvy</t>
  </si>
  <si>
    <t>63151435</t>
  </si>
  <si>
    <t>deska izolační minerální plovoucích podlah λ=0,036 tl 25 mm</t>
  </si>
  <si>
    <t>Montáž svítidlo zářivkové bytové stropní přisazené 2 zdroje s krytem</t>
  </si>
  <si>
    <t>Pol20</t>
  </si>
  <si>
    <t>svitidlo zářivkové - J</t>
  </si>
  <si>
    <t>zásuvka 1násobná 1 bílá</t>
  </si>
  <si>
    <t>751</t>
  </si>
  <si>
    <t>Vzduchotechnika</t>
  </si>
  <si>
    <t>24001-001</t>
  </si>
  <si>
    <t>Montáž klimatizace</t>
  </si>
  <si>
    <t>h</t>
  </si>
  <si>
    <t>J1</t>
  </si>
  <si>
    <t>venkovní klimatizační jednotka RXZ 25N 16A</t>
  </si>
  <si>
    <t>J2</t>
  </si>
  <si>
    <t>vnitřní nástěnná klimatizační jednotka FTXZ 25N</t>
  </si>
  <si>
    <t>rozvody chlazení</t>
  </si>
  <si>
    <t>odvod kondenzátu samospádový</t>
  </si>
  <si>
    <t>montážní a spojovací materiál</t>
  </si>
  <si>
    <t>24001-002</t>
  </si>
  <si>
    <t>stavební výpomoce</t>
  </si>
  <si>
    <t>24001-003</t>
  </si>
  <si>
    <t>zprovoznění</t>
  </si>
  <si>
    <t>763</t>
  </si>
  <si>
    <t>Konstrukce suché výstavby</t>
  </si>
  <si>
    <t>763111417-1</t>
  </si>
  <si>
    <t>SDK příčka tl 150 mm profil CW+UW 100 desky 2x RB 12,5 + 2x Habito 12,5, izolace 60 mm</t>
  </si>
  <si>
    <t>763153211</t>
  </si>
  <si>
    <t>SDK podlaha tl 45 mm z desek tl 2x12,5 mm</t>
  </si>
  <si>
    <t>763181311</t>
  </si>
  <si>
    <t>Montáž jednokřídlové kovové zárubně v do 2,75 m SDK příčka</t>
  </si>
  <si>
    <t>55331513-1</t>
  </si>
  <si>
    <t>zárubeň ocelová pro sádrokarton 75 900 L/P PO</t>
  </si>
  <si>
    <t>998763402</t>
  </si>
  <si>
    <t>Přesun hmot procentní pro sádrokartonové konstrukce v objektech v do 12 m</t>
  </si>
  <si>
    <t>766</t>
  </si>
  <si>
    <t>Konstrukce truhlářské</t>
  </si>
  <si>
    <t>766660022</t>
  </si>
  <si>
    <t>Montáž dveřních křídel otvíravých 1křídlových š přes 0,8 m požárních do ocelové zárubně</t>
  </si>
  <si>
    <t>61165333</t>
  </si>
  <si>
    <t>dveře vnitřní protipožární hladké foliované 1křídlé 90x197cm</t>
  </si>
  <si>
    <t>766660717</t>
  </si>
  <si>
    <t>Montáž dveřních křídel samozavírače na ocelovou zárubeň</t>
  </si>
  <si>
    <t>54917250-1</t>
  </si>
  <si>
    <t>samozavírač dveří PO</t>
  </si>
  <si>
    <t>766660722</t>
  </si>
  <si>
    <t>Montáž dveřního kování - zámku</t>
  </si>
  <si>
    <t>54924001</t>
  </si>
  <si>
    <t>fab</t>
  </si>
  <si>
    <t>54924002</t>
  </si>
  <si>
    <t>kování</t>
  </si>
  <si>
    <t>998766202</t>
  </si>
  <si>
    <t>Přesun hmot procentní pro konstrukce truhlářské v objektech v do 12 m</t>
  </si>
  <si>
    <t>776</t>
  </si>
  <si>
    <t>Podlahy povlakové</t>
  </si>
  <si>
    <t>776231111</t>
  </si>
  <si>
    <t>Lepení lamel a čtverců z vinylu standardním lepidlem</t>
  </si>
  <si>
    <t>28411044</t>
  </si>
  <si>
    <t>PVC homogen. antistat. neválc. tl2,00mm el.odpor 1-100mohm čtverce 615x615,rozměr.stál. 0,05%,otlak do 0,035mm</t>
  </si>
  <si>
    <t>776411111</t>
  </si>
  <si>
    <t>Montáž obvodových soklíků výšky do 80 mm</t>
  </si>
  <si>
    <t>28411008</t>
  </si>
  <si>
    <t>lišta soklová PVC 16 x 60 mm</t>
  </si>
  <si>
    <t>998776202</t>
  </si>
  <si>
    <t>Přesun hmot procentní pro podlahy povlakové v objektech v do 12 m</t>
  </si>
  <si>
    <t>783</t>
  </si>
  <si>
    <t>Dokončovací práce - nátěry</t>
  </si>
  <si>
    <t>783314101</t>
  </si>
  <si>
    <t>Základní jednonásobný syntetický nátěr zámečnických konstrukcí</t>
  </si>
  <si>
    <t>783317101</t>
  </si>
  <si>
    <t>Krycí jednonásobný syntetický standardní nátěr zámečnických konstrukcí</t>
  </si>
  <si>
    <t>IP-Rserv</t>
  </si>
  <si>
    <t>Rozvodnice serverovna (dodávka vč. montáže)</t>
  </si>
  <si>
    <t>Pol21</t>
  </si>
  <si>
    <t>Stavební práce (sekání)</t>
  </si>
  <si>
    <t>3-6 - Slaboproud</t>
  </si>
  <si>
    <t xml:space="preserve">    742 - Elektroinstalace - slaboproud</t>
  </si>
  <si>
    <t xml:space="preserve">    742-1 - Videotelefon</t>
  </si>
  <si>
    <t xml:space="preserve">    742-2 - Jednotný čas</t>
  </si>
  <si>
    <t xml:space="preserve">    742-3 - Datové rozvody</t>
  </si>
  <si>
    <t>742</t>
  </si>
  <si>
    <t>Elektroinstalace - slaboproud</t>
  </si>
  <si>
    <t>742-1</t>
  </si>
  <si>
    <t>Videotelefon</t>
  </si>
  <si>
    <t>742-VT-1</t>
  </si>
  <si>
    <t>Montáž videotelefonu (v ceně položek)</t>
  </si>
  <si>
    <t>VT1</t>
  </si>
  <si>
    <t>nástěnné vstupní tablo s kamerou a dvěmi tlačítky</t>
  </si>
  <si>
    <t>VT2</t>
  </si>
  <si>
    <t>nástěnný LCD videotelefon</t>
  </si>
  <si>
    <t>VT3</t>
  </si>
  <si>
    <t>bezkontaktní čtečka karet napojená do tabla</t>
  </si>
  <si>
    <t>VT4</t>
  </si>
  <si>
    <t>elektrický dveřní zámek 12V</t>
  </si>
  <si>
    <t>VT5</t>
  </si>
  <si>
    <t>napájecí zdroj pro tablo VT a čtečku</t>
  </si>
  <si>
    <t>VT6</t>
  </si>
  <si>
    <t>kabel CYSY 2x0,75</t>
  </si>
  <si>
    <t>VT7</t>
  </si>
  <si>
    <t>kabel DATA par 2x2x0,8</t>
  </si>
  <si>
    <t>VT8</t>
  </si>
  <si>
    <t>kabel DATA par 4x2x0,8</t>
  </si>
  <si>
    <t>VT9</t>
  </si>
  <si>
    <t>trubkování tr.23mm</t>
  </si>
  <si>
    <t>VT10</t>
  </si>
  <si>
    <t>pomocný a spojovací materiál</t>
  </si>
  <si>
    <t>742-VT-2</t>
  </si>
  <si>
    <t>742-VT-3</t>
  </si>
  <si>
    <t>742-2</t>
  </si>
  <si>
    <t>Jednotný čas</t>
  </si>
  <si>
    <t>742-JC-1</t>
  </si>
  <si>
    <t>Montáž jednotného času (v ceně položek)</t>
  </si>
  <si>
    <t>JC1</t>
  </si>
  <si>
    <t>závěsné hodiny jednostranné</t>
  </si>
  <si>
    <t>JC2</t>
  </si>
  <si>
    <t>závěsné hodiny dvoustranné</t>
  </si>
  <si>
    <t>JC3</t>
  </si>
  <si>
    <t>centrální hodiny jednotného času</t>
  </si>
  <si>
    <t>Pol22</t>
  </si>
  <si>
    <t>Přijímač radiosignálu DCF</t>
  </si>
  <si>
    <t>JC4</t>
  </si>
  <si>
    <t>nástěnný zvonek</t>
  </si>
  <si>
    <t>JC5</t>
  </si>
  <si>
    <t>kabel CYSY 2x1,5</t>
  </si>
  <si>
    <t>JC6</t>
  </si>
  <si>
    <t>JC7</t>
  </si>
  <si>
    <t>742-JC-2</t>
  </si>
  <si>
    <t>stavební výpomoci</t>
  </si>
  <si>
    <t>742-JC-3</t>
  </si>
  <si>
    <t>zprovoznění jednotného času</t>
  </si>
  <si>
    <t>742-3</t>
  </si>
  <si>
    <t>Datové rozvody</t>
  </si>
  <si>
    <t>742-STK-1</t>
  </si>
  <si>
    <t>Montáž datových rozvodů (v ceně položek)</t>
  </si>
  <si>
    <t>STK1</t>
  </si>
  <si>
    <t>dvojzásuvka RJ 45</t>
  </si>
  <si>
    <t>Pol23</t>
  </si>
  <si>
    <t>PK krabice do parapet.kanálu</t>
  </si>
  <si>
    <t>STK2</t>
  </si>
  <si>
    <t>kabel datový  cat 5e - F/UTP</t>
  </si>
  <si>
    <t>dopočet</t>
  </si>
  <si>
    <t>STK3</t>
  </si>
  <si>
    <t>kabel datový  cat 6 - F/UTP</t>
  </si>
  <si>
    <t>STK4</t>
  </si>
  <si>
    <t>trubkování</t>
  </si>
  <si>
    <t>STK5</t>
  </si>
  <si>
    <t>datový rozvaděč</t>
  </si>
  <si>
    <t>RD01</t>
  </si>
  <si>
    <t>rozvaděč RACK 32U/800/1000</t>
  </si>
  <si>
    <t>Pol24</t>
  </si>
  <si>
    <t>ventilátor 19" 4x</t>
  </si>
  <si>
    <t>Pol25</t>
  </si>
  <si>
    <t>napájecí panel</t>
  </si>
  <si>
    <t>Pol26</t>
  </si>
  <si>
    <t>UPS 3000 VA záložní zdroj, RACK mount</t>
  </si>
  <si>
    <t>Pol27</t>
  </si>
  <si>
    <t>patch panel stíněný  24xRJ45 cat.6</t>
  </si>
  <si>
    <t>Pol28</t>
  </si>
  <si>
    <t>Patchcord stíněný cat.6</t>
  </si>
  <si>
    <t>Pol29</t>
  </si>
  <si>
    <t>sestava klimatizační jednotky SPLIT,Qch/t=1,2/1,6kW viz PD VZT</t>
  </si>
  <si>
    <t>Pol30</t>
  </si>
  <si>
    <t>Plně konfigurovatelný L2 přepínač, 24x port Fast Ethernet 10/100/1000 Mb/</t>
  </si>
  <si>
    <t>Pol31</t>
  </si>
  <si>
    <t>Server 1U rack, Intel Xeon E3-1230 v5, 8GB DDR4 UDIMM, max. 2x 3.5" non hot plug; B140i SATA RAID 0,1,5; 332i 2x GLAN, 290W, rail kit  + Monitor 19´´ , klávesnice myš,</t>
  </si>
  <si>
    <t>Pol32</t>
  </si>
  <si>
    <t>Firewall 20x IPSec, 12x SSL, 6x GLAN (4x LAN / DMZ, 2x WAN), 2x USB, roční licence IDP</t>
  </si>
  <si>
    <t>RD-02</t>
  </si>
  <si>
    <t>Rozvaděč RACK nástěnný 18U 600/600</t>
  </si>
  <si>
    <t>Pol33</t>
  </si>
  <si>
    <t>ventilátor 19" 2x</t>
  </si>
  <si>
    <t>Pol34</t>
  </si>
  <si>
    <t>vyvazovací panel 19", 5x úchytka</t>
  </si>
  <si>
    <t>Pol35</t>
  </si>
  <si>
    <t>Pol36</t>
  </si>
  <si>
    <t>patch panel stíněný  24xRJ45 cat.5e</t>
  </si>
  <si>
    <t>Pol37</t>
  </si>
  <si>
    <t>patch cord stíněný RJ45-RJ45 cat.6</t>
  </si>
  <si>
    <t>Pol38</t>
  </si>
  <si>
    <t>Plně konfigurovatelný L2 přepínač, 24x port Fast Ethernet 10/100/1000 Mb/s,</t>
  </si>
  <si>
    <t>Pol39</t>
  </si>
  <si>
    <t>zaústění kabelů do rozvaděče, vyvázání</t>
  </si>
  <si>
    <t>Pol40</t>
  </si>
  <si>
    <t>zakončení kabelu</t>
  </si>
  <si>
    <t>RD-03</t>
  </si>
  <si>
    <t>Rozvaděč RACK nástěnný 12U 600/600</t>
  </si>
  <si>
    <t>RD-04</t>
  </si>
  <si>
    <t>RD-05</t>
  </si>
  <si>
    <t>STK6</t>
  </si>
  <si>
    <t>742-STK-2</t>
  </si>
  <si>
    <t>742-STK-3</t>
  </si>
  <si>
    <t>zprovoznění sítě</t>
  </si>
  <si>
    <t>Rezerva</t>
  </si>
  <si>
    <t>999-TIČR</t>
  </si>
  <si>
    <t>Stanovisko TIČR</t>
  </si>
  <si>
    <t>2097988124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</si>
</sst>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6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5" t="s">
        <v>14</v>
      </c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19"/>
      <c r="AQ5" s="19"/>
      <c r="AR5" s="17"/>
      <c r="BE5" s="242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47" t="s">
        <v>17</v>
      </c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19"/>
      <c r="AQ6" s="19"/>
      <c r="AR6" s="17"/>
      <c r="BE6" s="243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43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43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43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43"/>
      <c r="BS10" s="14" t="s">
        <v>6</v>
      </c>
    </row>
    <row r="11" spans="2:71" s="1" customFormat="1" ht="18.4" customHeight="1">
      <c r="B11" s="18"/>
      <c r="C11" s="19"/>
      <c r="D11" s="19"/>
      <c r="E11" s="24" t="s">
        <v>17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43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43"/>
      <c r="BS12" s="14" t="s">
        <v>6</v>
      </c>
    </row>
    <row r="13" spans="2:71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28</v>
      </c>
      <c r="AO13" s="19"/>
      <c r="AP13" s="19"/>
      <c r="AQ13" s="19"/>
      <c r="AR13" s="17"/>
      <c r="BE13" s="243"/>
      <c r="BS13" s="14" t="s">
        <v>6</v>
      </c>
    </row>
    <row r="14" spans="2:71" ht="12.75">
      <c r="B14" s="18"/>
      <c r="C14" s="19"/>
      <c r="D14" s="19"/>
      <c r="E14" s="248" t="s">
        <v>28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43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43"/>
      <c r="BS15" s="14" t="s">
        <v>4</v>
      </c>
    </row>
    <row r="16" spans="2:71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43"/>
      <c r="BS16" s="14" t="s">
        <v>4</v>
      </c>
    </row>
    <row r="17" spans="2:71" s="1" customFormat="1" ht="18.4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43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43"/>
      <c r="BS18" s="14" t="s">
        <v>6</v>
      </c>
    </row>
    <row r="19" spans="2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43"/>
      <c r="BS19" s="14" t="s">
        <v>6</v>
      </c>
    </row>
    <row r="20" spans="2:71" s="1" customFormat="1" ht="18.4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43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43"/>
    </row>
    <row r="22" spans="2:57" s="1" customFormat="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43"/>
    </row>
    <row r="23" spans="2:57" s="1" customFormat="1" ht="16.5" customHeight="1">
      <c r="B23" s="18"/>
      <c r="C23" s="19"/>
      <c r="D23" s="19"/>
      <c r="E23" s="250" t="s">
        <v>1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19"/>
      <c r="AP23" s="19"/>
      <c r="AQ23" s="19"/>
      <c r="AR23" s="17"/>
      <c r="BE23" s="243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43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43"/>
    </row>
    <row r="26" spans="1:57" s="2" customFormat="1" ht="25.9" customHeight="1">
      <c r="A26" s="31"/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1">
        <f>ROUND(AG94,2)</f>
        <v>0</v>
      </c>
      <c r="AL26" s="252"/>
      <c r="AM26" s="252"/>
      <c r="AN26" s="252"/>
      <c r="AO26" s="252"/>
      <c r="AP26" s="33"/>
      <c r="AQ26" s="33"/>
      <c r="AR26" s="36"/>
      <c r="BE26" s="243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3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53" t="s">
        <v>36</v>
      </c>
      <c r="M28" s="253"/>
      <c r="N28" s="253"/>
      <c r="O28" s="253"/>
      <c r="P28" s="253"/>
      <c r="Q28" s="33"/>
      <c r="R28" s="33"/>
      <c r="S28" s="33"/>
      <c r="T28" s="33"/>
      <c r="U28" s="33"/>
      <c r="V28" s="33"/>
      <c r="W28" s="253" t="s">
        <v>37</v>
      </c>
      <c r="X28" s="253"/>
      <c r="Y28" s="253"/>
      <c r="Z28" s="253"/>
      <c r="AA28" s="253"/>
      <c r="AB28" s="253"/>
      <c r="AC28" s="253"/>
      <c r="AD28" s="253"/>
      <c r="AE28" s="253"/>
      <c r="AF28" s="33"/>
      <c r="AG28" s="33"/>
      <c r="AH28" s="33"/>
      <c r="AI28" s="33"/>
      <c r="AJ28" s="33"/>
      <c r="AK28" s="253" t="s">
        <v>38</v>
      </c>
      <c r="AL28" s="253"/>
      <c r="AM28" s="253"/>
      <c r="AN28" s="253"/>
      <c r="AO28" s="253"/>
      <c r="AP28" s="33"/>
      <c r="AQ28" s="33"/>
      <c r="AR28" s="36"/>
      <c r="BE28" s="243"/>
    </row>
    <row r="29" spans="2:57" s="3" customFormat="1" ht="14.45" customHeight="1">
      <c r="B29" s="37"/>
      <c r="C29" s="38"/>
      <c r="D29" s="26" t="s">
        <v>39</v>
      </c>
      <c r="E29" s="38"/>
      <c r="F29" s="26" t="s">
        <v>40</v>
      </c>
      <c r="G29" s="38"/>
      <c r="H29" s="38"/>
      <c r="I29" s="38"/>
      <c r="J29" s="38"/>
      <c r="K29" s="38"/>
      <c r="L29" s="256">
        <v>0.21</v>
      </c>
      <c r="M29" s="255"/>
      <c r="N29" s="255"/>
      <c r="O29" s="255"/>
      <c r="P29" s="255"/>
      <c r="Q29" s="38"/>
      <c r="R29" s="38"/>
      <c r="S29" s="38"/>
      <c r="T29" s="38"/>
      <c r="U29" s="38"/>
      <c r="V29" s="38"/>
      <c r="W29" s="254">
        <f>ROUND(AZ94,2)</f>
        <v>0</v>
      </c>
      <c r="X29" s="255"/>
      <c r="Y29" s="255"/>
      <c r="Z29" s="255"/>
      <c r="AA29" s="255"/>
      <c r="AB29" s="255"/>
      <c r="AC29" s="255"/>
      <c r="AD29" s="255"/>
      <c r="AE29" s="255"/>
      <c r="AF29" s="38"/>
      <c r="AG29" s="38"/>
      <c r="AH29" s="38"/>
      <c r="AI29" s="38"/>
      <c r="AJ29" s="38"/>
      <c r="AK29" s="254">
        <f>ROUND(AV94,2)</f>
        <v>0</v>
      </c>
      <c r="AL29" s="255"/>
      <c r="AM29" s="255"/>
      <c r="AN29" s="255"/>
      <c r="AO29" s="255"/>
      <c r="AP29" s="38"/>
      <c r="AQ29" s="38"/>
      <c r="AR29" s="39"/>
      <c r="BE29" s="244"/>
    </row>
    <row r="30" spans="2:57" s="3" customFormat="1" ht="14.45" customHeight="1">
      <c r="B30" s="37"/>
      <c r="C30" s="38"/>
      <c r="D30" s="38"/>
      <c r="E30" s="38"/>
      <c r="F30" s="26" t="s">
        <v>41</v>
      </c>
      <c r="G30" s="38"/>
      <c r="H30" s="38"/>
      <c r="I30" s="38"/>
      <c r="J30" s="38"/>
      <c r="K30" s="38"/>
      <c r="L30" s="256">
        <v>0.15</v>
      </c>
      <c r="M30" s="255"/>
      <c r="N30" s="255"/>
      <c r="O30" s="255"/>
      <c r="P30" s="255"/>
      <c r="Q30" s="38"/>
      <c r="R30" s="38"/>
      <c r="S30" s="38"/>
      <c r="T30" s="38"/>
      <c r="U30" s="38"/>
      <c r="V30" s="38"/>
      <c r="W30" s="254">
        <f>ROUND(BA94,2)</f>
        <v>0</v>
      </c>
      <c r="X30" s="255"/>
      <c r="Y30" s="255"/>
      <c r="Z30" s="255"/>
      <c r="AA30" s="255"/>
      <c r="AB30" s="255"/>
      <c r="AC30" s="255"/>
      <c r="AD30" s="255"/>
      <c r="AE30" s="255"/>
      <c r="AF30" s="38"/>
      <c r="AG30" s="38"/>
      <c r="AH30" s="38"/>
      <c r="AI30" s="38"/>
      <c r="AJ30" s="38"/>
      <c r="AK30" s="254">
        <f>ROUND(AW94,2)</f>
        <v>0</v>
      </c>
      <c r="AL30" s="255"/>
      <c r="AM30" s="255"/>
      <c r="AN30" s="255"/>
      <c r="AO30" s="255"/>
      <c r="AP30" s="38"/>
      <c r="AQ30" s="38"/>
      <c r="AR30" s="39"/>
      <c r="BE30" s="244"/>
    </row>
    <row r="31" spans="2:57" s="3" customFormat="1" ht="14.45" customHeight="1" hidden="1">
      <c r="B31" s="37"/>
      <c r="C31" s="38"/>
      <c r="D31" s="38"/>
      <c r="E31" s="38"/>
      <c r="F31" s="26" t="s">
        <v>42</v>
      </c>
      <c r="G31" s="38"/>
      <c r="H31" s="38"/>
      <c r="I31" s="38"/>
      <c r="J31" s="38"/>
      <c r="K31" s="38"/>
      <c r="L31" s="256">
        <v>0.21</v>
      </c>
      <c r="M31" s="255"/>
      <c r="N31" s="255"/>
      <c r="O31" s="255"/>
      <c r="P31" s="255"/>
      <c r="Q31" s="38"/>
      <c r="R31" s="38"/>
      <c r="S31" s="38"/>
      <c r="T31" s="38"/>
      <c r="U31" s="38"/>
      <c r="V31" s="38"/>
      <c r="W31" s="254">
        <f>ROUND(BB94,2)</f>
        <v>0</v>
      </c>
      <c r="X31" s="255"/>
      <c r="Y31" s="255"/>
      <c r="Z31" s="255"/>
      <c r="AA31" s="255"/>
      <c r="AB31" s="255"/>
      <c r="AC31" s="255"/>
      <c r="AD31" s="255"/>
      <c r="AE31" s="255"/>
      <c r="AF31" s="38"/>
      <c r="AG31" s="38"/>
      <c r="AH31" s="38"/>
      <c r="AI31" s="38"/>
      <c r="AJ31" s="38"/>
      <c r="AK31" s="254">
        <v>0</v>
      </c>
      <c r="AL31" s="255"/>
      <c r="AM31" s="255"/>
      <c r="AN31" s="255"/>
      <c r="AO31" s="255"/>
      <c r="AP31" s="38"/>
      <c r="AQ31" s="38"/>
      <c r="AR31" s="39"/>
      <c r="BE31" s="244"/>
    </row>
    <row r="32" spans="2:57" s="3" customFormat="1" ht="14.45" customHeight="1" hidden="1">
      <c r="B32" s="37"/>
      <c r="C32" s="38"/>
      <c r="D32" s="38"/>
      <c r="E32" s="38"/>
      <c r="F32" s="26" t="s">
        <v>43</v>
      </c>
      <c r="G32" s="38"/>
      <c r="H32" s="38"/>
      <c r="I32" s="38"/>
      <c r="J32" s="38"/>
      <c r="K32" s="38"/>
      <c r="L32" s="256">
        <v>0.15</v>
      </c>
      <c r="M32" s="255"/>
      <c r="N32" s="255"/>
      <c r="O32" s="255"/>
      <c r="P32" s="255"/>
      <c r="Q32" s="38"/>
      <c r="R32" s="38"/>
      <c r="S32" s="38"/>
      <c r="T32" s="38"/>
      <c r="U32" s="38"/>
      <c r="V32" s="38"/>
      <c r="W32" s="254">
        <f>ROUND(BC94,2)</f>
        <v>0</v>
      </c>
      <c r="X32" s="255"/>
      <c r="Y32" s="255"/>
      <c r="Z32" s="255"/>
      <c r="AA32" s="255"/>
      <c r="AB32" s="255"/>
      <c r="AC32" s="255"/>
      <c r="AD32" s="255"/>
      <c r="AE32" s="255"/>
      <c r="AF32" s="38"/>
      <c r="AG32" s="38"/>
      <c r="AH32" s="38"/>
      <c r="AI32" s="38"/>
      <c r="AJ32" s="38"/>
      <c r="AK32" s="254">
        <v>0</v>
      </c>
      <c r="AL32" s="255"/>
      <c r="AM32" s="255"/>
      <c r="AN32" s="255"/>
      <c r="AO32" s="255"/>
      <c r="AP32" s="38"/>
      <c r="AQ32" s="38"/>
      <c r="AR32" s="39"/>
      <c r="BE32" s="244"/>
    </row>
    <row r="33" spans="2:57" s="3" customFormat="1" ht="14.45" customHeight="1" hidden="1">
      <c r="B33" s="37"/>
      <c r="C33" s="38"/>
      <c r="D33" s="38"/>
      <c r="E33" s="38"/>
      <c r="F33" s="26" t="s">
        <v>44</v>
      </c>
      <c r="G33" s="38"/>
      <c r="H33" s="38"/>
      <c r="I33" s="38"/>
      <c r="J33" s="38"/>
      <c r="K33" s="38"/>
      <c r="L33" s="256">
        <v>0</v>
      </c>
      <c r="M33" s="255"/>
      <c r="N33" s="255"/>
      <c r="O33" s="255"/>
      <c r="P33" s="255"/>
      <c r="Q33" s="38"/>
      <c r="R33" s="38"/>
      <c r="S33" s="38"/>
      <c r="T33" s="38"/>
      <c r="U33" s="38"/>
      <c r="V33" s="38"/>
      <c r="W33" s="254">
        <f>ROUND(BD94,2)</f>
        <v>0</v>
      </c>
      <c r="X33" s="255"/>
      <c r="Y33" s="255"/>
      <c r="Z33" s="255"/>
      <c r="AA33" s="255"/>
      <c r="AB33" s="255"/>
      <c r="AC33" s="255"/>
      <c r="AD33" s="255"/>
      <c r="AE33" s="255"/>
      <c r="AF33" s="38"/>
      <c r="AG33" s="38"/>
      <c r="AH33" s="38"/>
      <c r="AI33" s="38"/>
      <c r="AJ33" s="38"/>
      <c r="AK33" s="254">
        <v>0</v>
      </c>
      <c r="AL33" s="255"/>
      <c r="AM33" s="255"/>
      <c r="AN33" s="255"/>
      <c r="AO33" s="255"/>
      <c r="AP33" s="38"/>
      <c r="AQ33" s="38"/>
      <c r="AR33" s="39"/>
      <c r="BE33" s="244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3"/>
    </row>
    <row r="35" spans="1:57" s="2" customFormat="1" ht="25.9" customHeight="1">
      <c r="A35" s="31"/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60" t="s">
        <v>47</v>
      </c>
      <c r="Y35" s="258"/>
      <c r="Z35" s="258"/>
      <c r="AA35" s="258"/>
      <c r="AB35" s="258"/>
      <c r="AC35" s="42"/>
      <c r="AD35" s="42"/>
      <c r="AE35" s="42"/>
      <c r="AF35" s="42"/>
      <c r="AG35" s="42"/>
      <c r="AH35" s="42"/>
      <c r="AI35" s="42"/>
      <c r="AJ35" s="42"/>
      <c r="AK35" s="257">
        <f>SUM(AK26:AK33)</f>
        <v>0</v>
      </c>
      <c r="AL35" s="258"/>
      <c r="AM35" s="258"/>
      <c r="AN35" s="258"/>
      <c r="AO35" s="259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49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50</v>
      </c>
      <c r="AI60" s="35"/>
      <c r="AJ60" s="35"/>
      <c r="AK60" s="35"/>
      <c r="AL60" s="35"/>
      <c r="AM60" s="49" t="s">
        <v>51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53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50</v>
      </c>
      <c r="AI75" s="35"/>
      <c r="AJ75" s="35"/>
      <c r="AK75" s="35"/>
      <c r="AL75" s="35"/>
      <c r="AM75" s="49" t="s">
        <v>51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Y366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39" t="str">
        <f>K6</f>
        <v>SOŠ Stříbro</v>
      </c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Stříbro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68" t="str">
        <f>IF(AN8="","",AN8)</f>
        <v>12. 4. 2020</v>
      </c>
      <c r="AN87" s="268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SOŠ Stříbro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69" t="str">
        <f>IF(E17="","",E17)</f>
        <v>Ing.Volný Martin</v>
      </c>
      <c r="AN89" s="270"/>
      <c r="AO89" s="270"/>
      <c r="AP89" s="270"/>
      <c r="AQ89" s="33"/>
      <c r="AR89" s="36"/>
      <c r="AS89" s="272" t="s">
        <v>55</v>
      </c>
      <c r="AT89" s="273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69" t="str">
        <f>IF(E20="","",E20)</f>
        <v>Milan Hájek</v>
      </c>
      <c r="AN90" s="270"/>
      <c r="AO90" s="270"/>
      <c r="AP90" s="270"/>
      <c r="AQ90" s="33"/>
      <c r="AR90" s="36"/>
      <c r="AS90" s="274"/>
      <c r="AT90" s="275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76"/>
      <c r="AT91" s="277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34" t="s">
        <v>56</v>
      </c>
      <c r="D92" s="235"/>
      <c r="E92" s="235"/>
      <c r="F92" s="235"/>
      <c r="G92" s="235"/>
      <c r="H92" s="70"/>
      <c r="I92" s="238" t="s">
        <v>57</v>
      </c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67" t="s">
        <v>58</v>
      </c>
      <c r="AH92" s="235"/>
      <c r="AI92" s="235"/>
      <c r="AJ92" s="235"/>
      <c r="AK92" s="235"/>
      <c r="AL92" s="235"/>
      <c r="AM92" s="235"/>
      <c r="AN92" s="238" t="s">
        <v>59</v>
      </c>
      <c r="AO92" s="235"/>
      <c r="AP92" s="271"/>
      <c r="AQ92" s="71" t="s">
        <v>60</v>
      </c>
      <c r="AR92" s="36"/>
      <c r="AS92" s="72" t="s">
        <v>61</v>
      </c>
      <c r="AT92" s="73" t="s">
        <v>62</v>
      </c>
      <c r="AU92" s="73" t="s">
        <v>63</v>
      </c>
      <c r="AV92" s="73" t="s">
        <v>64</v>
      </c>
      <c r="AW92" s="73" t="s">
        <v>65</v>
      </c>
      <c r="AX92" s="73" t="s">
        <v>66</v>
      </c>
      <c r="AY92" s="73" t="s">
        <v>67</v>
      </c>
      <c r="AZ92" s="73" t="s">
        <v>68</v>
      </c>
      <c r="BA92" s="73" t="s">
        <v>69</v>
      </c>
      <c r="BB92" s="73" t="s">
        <v>70</v>
      </c>
      <c r="BC92" s="73" t="s">
        <v>71</v>
      </c>
      <c r="BD92" s="74" t="s">
        <v>72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73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1">
        <f>ROUND(AG95+AG96+AG98,2)</f>
        <v>0</v>
      </c>
      <c r="AH94" s="241"/>
      <c r="AI94" s="241"/>
      <c r="AJ94" s="241"/>
      <c r="AK94" s="241"/>
      <c r="AL94" s="241"/>
      <c r="AM94" s="241"/>
      <c r="AN94" s="278">
        <f aca="true" t="shared" si="0" ref="AN94:AN105">SUM(AG94,AT94)</f>
        <v>0</v>
      </c>
      <c r="AO94" s="278"/>
      <c r="AP94" s="278"/>
      <c r="AQ94" s="82" t="s">
        <v>1</v>
      </c>
      <c r="AR94" s="83"/>
      <c r="AS94" s="84">
        <f>ROUND(AS95+AS96+AS98,2)</f>
        <v>0</v>
      </c>
      <c r="AT94" s="85">
        <f aca="true" t="shared" si="1" ref="AT94:AT105">ROUND(SUM(AV94:AW94),2)</f>
        <v>0</v>
      </c>
      <c r="AU94" s="86">
        <f>ROUND(AU95+AU96+AU98,5)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ROUND(AZ95+AZ96+AZ98,2)</f>
        <v>0</v>
      </c>
      <c r="BA94" s="85">
        <f>ROUND(BA95+BA96+BA98,2)</f>
        <v>0</v>
      </c>
      <c r="BB94" s="85">
        <f>ROUND(BB95+BB96+BB98,2)</f>
        <v>0</v>
      </c>
      <c r="BC94" s="85">
        <f>ROUND(BC95+BC96+BC98,2)</f>
        <v>0</v>
      </c>
      <c r="BD94" s="87">
        <f>ROUND(BD95+BD96+BD98,2)</f>
        <v>0</v>
      </c>
      <c r="BS94" s="88" t="s">
        <v>74</v>
      </c>
      <c r="BT94" s="88" t="s">
        <v>75</v>
      </c>
      <c r="BU94" s="89" t="s">
        <v>76</v>
      </c>
      <c r="BV94" s="88" t="s">
        <v>77</v>
      </c>
      <c r="BW94" s="88" t="s">
        <v>5</v>
      </c>
      <c r="BX94" s="88" t="s">
        <v>78</v>
      </c>
      <c r="CL94" s="88" t="s">
        <v>1</v>
      </c>
    </row>
    <row r="95" spans="1:91" s="7" customFormat="1" ht="16.5" customHeight="1">
      <c r="A95" s="90" t="s">
        <v>79</v>
      </c>
      <c r="B95" s="91"/>
      <c r="C95" s="92"/>
      <c r="D95" s="236" t="s">
        <v>80</v>
      </c>
      <c r="E95" s="236"/>
      <c r="F95" s="236"/>
      <c r="G95" s="236"/>
      <c r="H95" s="236"/>
      <c r="I95" s="93"/>
      <c r="J95" s="236" t="s">
        <v>81</v>
      </c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66">
        <f>'1 - ZTI'!J30</f>
        <v>0</v>
      </c>
      <c r="AH95" s="263"/>
      <c r="AI95" s="263"/>
      <c r="AJ95" s="263"/>
      <c r="AK95" s="263"/>
      <c r="AL95" s="263"/>
      <c r="AM95" s="263"/>
      <c r="AN95" s="266">
        <f t="shared" si="0"/>
        <v>0</v>
      </c>
      <c r="AO95" s="263"/>
      <c r="AP95" s="263"/>
      <c r="AQ95" s="94" t="s">
        <v>82</v>
      </c>
      <c r="AR95" s="95"/>
      <c r="AS95" s="96">
        <v>0</v>
      </c>
      <c r="AT95" s="97">
        <f t="shared" si="1"/>
        <v>0</v>
      </c>
      <c r="AU95" s="98">
        <f>'1 - ZTI'!P128</f>
        <v>0</v>
      </c>
      <c r="AV95" s="97">
        <f>'1 - ZTI'!J33</f>
        <v>0</v>
      </c>
      <c r="AW95" s="97">
        <f>'1 - ZTI'!J34</f>
        <v>0</v>
      </c>
      <c r="AX95" s="97">
        <f>'1 - ZTI'!J35</f>
        <v>0</v>
      </c>
      <c r="AY95" s="97">
        <f>'1 - ZTI'!J36</f>
        <v>0</v>
      </c>
      <c r="AZ95" s="97">
        <f>'1 - ZTI'!F33</f>
        <v>0</v>
      </c>
      <c r="BA95" s="97">
        <f>'1 - ZTI'!F34</f>
        <v>0</v>
      </c>
      <c r="BB95" s="97">
        <f>'1 - ZTI'!F35</f>
        <v>0</v>
      </c>
      <c r="BC95" s="97">
        <f>'1 - ZTI'!F36</f>
        <v>0</v>
      </c>
      <c r="BD95" s="99">
        <f>'1 - ZTI'!F37</f>
        <v>0</v>
      </c>
      <c r="BT95" s="100" t="s">
        <v>80</v>
      </c>
      <c r="BV95" s="100" t="s">
        <v>77</v>
      </c>
      <c r="BW95" s="100" t="s">
        <v>83</v>
      </c>
      <c r="BX95" s="100" t="s">
        <v>5</v>
      </c>
      <c r="CL95" s="100" t="s">
        <v>1</v>
      </c>
      <c r="CM95" s="100" t="s">
        <v>84</v>
      </c>
    </row>
    <row r="96" spans="2:91" s="7" customFormat="1" ht="16.5" customHeight="1">
      <c r="B96" s="91"/>
      <c r="C96" s="92"/>
      <c r="D96" s="236" t="s">
        <v>84</v>
      </c>
      <c r="E96" s="236"/>
      <c r="F96" s="236"/>
      <c r="G96" s="236"/>
      <c r="H96" s="236"/>
      <c r="I96" s="93"/>
      <c r="J96" s="236" t="s">
        <v>85</v>
      </c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262">
        <f>ROUND(AG97,2)</f>
        <v>0</v>
      </c>
      <c r="AH96" s="263"/>
      <c r="AI96" s="263"/>
      <c r="AJ96" s="263"/>
      <c r="AK96" s="263"/>
      <c r="AL96" s="263"/>
      <c r="AM96" s="263"/>
      <c r="AN96" s="266">
        <f t="shared" si="0"/>
        <v>0</v>
      </c>
      <c r="AO96" s="263"/>
      <c r="AP96" s="263"/>
      <c r="AQ96" s="94" t="s">
        <v>82</v>
      </c>
      <c r="AR96" s="95"/>
      <c r="AS96" s="96">
        <f>ROUND(AS97,2)</f>
        <v>0</v>
      </c>
      <c r="AT96" s="97">
        <f t="shared" si="1"/>
        <v>0</v>
      </c>
      <c r="AU96" s="98">
        <f>ROUND(AU97,5)</f>
        <v>0</v>
      </c>
      <c r="AV96" s="97">
        <f>ROUND(AZ96*L29,2)</f>
        <v>0</v>
      </c>
      <c r="AW96" s="97">
        <f>ROUND(BA96*L30,2)</f>
        <v>0</v>
      </c>
      <c r="AX96" s="97">
        <f>ROUND(BB96*L29,2)</f>
        <v>0</v>
      </c>
      <c r="AY96" s="97">
        <f>ROUND(BC96*L30,2)</f>
        <v>0</v>
      </c>
      <c r="AZ96" s="97">
        <f>ROUND(AZ97,2)</f>
        <v>0</v>
      </c>
      <c r="BA96" s="97">
        <f>ROUND(BA97,2)</f>
        <v>0</v>
      </c>
      <c r="BB96" s="97">
        <f>ROUND(BB97,2)</f>
        <v>0</v>
      </c>
      <c r="BC96" s="97">
        <f>ROUND(BC97,2)</f>
        <v>0</v>
      </c>
      <c r="BD96" s="99">
        <f>ROUND(BD97,2)</f>
        <v>0</v>
      </c>
      <c r="BS96" s="100" t="s">
        <v>74</v>
      </c>
      <c r="BT96" s="100" t="s">
        <v>80</v>
      </c>
      <c r="BU96" s="100" t="s">
        <v>76</v>
      </c>
      <c r="BV96" s="100" t="s">
        <v>77</v>
      </c>
      <c r="BW96" s="100" t="s">
        <v>86</v>
      </c>
      <c r="BX96" s="100" t="s">
        <v>5</v>
      </c>
      <c r="CL96" s="100" t="s">
        <v>1</v>
      </c>
      <c r="CM96" s="100" t="s">
        <v>84</v>
      </c>
    </row>
    <row r="97" spans="1:90" s="4" customFormat="1" ht="16.5" customHeight="1">
      <c r="A97" s="90" t="s">
        <v>79</v>
      </c>
      <c r="B97" s="55"/>
      <c r="C97" s="101"/>
      <c r="D97" s="101"/>
      <c r="E97" s="237" t="s">
        <v>87</v>
      </c>
      <c r="F97" s="237"/>
      <c r="G97" s="237"/>
      <c r="H97" s="237"/>
      <c r="I97" s="237"/>
      <c r="J97" s="101"/>
      <c r="K97" s="237" t="s">
        <v>88</v>
      </c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64">
        <f>'2-2 - Vytápění'!J32</f>
        <v>0</v>
      </c>
      <c r="AH97" s="265"/>
      <c r="AI97" s="265"/>
      <c r="AJ97" s="265"/>
      <c r="AK97" s="265"/>
      <c r="AL97" s="265"/>
      <c r="AM97" s="265"/>
      <c r="AN97" s="264">
        <f t="shared" si="0"/>
        <v>0</v>
      </c>
      <c r="AO97" s="265"/>
      <c r="AP97" s="265"/>
      <c r="AQ97" s="102" t="s">
        <v>89</v>
      </c>
      <c r="AR97" s="57"/>
      <c r="AS97" s="103">
        <v>0</v>
      </c>
      <c r="AT97" s="104">
        <f t="shared" si="1"/>
        <v>0</v>
      </c>
      <c r="AU97" s="105">
        <f>'2-2 - Vytápění'!P131</f>
        <v>0</v>
      </c>
      <c r="AV97" s="104">
        <f>'2-2 - Vytápění'!J35</f>
        <v>0</v>
      </c>
      <c r="AW97" s="104">
        <f>'2-2 - Vytápění'!J36</f>
        <v>0</v>
      </c>
      <c r="AX97" s="104">
        <f>'2-2 - Vytápění'!J37</f>
        <v>0</v>
      </c>
      <c r="AY97" s="104">
        <f>'2-2 - Vytápění'!J38</f>
        <v>0</v>
      </c>
      <c r="AZ97" s="104">
        <f>'2-2 - Vytápění'!F35</f>
        <v>0</v>
      </c>
      <c r="BA97" s="104">
        <f>'2-2 - Vytápění'!F36</f>
        <v>0</v>
      </c>
      <c r="BB97" s="104">
        <f>'2-2 - Vytápění'!F37</f>
        <v>0</v>
      </c>
      <c r="BC97" s="104">
        <f>'2-2 - Vytápění'!F38</f>
        <v>0</v>
      </c>
      <c r="BD97" s="106">
        <f>'2-2 - Vytápění'!F39</f>
        <v>0</v>
      </c>
      <c r="BT97" s="107" t="s">
        <v>84</v>
      </c>
      <c r="BV97" s="107" t="s">
        <v>77</v>
      </c>
      <c r="BW97" s="107" t="s">
        <v>90</v>
      </c>
      <c r="BX97" s="107" t="s">
        <v>86</v>
      </c>
      <c r="CL97" s="107" t="s">
        <v>1</v>
      </c>
    </row>
    <row r="98" spans="2:91" s="7" customFormat="1" ht="16.5" customHeight="1">
      <c r="B98" s="91"/>
      <c r="C98" s="92"/>
      <c r="D98" s="236" t="s">
        <v>91</v>
      </c>
      <c r="E98" s="236"/>
      <c r="F98" s="236"/>
      <c r="G98" s="236"/>
      <c r="H98" s="236"/>
      <c r="I98" s="93"/>
      <c r="J98" s="236" t="s">
        <v>92</v>
      </c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  <c r="AD98" s="236"/>
      <c r="AE98" s="236"/>
      <c r="AF98" s="236"/>
      <c r="AG98" s="262">
        <f>ROUND(SUM(AG99:AG105),2)</f>
        <v>0</v>
      </c>
      <c r="AH98" s="263"/>
      <c r="AI98" s="263"/>
      <c r="AJ98" s="263"/>
      <c r="AK98" s="263"/>
      <c r="AL98" s="263"/>
      <c r="AM98" s="263"/>
      <c r="AN98" s="266">
        <f t="shared" si="0"/>
        <v>0</v>
      </c>
      <c r="AO98" s="263"/>
      <c r="AP98" s="263"/>
      <c r="AQ98" s="94" t="s">
        <v>82</v>
      </c>
      <c r="AR98" s="95"/>
      <c r="AS98" s="96">
        <f>ROUND(SUM(AS99:AS105),2)</f>
        <v>0</v>
      </c>
      <c r="AT98" s="97">
        <f t="shared" si="1"/>
        <v>0</v>
      </c>
      <c r="AU98" s="98">
        <f>ROUND(SUM(AU99:AU105),5)</f>
        <v>0</v>
      </c>
      <c r="AV98" s="97">
        <f>ROUND(AZ98*L29,2)</f>
        <v>0</v>
      </c>
      <c r="AW98" s="97">
        <f>ROUND(BA98*L30,2)</f>
        <v>0</v>
      </c>
      <c r="AX98" s="97">
        <f>ROUND(BB98*L29,2)</f>
        <v>0</v>
      </c>
      <c r="AY98" s="97">
        <f>ROUND(BC98*L30,2)</f>
        <v>0</v>
      </c>
      <c r="AZ98" s="97">
        <f>ROUND(SUM(AZ99:AZ105),2)</f>
        <v>0</v>
      </c>
      <c r="BA98" s="97">
        <f>ROUND(SUM(BA99:BA105),2)</f>
        <v>0</v>
      </c>
      <c r="BB98" s="97">
        <f>ROUND(SUM(BB99:BB105),2)</f>
        <v>0</v>
      </c>
      <c r="BC98" s="97">
        <f>ROUND(SUM(BC99:BC105),2)</f>
        <v>0</v>
      </c>
      <c r="BD98" s="99">
        <f>ROUND(SUM(BD99:BD105),2)</f>
        <v>0</v>
      </c>
      <c r="BS98" s="100" t="s">
        <v>74</v>
      </c>
      <c r="BT98" s="100" t="s">
        <v>80</v>
      </c>
      <c r="BU98" s="100" t="s">
        <v>76</v>
      </c>
      <c r="BV98" s="100" t="s">
        <v>77</v>
      </c>
      <c r="BW98" s="100" t="s">
        <v>93</v>
      </c>
      <c r="BX98" s="100" t="s">
        <v>5</v>
      </c>
      <c r="CL98" s="100" t="s">
        <v>1</v>
      </c>
      <c r="CM98" s="100" t="s">
        <v>84</v>
      </c>
    </row>
    <row r="99" spans="1:90" s="4" customFormat="1" ht="16.5" customHeight="1">
      <c r="A99" s="90" t="s">
        <v>79</v>
      </c>
      <c r="B99" s="55"/>
      <c r="C99" s="101"/>
      <c r="D99" s="101"/>
      <c r="E99" s="237" t="s">
        <v>94</v>
      </c>
      <c r="F99" s="237"/>
      <c r="G99" s="237"/>
      <c r="H99" s="237"/>
      <c r="I99" s="237"/>
      <c r="J99" s="101"/>
      <c r="K99" s="237" t="s">
        <v>95</v>
      </c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64">
        <f>'3-1 - 1.PP'!J32</f>
        <v>0</v>
      </c>
      <c r="AH99" s="265"/>
      <c r="AI99" s="265"/>
      <c r="AJ99" s="265"/>
      <c r="AK99" s="265"/>
      <c r="AL99" s="265"/>
      <c r="AM99" s="265"/>
      <c r="AN99" s="264">
        <f t="shared" si="0"/>
        <v>0</v>
      </c>
      <c r="AO99" s="265"/>
      <c r="AP99" s="265"/>
      <c r="AQ99" s="102" t="s">
        <v>89</v>
      </c>
      <c r="AR99" s="57"/>
      <c r="AS99" s="103">
        <v>0</v>
      </c>
      <c r="AT99" s="104">
        <f t="shared" si="1"/>
        <v>0</v>
      </c>
      <c r="AU99" s="105">
        <f>'3-1 - 1.PP'!P134</f>
        <v>0</v>
      </c>
      <c r="AV99" s="104">
        <f>'3-1 - 1.PP'!J35</f>
        <v>0</v>
      </c>
      <c r="AW99" s="104">
        <f>'3-1 - 1.PP'!J36</f>
        <v>0</v>
      </c>
      <c r="AX99" s="104">
        <f>'3-1 - 1.PP'!J37</f>
        <v>0</v>
      </c>
      <c r="AY99" s="104">
        <f>'3-1 - 1.PP'!J38</f>
        <v>0</v>
      </c>
      <c r="AZ99" s="104">
        <f>'3-1 - 1.PP'!F35</f>
        <v>0</v>
      </c>
      <c r="BA99" s="104">
        <f>'3-1 - 1.PP'!F36</f>
        <v>0</v>
      </c>
      <c r="BB99" s="104">
        <f>'3-1 - 1.PP'!F37</f>
        <v>0</v>
      </c>
      <c r="BC99" s="104">
        <f>'3-1 - 1.PP'!F38</f>
        <v>0</v>
      </c>
      <c r="BD99" s="106">
        <f>'3-1 - 1.PP'!F39</f>
        <v>0</v>
      </c>
      <c r="BT99" s="107" t="s">
        <v>84</v>
      </c>
      <c r="BV99" s="107" t="s">
        <v>77</v>
      </c>
      <c r="BW99" s="107" t="s">
        <v>96</v>
      </c>
      <c r="BX99" s="107" t="s">
        <v>93</v>
      </c>
      <c r="CL99" s="107" t="s">
        <v>1</v>
      </c>
    </row>
    <row r="100" spans="1:90" s="4" customFormat="1" ht="16.5" customHeight="1">
      <c r="A100" s="90" t="s">
        <v>79</v>
      </c>
      <c r="B100" s="55"/>
      <c r="C100" s="101"/>
      <c r="D100" s="101"/>
      <c r="E100" s="237" t="s">
        <v>97</v>
      </c>
      <c r="F100" s="237"/>
      <c r="G100" s="237"/>
      <c r="H100" s="237"/>
      <c r="I100" s="237"/>
      <c r="J100" s="101"/>
      <c r="K100" s="237" t="s">
        <v>98</v>
      </c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64">
        <f>'3-2-1 - 1.NP'!J32</f>
        <v>0</v>
      </c>
      <c r="AH100" s="265"/>
      <c r="AI100" s="265"/>
      <c r="AJ100" s="265"/>
      <c r="AK100" s="265"/>
      <c r="AL100" s="265"/>
      <c r="AM100" s="265"/>
      <c r="AN100" s="264">
        <f t="shared" si="0"/>
        <v>0</v>
      </c>
      <c r="AO100" s="265"/>
      <c r="AP100" s="265"/>
      <c r="AQ100" s="102" t="s">
        <v>89</v>
      </c>
      <c r="AR100" s="57"/>
      <c r="AS100" s="103">
        <v>0</v>
      </c>
      <c r="AT100" s="104">
        <f t="shared" si="1"/>
        <v>0</v>
      </c>
      <c r="AU100" s="105">
        <f>'3-2-1 - 1.NP'!P135</f>
        <v>0</v>
      </c>
      <c r="AV100" s="104">
        <f>'3-2-1 - 1.NP'!J35</f>
        <v>0</v>
      </c>
      <c r="AW100" s="104">
        <f>'3-2-1 - 1.NP'!J36</f>
        <v>0</v>
      </c>
      <c r="AX100" s="104">
        <f>'3-2-1 - 1.NP'!J37</f>
        <v>0</v>
      </c>
      <c r="AY100" s="104">
        <f>'3-2-1 - 1.NP'!J38</f>
        <v>0</v>
      </c>
      <c r="AZ100" s="104">
        <f>'3-2-1 - 1.NP'!F35</f>
        <v>0</v>
      </c>
      <c r="BA100" s="104">
        <f>'3-2-1 - 1.NP'!F36</f>
        <v>0</v>
      </c>
      <c r="BB100" s="104">
        <f>'3-2-1 - 1.NP'!F37</f>
        <v>0</v>
      </c>
      <c r="BC100" s="104">
        <f>'3-2-1 - 1.NP'!F38</f>
        <v>0</v>
      </c>
      <c r="BD100" s="106">
        <f>'3-2-1 - 1.NP'!F39</f>
        <v>0</v>
      </c>
      <c r="BT100" s="107" t="s">
        <v>84</v>
      </c>
      <c r="BV100" s="107" t="s">
        <v>77</v>
      </c>
      <c r="BW100" s="107" t="s">
        <v>99</v>
      </c>
      <c r="BX100" s="107" t="s">
        <v>93</v>
      </c>
      <c r="CL100" s="107" t="s">
        <v>1</v>
      </c>
    </row>
    <row r="101" spans="1:90" s="4" customFormat="1" ht="16.5" customHeight="1">
      <c r="A101" s="90" t="s">
        <v>79</v>
      </c>
      <c r="B101" s="55"/>
      <c r="C101" s="101"/>
      <c r="D101" s="101"/>
      <c r="E101" s="237" t="s">
        <v>100</v>
      </c>
      <c r="F101" s="237"/>
      <c r="G101" s="237"/>
      <c r="H101" s="237"/>
      <c r="I101" s="237"/>
      <c r="J101" s="101"/>
      <c r="K101" s="237" t="s">
        <v>101</v>
      </c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64">
        <f>'3-2-2 - technologie'!J32</f>
        <v>0</v>
      </c>
      <c r="AH101" s="265"/>
      <c r="AI101" s="265"/>
      <c r="AJ101" s="265"/>
      <c r="AK101" s="265"/>
      <c r="AL101" s="265"/>
      <c r="AM101" s="265"/>
      <c r="AN101" s="264">
        <f t="shared" si="0"/>
        <v>0</v>
      </c>
      <c r="AO101" s="265"/>
      <c r="AP101" s="265"/>
      <c r="AQ101" s="102" t="s">
        <v>89</v>
      </c>
      <c r="AR101" s="57"/>
      <c r="AS101" s="103">
        <v>0</v>
      </c>
      <c r="AT101" s="104">
        <f t="shared" si="1"/>
        <v>0</v>
      </c>
      <c r="AU101" s="105">
        <f>'3-2-2 - technologie'!P132</f>
        <v>0</v>
      </c>
      <c r="AV101" s="104">
        <f>'3-2-2 - technologie'!J35</f>
        <v>0</v>
      </c>
      <c r="AW101" s="104">
        <f>'3-2-2 - technologie'!J36</f>
        <v>0</v>
      </c>
      <c r="AX101" s="104">
        <f>'3-2-2 - technologie'!J37</f>
        <v>0</v>
      </c>
      <c r="AY101" s="104">
        <f>'3-2-2 - technologie'!J38</f>
        <v>0</v>
      </c>
      <c r="AZ101" s="104">
        <f>'3-2-2 - technologie'!F35</f>
        <v>0</v>
      </c>
      <c r="BA101" s="104">
        <f>'3-2-2 - technologie'!F36</f>
        <v>0</v>
      </c>
      <c r="BB101" s="104">
        <f>'3-2-2 - technologie'!F37</f>
        <v>0</v>
      </c>
      <c r="BC101" s="104">
        <f>'3-2-2 - technologie'!F38</f>
        <v>0</v>
      </c>
      <c r="BD101" s="106">
        <f>'3-2-2 - technologie'!F39</f>
        <v>0</v>
      </c>
      <c r="BT101" s="107" t="s">
        <v>84</v>
      </c>
      <c r="BV101" s="107" t="s">
        <v>77</v>
      </c>
      <c r="BW101" s="107" t="s">
        <v>102</v>
      </c>
      <c r="BX101" s="107" t="s">
        <v>93</v>
      </c>
      <c r="CL101" s="107" t="s">
        <v>1</v>
      </c>
    </row>
    <row r="102" spans="1:90" s="4" customFormat="1" ht="16.5" customHeight="1">
      <c r="A102" s="90" t="s">
        <v>79</v>
      </c>
      <c r="B102" s="55"/>
      <c r="C102" s="101"/>
      <c r="D102" s="101"/>
      <c r="E102" s="237" t="s">
        <v>103</v>
      </c>
      <c r="F102" s="237"/>
      <c r="G102" s="237"/>
      <c r="H102" s="237"/>
      <c r="I102" s="237"/>
      <c r="J102" s="101"/>
      <c r="K102" s="237" t="s">
        <v>104</v>
      </c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64">
        <f>'3-3 - 2.NP'!J32</f>
        <v>0</v>
      </c>
      <c r="AH102" s="265"/>
      <c r="AI102" s="265"/>
      <c r="AJ102" s="265"/>
      <c r="AK102" s="265"/>
      <c r="AL102" s="265"/>
      <c r="AM102" s="265"/>
      <c r="AN102" s="264">
        <f t="shared" si="0"/>
        <v>0</v>
      </c>
      <c r="AO102" s="265"/>
      <c r="AP102" s="265"/>
      <c r="AQ102" s="102" t="s">
        <v>89</v>
      </c>
      <c r="AR102" s="57"/>
      <c r="AS102" s="103">
        <v>0</v>
      </c>
      <c r="AT102" s="104">
        <f t="shared" si="1"/>
        <v>0</v>
      </c>
      <c r="AU102" s="105">
        <f>'3-3 - 2.NP'!P135</f>
        <v>0</v>
      </c>
      <c r="AV102" s="104">
        <f>'3-3 - 2.NP'!J35</f>
        <v>0</v>
      </c>
      <c r="AW102" s="104">
        <f>'3-3 - 2.NP'!J36</f>
        <v>0</v>
      </c>
      <c r="AX102" s="104">
        <f>'3-3 - 2.NP'!J37</f>
        <v>0</v>
      </c>
      <c r="AY102" s="104">
        <f>'3-3 - 2.NP'!J38</f>
        <v>0</v>
      </c>
      <c r="AZ102" s="104">
        <f>'3-3 - 2.NP'!F35</f>
        <v>0</v>
      </c>
      <c r="BA102" s="104">
        <f>'3-3 - 2.NP'!F36</f>
        <v>0</v>
      </c>
      <c r="BB102" s="104">
        <f>'3-3 - 2.NP'!F37</f>
        <v>0</v>
      </c>
      <c r="BC102" s="104">
        <f>'3-3 - 2.NP'!F38</f>
        <v>0</v>
      </c>
      <c r="BD102" s="106">
        <f>'3-3 - 2.NP'!F39</f>
        <v>0</v>
      </c>
      <c r="BT102" s="107" t="s">
        <v>84</v>
      </c>
      <c r="BV102" s="107" t="s">
        <v>77</v>
      </c>
      <c r="BW102" s="107" t="s">
        <v>105</v>
      </c>
      <c r="BX102" s="107" t="s">
        <v>93</v>
      </c>
      <c r="CL102" s="107" t="s">
        <v>1</v>
      </c>
    </row>
    <row r="103" spans="1:90" s="4" customFormat="1" ht="16.5" customHeight="1">
      <c r="A103" s="90" t="s">
        <v>79</v>
      </c>
      <c r="B103" s="55"/>
      <c r="C103" s="101"/>
      <c r="D103" s="101"/>
      <c r="E103" s="237" t="s">
        <v>106</v>
      </c>
      <c r="F103" s="237"/>
      <c r="G103" s="237"/>
      <c r="H103" s="237"/>
      <c r="I103" s="237"/>
      <c r="J103" s="101"/>
      <c r="K103" s="237" t="s">
        <v>107</v>
      </c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64">
        <f>'3-4 - 3.NP'!J32</f>
        <v>0</v>
      </c>
      <c r="AH103" s="265"/>
      <c r="AI103" s="265"/>
      <c r="AJ103" s="265"/>
      <c r="AK103" s="265"/>
      <c r="AL103" s="265"/>
      <c r="AM103" s="265"/>
      <c r="AN103" s="264">
        <f t="shared" si="0"/>
        <v>0</v>
      </c>
      <c r="AO103" s="265"/>
      <c r="AP103" s="265"/>
      <c r="AQ103" s="102" t="s">
        <v>89</v>
      </c>
      <c r="AR103" s="57"/>
      <c r="AS103" s="103">
        <v>0</v>
      </c>
      <c r="AT103" s="104">
        <f t="shared" si="1"/>
        <v>0</v>
      </c>
      <c r="AU103" s="105">
        <f>'3-4 - 3.NP'!P135</f>
        <v>0</v>
      </c>
      <c r="AV103" s="104">
        <f>'3-4 - 3.NP'!J35</f>
        <v>0</v>
      </c>
      <c r="AW103" s="104">
        <f>'3-4 - 3.NP'!J36</f>
        <v>0</v>
      </c>
      <c r="AX103" s="104">
        <f>'3-4 - 3.NP'!J37</f>
        <v>0</v>
      </c>
      <c r="AY103" s="104">
        <f>'3-4 - 3.NP'!J38</f>
        <v>0</v>
      </c>
      <c r="AZ103" s="104">
        <f>'3-4 - 3.NP'!F35</f>
        <v>0</v>
      </c>
      <c r="BA103" s="104">
        <f>'3-4 - 3.NP'!F36</f>
        <v>0</v>
      </c>
      <c r="BB103" s="104">
        <f>'3-4 - 3.NP'!F37</f>
        <v>0</v>
      </c>
      <c r="BC103" s="104">
        <f>'3-4 - 3.NP'!F38</f>
        <v>0</v>
      </c>
      <c r="BD103" s="106">
        <f>'3-4 - 3.NP'!F39</f>
        <v>0</v>
      </c>
      <c r="BT103" s="107" t="s">
        <v>84</v>
      </c>
      <c r="BV103" s="107" t="s">
        <v>77</v>
      </c>
      <c r="BW103" s="107" t="s">
        <v>108</v>
      </c>
      <c r="BX103" s="107" t="s">
        <v>93</v>
      </c>
      <c r="CL103" s="107" t="s">
        <v>1</v>
      </c>
    </row>
    <row r="104" spans="1:90" s="4" customFormat="1" ht="16.5" customHeight="1">
      <c r="A104" s="90" t="s">
        <v>79</v>
      </c>
      <c r="B104" s="55"/>
      <c r="C104" s="101"/>
      <c r="D104" s="101"/>
      <c r="E104" s="237" t="s">
        <v>109</v>
      </c>
      <c r="F104" s="237"/>
      <c r="G104" s="237"/>
      <c r="H104" s="237"/>
      <c r="I104" s="237"/>
      <c r="J104" s="101"/>
      <c r="K104" s="237" t="s">
        <v>110</v>
      </c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64">
        <f>'3-5 - Serverovna'!J32</f>
        <v>0</v>
      </c>
      <c r="AH104" s="265"/>
      <c r="AI104" s="265"/>
      <c r="AJ104" s="265"/>
      <c r="AK104" s="265"/>
      <c r="AL104" s="265"/>
      <c r="AM104" s="265"/>
      <c r="AN104" s="264">
        <f t="shared" si="0"/>
        <v>0</v>
      </c>
      <c r="AO104" s="265"/>
      <c r="AP104" s="265"/>
      <c r="AQ104" s="102" t="s">
        <v>89</v>
      </c>
      <c r="AR104" s="57"/>
      <c r="AS104" s="103">
        <v>0</v>
      </c>
      <c r="AT104" s="104">
        <f t="shared" si="1"/>
        <v>0</v>
      </c>
      <c r="AU104" s="105">
        <f>'3-5 - Serverovna'!P137</f>
        <v>0</v>
      </c>
      <c r="AV104" s="104">
        <f>'3-5 - Serverovna'!J35</f>
        <v>0</v>
      </c>
      <c r="AW104" s="104">
        <f>'3-5 - Serverovna'!J36</f>
        <v>0</v>
      </c>
      <c r="AX104" s="104">
        <f>'3-5 - Serverovna'!J37</f>
        <v>0</v>
      </c>
      <c r="AY104" s="104">
        <f>'3-5 - Serverovna'!J38</f>
        <v>0</v>
      </c>
      <c r="AZ104" s="104">
        <f>'3-5 - Serverovna'!F35</f>
        <v>0</v>
      </c>
      <c r="BA104" s="104">
        <f>'3-5 - Serverovna'!F36</f>
        <v>0</v>
      </c>
      <c r="BB104" s="104">
        <f>'3-5 - Serverovna'!F37</f>
        <v>0</v>
      </c>
      <c r="BC104" s="104">
        <f>'3-5 - Serverovna'!F38</f>
        <v>0</v>
      </c>
      <c r="BD104" s="106">
        <f>'3-5 - Serverovna'!F39</f>
        <v>0</v>
      </c>
      <c r="BT104" s="107" t="s">
        <v>84</v>
      </c>
      <c r="BV104" s="107" t="s">
        <v>77</v>
      </c>
      <c r="BW104" s="107" t="s">
        <v>111</v>
      </c>
      <c r="BX104" s="107" t="s">
        <v>93</v>
      </c>
      <c r="CL104" s="107" t="s">
        <v>1</v>
      </c>
    </row>
    <row r="105" spans="1:90" s="4" customFormat="1" ht="16.5" customHeight="1">
      <c r="A105" s="90" t="s">
        <v>79</v>
      </c>
      <c r="B105" s="55"/>
      <c r="C105" s="101"/>
      <c r="D105" s="101"/>
      <c r="E105" s="237" t="s">
        <v>112</v>
      </c>
      <c r="F105" s="237"/>
      <c r="G105" s="237"/>
      <c r="H105" s="237"/>
      <c r="I105" s="237"/>
      <c r="J105" s="101"/>
      <c r="K105" s="237" t="s">
        <v>113</v>
      </c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64">
        <f>'3-6 - Slaboproud'!J32</f>
        <v>0</v>
      </c>
      <c r="AH105" s="265"/>
      <c r="AI105" s="265"/>
      <c r="AJ105" s="265"/>
      <c r="AK105" s="265"/>
      <c r="AL105" s="265"/>
      <c r="AM105" s="265"/>
      <c r="AN105" s="264">
        <f t="shared" si="0"/>
        <v>0</v>
      </c>
      <c r="AO105" s="265"/>
      <c r="AP105" s="265"/>
      <c r="AQ105" s="102" t="s">
        <v>89</v>
      </c>
      <c r="AR105" s="57"/>
      <c r="AS105" s="108">
        <v>0</v>
      </c>
      <c r="AT105" s="109">
        <f t="shared" si="1"/>
        <v>0</v>
      </c>
      <c r="AU105" s="110">
        <f>'3-6 - Slaboproud'!P127</f>
        <v>0</v>
      </c>
      <c r="AV105" s="109">
        <f>'3-6 - Slaboproud'!J35</f>
        <v>0</v>
      </c>
      <c r="AW105" s="109">
        <f>'3-6 - Slaboproud'!J36</f>
        <v>0</v>
      </c>
      <c r="AX105" s="109">
        <f>'3-6 - Slaboproud'!J37</f>
        <v>0</v>
      </c>
      <c r="AY105" s="109">
        <f>'3-6 - Slaboproud'!J38</f>
        <v>0</v>
      </c>
      <c r="AZ105" s="109">
        <f>'3-6 - Slaboproud'!F35</f>
        <v>0</v>
      </c>
      <c r="BA105" s="109">
        <f>'3-6 - Slaboproud'!F36</f>
        <v>0</v>
      </c>
      <c r="BB105" s="109">
        <f>'3-6 - Slaboproud'!F37</f>
        <v>0</v>
      </c>
      <c r="BC105" s="109">
        <f>'3-6 - Slaboproud'!F38</f>
        <v>0</v>
      </c>
      <c r="BD105" s="111">
        <f>'3-6 - Slaboproud'!F39</f>
        <v>0</v>
      </c>
      <c r="BT105" s="107" t="s">
        <v>84</v>
      </c>
      <c r="BV105" s="107" t="s">
        <v>77</v>
      </c>
      <c r="BW105" s="107" t="s">
        <v>114</v>
      </c>
      <c r="BX105" s="107" t="s">
        <v>93</v>
      </c>
      <c r="CL105" s="107" t="s">
        <v>1</v>
      </c>
    </row>
    <row r="106" spans="1:57" s="2" customFormat="1" ht="30" customHeight="1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6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s="2" customFormat="1" ht="6.95" customHeight="1">
      <c r="A107" s="31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36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</sheetData>
  <sheetProtection algorithmName="SHA-512" hashValue="kW6Yf9MQbxj4O+qJwyiu3Z/1gnFZNVx+0475hiu0zGrTMjdTSgNFKSHbdBFBvPt6yuFXEJrltm49IAO+AnKVxQ==" saltValue="XC+iQZPQIAHrqD/f4vQ7ZhgQwlnnUQHxySGg0Pm34OnB1xBhN8Ez7c+RLt8rhKFNmbLfofIcEtKRXgSMlJ0uNQ==" spinCount="100000" sheet="1" objects="1" scenarios="1" formatColumns="0" formatRows="0"/>
  <mergeCells count="82">
    <mergeCell ref="AS89:AT91"/>
    <mergeCell ref="AN105:AP105"/>
    <mergeCell ref="AG105:AM105"/>
    <mergeCell ref="AN94:AP94"/>
    <mergeCell ref="AR2:BE2"/>
    <mergeCell ref="AG98:AM98"/>
    <mergeCell ref="AG104:AM104"/>
    <mergeCell ref="AG102:AM102"/>
    <mergeCell ref="AG96:AM96"/>
    <mergeCell ref="AG103:AM103"/>
    <mergeCell ref="AG101:AM101"/>
    <mergeCell ref="AG95:AM95"/>
    <mergeCell ref="AG99:AM99"/>
    <mergeCell ref="AG97:AM97"/>
    <mergeCell ref="AG100:AM100"/>
    <mergeCell ref="AG92:AM92"/>
    <mergeCell ref="AM87:AN87"/>
    <mergeCell ref="AM90:AP90"/>
    <mergeCell ref="AM89:AP89"/>
    <mergeCell ref="AN103:AP103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K104:AF104"/>
    <mergeCell ref="L85:AO85"/>
    <mergeCell ref="E105:I105"/>
    <mergeCell ref="K105:AF105"/>
    <mergeCell ref="AG94:AM94"/>
    <mergeCell ref="AN104:AP104"/>
    <mergeCell ref="AN102:AP102"/>
    <mergeCell ref="AN92:AP92"/>
    <mergeCell ref="AN100:AP100"/>
    <mergeCell ref="AN95:AP95"/>
    <mergeCell ref="AN99:AP99"/>
    <mergeCell ref="AN96:AP96"/>
    <mergeCell ref="AN97:AP97"/>
    <mergeCell ref="AN101:AP101"/>
    <mergeCell ref="AN98:AP98"/>
    <mergeCell ref="K101:AF101"/>
    <mergeCell ref="K102:AF102"/>
    <mergeCell ref="K99:AF99"/>
    <mergeCell ref="K103:AF103"/>
    <mergeCell ref="K97:AF97"/>
    <mergeCell ref="E104:I104"/>
    <mergeCell ref="E99:I99"/>
    <mergeCell ref="E97:I97"/>
    <mergeCell ref="E101:I101"/>
    <mergeCell ref="E102:I102"/>
    <mergeCell ref="E103:I103"/>
    <mergeCell ref="C92:G92"/>
    <mergeCell ref="D96:H96"/>
    <mergeCell ref="D95:H95"/>
    <mergeCell ref="D98:H98"/>
    <mergeCell ref="E100:I100"/>
    <mergeCell ref="I92:AF92"/>
    <mergeCell ref="J95:AF95"/>
    <mergeCell ref="J98:AF98"/>
    <mergeCell ref="J96:AF96"/>
    <mergeCell ref="K100:AF100"/>
  </mergeCells>
  <hyperlinks>
    <hyperlink ref="A95" location="'1 - ZTI'!C2" display="/"/>
    <hyperlink ref="A97" location="'2-2 - Vytápění'!C2" display="/"/>
    <hyperlink ref="A99" location="'3-1 - 1.PP'!C2" display="/"/>
    <hyperlink ref="A100" location="'3-2-1 - 1.NP'!C2" display="/"/>
    <hyperlink ref="A101" location="'3-2-2 - technologie'!C2" display="/"/>
    <hyperlink ref="A102" location="'3-3 - 2.NP'!C2" display="/"/>
    <hyperlink ref="A103" location="'3-4 - 3.NP'!C2" display="/"/>
    <hyperlink ref="A104" location="'3-5 - Serverovna'!C2" display="/"/>
    <hyperlink ref="A105" location="'3-6 - Slaboproud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2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4" t="s">
        <v>114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2:46" s="1" customFormat="1" ht="24.95" customHeight="1">
      <c r="B4" s="17"/>
      <c r="D4" s="116" t="s">
        <v>115</v>
      </c>
      <c r="I4" s="112"/>
      <c r="L4" s="17"/>
      <c r="M4" s="117" t="s">
        <v>10</v>
      </c>
      <c r="AT4" s="14" t="s">
        <v>4</v>
      </c>
    </row>
    <row r="5" spans="2:12" s="1" customFormat="1" ht="6.95" customHeight="1">
      <c r="B5" s="17"/>
      <c r="I5" s="112"/>
      <c r="L5" s="17"/>
    </row>
    <row r="6" spans="2:12" s="1" customFormat="1" ht="12" customHeight="1">
      <c r="B6" s="17"/>
      <c r="D6" s="118" t="s">
        <v>16</v>
      </c>
      <c r="I6" s="112"/>
      <c r="L6" s="17"/>
    </row>
    <row r="7" spans="2:12" s="1" customFormat="1" ht="16.5" customHeight="1">
      <c r="B7" s="17"/>
      <c r="E7" s="279" t="str">
        <f>'Rekapitulace stavby'!K6</f>
        <v>SOŠ Stříbro</v>
      </c>
      <c r="F7" s="280"/>
      <c r="G7" s="280"/>
      <c r="H7" s="280"/>
      <c r="I7" s="112"/>
      <c r="L7" s="17"/>
    </row>
    <row r="8" spans="2:12" s="1" customFormat="1" ht="12" customHeight="1">
      <c r="B8" s="17"/>
      <c r="D8" s="118" t="s">
        <v>116</v>
      </c>
      <c r="I8" s="112"/>
      <c r="L8" s="17"/>
    </row>
    <row r="9" spans="1:31" s="2" customFormat="1" ht="16.5" customHeight="1">
      <c r="A9" s="31"/>
      <c r="B9" s="36"/>
      <c r="C9" s="31"/>
      <c r="D9" s="31"/>
      <c r="E9" s="279" t="s">
        <v>880</v>
      </c>
      <c r="F9" s="282"/>
      <c r="G9" s="282"/>
      <c r="H9" s="282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8" t="s">
        <v>654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81" t="s">
        <v>1375</v>
      </c>
      <c r="F11" s="282"/>
      <c r="G11" s="282"/>
      <c r="H11" s="282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8" t="s">
        <v>18</v>
      </c>
      <c r="E13" s="31"/>
      <c r="F13" s="107" t="s">
        <v>1</v>
      </c>
      <c r="G13" s="31"/>
      <c r="H13" s="31"/>
      <c r="I13" s="120" t="s">
        <v>19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8" t="s">
        <v>20</v>
      </c>
      <c r="E14" s="31"/>
      <c r="F14" s="107" t="s">
        <v>882</v>
      </c>
      <c r="G14" s="31"/>
      <c r="H14" s="31"/>
      <c r="I14" s="120" t="s">
        <v>22</v>
      </c>
      <c r="J14" s="121" t="str">
        <f>'Rekapitulace stavby'!AN8</f>
        <v>12. 4. 2020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8" t="s">
        <v>24</v>
      </c>
      <c r="E16" s="31"/>
      <c r="F16" s="31"/>
      <c r="G16" s="31"/>
      <c r="H16" s="31"/>
      <c r="I16" s="120" t="s">
        <v>25</v>
      </c>
      <c r="J16" s="107" t="str">
        <f>IF('Rekapitulace stavby'!AN10="","",'Rekapitulace stavby'!AN10)</f>
        <v/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tr">
        <f>IF('Rekapitulace stavby'!E11="","",'Rekapitulace stavby'!E11)</f>
        <v>SOŠ Stříbro</v>
      </c>
      <c r="F17" s="31"/>
      <c r="G17" s="31"/>
      <c r="H17" s="31"/>
      <c r="I17" s="120" t="s">
        <v>26</v>
      </c>
      <c r="J17" s="107" t="str">
        <f>IF('Rekapitulace stavby'!AN11="","",'Rekapitulace stavby'!AN11)</f>
        <v/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8" t="s">
        <v>27</v>
      </c>
      <c r="E19" s="31"/>
      <c r="F19" s="31"/>
      <c r="G19" s="31"/>
      <c r="H19" s="31"/>
      <c r="I19" s="120" t="s">
        <v>25</v>
      </c>
      <c r="J19" s="27" t="str">
        <f>'Rekapitulace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83" t="str">
        <f>'Rekapitulace stavby'!E14</f>
        <v>Vyplň údaj</v>
      </c>
      <c r="F20" s="284"/>
      <c r="G20" s="284"/>
      <c r="H20" s="284"/>
      <c r="I20" s="120" t="s">
        <v>26</v>
      </c>
      <c r="J20" s="27" t="str">
        <f>'Rekapitulace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8" t="s">
        <v>29</v>
      </c>
      <c r="E22" s="31"/>
      <c r="F22" s="31"/>
      <c r="G22" s="31"/>
      <c r="H22" s="31"/>
      <c r="I22" s="120" t="s">
        <v>25</v>
      </c>
      <c r="J22" s="107" t="str">
        <f>IF('Rekapitulace stavby'!AN16="","",'Rekapitulace stavby'!AN16)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tr">
        <f>IF('Rekapitulace stavby'!E17="","",'Rekapitulace stavby'!E17)</f>
        <v>Ing.Volný Martin</v>
      </c>
      <c r="F23" s="31"/>
      <c r="G23" s="31"/>
      <c r="H23" s="31"/>
      <c r="I23" s="120" t="s">
        <v>26</v>
      </c>
      <c r="J23" s="107" t="str">
        <f>IF('Rekapitulace stavby'!AN17="","",'Rekapitulace stavby'!AN17)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8" t="s">
        <v>32</v>
      </c>
      <c r="E25" s="31"/>
      <c r="F25" s="31"/>
      <c r="G25" s="31"/>
      <c r="H25" s="31"/>
      <c r="I25" s="120" t="s">
        <v>25</v>
      </c>
      <c r="J25" s="107" t="str">
        <f>IF('Rekapitulace stavby'!AN19="","",'Rekapitulace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tr">
        <f>IF('Rekapitulace stavby'!E20="","",'Rekapitulace stavby'!E20)</f>
        <v>Milan Hájek</v>
      </c>
      <c r="F26" s="31"/>
      <c r="G26" s="31"/>
      <c r="H26" s="31"/>
      <c r="I26" s="120" t="s">
        <v>26</v>
      </c>
      <c r="J26" s="107" t="str">
        <f>IF('Rekapitulace stavby'!AN20="","",'Rekapitulace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8" t="s">
        <v>34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285" t="s">
        <v>1</v>
      </c>
      <c r="F29" s="285"/>
      <c r="G29" s="285"/>
      <c r="H29" s="28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8" t="s">
        <v>35</v>
      </c>
      <c r="E32" s="31"/>
      <c r="F32" s="31"/>
      <c r="G32" s="31"/>
      <c r="H32" s="31"/>
      <c r="I32" s="119"/>
      <c r="J32" s="129">
        <f>ROUND(J127,2)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30" t="s">
        <v>37</v>
      </c>
      <c r="G34" s="31"/>
      <c r="H34" s="31"/>
      <c r="I34" s="131" t="s">
        <v>36</v>
      </c>
      <c r="J34" s="130" t="s">
        <v>38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32" t="s">
        <v>39</v>
      </c>
      <c r="E35" s="118" t="s">
        <v>40</v>
      </c>
      <c r="F35" s="133">
        <f>ROUND((SUM(BE127:BE221)),2)</f>
        <v>0</v>
      </c>
      <c r="G35" s="31"/>
      <c r="H35" s="31"/>
      <c r="I35" s="134">
        <v>0.21</v>
      </c>
      <c r="J35" s="133">
        <f>ROUND(((SUM(BE127:BE221))*I35),2)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8" t="s">
        <v>41</v>
      </c>
      <c r="F36" s="133">
        <f>ROUND((SUM(BF127:BF221)),2)</f>
        <v>0</v>
      </c>
      <c r="G36" s="31"/>
      <c r="H36" s="31"/>
      <c r="I36" s="134">
        <v>0.15</v>
      </c>
      <c r="J36" s="133">
        <f>ROUND(((SUM(BF127:BF221))*I36),2)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8" t="s">
        <v>42</v>
      </c>
      <c r="F37" s="133">
        <f>ROUND((SUM(BG127:BG221)),2)</f>
        <v>0</v>
      </c>
      <c r="G37" s="31"/>
      <c r="H37" s="31"/>
      <c r="I37" s="134">
        <v>0.21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8" t="s">
        <v>43</v>
      </c>
      <c r="F38" s="133">
        <f>ROUND((SUM(BH127:BH221)),2)</f>
        <v>0</v>
      </c>
      <c r="G38" s="31"/>
      <c r="H38" s="31"/>
      <c r="I38" s="134">
        <v>0.15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8" t="s">
        <v>44</v>
      </c>
      <c r="F39" s="133">
        <f>ROUND((SUM(BI127:BI221)),2)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5"/>
      <c r="D41" s="136" t="s">
        <v>45</v>
      </c>
      <c r="E41" s="137"/>
      <c r="F41" s="137"/>
      <c r="G41" s="138" t="s">
        <v>46</v>
      </c>
      <c r="H41" s="139" t="s">
        <v>47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7"/>
      <c r="I43" s="112"/>
      <c r="L43" s="17"/>
    </row>
    <row r="44" spans="2:12" s="1" customFormat="1" ht="14.45" customHeight="1">
      <c r="B44" s="17"/>
      <c r="I44" s="112"/>
      <c r="L44" s="17"/>
    </row>
    <row r="45" spans="2:12" s="1" customFormat="1" ht="14.45" customHeight="1">
      <c r="B45" s="17"/>
      <c r="I45" s="112"/>
      <c r="L45" s="17"/>
    </row>
    <row r="46" spans="2:12" s="1" customFormat="1" ht="14.45" customHeight="1">
      <c r="B46" s="17"/>
      <c r="I46" s="112"/>
      <c r="L46" s="17"/>
    </row>
    <row r="47" spans="2:12" s="1" customFormat="1" ht="14.45" customHeight="1">
      <c r="B47" s="17"/>
      <c r="I47" s="112"/>
      <c r="L47" s="17"/>
    </row>
    <row r="48" spans="2:12" s="1" customFormat="1" ht="14.45" customHeight="1">
      <c r="B48" s="17"/>
      <c r="I48" s="112"/>
      <c r="L48" s="17"/>
    </row>
    <row r="49" spans="2:12" s="1" customFormat="1" ht="14.45" customHeight="1">
      <c r="B49" s="17"/>
      <c r="I49" s="112"/>
      <c r="L49" s="17"/>
    </row>
    <row r="50" spans="2:12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119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86" t="str">
        <f>E7</f>
        <v>SOŠ Stříbro</v>
      </c>
      <c r="F85" s="287"/>
      <c r="G85" s="287"/>
      <c r="H85" s="287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18"/>
      <c r="C86" s="26" t="s">
        <v>116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86" t="s">
        <v>880</v>
      </c>
      <c r="F87" s="288"/>
      <c r="G87" s="288"/>
      <c r="H87" s="288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654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9" t="str">
        <f>E11</f>
        <v>3-6 - Slaboproud</v>
      </c>
      <c r="F89" s="288"/>
      <c r="G89" s="288"/>
      <c r="H89" s="288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20</v>
      </c>
      <c r="D91" s="33"/>
      <c r="E91" s="33"/>
      <c r="F91" s="24" t="str">
        <f>F14</f>
        <v xml:space="preserve"> </v>
      </c>
      <c r="G91" s="33"/>
      <c r="H91" s="33"/>
      <c r="I91" s="120" t="s">
        <v>22</v>
      </c>
      <c r="J91" s="63" t="str">
        <f>IF(J14="","",J14)</f>
        <v>12. 4. 2020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24</v>
      </c>
      <c r="D93" s="33"/>
      <c r="E93" s="33"/>
      <c r="F93" s="24" t="str">
        <f>E17</f>
        <v>SOŠ Stříbro</v>
      </c>
      <c r="G93" s="33"/>
      <c r="H93" s="33"/>
      <c r="I93" s="120" t="s">
        <v>29</v>
      </c>
      <c r="J93" s="29" t="str">
        <f>E23</f>
        <v>Ing.Volný Martin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27</v>
      </c>
      <c r="D94" s="33"/>
      <c r="E94" s="33"/>
      <c r="F94" s="24" t="str">
        <f>IF(E20="","",E20)</f>
        <v>Vyplň údaj</v>
      </c>
      <c r="G94" s="33"/>
      <c r="H94" s="33"/>
      <c r="I94" s="120" t="s">
        <v>32</v>
      </c>
      <c r="J94" s="29" t="str">
        <f>E26</f>
        <v>Milan Hájek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120</v>
      </c>
      <c r="D96" s="160"/>
      <c r="E96" s="160"/>
      <c r="F96" s="160"/>
      <c r="G96" s="160"/>
      <c r="H96" s="160"/>
      <c r="I96" s="161"/>
      <c r="J96" s="162" t="s">
        <v>121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122</v>
      </c>
      <c r="D98" s="33"/>
      <c r="E98" s="33"/>
      <c r="F98" s="33"/>
      <c r="G98" s="33"/>
      <c r="H98" s="33"/>
      <c r="I98" s="119"/>
      <c r="J98" s="81">
        <f>J127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123</v>
      </c>
    </row>
    <row r="99" spans="2:12" s="9" customFormat="1" ht="24.95" customHeight="1">
      <c r="B99" s="164"/>
      <c r="C99" s="165"/>
      <c r="D99" s="166" t="s">
        <v>131</v>
      </c>
      <c r="E99" s="167"/>
      <c r="F99" s="167"/>
      <c r="G99" s="167"/>
      <c r="H99" s="167"/>
      <c r="I99" s="168"/>
      <c r="J99" s="169">
        <f>J128</f>
        <v>0</v>
      </c>
      <c r="K99" s="165"/>
      <c r="L99" s="170"/>
    </row>
    <row r="100" spans="2:12" s="10" customFormat="1" ht="19.9" customHeight="1">
      <c r="B100" s="171"/>
      <c r="C100" s="101"/>
      <c r="D100" s="172" t="s">
        <v>1376</v>
      </c>
      <c r="E100" s="173"/>
      <c r="F100" s="173"/>
      <c r="G100" s="173"/>
      <c r="H100" s="173"/>
      <c r="I100" s="174"/>
      <c r="J100" s="175">
        <f>J129</f>
        <v>0</v>
      </c>
      <c r="K100" s="101"/>
      <c r="L100" s="176"/>
    </row>
    <row r="101" spans="2:12" s="10" customFormat="1" ht="19.9" customHeight="1">
      <c r="B101" s="171"/>
      <c r="C101" s="101"/>
      <c r="D101" s="172" t="s">
        <v>1377</v>
      </c>
      <c r="E101" s="173"/>
      <c r="F101" s="173"/>
      <c r="G101" s="173"/>
      <c r="H101" s="173"/>
      <c r="I101" s="174"/>
      <c r="J101" s="175">
        <f>J130</f>
        <v>0</v>
      </c>
      <c r="K101" s="101"/>
      <c r="L101" s="176"/>
    </row>
    <row r="102" spans="2:12" s="10" customFormat="1" ht="19.9" customHeight="1">
      <c r="B102" s="171"/>
      <c r="C102" s="101"/>
      <c r="D102" s="172" t="s">
        <v>1378</v>
      </c>
      <c r="E102" s="173"/>
      <c r="F102" s="173"/>
      <c r="G102" s="173"/>
      <c r="H102" s="173"/>
      <c r="I102" s="174"/>
      <c r="J102" s="175">
        <f>J144</f>
        <v>0</v>
      </c>
      <c r="K102" s="101"/>
      <c r="L102" s="176"/>
    </row>
    <row r="103" spans="2:12" s="10" customFormat="1" ht="19.9" customHeight="1">
      <c r="B103" s="171"/>
      <c r="C103" s="101"/>
      <c r="D103" s="172" t="s">
        <v>1379</v>
      </c>
      <c r="E103" s="173"/>
      <c r="F103" s="173"/>
      <c r="G103" s="173"/>
      <c r="H103" s="173"/>
      <c r="I103" s="174"/>
      <c r="J103" s="175">
        <f>J156</f>
        <v>0</v>
      </c>
      <c r="K103" s="101"/>
      <c r="L103" s="176"/>
    </row>
    <row r="104" spans="2:12" s="9" customFormat="1" ht="24.95" customHeight="1">
      <c r="B104" s="164"/>
      <c r="C104" s="165"/>
      <c r="D104" s="166" t="s">
        <v>660</v>
      </c>
      <c r="E104" s="167"/>
      <c r="F104" s="167"/>
      <c r="G104" s="167"/>
      <c r="H104" s="167"/>
      <c r="I104" s="168"/>
      <c r="J104" s="169">
        <f>J218</f>
        <v>0</v>
      </c>
      <c r="K104" s="165"/>
      <c r="L104" s="170"/>
    </row>
    <row r="105" spans="2:12" s="10" customFormat="1" ht="19.9" customHeight="1">
      <c r="B105" s="171"/>
      <c r="C105" s="101"/>
      <c r="D105" s="172" t="s">
        <v>891</v>
      </c>
      <c r="E105" s="173"/>
      <c r="F105" s="173"/>
      <c r="G105" s="173"/>
      <c r="H105" s="173"/>
      <c r="I105" s="174"/>
      <c r="J105" s="175">
        <f>J219</f>
        <v>0</v>
      </c>
      <c r="K105" s="101"/>
      <c r="L105" s="176"/>
    </row>
    <row r="106" spans="1:31" s="2" customFormat="1" ht="21.75" customHeight="1">
      <c r="A106" s="31"/>
      <c r="B106" s="32"/>
      <c r="C106" s="33"/>
      <c r="D106" s="33"/>
      <c r="E106" s="33"/>
      <c r="F106" s="33"/>
      <c r="G106" s="33"/>
      <c r="H106" s="33"/>
      <c r="I106" s="119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51"/>
      <c r="C107" s="52"/>
      <c r="D107" s="52"/>
      <c r="E107" s="52"/>
      <c r="F107" s="52"/>
      <c r="G107" s="52"/>
      <c r="H107" s="52"/>
      <c r="I107" s="155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2" customFormat="1" ht="6.95" customHeight="1">
      <c r="A111" s="31"/>
      <c r="B111" s="53"/>
      <c r="C111" s="54"/>
      <c r="D111" s="54"/>
      <c r="E111" s="54"/>
      <c r="F111" s="54"/>
      <c r="G111" s="54"/>
      <c r="H111" s="54"/>
      <c r="I111" s="158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0" t="s">
        <v>136</v>
      </c>
      <c r="D112" s="33"/>
      <c r="E112" s="33"/>
      <c r="F112" s="33"/>
      <c r="G112" s="33"/>
      <c r="H112" s="33"/>
      <c r="I112" s="119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119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16</v>
      </c>
      <c r="D114" s="33"/>
      <c r="E114" s="33"/>
      <c r="F114" s="33"/>
      <c r="G114" s="33"/>
      <c r="H114" s="33"/>
      <c r="I114" s="119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86" t="str">
        <f>E7</f>
        <v>SOŠ Stříbro</v>
      </c>
      <c r="F115" s="287"/>
      <c r="G115" s="287"/>
      <c r="H115" s="287"/>
      <c r="I115" s="119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2:12" s="1" customFormat="1" ht="12" customHeight="1">
      <c r="B116" s="18"/>
      <c r="C116" s="26" t="s">
        <v>116</v>
      </c>
      <c r="D116" s="19"/>
      <c r="E116" s="19"/>
      <c r="F116" s="19"/>
      <c r="G116" s="19"/>
      <c r="H116" s="19"/>
      <c r="I116" s="112"/>
      <c r="J116" s="19"/>
      <c r="K116" s="19"/>
      <c r="L116" s="17"/>
    </row>
    <row r="117" spans="1:31" s="2" customFormat="1" ht="16.5" customHeight="1">
      <c r="A117" s="31"/>
      <c r="B117" s="32"/>
      <c r="C117" s="33"/>
      <c r="D117" s="33"/>
      <c r="E117" s="286" t="s">
        <v>880</v>
      </c>
      <c r="F117" s="288"/>
      <c r="G117" s="288"/>
      <c r="H117" s="288"/>
      <c r="I117" s="119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654</v>
      </c>
      <c r="D118" s="33"/>
      <c r="E118" s="33"/>
      <c r="F118" s="33"/>
      <c r="G118" s="33"/>
      <c r="H118" s="33"/>
      <c r="I118" s="119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6.5" customHeight="1">
      <c r="A119" s="31"/>
      <c r="B119" s="32"/>
      <c r="C119" s="33"/>
      <c r="D119" s="33"/>
      <c r="E119" s="239" t="str">
        <f>E11</f>
        <v>3-6 - Slaboproud</v>
      </c>
      <c r="F119" s="288"/>
      <c r="G119" s="288"/>
      <c r="H119" s="288"/>
      <c r="I119" s="119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119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20</v>
      </c>
      <c r="D121" s="33"/>
      <c r="E121" s="33"/>
      <c r="F121" s="24" t="str">
        <f>F14</f>
        <v xml:space="preserve"> </v>
      </c>
      <c r="G121" s="33"/>
      <c r="H121" s="33"/>
      <c r="I121" s="120" t="s">
        <v>22</v>
      </c>
      <c r="J121" s="63" t="str">
        <f>IF(J14="","",J14)</f>
        <v>12. 4. 2020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119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5.2" customHeight="1">
      <c r="A123" s="31"/>
      <c r="B123" s="32"/>
      <c r="C123" s="26" t="s">
        <v>24</v>
      </c>
      <c r="D123" s="33"/>
      <c r="E123" s="33"/>
      <c r="F123" s="24" t="str">
        <f>E17</f>
        <v>SOŠ Stříbro</v>
      </c>
      <c r="G123" s="33"/>
      <c r="H123" s="33"/>
      <c r="I123" s="120" t="s">
        <v>29</v>
      </c>
      <c r="J123" s="29" t="str">
        <f>E23</f>
        <v>Ing.Volný Martin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5.2" customHeight="1">
      <c r="A124" s="31"/>
      <c r="B124" s="32"/>
      <c r="C124" s="26" t="s">
        <v>27</v>
      </c>
      <c r="D124" s="33"/>
      <c r="E124" s="33"/>
      <c r="F124" s="24" t="str">
        <f>IF(E20="","",E20)</f>
        <v>Vyplň údaj</v>
      </c>
      <c r="G124" s="33"/>
      <c r="H124" s="33"/>
      <c r="I124" s="120" t="s">
        <v>32</v>
      </c>
      <c r="J124" s="29" t="str">
        <f>E26</f>
        <v>Milan Hájek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0.35" customHeight="1">
      <c r="A125" s="31"/>
      <c r="B125" s="32"/>
      <c r="C125" s="33"/>
      <c r="D125" s="33"/>
      <c r="E125" s="33"/>
      <c r="F125" s="33"/>
      <c r="G125" s="33"/>
      <c r="H125" s="33"/>
      <c r="I125" s="119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11" customFormat="1" ht="29.25" customHeight="1">
      <c r="A126" s="177"/>
      <c r="B126" s="178"/>
      <c r="C126" s="179" t="s">
        <v>137</v>
      </c>
      <c r="D126" s="180" t="s">
        <v>60</v>
      </c>
      <c r="E126" s="180" t="s">
        <v>56</v>
      </c>
      <c r="F126" s="180" t="s">
        <v>57</v>
      </c>
      <c r="G126" s="180" t="s">
        <v>138</v>
      </c>
      <c r="H126" s="180" t="s">
        <v>139</v>
      </c>
      <c r="I126" s="181" t="s">
        <v>140</v>
      </c>
      <c r="J126" s="180" t="s">
        <v>121</v>
      </c>
      <c r="K126" s="182" t="s">
        <v>141</v>
      </c>
      <c r="L126" s="183"/>
      <c r="M126" s="72" t="s">
        <v>1</v>
      </c>
      <c r="N126" s="73" t="s">
        <v>39</v>
      </c>
      <c r="O126" s="73" t="s">
        <v>142</v>
      </c>
      <c r="P126" s="73" t="s">
        <v>143</v>
      </c>
      <c r="Q126" s="73" t="s">
        <v>144</v>
      </c>
      <c r="R126" s="73" t="s">
        <v>145</v>
      </c>
      <c r="S126" s="73" t="s">
        <v>146</v>
      </c>
      <c r="T126" s="74" t="s">
        <v>147</v>
      </c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</row>
    <row r="127" spans="1:63" s="2" customFormat="1" ht="22.9" customHeight="1">
      <c r="A127" s="31"/>
      <c r="B127" s="32"/>
      <c r="C127" s="79" t="s">
        <v>148</v>
      </c>
      <c r="D127" s="33"/>
      <c r="E127" s="33"/>
      <c r="F127" s="33"/>
      <c r="G127" s="33"/>
      <c r="H127" s="33"/>
      <c r="I127" s="119"/>
      <c r="J127" s="184">
        <f>BK127</f>
        <v>0</v>
      </c>
      <c r="K127" s="33"/>
      <c r="L127" s="36"/>
      <c r="M127" s="75"/>
      <c r="N127" s="185"/>
      <c r="O127" s="76"/>
      <c r="P127" s="186">
        <f>P128+P218</f>
        <v>0</v>
      </c>
      <c r="Q127" s="76"/>
      <c r="R127" s="186">
        <f>R128+R218</f>
        <v>0</v>
      </c>
      <c r="S127" s="76"/>
      <c r="T127" s="187">
        <f>T128+T218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74</v>
      </c>
      <c r="AU127" s="14" t="s">
        <v>123</v>
      </c>
      <c r="BK127" s="188">
        <f>BK128+BK218</f>
        <v>0</v>
      </c>
    </row>
    <row r="128" spans="2:63" s="12" customFormat="1" ht="25.9" customHeight="1">
      <c r="B128" s="189"/>
      <c r="C128" s="190"/>
      <c r="D128" s="191" t="s">
        <v>74</v>
      </c>
      <c r="E128" s="192" t="s">
        <v>246</v>
      </c>
      <c r="F128" s="192" t="s">
        <v>247</v>
      </c>
      <c r="G128" s="190"/>
      <c r="H128" s="190"/>
      <c r="I128" s="193"/>
      <c r="J128" s="194">
        <f>BK128</f>
        <v>0</v>
      </c>
      <c r="K128" s="190"/>
      <c r="L128" s="195"/>
      <c r="M128" s="196"/>
      <c r="N128" s="197"/>
      <c r="O128" s="197"/>
      <c r="P128" s="198">
        <f>P129+P130+P144+P156</f>
        <v>0</v>
      </c>
      <c r="Q128" s="197"/>
      <c r="R128" s="198">
        <f>R129+R130+R144+R156</f>
        <v>0</v>
      </c>
      <c r="S128" s="197"/>
      <c r="T128" s="199">
        <f>T129+T130+T144+T156</f>
        <v>0</v>
      </c>
      <c r="AR128" s="200" t="s">
        <v>84</v>
      </c>
      <c r="AT128" s="201" t="s">
        <v>74</v>
      </c>
      <c r="AU128" s="201" t="s">
        <v>75</v>
      </c>
      <c r="AY128" s="200" t="s">
        <v>151</v>
      </c>
      <c r="BK128" s="202">
        <f>BK129+BK130+BK144+BK156</f>
        <v>0</v>
      </c>
    </row>
    <row r="129" spans="2:63" s="12" customFormat="1" ht="22.9" customHeight="1">
      <c r="B129" s="189"/>
      <c r="C129" s="190"/>
      <c r="D129" s="191" t="s">
        <v>74</v>
      </c>
      <c r="E129" s="203" t="s">
        <v>1380</v>
      </c>
      <c r="F129" s="203" t="s">
        <v>1381</v>
      </c>
      <c r="G129" s="190"/>
      <c r="H129" s="190"/>
      <c r="I129" s="193"/>
      <c r="J129" s="204">
        <f>BK129</f>
        <v>0</v>
      </c>
      <c r="K129" s="190"/>
      <c r="L129" s="195"/>
      <c r="M129" s="196"/>
      <c r="N129" s="197"/>
      <c r="O129" s="197"/>
      <c r="P129" s="198">
        <v>0</v>
      </c>
      <c r="Q129" s="197"/>
      <c r="R129" s="198">
        <v>0</v>
      </c>
      <c r="S129" s="197"/>
      <c r="T129" s="199">
        <v>0</v>
      </c>
      <c r="AR129" s="200" t="s">
        <v>84</v>
      </c>
      <c r="AT129" s="201" t="s">
        <v>74</v>
      </c>
      <c r="AU129" s="201" t="s">
        <v>80</v>
      </c>
      <c r="AY129" s="200" t="s">
        <v>151</v>
      </c>
      <c r="BK129" s="202">
        <v>0</v>
      </c>
    </row>
    <row r="130" spans="2:63" s="12" customFormat="1" ht="22.9" customHeight="1">
      <c r="B130" s="189"/>
      <c r="C130" s="190"/>
      <c r="D130" s="191" t="s">
        <v>74</v>
      </c>
      <c r="E130" s="203" t="s">
        <v>1382</v>
      </c>
      <c r="F130" s="203" t="s">
        <v>1383</v>
      </c>
      <c r="G130" s="190"/>
      <c r="H130" s="190"/>
      <c r="I130" s="193"/>
      <c r="J130" s="204">
        <f>BK130</f>
        <v>0</v>
      </c>
      <c r="K130" s="190"/>
      <c r="L130" s="195"/>
      <c r="M130" s="196"/>
      <c r="N130" s="197"/>
      <c r="O130" s="197"/>
      <c r="P130" s="198">
        <f>SUM(P131:P143)</f>
        <v>0</v>
      </c>
      <c r="Q130" s="197"/>
      <c r="R130" s="198">
        <f>SUM(R131:R143)</f>
        <v>0</v>
      </c>
      <c r="S130" s="197"/>
      <c r="T130" s="199">
        <f>SUM(T131:T143)</f>
        <v>0</v>
      </c>
      <c r="AR130" s="200" t="s">
        <v>80</v>
      </c>
      <c r="AT130" s="201" t="s">
        <v>74</v>
      </c>
      <c r="AU130" s="201" t="s">
        <v>80</v>
      </c>
      <c r="AY130" s="200" t="s">
        <v>151</v>
      </c>
      <c r="BK130" s="202">
        <f>SUM(BK131:BK143)</f>
        <v>0</v>
      </c>
    </row>
    <row r="131" spans="1:65" s="2" customFormat="1" ht="16.5" customHeight="1">
      <c r="A131" s="31"/>
      <c r="B131" s="32"/>
      <c r="C131" s="205" t="s">
        <v>80</v>
      </c>
      <c r="D131" s="205" t="s">
        <v>153</v>
      </c>
      <c r="E131" s="206" t="s">
        <v>1384</v>
      </c>
      <c r="F131" s="207" t="s">
        <v>1385</v>
      </c>
      <c r="G131" s="208" t="s">
        <v>1</v>
      </c>
      <c r="H131" s="209">
        <v>0</v>
      </c>
      <c r="I131" s="210"/>
      <c r="J131" s="211">
        <f aca="true" t="shared" si="0" ref="J131:J143">ROUND(I131*H131,2)</f>
        <v>0</v>
      </c>
      <c r="K131" s="207" t="s">
        <v>1</v>
      </c>
      <c r="L131" s="36"/>
      <c r="M131" s="212" t="s">
        <v>1</v>
      </c>
      <c r="N131" s="213" t="s">
        <v>40</v>
      </c>
      <c r="O131" s="68"/>
      <c r="P131" s="214">
        <f aca="true" t="shared" si="1" ref="P131:P143">O131*H131</f>
        <v>0</v>
      </c>
      <c r="Q131" s="214">
        <v>0</v>
      </c>
      <c r="R131" s="214">
        <f aca="true" t="shared" si="2" ref="R131:R143">Q131*H131</f>
        <v>0</v>
      </c>
      <c r="S131" s="214">
        <v>0</v>
      </c>
      <c r="T131" s="215">
        <f aca="true" t="shared" si="3" ref="T131:T143"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6" t="s">
        <v>158</v>
      </c>
      <c r="AT131" s="216" t="s">
        <v>153</v>
      </c>
      <c r="AU131" s="216" t="s">
        <v>84</v>
      </c>
      <c r="AY131" s="14" t="s">
        <v>151</v>
      </c>
      <c r="BE131" s="217">
        <f aca="true" t="shared" si="4" ref="BE131:BE143">IF(N131="základní",J131,0)</f>
        <v>0</v>
      </c>
      <c r="BF131" s="217">
        <f aca="true" t="shared" si="5" ref="BF131:BF143">IF(N131="snížená",J131,0)</f>
        <v>0</v>
      </c>
      <c r="BG131" s="217">
        <f aca="true" t="shared" si="6" ref="BG131:BG143">IF(N131="zákl. přenesená",J131,0)</f>
        <v>0</v>
      </c>
      <c r="BH131" s="217">
        <f aca="true" t="shared" si="7" ref="BH131:BH143">IF(N131="sníž. přenesená",J131,0)</f>
        <v>0</v>
      </c>
      <c r="BI131" s="217">
        <f aca="true" t="shared" si="8" ref="BI131:BI143">IF(N131="nulová",J131,0)</f>
        <v>0</v>
      </c>
      <c r="BJ131" s="14" t="s">
        <v>80</v>
      </c>
      <c r="BK131" s="217">
        <f aca="true" t="shared" si="9" ref="BK131:BK143">ROUND(I131*H131,2)</f>
        <v>0</v>
      </c>
      <c r="BL131" s="14" t="s">
        <v>158</v>
      </c>
      <c r="BM131" s="216" t="s">
        <v>84</v>
      </c>
    </row>
    <row r="132" spans="1:65" s="2" customFormat="1" ht="16.5" customHeight="1">
      <c r="A132" s="31"/>
      <c r="B132" s="32"/>
      <c r="C132" s="219" t="s">
        <v>84</v>
      </c>
      <c r="D132" s="219" t="s">
        <v>537</v>
      </c>
      <c r="E132" s="220" t="s">
        <v>1386</v>
      </c>
      <c r="F132" s="221" t="s">
        <v>1387</v>
      </c>
      <c r="G132" s="222" t="s">
        <v>172</v>
      </c>
      <c r="H132" s="223">
        <v>3</v>
      </c>
      <c r="I132" s="224"/>
      <c r="J132" s="225">
        <f t="shared" si="0"/>
        <v>0</v>
      </c>
      <c r="K132" s="221" t="s">
        <v>1</v>
      </c>
      <c r="L132" s="226"/>
      <c r="M132" s="227" t="s">
        <v>1</v>
      </c>
      <c r="N132" s="228" t="s">
        <v>40</v>
      </c>
      <c r="O132" s="68"/>
      <c r="P132" s="214">
        <f t="shared" si="1"/>
        <v>0</v>
      </c>
      <c r="Q132" s="214">
        <v>0</v>
      </c>
      <c r="R132" s="214">
        <f t="shared" si="2"/>
        <v>0</v>
      </c>
      <c r="S132" s="214">
        <v>0</v>
      </c>
      <c r="T132" s="215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6" t="s">
        <v>185</v>
      </c>
      <c r="AT132" s="216" t="s">
        <v>537</v>
      </c>
      <c r="AU132" s="216" t="s">
        <v>84</v>
      </c>
      <c r="AY132" s="14" t="s">
        <v>151</v>
      </c>
      <c r="BE132" s="217">
        <f t="shared" si="4"/>
        <v>0</v>
      </c>
      <c r="BF132" s="217">
        <f t="shared" si="5"/>
        <v>0</v>
      </c>
      <c r="BG132" s="217">
        <f t="shared" si="6"/>
        <v>0</v>
      </c>
      <c r="BH132" s="217">
        <f t="shared" si="7"/>
        <v>0</v>
      </c>
      <c r="BI132" s="217">
        <f t="shared" si="8"/>
        <v>0</v>
      </c>
      <c r="BJ132" s="14" t="s">
        <v>80</v>
      </c>
      <c r="BK132" s="217">
        <f t="shared" si="9"/>
        <v>0</v>
      </c>
      <c r="BL132" s="14" t="s">
        <v>158</v>
      </c>
      <c r="BM132" s="216" t="s">
        <v>158</v>
      </c>
    </row>
    <row r="133" spans="1:65" s="2" customFormat="1" ht="16.5" customHeight="1">
      <c r="A133" s="31"/>
      <c r="B133" s="32"/>
      <c r="C133" s="219" t="s">
        <v>91</v>
      </c>
      <c r="D133" s="219" t="s">
        <v>537</v>
      </c>
      <c r="E133" s="220" t="s">
        <v>1388</v>
      </c>
      <c r="F133" s="221" t="s">
        <v>1389</v>
      </c>
      <c r="G133" s="222" t="s">
        <v>172</v>
      </c>
      <c r="H133" s="223">
        <v>4</v>
      </c>
      <c r="I133" s="224"/>
      <c r="J133" s="225">
        <f t="shared" si="0"/>
        <v>0</v>
      </c>
      <c r="K133" s="221" t="s">
        <v>1</v>
      </c>
      <c r="L133" s="226"/>
      <c r="M133" s="227" t="s">
        <v>1</v>
      </c>
      <c r="N133" s="228" t="s">
        <v>40</v>
      </c>
      <c r="O133" s="68"/>
      <c r="P133" s="214">
        <f t="shared" si="1"/>
        <v>0</v>
      </c>
      <c r="Q133" s="214">
        <v>0</v>
      </c>
      <c r="R133" s="214">
        <f t="shared" si="2"/>
        <v>0</v>
      </c>
      <c r="S133" s="214">
        <v>0</v>
      </c>
      <c r="T133" s="215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6" t="s">
        <v>185</v>
      </c>
      <c r="AT133" s="216" t="s">
        <v>537</v>
      </c>
      <c r="AU133" s="216" t="s">
        <v>84</v>
      </c>
      <c r="AY133" s="14" t="s">
        <v>151</v>
      </c>
      <c r="BE133" s="217">
        <f t="shared" si="4"/>
        <v>0</v>
      </c>
      <c r="BF133" s="217">
        <f t="shared" si="5"/>
        <v>0</v>
      </c>
      <c r="BG133" s="217">
        <f t="shared" si="6"/>
        <v>0</v>
      </c>
      <c r="BH133" s="217">
        <f t="shared" si="7"/>
        <v>0</v>
      </c>
      <c r="BI133" s="217">
        <f t="shared" si="8"/>
        <v>0</v>
      </c>
      <c r="BJ133" s="14" t="s">
        <v>80</v>
      </c>
      <c r="BK133" s="217">
        <f t="shared" si="9"/>
        <v>0</v>
      </c>
      <c r="BL133" s="14" t="s">
        <v>158</v>
      </c>
      <c r="BM133" s="216" t="s">
        <v>168</v>
      </c>
    </row>
    <row r="134" spans="1:65" s="2" customFormat="1" ht="16.5" customHeight="1">
      <c r="A134" s="31"/>
      <c r="B134" s="32"/>
      <c r="C134" s="219" t="s">
        <v>158</v>
      </c>
      <c r="D134" s="219" t="s">
        <v>537</v>
      </c>
      <c r="E134" s="220" t="s">
        <v>1390</v>
      </c>
      <c r="F134" s="221" t="s">
        <v>1391</v>
      </c>
      <c r="G134" s="222" t="s">
        <v>172</v>
      </c>
      <c r="H134" s="223">
        <v>2</v>
      </c>
      <c r="I134" s="224"/>
      <c r="J134" s="225">
        <f t="shared" si="0"/>
        <v>0</v>
      </c>
      <c r="K134" s="221" t="s">
        <v>1</v>
      </c>
      <c r="L134" s="226"/>
      <c r="M134" s="227" t="s">
        <v>1</v>
      </c>
      <c r="N134" s="228" t="s">
        <v>40</v>
      </c>
      <c r="O134" s="68"/>
      <c r="P134" s="214">
        <f t="shared" si="1"/>
        <v>0</v>
      </c>
      <c r="Q134" s="214">
        <v>0</v>
      </c>
      <c r="R134" s="214">
        <f t="shared" si="2"/>
        <v>0</v>
      </c>
      <c r="S134" s="214">
        <v>0</v>
      </c>
      <c r="T134" s="215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6" t="s">
        <v>185</v>
      </c>
      <c r="AT134" s="216" t="s">
        <v>537</v>
      </c>
      <c r="AU134" s="216" t="s">
        <v>84</v>
      </c>
      <c r="AY134" s="14" t="s">
        <v>151</v>
      </c>
      <c r="BE134" s="217">
        <f t="shared" si="4"/>
        <v>0</v>
      </c>
      <c r="BF134" s="217">
        <f t="shared" si="5"/>
        <v>0</v>
      </c>
      <c r="BG134" s="217">
        <f t="shared" si="6"/>
        <v>0</v>
      </c>
      <c r="BH134" s="217">
        <f t="shared" si="7"/>
        <v>0</v>
      </c>
      <c r="BI134" s="217">
        <f t="shared" si="8"/>
        <v>0</v>
      </c>
      <c r="BJ134" s="14" t="s">
        <v>80</v>
      </c>
      <c r="BK134" s="217">
        <f t="shared" si="9"/>
        <v>0</v>
      </c>
      <c r="BL134" s="14" t="s">
        <v>158</v>
      </c>
      <c r="BM134" s="216" t="s">
        <v>185</v>
      </c>
    </row>
    <row r="135" spans="1:65" s="2" customFormat="1" ht="16.5" customHeight="1">
      <c r="A135" s="31"/>
      <c r="B135" s="32"/>
      <c r="C135" s="219" t="s">
        <v>174</v>
      </c>
      <c r="D135" s="219" t="s">
        <v>537</v>
      </c>
      <c r="E135" s="220" t="s">
        <v>1392</v>
      </c>
      <c r="F135" s="221" t="s">
        <v>1393</v>
      </c>
      <c r="G135" s="222" t="s">
        <v>172</v>
      </c>
      <c r="H135" s="223">
        <v>3</v>
      </c>
      <c r="I135" s="224"/>
      <c r="J135" s="225">
        <f t="shared" si="0"/>
        <v>0</v>
      </c>
      <c r="K135" s="221" t="s">
        <v>1</v>
      </c>
      <c r="L135" s="226"/>
      <c r="M135" s="227" t="s">
        <v>1</v>
      </c>
      <c r="N135" s="228" t="s">
        <v>40</v>
      </c>
      <c r="O135" s="68"/>
      <c r="P135" s="214">
        <f t="shared" si="1"/>
        <v>0</v>
      </c>
      <c r="Q135" s="214">
        <v>0</v>
      </c>
      <c r="R135" s="214">
        <f t="shared" si="2"/>
        <v>0</v>
      </c>
      <c r="S135" s="214">
        <v>0</v>
      </c>
      <c r="T135" s="215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6" t="s">
        <v>185</v>
      </c>
      <c r="AT135" s="216" t="s">
        <v>537</v>
      </c>
      <c r="AU135" s="216" t="s">
        <v>84</v>
      </c>
      <c r="AY135" s="14" t="s">
        <v>151</v>
      </c>
      <c r="BE135" s="217">
        <f t="shared" si="4"/>
        <v>0</v>
      </c>
      <c r="BF135" s="217">
        <f t="shared" si="5"/>
        <v>0</v>
      </c>
      <c r="BG135" s="217">
        <f t="shared" si="6"/>
        <v>0</v>
      </c>
      <c r="BH135" s="217">
        <f t="shared" si="7"/>
        <v>0</v>
      </c>
      <c r="BI135" s="217">
        <f t="shared" si="8"/>
        <v>0</v>
      </c>
      <c r="BJ135" s="14" t="s">
        <v>80</v>
      </c>
      <c r="BK135" s="217">
        <f t="shared" si="9"/>
        <v>0</v>
      </c>
      <c r="BL135" s="14" t="s">
        <v>158</v>
      </c>
      <c r="BM135" s="216" t="s">
        <v>193</v>
      </c>
    </row>
    <row r="136" spans="1:65" s="2" customFormat="1" ht="16.5" customHeight="1">
      <c r="A136" s="31"/>
      <c r="B136" s="32"/>
      <c r="C136" s="219" t="s">
        <v>168</v>
      </c>
      <c r="D136" s="219" t="s">
        <v>537</v>
      </c>
      <c r="E136" s="220" t="s">
        <v>1394</v>
      </c>
      <c r="F136" s="221" t="s">
        <v>1395</v>
      </c>
      <c r="G136" s="222" t="s">
        <v>172</v>
      </c>
      <c r="H136" s="223">
        <v>2</v>
      </c>
      <c r="I136" s="224"/>
      <c r="J136" s="225">
        <f t="shared" si="0"/>
        <v>0</v>
      </c>
      <c r="K136" s="221" t="s">
        <v>1</v>
      </c>
      <c r="L136" s="226"/>
      <c r="M136" s="227" t="s">
        <v>1</v>
      </c>
      <c r="N136" s="228" t="s">
        <v>40</v>
      </c>
      <c r="O136" s="68"/>
      <c r="P136" s="214">
        <f t="shared" si="1"/>
        <v>0</v>
      </c>
      <c r="Q136" s="214">
        <v>0</v>
      </c>
      <c r="R136" s="214">
        <f t="shared" si="2"/>
        <v>0</v>
      </c>
      <c r="S136" s="214">
        <v>0</v>
      </c>
      <c r="T136" s="215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6" t="s">
        <v>185</v>
      </c>
      <c r="AT136" s="216" t="s">
        <v>537</v>
      </c>
      <c r="AU136" s="216" t="s">
        <v>84</v>
      </c>
      <c r="AY136" s="14" t="s">
        <v>151</v>
      </c>
      <c r="BE136" s="217">
        <f t="shared" si="4"/>
        <v>0</v>
      </c>
      <c r="BF136" s="217">
        <f t="shared" si="5"/>
        <v>0</v>
      </c>
      <c r="BG136" s="217">
        <f t="shared" si="6"/>
        <v>0</v>
      </c>
      <c r="BH136" s="217">
        <f t="shared" si="7"/>
        <v>0</v>
      </c>
      <c r="BI136" s="217">
        <f t="shared" si="8"/>
        <v>0</v>
      </c>
      <c r="BJ136" s="14" t="s">
        <v>80</v>
      </c>
      <c r="BK136" s="217">
        <f t="shared" si="9"/>
        <v>0</v>
      </c>
      <c r="BL136" s="14" t="s">
        <v>158</v>
      </c>
      <c r="BM136" s="216" t="s">
        <v>202</v>
      </c>
    </row>
    <row r="137" spans="1:65" s="2" customFormat="1" ht="16.5" customHeight="1">
      <c r="A137" s="31"/>
      <c r="B137" s="32"/>
      <c r="C137" s="219" t="s">
        <v>181</v>
      </c>
      <c r="D137" s="219" t="s">
        <v>537</v>
      </c>
      <c r="E137" s="220" t="s">
        <v>1396</v>
      </c>
      <c r="F137" s="221" t="s">
        <v>1397</v>
      </c>
      <c r="G137" s="222" t="s">
        <v>205</v>
      </c>
      <c r="H137" s="223">
        <v>160</v>
      </c>
      <c r="I137" s="224"/>
      <c r="J137" s="225">
        <f t="shared" si="0"/>
        <v>0</v>
      </c>
      <c r="K137" s="221" t="s">
        <v>1</v>
      </c>
      <c r="L137" s="226"/>
      <c r="M137" s="227" t="s">
        <v>1</v>
      </c>
      <c r="N137" s="228" t="s">
        <v>40</v>
      </c>
      <c r="O137" s="68"/>
      <c r="P137" s="214">
        <f t="shared" si="1"/>
        <v>0</v>
      </c>
      <c r="Q137" s="214">
        <v>0</v>
      </c>
      <c r="R137" s="214">
        <f t="shared" si="2"/>
        <v>0</v>
      </c>
      <c r="S137" s="214">
        <v>0</v>
      </c>
      <c r="T137" s="215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6" t="s">
        <v>185</v>
      </c>
      <c r="AT137" s="216" t="s">
        <v>537</v>
      </c>
      <c r="AU137" s="216" t="s">
        <v>84</v>
      </c>
      <c r="AY137" s="14" t="s">
        <v>151</v>
      </c>
      <c r="BE137" s="217">
        <f t="shared" si="4"/>
        <v>0</v>
      </c>
      <c r="BF137" s="217">
        <f t="shared" si="5"/>
        <v>0</v>
      </c>
      <c r="BG137" s="217">
        <f t="shared" si="6"/>
        <v>0</v>
      </c>
      <c r="BH137" s="217">
        <f t="shared" si="7"/>
        <v>0</v>
      </c>
      <c r="BI137" s="217">
        <f t="shared" si="8"/>
        <v>0</v>
      </c>
      <c r="BJ137" s="14" t="s">
        <v>80</v>
      </c>
      <c r="BK137" s="217">
        <f t="shared" si="9"/>
        <v>0</v>
      </c>
      <c r="BL137" s="14" t="s">
        <v>158</v>
      </c>
      <c r="BM137" s="216" t="s">
        <v>211</v>
      </c>
    </row>
    <row r="138" spans="1:65" s="2" customFormat="1" ht="16.5" customHeight="1">
      <c r="A138" s="31"/>
      <c r="B138" s="32"/>
      <c r="C138" s="219" t="s">
        <v>185</v>
      </c>
      <c r="D138" s="219" t="s">
        <v>537</v>
      </c>
      <c r="E138" s="220" t="s">
        <v>1398</v>
      </c>
      <c r="F138" s="221" t="s">
        <v>1399</v>
      </c>
      <c r="G138" s="222" t="s">
        <v>205</v>
      </c>
      <c r="H138" s="223">
        <v>160</v>
      </c>
      <c r="I138" s="224"/>
      <c r="J138" s="225">
        <f t="shared" si="0"/>
        <v>0</v>
      </c>
      <c r="K138" s="221" t="s">
        <v>1</v>
      </c>
      <c r="L138" s="226"/>
      <c r="M138" s="227" t="s">
        <v>1</v>
      </c>
      <c r="N138" s="228" t="s">
        <v>40</v>
      </c>
      <c r="O138" s="68"/>
      <c r="P138" s="214">
        <f t="shared" si="1"/>
        <v>0</v>
      </c>
      <c r="Q138" s="214">
        <v>0</v>
      </c>
      <c r="R138" s="214">
        <f t="shared" si="2"/>
        <v>0</v>
      </c>
      <c r="S138" s="214">
        <v>0</v>
      </c>
      <c r="T138" s="215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6" t="s">
        <v>185</v>
      </c>
      <c r="AT138" s="216" t="s">
        <v>537</v>
      </c>
      <c r="AU138" s="216" t="s">
        <v>84</v>
      </c>
      <c r="AY138" s="14" t="s">
        <v>151</v>
      </c>
      <c r="BE138" s="217">
        <f t="shared" si="4"/>
        <v>0</v>
      </c>
      <c r="BF138" s="217">
        <f t="shared" si="5"/>
        <v>0</v>
      </c>
      <c r="BG138" s="217">
        <f t="shared" si="6"/>
        <v>0</v>
      </c>
      <c r="BH138" s="217">
        <f t="shared" si="7"/>
        <v>0</v>
      </c>
      <c r="BI138" s="217">
        <f t="shared" si="8"/>
        <v>0</v>
      </c>
      <c r="BJ138" s="14" t="s">
        <v>80</v>
      </c>
      <c r="BK138" s="217">
        <f t="shared" si="9"/>
        <v>0</v>
      </c>
      <c r="BL138" s="14" t="s">
        <v>158</v>
      </c>
      <c r="BM138" s="216" t="s">
        <v>218</v>
      </c>
    </row>
    <row r="139" spans="1:65" s="2" customFormat="1" ht="16.5" customHeight="1">
      <c r="A139" s="31"/>
      <c r="B139" s="32"/>
      <c r="C139" s="219" t="s">
        <v>189</v>
      </c>
      <c r="D139" s="219" t="s">
        <v>537</v>
      </c>
      <c r="E139" s="220" t="s">
        <v>1400</v>
      </c>
      <c r="F139" s="221" t="s">
        <v>1401</v>
      </c>
      <c r="G139" s="222" t="s">
        <v>205</v>
      </c>
      <c r="H139" s="223">
        <v>160</v>
      </c>
      <c r="I139" s="224"/>
      <c r="J139" s="225">
        <f t="shared" si="0"/>
        <v>0</v>
      </c>
      <c r="K139" s="221" t="s">
        <v>1</v>
      </c>
      <c r="L139" s="226"/>
      <c r="M139" s="227" t="s">
        <v>1</v>
      </c>
      <c r="N139" s="228" t="s">
        <v>40</v>
      </c>
      <c r="O139" s="68"/>
      <c r="P139" s="214">
        <f t="shared" si="1"/>
        <v>0</v>
      </c>
      <c r="Q139" s="214">
        <v>0</v>
      </c>
      <c r="R139" s="214">
        <f t="shared" si="2"/>
        <v>0</v>
      </c>
      <c r="S139" s="214">
        <v>0</v>
      </c>
      <c r="T139" s="215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6" t="s">
        <v>185</v>
      </c>
      <c r="AT139" s="216" t="s">
        <v>537</v>
      </c>
      <c r="AU139" s="216" t="s">
        <v>84</v>
      </c>
      <c r="AY139" s="14" t="s">
        <v>151</v>
      </c>
      <c r="BE139" s="217">
        <f t="shared" si="4"/>
        <v>0</v>
      </c>
      <c r="BF139" s="217">
        <f t="shared" si="5"/>
        <v>0</v>
      </c>
      <c r="BG139" s="217">
        <f t="shared" si="6"/>
        <v>0</v>
      </c>
      <c r="BH139" s="217">
        <f t="shared" si="7"/>
        <v>0</v>
      </c>
      <c r="BI139" s="217">
        <f t="shared" si="8"/>
        <v>0</v>
      </c>
      <c r="BJ139" s="14" t="s">
        <v>80</v>
      </c>
      <c r="BK139" s="217">
        <f t="shared" si="9"/>
        <v>0</v>
      </c>
      <c r="BL139" s="14" t="s">
        <v>158</v>
      </c>
      <c r="BM139" s="216" t="s">
        <v>228</v>
      </c>
    </row>
    <row r="140" spans="1:65" s="2" customFormat="1" ht="16.5" customHeight="1">
      <c r="A140" s="31"/>
      <c r="B140" s="32"/>
      <c r="C140" s="219" t="s">
        <v>193</v>
      </c>
      <c r="D140" s="219" t="s">
        <v>537</v>
      </c>
      <c r="E140" s="220" t="s">
        <v>1402</v>
      </c>
      <c r="F140" s="221" t="s">
        <v>1403</v>
      </c>
      <c r="G140" s="222" t="s">
        <v>205</v>
      </c>
      <c r="H140" s="223">
        <v>160</v>
      </c>
      <c r="I140" s="224"/>
      <c r="J140" s="225">
        <f t="shared" si="0"/>
        <v>0</v>
      </c>
      <c r="K140" s="221" t="s">
        <v>1</v>
      </c>
      <c r="L140" s="226"/>
      <c r="M140" s="227" t="s">
        <v>1</v>
      </c>
      <c r="N140" s="228" t="s">
        <v>40</v>
      </c>
      <c r="O140" s="68"/>
      <c r="P140" s="214">
        <f t="shared" si="1"/>
        <v>0</v>
      </c>
      <c r="Q140" s="214">
        <v>0</v>
      </c>
      <c r="R140" s="214">
        <f t="shared" si="2"/>
        <v>0</v>
      </c>
      <c r="S140" s="214">
        <v>0</v>
      </c>
      <c r="T140" s="215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6" t="s">
        <v>185</v>
      </c>
      <c r="AT140" s="216" t="s">
        <v>537</v>
      </c>
      <c r="AU140" s="216" t="s">
        <v>84</v>
      </c>
      <c r="AY140" s="14" t="s">
        <v>151</v>
      </c>
      <c r="BE140" s="217">
        <f t="shared" si="4"/>
        <v>0</v>
      </c>
      <c r="BF140" s="217">
        <f t="shared" si="5"/>
        <v>0</v>
      </c>
      <c r="BG140" s="217">
        <f t="shared" si="6"/>
        <v>0</v>
      </c>
      <c r="BH140" s="217">
        <f t="shared" si="7"/>
        <v>0</v>
      </c>
      <c r="BI140" s="217">
        <f t="shared" si="8"/>
        <v>0</v>
      </c>
      <c r="BJ140" s="14" t="s">
        <v>80</v>
      </c>
      <c r="BK140" s="217">
        <f t="shared" si="9"/>
        <v>0</v>
      </c>
      <c r="BL140" s="14" t="s">
        <v>158</v>
      </c>
      <c r="BM140" s="216" t="s">
        <v>237</v>
      </c>
    </row>
    <row r="141" spans="1:65" s="2" customFormat="1" ht="16.5" customHeight="1">
      <c r="A141" s="31"/>
      <c r="B141" s="32"/>
      <c r="C141" s="219" t="s">
        <v>198</v>
      </c>
      <c r="D141" s="219" t="s">
        <v>537</v>
      </c>
      <c r="E141" s="220" t="s">
        <v>1404</v>
      </c>
      <c r="F141" s="221" t="s">
        <v>1405</v>
      </c>
      <c r="G141" s="222" t="s">
        <v>172</v>
      </c>
      <c r="H141" s="223">
        <v>1</v>
      </c>
      <c r="I141" s="224"/>
      <c r="J141" s="225">
        <f t="shared" si="0"/>
        <v>0</v>
      </c>
      <c r="K141" s="221" t="s">
        <v>1</v>
      </c>
      <c r="L141" s="226"/>
      <c r="M141" s="227" t="s">
        <v>1</v>
      </c>
      <c r="N141" s="228" t="s">
        <v>40</v>
      </c>
      <c r="O141" s="68"/>
      <c r="P141" s="214">
        <f t="shared" si="1"/>
        <v>0</v>
      </c>
      <c r="Q141" s="214">
        <v>0</v>
      </c>
      <c r="R141" s="214">
        <f t="shared" si="2"/>
        <v>0</v>
      </c>
      <c r="S141" s="214">
        <v>0</v>
      </c>
      <c r="T141" s="21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6" t="s">
        <v>185</v>
      </c>
      <c r="AT141" s="216" t="s">
        <v>537</v>
      </c>
      <c r="AU141" s="216" t="s">
        <v>84</v>
      </c>
      <c r="AY141" s="14" t="s">
        <v>151</v>
      </c>
      <c r="BE141" s="217">
        <f t="shared" si="4"/>
        <v>0</v>
      </c>
      <c r="BF141" s="217">
        <f t="shared" si="5"/>
        <v>0</v>
      </c>
      <c r="BG141" s="217">
        <f t="shared" si="6"/>
        <v>0</v>
      </c>
      <c r="BH141" s="217">
        <f t="shared" si="7"/>
        <v>0</v>
      </c>
      <c r="BI141" s="217">
        <f t="shared" si="8"/>
        <v>0</v>
      </c>
      <c r="BJ141" s="14" t="s">
        <v>80</v>
      </c>
      <c r="BK141" s="217">
        <f t="shared" si="9"/>
        <v>0</v>
      </c>
      <c r="BL141" s="14" t="s">
        <v>158</v>
      </c>
      <c r="BM141" s="216" t="s">
        <v>250</v>
      </c>
    </row>
    <row r="142" spans="1:65" s="2" customFormat="1" ht="16.5" customHeight="1">
      <c r="A142" s="31"/>
      <c r="B142" s="32"/>
      <c r="C142" s="205" t="s">
        <v>202</v>
      </c>
      <c r="D142" s="205" t="s">
        <v>153</v>
      </c>
      <c r="E142" s="206" t="s">
        <v>1406</v>
      </c>
      <c r="F142" s="207" t="s">
        <v>1320</v>
      </c>
      <c r="G142" s="208" t="s">
        <v>1311</v>
      </c>
      <c r="H142" s="209">
        <v>20</v>
      </c>
      <c r="I142" s="210"/>
      <c r="J142" s="211">
        <f t="shared" si="0"/>
        <v>0</v>
      </c>
      <c r="K142" s="207" t="s">
        <v>1</v>
      </c>
      <c r="L142" s="36"/>
      <c r="M142" s="212" t="s">
        <v>1</v>
      </c>
      <c r="N142" s="213" t="s">
        <v>40</v>
      </c>
      <c r="O142" s="68"/>
      <c r="P142" s="214">
        <f t="shared" si="1"/>
        <v>0</v>
      </c>
      <c r="Q142" s="214">
        <v>0</v>
      </c>
      <c r="R142" s="214">
        <f t="shared" si="2"/>
        <v>0</v>
      </c>
      <c r="S142" s="214">
        <v>0</v>
      </c>
      <c r="T142" s="215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6" t="s">
        <v>158</v>
      </c>
      <c r="AT142" s="216" t="s">
        <v>153</v>
      </c>
      <c r="AU142" s="216" t="s">
        <v>84</v>
      </c>
      <c r="AY142" s="14" t="s">
        <v>151</v>
      </c>
      <c r="BE142" s="217">
        <f t="shared" si="4"/>
        <v>0</v>
      </c>
      <c r="BF142" s="217">
        <f t="shared" si="5"/>
        <v>0</v>
      </c>
      <c r="BG142" s="217">
        <f t="shared" si="6"/>
        <v>0</v>
      </c>
      <c r="BH142" s="217">
        <f t="shared" si="7"/>
        <v>0</v>
      </c>
      <c r="BI142" s="217">
        <f t="shared" si="8"/>
        <v>0</v>
      </c>
      <c r="BJ142" s="14" t="s">
        <v>80</v>
      </c>
      <c r="BK142" s="217">
        <f t="shared" si="9"/>
        <v>0</v>
      </c>
      <c r="BL142" s="14" t="s">
        <v>158</v>
      </c>
      <c r="BM142" s="216" t="s">
        <v>258</v>
      </c>
    </row>
    <row r="143" spans="1:65" s="2" customFormat="1" ht="16.5" customHeight="1">
      <c r="A143" s="31"/>
      <c r="B143" s="32"/>
      <c r="C143" s="205" t="s">
        <v>207</v>
      </c>
      <c r="D143" s="205" t="s">
        <v>153</v>
      </c>
      <c r="E143" s="206" t="s">
        <v>1407</v>
      </c>
      <c r="F143" s="207" t="s">
        <v>1322</v>
      </c>
      <c r="G143" s="208" t="s">
        <v>1311</v>
      </c>
      <c r="H143" s="209">
        <v>10</v>
      </c>
      <c r="I143" s="210"/>
      <c r="J143" s="211">
        <f t="shared" si="0"/>
        <v>0</v>
      </c>
      <c r="K143" s="207" t="s">
        <v>1</v>
      </c>
      <c r="L143" s="36"/>
      <c r="M143" s="212" t="s">
        <v>1</v>
      </c>
      <c r="N143" s="213" t="s">
        <v>40</v>
      </c>
      <c r="O143" s="68"/>
      <c r="P143" s="214">
        <f t="shared" si="1"/>
        <v>0</v>
      </c>
      <c r="Q143" s="214">
        <v>0</v>
      </c>
      <c r="R143" s="214">
        <f t="shared" si="2"/>
        <v>0</v>
      </c>
      <c r="S143" s="214">
        <v>0</v>
      </c>
      <c r="T143" s="21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6" t="s">
        <v>158</v>
      </c>
      <c r="AT143" s="216" t="s">
        <v>153</v>
      </c>
      <c r="AU143" s="216" t="s">
        <v>84</v>
      </c>
      <c r="AY143" s="14" t="s">
        <v>151</v>
      </c>
      <c r="BE143" s="217">
        <f t="shared" si="4"/>
        <v>0</v>
      </c>
      <c r="BF143" s="217">
        <f t="shared" si="5"/>
        <v>0</v>
      </c>
      <c r="BG143" s="217">
        <f t="shared" si="6"/>
        <v>0</v>
      </c>
      <c r="BH143" s="217">
        <f t="shared" si="7"/>
        <v>0</v>
      </c>
      <c r="BI143" s="217">
        <f t="shared" si="8"/>
        <v>0</v>
      </c>
      <c r="BJ143" s="14" t="s">
        <v>80</v>
      </c>
      <c r="BK143" s="217">
        <f t="shared" si="9"/>
        <v>0</v>
      </c>
      <c r="BL143" s="14" t="s">
        <v>158</v>
      </c>
      <c r="BM143" s="216" t="s">
        <v>266</v>
      </c>
    </row>
    <row r="144" spans="2:63" s="12" customFormat="1" ht="22.9" customHeight="1">
      <c r="B144" s="189"/>
      <c r="C144" s="190"/>
      <c r="D144" s="191" t="s">
        <v>74</v>
      </c>
      <c r="E144" s="203" t="s">
        <v>1408</v>
      </c>
      <c r="F144" s="203" t="s">
        <v>1409</v>
      </c>
      <c r="G144" s="190"/>
      <c r="H144" s="190"/>
      <c r="I144" s="193"/>
      <c r="J144" s="204">
        <f>BK144</f>
        <v>0</v>
      </c>
      <c r="K144" s="190"/>
      <c r="L144" s="195"/>
      <c r="M144" s="196"/>
      <c r="N144" s="197"/>
      <c r="O144" s="197"/>
      <c r="P144" s="198">
        <f>SUM(P145:P155)</f>
        <v>0</v>
      </c>
      <c r="Q144" s="197"/>
      <c r="R144" s="198">
        <f>SUM(R145:R155)</f>
        <v>0</v>
      </c>
      <c r="S144" s="197"/>
      <c r="T144" s="199">
        <f>SUM(T145:T155)</f>
        <v>0</v>
      </c>
      <c r="AR144" s="200" t="s">
        <v>80</v>
      </c>
      <c r="AT144" s="201" t="s">
        <v>74</v>
      </c>
      <c r="AU144" s="201" t="s">
        <v>80</v>
      </c>
      <c r="AY144" s="200" t="s">
        <v>151</v>
      </c>
      <c r="BK144" s="202">
        <f>SUM(BK145:BK155)</f>
        <v>0</v>
      </c>
    </row>
    <row r="145" spans="1:65" s="2" customFormat="1" ht="16.5" customHeight="1">
      <c r="A145" s="31"/>
      <c r="B145" s="32"/>
      <c r="C145" s="205" t="s">
        <v>211</v>
      </c>
      <c r="D145" s="205" t="s">
        <v>153</v>
      </c>
      <c r="E145" s="206" t="s">
        <v>1410</v>
      </c>
      <c r="F145" s="207" t="s">
        <v>1411</v>
      </c>
      <c r="G145" s="208" t="s">
        <v>1</v>
      </c>
      <c r="H145" s="209">
        <v>0</v>
      </c>
      <c r="I145" s="210"/>
      <c r="J145" s="211">
        <f aca="true" t="shared" si="10" ref="J145:J155">ROUND(I145*H145,2)</f>
        <v>0</v>
      </c>
      <c r="K145" s="207" t="s">
        <v>1</v>
      </c>
      <c r="L145" s="36"/>
      <c r="M145" s="212" t="s">
        <v>1</v>
      </c>
      <c r="N145" s="213" t="s">
        <v>40</v>
      </c>
      <c r="O145" s="68"/>
      <c r="P145" s="214">
        <f aca="true" t="shared" si="11" ref="P145:P155">O145*H145</f>
        <v>0</v>
      </c>
      <c r="Q145" s="214">
        <v>0</v>
      </c>
      <c r="R145" s="214">
        <f aca="true" t="shared" si="12" ref="R145:R155">Q145*H145</f>
        <v>0</v>
      </c>
      <c r="S145" s="214">
        <v>0</v>
      </c>
      <c r="T145" s="215">
        <f aca="true" t="shared" si="13" ref="T145:T155"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6" t="s">
        <v>158</v>
      </c>
      <c r="AT145" s="216" t="s">
        <v>153</v>
      </c>
      <c r="AU145" s="216" t="s">
        <v>84</v>
      </c>
      <c r="AY145" s="14" t="s">
        <v>151</v>
      </c>
      <c r="BE145" s="217">
        <f aca="true" t="shared" si="14" ref="BE145:BE155">IF(N145="základní",J145,0)</f>
        <v>0</v>
      </c>
      <c r="BF145" s="217">
        <f aca="true" t="shared" si="15" ref="BF145:BF155">IF(N145="snížená",J145,0)</f>
        <v>0</v>
      </c>
      <c r="BG145" s="217">
        <f aca="true" t="shared" si="16" ref="BG145:BG155">IF(N145="zákl. přenesená",J145,0)</f>
        <v>0</v>
      </c>
      <c r="BH145" s="217">
        <f aca="true" t="shared" si="17" ref="BH145:BH155">IF(N145="sníž. přenesená",J145,0)</f>
        <v>0</v>
      </c>
      <c r="BI145" s="217">
        <f aca="true" t="shared" si="18" ref="BI145:BI155">IF(N145="nulová",J145,0)</f>
        <v>0</v>
      </c>
      <c r="BJ145" s="14" t="s">
        <v>80</v>
      </c>
      <c r="BK145" s="217">
        <f aca="true" t="shared" si="19" ref="BK145:BK155">ROUND(I145*H145,2)</f>
        <v>0</v>
      </c>
      <c r="BL145" s="14" t="s">
        <v>158</v>
      </c>
      <c r="BM145" s="216" t="s">
        <v>274</v>
      </c>
    </row>
    <row r="146" spans="1:65" s="2" customFormat="1" ht="16.5" customHeight="1">
      <c r="A146" s="31"/>
      <c r="B146" s="32"/>
      <c r="C146" s="219" t="s">
        <v>8</v>
      </c>
      <c r="D146" s="219" t="s">
        <v>537</v>
      </c>
      <c r="E146" s="220" t="s">
        <v>1412</v>
      </c>
      <c r="F146" s="221" t="s">
        <v>1413</v>
      </c>
      <c r="G146" s="222" t="s">
        <v>172</v>
      </c>
      <c r="H146" s="223">
        <v>22</v>
      </c>
      <c r="I146" s="224"/>
      <c r="J146" s="225">
        <f t="shared" si="10"/>
        <v>0</v>
      </c>
      <c r="K146" s="221" t="s">
        <v>1</v>
      </c>
      <c r="L146" s="226"/>
      <c r="M146" s="227" t="s">
        <v>1</v>
      </c>
      <c r="N146" s="228" t="s">
        <v>40</v>
      </c>
      <c r="O146" s="68"/>
      <c r="P146" s="214">
        <f t="shared" si="11"/>
        <v>0</v>
      </c>
      <c r="Q146" s="214">
        <v>0</v>
      </c>
      <c r="R146" s="214">
        <f t="shared" si="12"/>
        <v>0</v>
      </c>
      <c r="S146" s="214">
        <v>0</v>
      </c>
      <c r="T146" s="215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6" t="s">
        <v>185</v>
      </c>
      <c r="AT146" s="216" t="s">
        <v>537</v>
      </c>
      <c r="AU146" s="216" t="s">
        <v>84</v>
      </c>
      <c r="AY146" s="14" t="s">
        <v>151</v>
      </c>
      <c r="BE146" s="217">
        <f t="shared" si="14"/>
        <v>0</v>
      </c>
      <c r="BF146" s="217">
        <f t="shared" si="15"/>
        <v>0</v>
      </c>
      <c r="BG146" s="217">
        <f t="shared" si="16"/>
        <v>0</v>
      </c>
      <c r="BH146" s="217">
        <f t="shared" si="17"/>
        <v>0</v>
      </c>
      <c r="BI146" s="217">
        <f t="shared" si="18"/>
        <v>0</v>
      </c>
      <c r="BJ146" s="14" t="s">
        <v>80</v>
      </c>
      <c r="BK146" s="217">
        <f t="shared" si="19"/>
        <v>0</v>
      </c>
      <c r="BL146" s="14" t="s">
        <v>158</v>
      </c>
      <c r="BM146" s="216" t="s">
        <v>282</v>
      </c>
    </row>
    <row r="147" spans="1:65" s="2" customFormat="1" ht="16.5" customHeight="1">
      <c r="A147" s="31"/>
      <c r="B147" s="32"/>
      <c r="C147" s="219" t="s">
        <v>218</v>
      </c>
      <c r="D147" s="219" t="s">
        <v>537</v>
      </c>
      <c r="E147" s="220" t="s">
        <v>1414</v>
      </c>
      <c r="F147" s="221" t="s">
        <v>1415</v>
      </c>
      <c r="G147" s="222" t="s">
        <v>172</v>
      </c>
      <c r="H147" s="223">
        <v>3</v>
      </c>
      <c r="I147" s="224"/>
      <c r="J147" s="225">
        <f t="shared" si="10"/>
        <v>0</v>
      </c>
      <c r="K147" s="221" t="s">
        <v>1</v>
      </c>
      <c r="L147" s="226"/>
      <c r="M147" s="227" t="s">
        <v>1</v>
      </c>
      <c r="N147" s="228" t="s">
        <v>40</v>
      </c>
      <c r="O147" s="68"/>
      <c r="P147" s="214">
        <f t="shared" si="11"/>
        <v>0</v>
      </c>
      <c r="Q147" s="214">
        <v>0</v>
      </c>
      <c r="R147" s="214">
        <f t="shared" si="12"/>
        <v>0</v>
      </c>
      <c r="S147" s="214">
        <v>0</v>
      </c>
      <c r="T147" s="215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6" t="s">
        <v>185</v>
      </c>
      <c r="AT147" s="216" t="s">
        <v>537</v>
      </c>
      <c r="AU147" s="216" t="s">
        <v>84</v>
      </c>
      <c r="AY147" s="14" t="s">
        <v>151</v>
      </c>
      <c r="BE147" s="217">
        <f t="shared" si="14"/>
        <v>0</v>
      </c>
      <c r="BF147" s="217">
        <f t="shared" si="15"/>
        <v>0</v>
      </c>
      <c r="BG147" s="217">
        <f t="shared" si="16"/>
        <v>0</v>
      </c>
      <c r="BH147" s="217">
        <f t="shared" si="17"/>
        <v>0</v>
      </c>
      <c r="BI147" s="217">
        <f t="shared" si="18"/>
        <v>0</v>
      </c>
      <c r="BJ147" s="14" t="s">
        <v>80</v>
      </c>
      <c r="BK147" s="217">
        <f t="shared" si="19"/>
        <v>0</v>
      </c>
      <c r="BL147" s="14" t="s">
        <v>158</v>
      </c>
      <c r="BM147" s="216" t="s">
        <v>290</v>
      </c>
    </row>
    <row r="148" spans="1:65" s="2" customFormat="1" ht="16.5" customHeight="1">
      <c r="A148" s="31"/>
      <c r="B148" s="32"/>
      <c r="C148" s="219" t="s">
        <v>222</v>
      </c>
      <c r="D148" s="219" t="s">
        <v>537</v>
      </c>
      <c r="E148" s="220" t="s">
        <v>1416</v>
      </c>
      <c r="F148" s="221" t="s">
        <v>1417</v>
      </c>
      <c r="G148" s="222" t="s">
        <v>172</v>
      </c>
      <c r="H148" s="223">
        <v>1</v>
      </c>
      <c r="I148" s="224"/>
      <c r="J148" s="225">
        <f t="shared" si="10"/>
        <v>0</v>
      </c>
      <c r="K148" s="221" t="s">
        <v>1</v>
      </c>
      <c r="L148" s="226"/>
      <c r="M148" s="227" t="s">
        <v>1</v>
      </c>
      <c r="N148" s="228" t="s">
        <v>40</v>
      </c>
      <c r="O148" s="68"/>
      <c r="P148" s="214">
        <f t="shared" si="11"/>
        <v>0</v>
      </c>
      <c r="Q148" s="214">
        <v>0</v>
      </c>
      <c r="R148" s="214">
        <f t="shared" si="12"/>
        <v>0</v>
      </c>
      <c r="S148" s="214">
        <v>0</v>
      </c>
      <c r="T148" s="215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6" t="s">
        <v>185</v>
      </c>
      <c r="AT148" s="216" t="s">
        <v>537</v>
      </c>
      <c r="AU148" s="216" t="s">
        <v>84</v>
      </c>
      <c r="AY148" s="14" t="s">
        <v>151</v>
      </c>
      <c r="BE148" s="217">
        <f t="shared" si="14"/>
        <v>0</v>
      </c>
      <c r="BF148" s="217">
        <f t="shared" si="15"/>
        <v>0</v>
      </c>
      <c r="BG148" s="217">
        <f t="shared" si="16"/>
        <v>0</v>
      </c>
      <c r="BH148" s="217">
        <f t="shared" si="17"/>
        <v>0</v>
      </c>
      <c r="BI148" s="217">
        <f t="shared" si="18"/>
        <v>0</v>
      </c>
      <c r="BJ148" s="14" t="s">
        <v>80</v>
      </c>
      <c r="BK148" s="217">
        <f t="shared" si="19"/>
        <v>0</v>
      </c>
      <c r="BL148" s="14" t="s">
        <v>158</v>
      </c>
      <c r="BM148" s="216" t="s">
        <v>298</v>
      </c>
    </row>
    <row r="149" spans="1:65" s="2" customFormat="1" ht="16.5" customHeight="1">
      <c r="A149" s="31"/>
      <c r="B149" s="32"/>
      <c r="C149" s="219" t="s">
        <v>228</v>
      </c>
      <c r="D149" s="219" t="s">
        <v>537</v>
      </c>
      <c r="E149" s="220" t="s">
        <v>1418</v>
      </c>
      <c r="F149" s="221" t="s">
        <v>1419</v>
      </c>
      <c r="G149" s="222" t="s">
        <v>172</v>
      </c>
      <c r="H149" s="223">
        <v>1</v>
      </c>
      <c r="I149" s="224"/>
      <c r="J149" s="225">
        <f t="shared" si="10"/>
        <v>0</v>
      </c>
      <c r="K149" s="221" t="s">
        <v>1</v>
      </c>
      <c r="L149" s="226"/>
      <c r="M149" s="227" t="s">
        <v>1</v>
      </c>
      <c r="N149" s="228" t="s">
        <v>40</v>
      </c>
      <c r="O149" s="68"/>
      <c r="P149" s="214">
        <f t="shared" si="11"/>
        <v>0</v>
      </c>
      <c r="Q149" s="214">
        <v>0</v>
      </c>
      <c r="R149" s="214">
        <f t="shared" si="12"/>
        <v>0</v>
      </c>
      <c r="S149" s="214">
        <v>0</v>
      </c>
      <c r="T149" s="215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6" t="s">
        <v>185</v>
      </c>
      <c r="AT149" s="216" t="s">
        <v>537</v>
      </c>
      <c r="AU149" s="216" t="s">
        <v>84</v>
      </c>
      <c r="AY149" s="14" t="s">
        <v>151</v>
      </c>
      <c r="BE149" s="217">
        <f t="shared" si="14"/>
        <v>0</v>
      </c>
      <c r="BF149" s="217">
        <f t="shared" si="15"/>
        <v>0</v>
      </c>
      <c r="BG149" s="217">
        <f t="shared" si="16"/>
        <v>0</v>
      </c>
      <c r="BH149" s="217">
        <f t="shared" si="17"/>
        <v>0</v>
      </c>
      <c r="BI149" s="217">
        <f t="shared" si="18"/>
        <v>0</v>
      </c>
      <c r="BJ149" s="14" t="s">
        <v>80</v>
      </c>
      <c r="BK149" s="217">
        <f t="shared" si="19"/>
        <v>0</v>
      </c>
      <c r="BL149" s="14" t="s">
        <v>158</v>
      </c>
      <c r="BM149" s="216" t="s">
        <v>306</v>
      </c>
    </row>
    <row r="150" spans="1:65" s="2" customFormat="1" ht="16.5" customHeight="1">
      <c r="A150" s="31"/>
      <c r="B150" s="32"/>
      <c r="C150" s="219" t="s">
        <v>233</v>
      </c>
      <c r="D150" s="219" t="s">
        <v>537</v>
      </c>
      <c r="E150" s="220" t="s">
        <v>1420</v>
      </c>
      <c r="F150" s="221" t="s">
        <v>1421</v>
      </c>
      <c r="G150" s="222" t="s">
        <v>172</v>
      </c>
      <c r="H150" s="223">
        <v>6</v>
      </c>
      <c r="I150" s="224"/>
      <c r="J150" s="225">
        <f t="shared" si="10"/>
        <v>0</v>
      </c>
      <c r="K150" s="221" t="s">
        <v>1</v>
      </c>
      <c r="L150" s="226"/>
      <c r="M150" s="227" t="s">
        <v>1</v>
      </c>
      <c r="N150" s="228" t="s">
        <v>40</v>
      </c>
      <c r="O150" s="68"/>
      <c r="P150" s="214">
        <f t="shared" si="11"/>
        <v>0</v>
      </c>
      <c r="Q150" s="214">
        <v>0</v>
      </c>
      <c r="R150" s="214">
        <f t="shared" si="12"/>
        <v>0</v>
      </c>
      <c r="S150" s="214">
        <v>0</v>
      </c>
      <c r="T150" s="215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6" t="s">
        <v>185</v>
      </c>
      <c r="AT150" s="216" t="s">
        <v>537</v>
      </c>
      <c r="AU150" s="216" t="s">
        <v>84</v>
      </c>
      <c r="AY150" s="14" t="s">
        <v>151</v>
      </c>
      <c r="BE150" s="217">
        <f t="shared" si="14"/>
        <v>0</v>
      </c>
      <c r="BF150" s="217">
        <f t="shared" si="15"/>
        <v>0</v>
      </c>
      <c r="BG150" s="217">
        <f t="shared" si="16"/>
        <v>0</v>
      </c>
      <c r="BH150" s="217">
        <f t="shared" si="17"/>
        <v>0</v>
      </c>
      <c r="BI150" s="217">
        <f t="shared" si="18"/>
        <v>0</v>
      </c>
      <c r="BJ150" s="14" t="s">
        <v>80</v>
      </c>
      <c r="BK150" s="217">
        <f t="shared" si="19"/>
        <v>0</v>
      </c>
      <c r="BL150" s="14" t="s">
        <v>158</v>
      </c>
      <c r="BM150" s="216" t="s">
        <v>314</v>
      </c>
    </row>
    <row r="151" spans="1:65" s="2" customFormat="1" ht="16.5" customHeight="1">
      <c r="A151" s="31"/>
      <c r="B151" s="32"/>
      <c r="C151" s="219" t="s">
        <v>237</v>
      </c>
      <c r="D151" s="219" t="s">
        <v>537</v>
      </c>
      <c r="E151" s="220" t="s">
        <v>1422</v>
      </c>
      <c r="F151" s="221" t="s">
        <v>1423</v>
      </c>
      <c r="G151" s="222" t="s">
        <v>205</v>
      </c>
      <c r="H151" s="223">
        <v>320</v>
      </c>
      <c r="I151" s="224"/>
      <c r="J151" s="225">
        <f t="shared" si="10"/>
        <v>0</v>
      </c>
      <c r="K151" s="221" t="s">
        <v>1</v>
      </c>
      <c r="L151" s="226"/>
      <c r="M151" s="227" t="s">
        <v>1</v>
      </c>
      <c r="N151" s="228" t="s">
        <v>40</v>
      </c>
      <c r="O151" s="68"/>
      <c r="P151" s="214">
        <f t="shared" si="11"/>
        <v>0</v>
      </c>
      <c r="Q151" s="214">
        <v>0</v>
      </c>
      <c r="R151" s="214">
        <f t="shared" si="12"/>
        <v>0</v>
      </c>
      <c r="S151" s="214">
        <v>0</v>
      </c>
      <c r="T151" s="215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6" t="s">
        <v>185</v>
      </c>
      <c r="AT151" s="216" t="s">
        <v>537</v>
      </c>
      <c r="AU151" s="216" t="s">
        <v>84</v>
      </c>
      <c r="AY151" s="14" t="s">
        <v>151</v>
      </c>
      <c r="BE151" s="217">
        <f t="shared" si="14"/>
        <v>0</v>
      </c>
      <c r="BF151" s="217">
        <f t="shared" si="15"/>
        <v>0</v>
      </c>
      <c r="BG151" s="217">
        <f t="shared" si="16"/>
        <v>0</v>
      </c>
      <c r="BH151" s="217">
        <f t="shared" si="17"/>
        <v>0</v>
      </c>
      <c r="BI151" s="217">
        <f t="shared" si="18"/>
        <v>0</v>
      </c>
      <c r="BJ151" s="14" t="s">
        <v>80</v>
      </c>
      <c r="BK151" s="217">
        <f t="shared" si="19"/>
        <v>0</v>
      </c>
      <c r="BL151" s="14" t="s">
        <v>158</v>
      </c>
      <c r="BM151" s="216" t="s">
        <v>322</v>
      </c>
    </row>
    <row r="152" spans="1:65" s="2" customFormat="1" ht="16.5" customHeight="1">
      <c r="A152" s="31"/>
      <c r="B152" s="32"/>
      <c r="C152" s="219" t="s">
        <v>7</v>
      </c>
      <c r="D152" s="219" t="s">
        <v>537</v>
      </c>
      <c r="E152" s="220" t="s">
        <v>1424</v>
      </c>
      <c r="F152" s="221" t="s">
        <v>1403</v>
      </c>
      <c r="G152" s="222" t="s">
        <v>205</v>
      </c>
      <c r="H152" s="223">
        <v>300</v>
      </c>
      <c r="I152" s="224"/>
      <c r="J152" s="225">
        <f t="shared" si="10"/>
        <v>0</v>
      </c>
      <c r="K152" s="221" t="s">
        <v>1</v>
      </c>
      <c r="L152" s="226"/>
      <c r="M152" s="227" t="s">
        <v>1</v>
      </c>
      <c r="N152" s="228" t="s">
        <v>40</v>
      </c>
      <c r="O152" s="68"/>
      <c r="P152" s="214">
        <f t="shared" si="11"/>
        <v>0</v>
      </c>
      <c r="Q152" s="214">
        <v>0</v>
      </c>
      <c r="R152" s="214">
        <f t="shared" si="12"/>
        <v>0</v>
      </c>
      <c r="S152" s="214">
        <v>0</v>
      </c>
      <c r="T152" s="215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6" t="s">
        <v>185</v>
      </c>
      <c r="AT152" s="216" t="s">
        <v>537</v>
      </c>
      <c r="AU152" s="216" t="s">
        <v>84</v>
      </c>
      <c r="AY152" s="14" t="s">
        <v>151</v>
      </c>
      <c r="BE152" s="217">
        <f t="shared" si="14"/>
        <v>0</v>
      </c>
      <c r="BF152" s="217">
        <f t="shared" si="15"/>
        <v>0</v>
      </c>
      <c r="BG152" s="217">
        <f t="shared" si="16"/>
        <v>0</v>
      </c>
      <c r="BH152" s="217">
        <f t="shared" si="17"/>
        <v>0</v>
      </c>
      <c r="BI152" s="217">
        <f t="shared" si="18"/>
        <v>0</v>
      </c>
      <c r="BJ152" s="14" t="s">
        <v>80</v>
      </c>
      <c r="BK152" s="217">
        <f t="shared" si="19"/>
        <v>0</v>
      </c>
      <c r="BL152" s="14" t="s">
        <v>158</v>
      </c>
      <c r="BM152" s="216" t="s">
        <v>330</v>
      </c>
    </row>
    <row r="153" spans="1:65" s="2" customFormat="1" ht="16.5" customHeight="1">
      <c r="A153" s="31"/>
      <c r="B153" s="32"/>
      <c r="C153" s="219" t="s">
        <v>250</v>
      </c>
      <c r="D153" s="219" t="s">
        <v>537</v>
      </c>
      <c r="E153" s="220" t="s">
        <v>1425</v>
      </c>
      <c r="F153" s="221" t="s">
        <v>1405</v>
      </c>
      <c r="G153" s="222" t="s">
        <v>172</v>
      </c>
      <c r="H153" s="223">
        <v>1</v>
      </c>
      <c r="I153" s="224"/>
      <c r="J153" s="225">
        <f t="shared" si="10"/>
        <v>0</v>
      </c>
      <c r="K153" s="221" t="s">
        <v>1</v>
      </c>
      <c r="L153" s="226"/>
      <c r="M153" s="227" t="s">
        <v>1</v>
      </c>
      <c r="N153" s="228" t="s">
        <v>40</v>
      </c>
      <c r="O153" s="68"/>
      <c r="P153" s="214">
        <f t="shared" si="11"/>
        <v>0</v>
      </c>
      <c r="Q153" s="214">
        <v>0</v>
      </c>
      <c r="R153" s="214">
        <f t="shared" si="12"/>
        <v>0</v>
      </c>
      <c r="S153" s="214">
        <v>0</v>
      </c>
      <c r="T153" s="215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6" t="s">
        <v>185</v>
      </c>
      <c r="AT153" s="216" t="s">
        <v>537</v>
      </c>
      <c r="AU153" s="216" t="s">
        <v>84</v>
      </c>
      <c r="AY153" s="14" t="s">
        <v>151</v>
      </c>
      <c r="BE153" s="217">
        <f t="shared" si="14"/>
        <v>0</v>
      </c>
      <c r="BF153" s="217">
        <f t="shared" si="15"/>
        <v>0</v>
      </c>
      <c r="BG153" s="217">
        <f t="shared" si="16"/>
        <v>0</v>
      </c>
      <c r="BH153" s="217">
        <f t="shared" si="17"/>
        <v>0</v>
      </c>
      <c r="BI153" s="217">
        <f t="shared" si="18"/>
        <v>0</v>
      </c>
      <c r="BJ153" s="14" t="s">
        <v>80</v>
      </c>
      <c r="BK153" s="217">
        <f t="shared" si="19"/>
        <v>0</v>
      </c>
      <c r="BL153" s="14" t="s">
        <v>158</v>
      </c>
      <c r="BM153" s="216" t="s">
        <v>338</v>
      </c>
    </row>
    <row r="154" spans="1:65" s="2" customFormat="1" ht="16.5" customHeight="1">
      <c r="A154" s="31"/>
      <c r="B154" s="32"/>
      <c r="C154" s="205" t="s">
        <v>254</v>
      </c>
      <c r="D154" s="205" t="s">
        <v>153</v>
      </c>
      <c r="E154" s="206" t="s">
        <v>1426</v>
      </c>
      <c r="F154" s="207" t="s">
        <v>1427</v>
      </c>
      <c r="G154" s="208" t="s">
        <v>1311</v>
      </c>
      <c r="H154" s="209">
        <v>10</v>
      </c>
      <c r="I154" s="210"/>
      <c r="J154" s="211">
        <f t="shared" si="10"/>
        <v>0</v>
      </c>
      <c r="K154" s="207" t="s">
        <v>1</v>
      </c>
      <c r="L154" s="36"/>
      <c r="M154" s="212" t="s">
        <v>1</v>
      </c>
      <c r="N154" s="213" t="s">
        <v>40</v>
      </c>
      <c r="O154" s="68"/>
      <c r="P154" s="214">
        <f t="shared" si="11"/>
        <v>0</v>
      </c>
      <c r="Q154" s="214">
        <v>0</v>
      </c>
      <c r="R154" s="214">
        <f t="shared" si="12"/>
        <v>0</v>
      </c>
      <c r="S154" s="214">
        <v>0</v>
      </c>
      <c r="T154" s="215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6" t="s">
        <v>158</v>
      </c>
      <c r="AT154" s="216" t="s">
        <v>153</v>
      </c>
      <c r="AU154" s="216" t="s">
        <v>84</v>
      </c>
      <c r="AY154" s="14" t="s">
        <v>151</v>
      </c>
      <c r="BE154" s="217">
        <f t="shared" si="14"/>
        <v>0</v>
      </c>
      <c r="BF154" s="217">
        <f t="shared" si="15"/>
        <v>0</v>
      </c>
      <c r="BG154" s="217">
        <f t="shared" si="16"/>
        <v>0</v>
      </c>
      <c r="BH154" s="217">
        <f t="shared" si="17"/>
        <v>0</v>
      </c>
      <c r="BI154" s="217">
        <f t="shared" si="18"/>
        <v>0</v>
      </c>
      <c r="BJ154" s="14" t="s">
        <v>80</v>
      </c>
      <c r="BK154" s="217">
        <f t="shared" si="19"/>
        <v>0</v>
      </c>
      <c r="BL154" s="14" t="s">
        <v>158</v>
      </c>
      <c r="BM154" s="216" t="s">
        <v>346</v>
      </c>
    </row>
    <row r="155" spans="1:65" s="2" customFormat="1" ht="16.5" customHeight="1">
      <c r="A155" s="31"/>
      <c r="B155" s="32"/>
      <c r="C155" s="205" t="s">
        <v>258</v>
      </c>
      <c r="D155" s="205" t="s">
        <v>153</v>
      </c>
      <c r="E155" s="206" t="s">
        <v>1428</v>
      </c>
      <c r="F155" s="207" t="s">
        <v>1429</v>
      </c>
      <c r="G155" s="208" t="s">
        <v>1311</v>
      </c>
      <c r="H155" s="209">
        <v>6</v>
      </c>
      <c r="I155" s="210"/>
      <c r="J155" s="211">
        <f t="shared" si="10"/>
        <v>0</v>
      </c>
      <c r="K155" s="207" t="s">
        <v>1</v>
      </c>
      <c r="L155" s="36"/>
      <c r="M155" s="212" t="s">
        <v>1</v>
      </c>
      <c r="N155" s="213" t="s">
        <v>40</v>
      </c>
      <c r="O155" s="68"/>
      <c r="P155" s="214">
        <f t="shared" si="11"/>
        <v>0</v>
      </c>
      <c r="Q155" s="214">
        <v>0</v>
      </c>
      <c r="R155" s="214">
        <f t="shared" si="12"/>
        <v>0</v>
      </c>
      <c r="S155" s="214">
        <v>0</v>
      </c>
      <c r="T155" s="215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6" t="s">
        <v>158</v>
      </c>
      <c r="AT155" s="216" t="s">
        <v>153</v>
      </c>
      <c r="AU155" s="216" t="s">
        <v>84</v>
      </c>
      <c r="AY155" s="14" t="s">
        <v>151</v>
      </c>
      <c r="BE155" s="217">
        <f t="shared" si="14"/>
        <v>0</v>
      </c>
      <c r="BF155" s="217">
        <f t="shared" si="15"/>
        <v>0</v>
      </c>
      <c r="BG155" s="217">
        <f t="shared" si="16"/>
        <v>0</v>
      </c>
      <c r="BH155" s="217">
        <f t="shared" si="17"/>
        <v>0</v>
      </c>
      <c r="BI155" s="217">
        <f t="shared" si="18"/>
        <v>0</v>
      </c>
      <c r="BJ155" s="14" t="s">
        <v>80</v>
      </c>
      <c r="BK155" s="217">
        <f t="shared" si="19"/>
        <v>0</v>
      </c>
      <c r="BL155" s="14" t="s">
        <v>158</v>
      </c>
      <c r="BM155" s="216" t="s">
        <v>354</v>
      </c>
    </row>
    <row r="156" spans="2:63" s="12" customFormat="1" ht="22.9" customHeight="1">
      <c r="B156" s="189"/>
      <c r="C156" s="190"/>
      <c r="D156" s="191" t="s">
        <v>74</v>
      </c>
      <c r="E156" s="203" t="s">
        <v>1430</v>
      </c>
      <c r="F156" s="203" t="s">
        <v>1431</v>
      </c>
      <c r="G156" s="190"/>
      <c r="H156" s="190"/>
      <c r="I156" s="193"/>
      <c r="J156" s="204">
        <f>BK156</f>
        <v>0</v>
      </c>
      <c r="K156" s="190"/>
      <c r="L156" s="195"/>
      <c r="M156" s="196"/>
      <c r="N156" s="197"/>
      <c r="O156" s="197"/>
      <c r="P156" s="198">
        <f>SUM(P157:P217)</f>
        <v>0</v>
      </c>
      <c r="Q156" s="197"/>
      <c r="R156" s="198">
        <f>SUM(R157:R217)</f>
        <v>0</v>
      </c>
      <c r="S156" s="197"/>
      <c r="T156" s="199">
        <f>SUM(T157:T217)</f>
        <v>0</v>
      </c>
      <c r="AR156" s="200" t="s">
        <v>80</v>
      </c>
      <c r="AT156" s="201" t="s">
        <v>74</v>
      </c>
      <c r="AU156" s="201" t="s">
        <v>80</v>
      </c>
      <c r="AY156" s="200" t="s">
        <v>151</v>
      </c>
      <c r="BK156" s="202">
        <f>SUM(BK157:BK217)</f>
        <v>0</v>
      </c>
    </row>
    <row r="157" spans="1:65" s="2" customFormat="1" ht="16.5" customHeight="1">
      <c r="A157" s="31"/>
      <c r="B157" s="32"/>
      <c r="C157" s="205" t="s">
        <v>262</v>
      </c>
      <c r="D157" s="205" t="s">
        <v>153</v>
      </c>
      <c r="E157" s="206" t="s">
        <v>1432</v>
      </c>
      <c r="F157" s="207" t="s">
        <v>1433</v>
      </c>
      <c r="G157" s="208" t="s">
        <v>1</v>
      </c>
      <c r="H157" s="209">
        <v>0</v>
      </c>
      <c r="I157" s="210"/>
      <c r="J157" s="211">
        <f aca="true" t="shared" si="20" ref="J157:J188">ROUND(I157*H157,2)</f>
        <v>0</v>
      </c>
      <c r="K157" s="207" t="s">
        <v>1</v>
      </c>
      <c r="L157" s="36"/>
      <c r="M157" s="212" t="s">
        <v>1</v>
      </c>
      <c r="N157" s="213" t="s">
        <v>40</v>
      </c>
      <c r="O157" s="68"/>
      <c r="P157" s="214">
        <f aca="true" t="shared" si="21" ref="P157:P188">O157*H157</f>
        <v>0</v>
      </c>
      <c r="Q157" s="214">
        <v>0</v>
      </c>
      <c r="R157" s="214">
        <f aca="true" t="shared" si="22" ref="R157:R188">Q157*H157</f>
        <v>0</v>
      </c>
      <c r="S157" s="214">
        <v>0</v>
      </c>
      <c r="T157" s="215">
        <f aca="true" t="shared" si="23" ref="T157:T188"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6" t="s">
        <v>158</v>
      </c>
      <c r="AT157" s="216" t="s">
        <v>153</v>
      </c>
      <c r="AU157" s="216" t="s">
        <v>84</v>
      </c>
      <c r="AY157" s="14" t="s">
        <v>151</v>
      </c>
      <c r="BE157" s="217">
        <f aca="true" t="shared" si="24" ref="BE157:BE188">IF(N157="základní",J157,0)</f>
        <v>0</v>
      </c>
      <c r="BF157" s="217">
        <f aca="true" t="shared" si="25" ref="BF157:BF188">IF(N157="snížená",J157,0)</f>
        <v>0</v>
      </c>
      <c r="BG157" s="217">
        <f aca="true" t="shared" si="26" ref="BG157:BG188">IF(N157="zákl. přenesená",J157,0)</f>
        <v>0</v>
      </c>
      <c r="BH157" s="217">
        <f aca="true" t="shared" si="27" ref="BH157:BH188">IF(N157="sníž. přenesená",J157,0)</f>
        <v>0</v>
      </c>
      <c r="BI157" s="217">
        <f aca="true" t="shared" si="28" ref="BI157:BI188">IF(N157="nulová",J157,0)</f>
        <v>0</v>
      </c>
      <c r="BJ157" s="14" t="s">
        <v>80</v>
      </c>
      <c r="BK157" s="217">
        <f aca="true" t="shared" si="29" ref="BK157:BK188">ROUND(I157*H157,2)</f>
        <v>0</v>
      </c>
      <c r="BL157" s="14" t="s">
        <v>158</v>
      </c>
      <c r="BM157" s="216" t="s">
        <v>362</v>
      </c>
    </row>
    <row r="158" spans="1:65" s="2" customFormat="1" ht="16.5" customHeight="1">
      <c r="A158" s="31"/>
      <c r="B158" s="32"/>
      <c r="C158" s="219" t="s">
        <v>266</v>
      </c>
      <c r="D158" s="219" t="s">
        <v>537</v>
      </c>
      <c r="E158" s="220" t="s">
        <v>1434</v>
      </c>
      <c r="F158" s="221" t="s">
        <v>1435</v>
      </c>
      <c r="G158" s="222" t="s">
        <v>172</v>
      </c>
      <c r="H158" s="223">
        <v>108</v>
      </c>
      <c r="I158" s="224"/>
      <c r="J158" s="225">
        <f t="shared" si="20"/>
        <v>0</v>
      </c>
      <c r="K158" s="221" t="s">
        <v>1</v>
      </c>
      <c r="L158" s="226"/>
      <c r="M158" s="227" t="s">
        <v>1</v>
      </c>
      <c r="N158" s="228" t="s">
        <v>40</v>
      </c>
      <c r="O158" s="68"/>
      <c r="P158" s="214">
        <f t="shared" si="21"/>
        <v>0</v>
      </c>
      <c r="Q158" s="214">
        <v>0</v>
      </c>
      <c r="R158" s="214">
        <f t="shared" si="22"/>
        <v>0</v>
      </c>
      <c r="S158" s="214">
        <v>0</v>
      </c>
      <c r="T158" s="215">
        <f t="shared" si="2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6" t="s">
        <v>185</v>
      </c>
      <c r="AT158" s="216" t="s">
        <v>537</v>
      </c>
      <c r="AU158" s="216" t="s">
        <v>84</v>
      </c>
      <c r="AY158" s="14" t="s">
        <v>151</v>
      </c>
      <c r="BE158" s="217">
        <f t="shared" si="24"/>
        <v>0</v>
      </c>
      <c r="BF158" s="217">
        <f t="shared" si="25"/>
        <v>0</v>
      </c>
      <c r="BG158" s="217">
        <f t="shared" si="26"/>
        <v>0</v>
      </c>
      <c r="BH158" s="217">
        <f t="shared" si="27"/>
        <v>0</v>
      </c>
      <c r="BI158" s="217">
        <f t="shared" si="28"/>
        <v>0</v>
      </c>
      <c r="BJ158" s="14" t="s">
        <v>80</v>
      </c>
      <c r="BK158" s="217">
        <f t="shared" si="29"/>
        <v>0</v>
      </c>
      <c r="BL158" s="14" t="s">
        <v>158</v>
      </c>
      <c r="BM158" s="216" t="s">
        <v>370</v>
      </c>
    </row>
    <row r="159" spans="1:65" s="2" customFormat="1" ht="16.5" customHeight="1">
      <c r="A159" s="31"/>
      <c r="B159" s="32"/>
      <c r="C159" s="219" t="s">
        <v>270</v>
      </c>
      <c r="D159" s="219" t="s">
        <v>537</v>
      </c>
      <c r="E159" s="220" t="s">
        <v>1436</v>
      </c>
      <c r="F159" s="221" t="s">
        <v>1437</v>
      </c>
      <c r="G159" s="222" t="s">
        <v>949</v>
      </c>
      <c r="H159" s="223">
        <v>61</v>
      </c>
      <c r="I159" s="224"/>
      <c r="J159" s="225">
        <f t="shared" si="20"/>
        <v>0</v>
      </c>
      <c r="K159" s="221" t="s">
        <v>1</v>
      </c>
      <c r="L159" s="226"/>
      <c r="M159" s="227" t="s">
        <v>1</v>
      </c>
      <c r="N159" s="228" t="s">
        <v>40</v>
      </c>
      <c r="O159" s="68"/>
      <c r="P159" s="214">
        <f t="shared" si="21"/>
        <v>0</v>
      </c>
      <c r="Q159" s="214">
        <v>0</v>
      </c>
      <c r="R159" s="214">
        <f t="shared" si="22"/>
        <v>0</v>
      </c>
      <c r="S159" s="214">
        <v>0</v>
      </c>
      <c r="T159" s="215">
        <f t="shared" si="2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6" t="s">
        <v>185</v>
      </c>
      <c r="AT159" s="216" t="s">
        <v>537</v>
      </c>
      <c r="AU159" s="216" t="s">
        <v>84</v>
      </c>
      <c r="AY159" s="14" t="s">
        <v>151</v>
      </c>
      <c r="BE159" s="217">
        <f t="shared" si="24"/>
        <v>0</v>
      </c>
      <c r="BF159" s="217">
        <f t="shared" si="25"/>
        <v>0</v>
      </c>
      <c r="BG159" s="217">
        <f t="shared" si="26"/>
        <v>0</v>
      </c>
      <c r="BH159" s="217">
        <f t="shared" si="27"/>
        <v>0</v>
      </c>
      <c r="BI159" s="217">
        <f t="shared" si="28"/>
        <v>0</v>
      </c>
      <c r="BJ159" s="14" t="s">
        <v>80</v>
      </c>
      <c r="BK159" s="217">
        <f t="shared" si="29"/>
        <v>0</v>
      </c>
      <c r="BL159" s="14" t="s">
        <v>158</v>
      </c>
      <c r="BM159" s="216" t="s">
        <v>378</v>
      </c>
    </row>
    <row r="160" spans="1:65" s="2" customFormat="1" ht="16.5" customHeight="1">
      <c r="A160" s="31"/>
      <c r="B160" s="32"/>
      <c r="C160" s="219" t="s">
        <v>274</v>
      </c>
      <c r="D160" s="219" t="s">
        <v>537</v>
      </c>
      <c r="E160" s="220" t="s">
        <v>1438</v>
      </c>
      <c r="F160" s="221" t="s">
        <v>1439</v>
      </c>
      <c r="G160" s="222" t="s">
        <v>205</v>
      </c>
      <c r="H160" s="223">
        <v>3560</v>
      </c>
      <c r="I160" s="224"/>
      <c r="J160" s="225">
        <f t="shared" si="20"/>
        <v>0</v>
      </c>
      <c r="K160" s="221" t="s">
        <v>1</v>
      </c>
      <c r="L160" s="226"/>
      <c r="M160" s="227" t="s">
        <v>1</v>
      </c>
      <c r="N160" s="228" t="s">
        <v>40</v>
      </c>
      <c r="O160" s="68"/>
      <c r="P160" s="214">
        <f t="shared" si="21"/>
        <v>0</v>
      </c>
      <c r="Q160" s="214">
        <v>0</v>
      </c>
      <c r="R160" s="214">
        <f t="shared" si="22"/>
        <v>0</v>
      </c>
      <c r="S160" s="214">
        <v>0</v>
      </c>
      <c r="T160" s="215">
        <f t="shared" si="2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6" t="s">
        <v>185</v>
      </c>
      <c r="AT160" s="216" t="s">
        <v>537</v>
      </c>
      <c r="AU160" s="216" t="s">
        <v>84</v>
      </c>
      <c r="AY160" s="14" t="s">
        <v>151</v>
      </c>
      <c r="BE160" s="217">
        <f t="shared" si="24"/>
        <v>0</v>
      </c>
      <c r="BF160" s="217">
        <f t="shared" si="25"/>
        <v>0</v>
      </c>
      <c r="BG160" s="217">
        <f t="shared" si="26"/>
        <v>0</v>
      </c>
      <c r="BH160" s="217">
        <f t="shared" si="27"/>
        <v>0</v>
      </c>
      <c r="BI160" s="217">
        <f t="shared" si="28"/>
        <v>0</v>
      </c>
      <c r="BJ160" s="14" t="s">
        <v>80</v>
      </c>
      <c r="BK160" s="217">
        <f t="shared" si="29"/>
        <v>0</v>
      </c>
      <c r="BL160" s="14" t="s">
        <v>158</v>
      </c>
      <c r="BM160" s="216" t="s">
        <v>389</v>
      </c>
    </row>
    <row r="161" spans="1:65" s="2" customFormat="1" ht="16.5" customHeight="1">
      <c r="A161" s="31"/>
      <c r="B161" s="32"/>
      <c r="C161" s="219" t="s">
        <v>278</v>
      </c>
      <c r="D161" s="219" t="s">
        <v>537</v>
      </c>
      <c r="E161" s="220" t="s">
        <v>1440</v>
      </c>
      <c r="F161" s="221" t="s">
        <v>1439</v>
      </c>
      <c r="G161" s="222" t="s">
        <v>1</v>
      </c>
      <c r="H161" s="223">
        <v>700</v>
      </c>
      <c r="I161" s="224"/>
      <c r="J161" s="225">
        <f t="shared" si="20"/>
        <v>0</v>
      </c>
      <c r="K161" s="221" t="s">
        <v>1</v>
      </c>
      <c r="L161" s="226"/>
      <c r="M161" s="227" t="s">
        <v>1</v>
      </c>
      <c r="N161" s="228" t="s">
        <v>40</v>
      </c>
      <c r="O161" s="68"/>
      <c r="P161" s="214">
        <f t="shared" si="21"/>
        <v>0</v>
      </c>
      <c r="Q161" s="214">
        <v>0</v>
      </c>
      <c r="R161" s="214">
        <f t="shared" si="22"/>
        <v>0</v>
      </c>
      <c r="S161" s="214">
        <v>0</v>
      </c>
      <c r="T161" s="215">
        <f t="shared" si="2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6" t="s">
        <v>185</v>
      </c>
      <c r="AT161" s="216" t="s">
        <v>537</v>
      </c>
      <c r="AU161" s="216" t="s">
        <v>84</v>
      </c>
      <c r="AY161" s="14" t="s">
        <v>151</v>
      </c>
      <c r="BE161" s="217">
        <f t="shared" si="24"/>
        <v>0</v>
      </c>
      <c r="BF161" s="217">
        <f t="shared" si="25"/>
        <v>0</v>
      </c>
      <c r="BG161" s="217">
        <f t="shared" si="26"/>
        <v>0</v>
      </c>
      <c r="BH161" s="217">
        <f t="shared" si="27"/>
        <v>0</v>
      </c>
      <c r="BI161" s="217">
        <f t="shared" si="28"/>
        <v>0</v>
      </c>
      <c r="BJ161" s="14" t="s">
        <v>80</v>
      </c>
      <c r="BK161" s="217">
        <f t="shared" si="29"/>
        <v>0</v>
      </c>
      <c r="BL161" s="14" t="s">
        <v>158</v>
      </c>
      <c r="BM161" s="216" t="s">
        <v>397</v>
      </c>
    </row>
    <row r="162" spans="1:65" s="2" customFormat="1" ht="16.5" customHeight="1">
      <c r="A162" s="31"/>
      <c r="B162" s="32"/>
      <c r="C162" s="219" t="s">
        <v>282</v>
      </c>
      <c r="D162" s="219" t="s">
        <v>537</v>
      </c>
      <c r="E162" s="220" t="s">
        <v>1441</v>
      </c>
      <c r="F162" s="221" t="s">
        <v>1442</v>
      </c>
      <c r="G162" s="222" t="s">
        <v>205</v>
      </c>
      <c r="H162" s="223">
        <v>350</v>
      </c>
      <c r="I162" s="224"/>
      <c r="J162" s="225">
        <f t="shared" si="20"/>
        <v>0</v>
      </c>
      <c r="K162" s="221" t="s">
        <v>1</v>
      </c>
      <c r="L162" s="226"/>
      <c r="M162" s="227" t="s">
        <v>1</v>
      </c>
      <c r="N162" s="228" t="s">
        <v>40</v>
      </c>
      <c r="O162" s="68"/>
      <c r="P162" s="214">
        <f t="shared" si="21"/>
        <v>0</v>
      </c>
      <c r="Q162" s="214">
        <v>0</v>
      </c>
      <c r="R162" s="214">
        <f t="shared" si="22"/>
        <v>0</v>
      </c>
      <c r="S162" s="214">
        <v>0</v>
      </c>
      <c r="T162" s="215">
        <f t="shared" si="2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6" t="s">
        <v>185</v>
      </c>
      <c r="AT162" s="216" t="s">
        <v>537</v>
      </c>
      <c r="AU162" s="216" t="s">
        <v>84</v>
      </c>
      <c r="AY162" s="14" t="s">
        <v>151</v>
      </c>
      <c r="BE162" s="217">
        <f t="shared" si="24"/>
        <v>0</v>
      </c>
      <c r="BF162" s="217">
        <f t="shared" si="25"/>
        <v>0</v>
      </c>
      <c r="BG162" s="217">
        <f t="shared" si="26"/>
        <v>0</v>
      </c>
      <c r="BH162" s="217">
        <f t="shared" si="27"/>
        <v>0</v>
      </c>
      <c r="BI162" s="217">
        <f t="shared" si="28"/>
        <v>0</v>
      </c>
      <c r="BJ162" s="14" t="s">
        <v>80</v>
      </c>
      <c r="BK162" s="217">
        <f t="shared" si="29"/>
        <v>0</v>
      </c>
      <c r="BL162" s="14" t="s">
        <v>158</v>
      </c>
      <c r="BM162" s="216" t="s">
        <v>405</v>
      </c>
    </row>
    <row r="163" spans="1:65" s="2" customFormat="1" ht="16.5" customHeight="1">
      <c r="A163" s="31"/>
      <c r="B163" s="32"/>
      <c r="C163" s="219" t="s">
        <v>286</v>
      </c>
      <c r="D163" s="219" t="s">
        <v>537</v>
      </c>
      <c r="E163" s="220" t="s">
        <v>1443</v>
      </c>
      <c r="F163" s="221" t="s">
        <v>1444</v>
      </c>
      <c r="G163" s="222" t="s">
        <v>205</v>
      </c>
      <c r="H163" s="223">
        <v>800</v>
      </c>
      <c r="I163" s="224"/>
      <c r="J163" s="225">
        <f t="shared" si="20"/>
        <v>0</v>
      </c>
      <c r="K163" s="221" t="s">
        <v>1</v>
      </c>
      <c r="L163" s="226"/>
      <c r="M163" s="227" t="s">
        <v>1</v>
      </c>
      <c r="N163" s="228" t="s">
        <v>40</v>
      </c>
      <c r="O163" s="68"/>
      <c r="P163" s="214">
        <f t="shared" si="21"/>
        <v>0</v>
      </c>
      <c r="Q163" s="214">
        <v>0</v>
      </c>
      <c r="R163" s="214">
        <f t="shared" si="22"/>
        <v>0</v>
      </c>
      <c r="S163" s="214">
        <v>0</v>
      </c>
      <c r="T163" s="215">
        <f t="shared" si="2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6" t="s">
        <v>185</v>
      </c>
      <c r="AT163" s="216" t="s">
        <v>537</v>
      </c>
      <c r="AU163" s="216" t="s">
        <v>84</v>
      </c>
      <c r="AY163" s="14" t="s">
        <v>151</v>
      </c>
      <c r="BE163" s="217">
        <f t="shared" si="24"/>
        <v>0</v>
      </c>
      <c r="BF163" s="217">
        <f t="shared" si="25"/>
        <v>0</v>
      </c>
      <c r="BG163" s="217">
        <f t="shared" si="26"/>
        <v>0</v>
      </c>
      <c r="BH163" s="217">
        <f t="shared" si="27"/>
        <v>0</v>
      </c>
      <c r="BI163" s="217">
        <f t="shared" si="28"/>
        <v>0</v>
      </c>
      <c r="BJ163" s="14" t="s">
        <v>80</v>
      </c>
      <c r="BK163" s="217">
        <f t="shared" si="29"/>
        <v>0</v>
      </c>
      <c r="BL163" s="14" t="s">
        <v>158</v>
      </c>
      <c r="BM163" s="216" t="s">
        <v>413</v>
      </c>
    </row>
    <row r="164" spans="1:65" s="2" customFormat="1" ht="16.5" customHeight="1">
      <c r="A164" s="31"/>
      <c r="B164" s="32"/>
      <c r="C164" s="219" t="s">
        <v>290</v>
      </c>
      <c r="D164" s="219" t="s">
        <v>537</v>
      </c>
      <c r="E164" s="220" t="s">
        <v>1445</v>
      </c>
      <c r="F164" s="221" t="s">
        <v>1446</v>
      </c>
      <c r="G164" s="222" t="s">
        <v>172</v>
      </c>
      <c r="H164" s="223">
        <v>5</v>
      </c>
      <c r="I164" s="224"/>
      <c r="J164" s="225">
        <f t="shared" si="20"/>
        <v>0</v>
      </c>
      <c r="K164" s="221" t="s">
        <v>1</v>
      </c>
      <c r="L164" s="226"/>
      <c r="M164" s="227" t="s">
        <v>1</v>
      </c>
      <c r="N164" s="228" t="s">
        <v>40</v>
      </c>
      <c r="O164" s="68"/>
      <c r="P164" s="214">
        <f t="shared" si="21"/>
        <v>0</v>
      </c>
      <c r="Q164" s="214">
        <v>0</v>
      </c>
      <c r="R164" s="214">
        <f t="shared" si="22"/>
        <v>0</v>
      </c>
      <c r="S164" s="214">
        <v>0</v>
      </c>
      <c r="T164" s="215">
        <f t="shared" si="2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6" t="s">
        <v>185</v>
      </c>
      <c r="AT164" s="216" t="s">
        <v>537</v>
      </c>
      <c r="AU164" s="216" t="s">
        <v>84</v>
      </c>
      <c r="AY164" s="14" t="s">
        <v>151</v>
      </c>
      <c r="BE164" s="217">
        <f t="shared" si="24"/>
        <v>0</v>
      </c>
      <c r="BF164" s="217">
        <f t="shared" si="25"/>
        <v>0</v>
      </c>
      <c r="BG164" s="217">
        <f t="shared" si="26"/>
        <v>0</v>
      </c>
      <c r="BH164" s="217">
        <f t="shared" si="27"/>
        <v>0</v>
      </c>
      <c r="BI164" s="217">
        <f t="shared" si="28"/>
        <v>0</v>
      </c>
      <c r="BJ164" s="14" t="s">
        <v>80</v>
      </c>
      <c r="BK164" s="217">
        <f t="shared" si="29"/>
        <v>0</v>
      </c>
      <c r="BL164" s="14" t="s">
        <v>158</v>
      </c>
      <c r="BM164" s="216" t="s">
        <v>421</v>
      </c>
    </row>
    <row r="165" spans="1:65" s="2" customFormat="1" ht="16.5" customHeight="1">
      <c r="A165" s="31"/>
      <c r="B165" s="32"/>
      <c r="C165" s="219" t="s">
        <v>294</v>
      </c>
      <c r="D165" s="219" t="s">
        <v>537</v>
      </c>
      <c r="E165" s="220" t="s">
        <v>1447</v>
      </c>
      <c r="F165" s="221" t="s">
        <v>1448</v>
      </c>
      <c r="G165" s="222" t="s">
        <v>949</v>
      </c>
      <c r="H165" s="223">
        <v>1</v>
      </c>
      <c r="I165" s="224"/>
      <c r="J165" s="225">
        <f t="shared" si="20"/>
        <v>0</v>
      </c>
      <c r="K165" s="221" t="s">
        <v>1</v>
      </c>
      <c r="L165" s="226"/>
      <c r="M165" s="227" t="s">
        <v>1</v>
      </c>
      <c r="N165" s="228" t="s">
        <v>40</v>
      </c>
      <c r="O165" s="68"/>
      <c r="P165" s="214">
        <f t="shared" si="21"/>
        <v>0</v>
      </c>
      <c r="Q165" s="214">
        <v>0</v>
      </c>
      <c r="R165" s="214">
        <f t="shared" si="22"/>
        <v>0</v>
      </c>
      <c r="S165" s="214">
        <v>0</v>
      </c>
      <c r="T165" s="215">
        <f t="shared" si="2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6" t="s">
        <v>185</v>
      </c>
      <c r="AT165" s="216" t="s">
        <v>537</v>
      </c>
      <c r="AU165" s="216" t="s">
        <v>84</v>
      </c>
      <c r="AY165" s="14" t="s">
        <v>151</v>
      </c>
      <c r="BE165" s="217">
        <f t="shared" si="24"/>
        <v>0</v>
      </c>
      <c r="BF165" s="217">
        <f t="shared" si="25"/>
        <v>0</v>
      </c>
      <c r="BG165" s="217">
        <f t="shared" si="26"/>
        <v>0</v>
      </c>
      <c r="BH165" s="217">
        <f t="shared" si="27"/>
        <v>0</v>
      </c>
      <c r="BI165" s="217">
        <f t="shared" si="28"/>
        <v>0</v>
      </c>
      <c r="BJ165" s="14" t="s">
        <v>80</v>
      </c>
      <c r="BK165" s="217">
        <f t="shared" si="29"/>
        <v>0</v>
      </c>
      <c r="BL165" s="14" t="s">
        <v>158</v>
      </c>
      <c r="BM165" s="216" t="s">
        <v>429</v>
      </c>
    </row>
    <row r="166" spans="1:65" s="2" customFormat="1" ht="16.5" customHeight="1">
      <c r="A166" s="31"/>
      <c r="B166" s="32"/>
      <c r="C166" s="219" t="s">
        <v>298</v>
      </c>
      <c r="D166" s="219" t="s">
        <v>537</v>
      </c>
      <c r="E166" s="220" t="s">
        <v>1449</v>
      </c>
      <c r="F166" s="221" t="s">
        <v>1450</v>
      </c>
      <c r="G166" s="222" t="s">
        <v>949</v>
      </c>
      <c r="H166" s="223">
        <v>1</v>
      </c>
      <c r="I166" s="224"/>
      <c r="J166" s="225">
        <f t="shared" si="20"/>
        <v>0</v>
      </c>
      <c r="K166" s="221" t="s">
        <v>1</v>
      </c>
      <c r="L166" s="226"/>
      <c r="M166" s="227" t="s">
        <v>1</v>
      </c>
      <c r="N166" s="228" t="s">
        <v>40</v>
      </c>
      <c r="O166" s="68"/>
      <c r="P166" s="214">
        <f t="shared" si="21"/>
        <v>0</v>
      </c>
      <c r="Q166" s="214">
        <v>0</v>
      </c>
      <c r="R166" s="214">
        <f t="shared" si="22"/>
        <v>0</v>
      </c>
      <c r="S166" s="214">
        <v>0</v>
      </c>
      <c r="T166" s="215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6" t="s">
        <v>185</v>
      </c>
      <c r="AT166" s="216" t="s">
        <v>537</v>
      </c>
      <c r="AU166" s="216" t="s">
        <v>84</v>
      </c>
      <c r="AY166" s="14" t="s">
        <v>151</v>
      </c>
      <c r="BE166" s="217">
        <f t="shared" si="24"/>
        <v>0</v>
      </c>
      <c r="BF166" s="217">
        <f t="shared" si="25"/>
        <v>0</v>
      </c>
      <c r="BG166" s="217">
        <f t="shared" si="26"/>
        <v>0</v>
      </c>
      <c r="BH166" s="217">
        <f t="shared" si="27"/>
        <v>0</v>
      </c>
      <c r="BI166" s="217">
        <f t="shared" si="28"/>
        <v>0</v>
      </c>
      <c r="BJ166" s="14" t="s">
        <v>80</v>
      </c>
      <c r="BK166" s="217">
        <f t="shared" si="29"/>
        <v>0</v>
      </c>
      <c r="BL166" s="14" t="s">
        <v>158</v>
      </c>
      <c r="BM166" s="216" t="s">
        <v>437</v>
      </c>
    </row>
    <row r="167" spans="1:65" s="2" customFormat="1" ht="16.5" customHeight="1">
      <c r="A167" s="31"/>
      <c r="B167" s="32"/>
      <c r="C167" s="219" t="s">
        <v>302</v>
      </c>
      <c r="D167" s="219" t="s">
        <v>537</v>
      </c>
      <c r="E167" s="220" t="s">
        <v>1451</v>
      </c>
      <c r="F167" s="221" t="s">
        <v>1452</v>
      </c>
      <c r="G167" s="222" t="s">
        <v>949</v>
      </c>
      <c r="H167" s="223">
        <v>2</v>
      </c>
      <c r="I167" s="224"/>
      <c r="J167" s="225">
        <f t="shared" si="20"/>
        <v>0</v>
      </c>
      <c r="K167" s="221" t="s">
        <v>1</v>
      </c>
      <c r="L167" s="226"/>
      <c r="M167" s="227" t="s">
        <v>1</v>
      </c>
      <c r="N167" s="228" t="s">
        <v>40</v>
      </c>
      <c r="O167" s="68"/>
      <c r="P167" s="214">
        <f t="shared" si="21"/>
        <v>0</v>
      </c>
      <c r="Q167" s="214">
        <v>0</v>
      </c>
      <c r="R167" s="214">
        <f t="shared" si="22"/>
        <v>0</v>
      </c>
      <c r="S167" s="214">
        <v>0</v>
      </c>
      <c r="T167" s="215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6" t="s">
        <v>185</v>
      </c>
      <c r="AT167" s="216" t="s">
        <v>537</v>
      </c>
      <c r="AU167" s="216" t="s">
        <v>84</v>
      </c>
      <c r="AY167" s="14" t="s">
        <v>151</v>
      </c>
      <c r="BE167" s="217">
        <f t="shared" si="24"/>
        <v>0</v>
      </c>
      <c r="BF167" s="217">
        <f t="shared" si="25"/>
        <v>0</v>
      </c>
      <c r="BG167" s="217">
        <f t="shared" si="26"/>
        <v>0</v>
      </c>
      <c r="BH167" s="217">
        <f t="shared" si="27"/>
        <v>0</v>
      </c>
      <c r="BI167" s="217">
        <f t="shared" si="28"/>
        <v>0</v>
      </c>
      <c r="BJ167" s="14" t="s">
        <v>80</v>
      </c>
      <c r="BK167" s="217">
        <f t="shared" si="29"/>
        <v>0</v>
      </c>
      <c r="BL167" s="14" t="s">
        <v>158</v>
      </c>
      <c r="BM167" s="216" t="s">
        <v>445</v>
      </c>
    </row>
    <row r="168" spans="1:65" s="2" customFormat="1" ht="16.5" customHeight="1">
      <c r="A168" s="31"/>
      <c r="B168" s="32"/>
      <c r="C168" s="219" t="s">
        <v>306</v>
      </c>
      <c r="D168" s="219" t="s">
        <v>537</v>
      </c>
      <c r="E168" s="220" t="s">
        <v>1453</v>
      </c>
      <c r="F168" s="221" t="s">
        <v>1454</v>
      </c>
      <c r="G168" s="222" t="s">
        <v>949</v>
      </c>
      <c r="H168" s="223">
        <v>1</v>
      </c>
      <c r="I168" s="224"/>
      <c r="J168" s="225">
        <f t="shared" si="20"/>
        <v>0</v>
      </c>
      <c r="K168" s="221" t="s">
        <v>1</v>
      </c>
      <c r="L168" s="226"/>
      <c r="M168" s="227" t="s">
        <v>1</v>
      </c>
      <c r="N168" s="228" t="s">
        <v>40</v>
      </c>
      <c r="O168" s="68"/>
      <c r="P168" s="214">
        <f t="shared" si="21"/>
        <v>0</v>
      </c>
      <c r="Q168" s="214">
        <v>0</v>
      </c>
      <c r="R168" s="214">
        <f t="shared" si="22"/>
        <v>0</v>
      </c>
      <c r="S168" s="214">
        <v>0</v>
      </c>
      <c r="T168" s="215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6" t="s">
        <v>185</v>
      </c>
      <c r="AT168" s="216" t="s">
        <v>537</v>
      </c>
      <c r="AU168" s="216" t="s">
        <v>84</v>
      </c>
      <c r="AY168" s="14" t="s">
        <v>151</v>
      </c>
      <c r="BE168" s="217">
        <f t="shared" si="24"/>
        <v>0</v>
      </c>
      <c r="BF168" s="217">
        <f t="shared" si="25"/>
        <v>0</v>
      </c>
      <c r="BG168" s="217">
        <f t="shared" si="26"/>
        <v>0</v>
      </c>
      <c r="BH168" s="217">
        <f t="shared" si="27"/>
        <v>0</v>
      </c>
      <c r="BI168" s="217">
        <f t="shared" si="28"/>
        <v>0</v>
      </c>
      <c r="BJ168" s="14" t="s">
        <v>80</v>
      </c>
      <c r="BK168" s="217">
        <f t="shared" si="29"/>
        <v>0</v>
      </c>
      <c r="BL168" s="14" t="s">
        <v>158</v>
      </c>
      <c r="BM168" s="216" t="s">
        <v>453</v>
      </c>
    </row>
    <row r="169" spans="1:65" s="2" customFormat="1" ht="16.5" customHeight="1">
      <c r="A169" s="31"/>
      <c r="B169" s="32"/>
      <c r="C169" s="219" t="s">
        <v>310</v>
      </c>
      <c r="D169" s="219" t="s">
        <v>537</v>
      </c>
      <c r="E169" s="220" t="s">
        <v>1455</v>
      </c>
      <c r="F169" s="221" t="s">
        <v>1456</v>
      </c>
      <c r="G169" s="222" t="s">
        <v>949</v>
      </c>
      <c r="H169" s="223">
        <v>1</v>
      </c>
      <c r="I169" s="224"/>
      <c r="J169" s="225">
        <f t="shared" si="20"/>
        <v>0</v>
      </c>
      <c r="K169" s="221" t="s">
        <v>1</v>
      </c>
      <c r="L169" s="226"/>
      <c r="M169" s="227" t="s">
        <v>1</v>
      </c>
      <c r="N169" s="228" t="s">
        <v>40</v>
      </c>
      <c r="O169" s="68"/>
      <c r="P169" s="214">
        <f t="shared" si="21"/>
        <v>0</v>
      </c>
      <c r="Q169" s="214">
        <v>0</v>
      </c>
      <c r="R169" s="214">
        <f t="shared" si="22"/>
        <v>0</v>
      </c>
      <c r="S169" s="214">
        <v>0</v>
      </c>
      <c r="T169" s="215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6" t="s">
        <v>185</v>
      </c>
      <c r="AT169" s="216" t="s">
        <v>537</v>
      </c>
      <c r="AU169" s="216" t="s">
        <v>84</v>
      </c>
      <c r="AY169" s="14" t="s">
        <v>151</v>
      </c>
      <c r="BE169" s="217">
        <f t="shared" si="24"/>
        <v>0</v>
      </c>
      <c r="BF169" s="217">
        <f t="shared" si="25"/>
        <v>0</v>
      </c>
      <c r="BG169" s="217">
        <f t="shared" si="26"/>
        <v>0</v>
      </c>
      <c r="BH169" s="217">
        <f t="shared" si="27"/>
        <v>0</v>
      </c>
      <c r="BI169" s="217">
        <f t="shared" si="28"/>
        <v>0</v>
      </c>
      <c r="BJ169" s="14" t="s">
        <v>80</v>
      </c>
      <c r="BK169" s="217">
        <f t="shared" si="29"/>
        <v>0</v>
      </c>
      <c r="BL169" s="14" t="s">
        <v>158</v>
      </c>
      <c r="BM169" s="216" t="s">
        <v>461</v>
      </c>
    </row>
    <row r="170" spans="1:65" s="2" customFormat="1" ht="16.5" customHeight="1">
      <c r="A170" s="31"/>
      <c r="B170" s="32"/>
      <c r="C170" s="219" t="s">
        <v>314</v>
      </c>
      <c r="D170" s="219" t="s">
        <v>537</v>
      </c>
      <c r="E170" s="220" t="s">
        <v>1457</v>
      </c>
      <c r="F170" s="221" t="s">
        <v>1458</v>
      </c>
      <c r="G170" s="222" t="s">
        <v>949</v>
      </c>
      <c r="H170" s="223">
        <v>14</v>
      </c>
      <c r="I170" s="224"/>
      <c r="J170" s="225">
        <f t="shared" si="20"/>
        <v>0</v>
      </c>
      <c r="K170" s="221" t="s">
        <v>1</v>
      </c>
      <c r="L170" s="226"/>
      <c r="M170" s="227" t="s">
        <v>1</v>
      </c>
      <c r="N170" s="228" t="s">
        <v>40</v>
      </c>
      <c r="O170" s="68"/>
      <c r="P170" s="214">
        <f t="shared" si="21"/>
        <v>0</v>
      </c>
      <c r="Q170" s="214">
        <v>0</v>
      </c>
      <c r="R170" s="214">
        <f t="shared" si="22"/>
        <v>0</v>
      </c>
      <c r="S170" s="214">
        <v>0</v>
      </c>
      <c r="T170" s="215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6" t="s">
        <v>185</v>
      </c>
      <c r="AT170" s="216" t="s">
        <v>537</v>
      </c>
      <c r="AU170" s="216" t="s">
        <v>84</v>
      </c>
      <c r="AY170" s="14" t="s">
        <v>151</v>
      </c>
      <c r="BE170" s="217">
        <f t="shared" si="24"/>
        <v>0</v>
      </c>
      <c r="BF170" s="217">
        <f t="shared" si="25"/>
        <v>0</v>
      </c>
      <c r="BG170" s="217">
        <f t="shared" si="26"/>
        <v>0</v>
      </c>
      <c r="BH170" s="217">
        <f t="shared" si="27"/>
        <v>0</v>
      </c>
      <c r="BI170" s="217">
        <f t="shared" si="28"/>
        <v>0</v>
      </c>
      <c r="BJ170" s="14" t="s">
        <v>80</v>
      </c>
      <c r="BK170" s="217">
        <f t="shared" si="29"/>
        <v>0</v>
      </c>
      <c r="BL170" s="14" t="s">
        <v>158</v>
      </c>
      <c r="BM170" s="216" t="s">
        <v>469</v>
      </c>
    </row>
    <row r="171" spans="1:65" s="2" customFormat="1" ht="21.75" customHeight="1">
      <c r="A171" s="31"/>
      <c r="B171" s="32"/>
      <c r="C171" s="219" t="s">
        <v>318</v>
      </c>
      <c r="D171" s="219" t="s">
        <v>537</v>
      </c>
      <c r="E171" s="220" t="s">
        <v>1459</v>
      </c>
      <c r="F171" s="221" t="s">
        <v>1460</v>
      </c>
      <c r="G171" s="222" t="s">
        <v>1063</v>
      </c>
      <c r="H171" s="223">
        <v>1</v>
      </c>
      <c r="I171" s="224"/>
      <c r="J171" s="225">
        <f t="shared" si="20"/>
        <v>0</v>
      </c>
      <c r="K171" s="221" t="s">
        <v>1</v>
      </c>
      <c r="L171" s="226"/>
      <c r="M171" s="227" t="s">
        <v>1</v>
      </c>
      <c r="N171" s="228" t="s">
        <v>40</v>
      </c>
      <c r="O171" s="68"/>
      <c r="P171" s="214">
        <f t="shared" si="21"/>
        <v>0</v>
      </c>
      <c r="Q171" s="214">
        <v>0</v>
      </c>
      <c r="R171" s="214">
        <f t="shared" si="22"/>
        <v>0</v>
      </c>
      <c r="S171" s="214">
        <v>0</v>
      </c>
      <c r="T171" s="215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6" t="s">
        <v>185</v>
      </c>
      <c r="AT171" s="216" t="s">
        <v>537</v>
      </c>
      <c r="AU171" s="216" t="s">
        <v>84</v>
      </c>
      <c r="AY171" s="14" t="s">
        <v>151</v>
      </c>
      <c r="BE171" s="217">
        <f t="shared" si="24"/>
        <v>0</v>
      </c>
      <c r="BF171" s="217">
        <f t="shared" si="25"/>
        <v>0</v>
      </c>
      <c r="BG171" s="217">
        <f t="shared" si="26"/>
        <v>0</v>
      </c>
      <c r="BH171" s="217">
        <f t="shared" si="27"/>
        <v>0</v>
      </c>
      <c r="BI171" s="217">
        <f t="shared" si="28"/>
        <v>0</v>
      </c>
      <c r="BJ171" s="14" t="s">
        <v>80</v>
      </c>
      <c r="BK171" s="217">
        <f t="shared" si="29"/>
        <v>0</v>
      </c>
      <c r="BL171" s="14" t="s">
        <v>158</v>
      </c>
      <c r="BM171" s="216" t="s">
        <v>477</v>
      </c>
    </row>
    <row r="172" spans="1:65" s="2" customFormat="1" ht="21.75" customHeight="1">
      <c r="A172" s="31"/>
      <c r="B172" s="32"/>
      <c r="C172" s="219" t="s">
        <v>322</v>
      </c>
      <c r="D172" s="219" t="s">
        <v>537</v>
      </c>
      <c r="E172" s="220" t="s">
        <v>1461</v>
      </c>
      <c r="F172" s="221" t="s">
        <v>1462</v>
      </c>
      <c r="G172" s="222" t="s">
        <v>1</v>
      </c>
      <c r="H172" s="223">
        <v>1</v>
      </c>
      <c r="I172" s="224"/>
      <c r="J172" s="225">
        <f t="shared" si="20"/>
        <v>0</v>
      </c>
      <c r="K172" s="221" t="s">
        <v>1</v>
      </c>
      <c r="L172" s="226"/>
      <c r="M172" s="227" t="s">
        <v>1</v>
      </c>
      <c r="N172" s="228" t="s">
        <v>40</v>
      </c>
      <c r="O172" s="68"/>
      <c r="P172" s="214">
        <f t="shared" si="21"/>
        <v>0</v>
      </c>
      <c r="Q172" s="214">
        <v>0</v>
      </c>
      <c r="R172" s="214">
        <f t="shared" si="22"/>
        <v>0</v>
      </c>
      <c r="S172" s="214">
        <v>0</v>
      </c>
      <c r="T172" s="215">
        <f t="shared" si="2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6" t="s">
        <v>185</v>
      </c>
      <c r="AT172" s="216" t="s">
        <v>537</v>
      </c>
      <c r="AU172" s="216" t="s">
        <v>84</v>
      </c>
      <c r="AY172" s="14" t="s">
        <v>151</v>
      </c>
      <c r="BE172" s="217">
        <f t="shared" si="24"/>
        <v>0</v>
      </c>
      <c r="BF172" s="217">
        <f t="shared" si="25"/>
        <v>0</v>
      </c>
      <c r="BG172" s="217">
        <f t="shared" si="26"/>
        <v>0</v>
      </c>
      <c r="BH172" s="217">
        <f t="shared" si="27"/>
        <v>0</v>
      </c>
      <c r="BI172" s="217">
        <f t="shared" si="28"/>
        <v>0</v>
      </c>
      <c r="BJ172" s="14" t="s">
        <v>80</v>
      </c>
      <c r="BK172" s="217">
        <f t="shared" si="29"/>
        <v>0</v>
      </c>
      <c r="BL172" s="14" t="s">
        <v>158</v>
      </c>
      <c r="BM172" s="216" t="s">
        <v>485</v>
      </c>
    </row>
    <row r="173" spans="1:65" s="2" customFormat="1" ht="44.25" customHeight="1">
      <c r="A173" s="31"/>
      <c r="B173" s="32"/>
      <c r="C173" s="219" t="s">
        <v>326</v>
      </c>
      <c r="D173" s="219" t="s">
        <v>537</v>
      </c>
      <c r="E173" s="220" t="s">
        <v>1463</v>
      </c>
      <c r="F173" s="221" t="s">
        <v>1464</v>
      </c>
      <c r="G173" s="222" t="s">
        <v>1</v>
      </c>
      <c r="H173" s="223">
        <v>1</v>
      </c>
      <c r="I173" s="224"/>
      <c r="J173" s="225">
        <f t="shared" si="20"/>
        <v>0</v>
      </c>
      <c r="K173" s="221" t="s">
        <v>1</v>
      </c>
      <c r="L173" s="226"/>
      <c r="M173" s="227" t="s">
        <v>1</v>
      </c>
      <c r="N173" s="228" t="s">
        <v>40</v>
      </c>
      <c r="O173" s="68"/>
      <c r="P173" s="214">
        <f t="shared" si="21"/>
        <v>0</v>
      </c>
      <c r="Q173" s="214">
        <v>0</v>
      </c>
      <c r="R173" s="214">
        <f t="shared" si="22"/>
        <v>0</v>
      </c>
      <c r="S173" s="214">
        <v>0</v>
      </c>
      <c r="T173" s="215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6" t="s">
        <v>185</v>
      </c>
      <c r="AT173" s="216" t="s">
        <v>537</v>
      </c>
      <c r="AU173" s="216" t="s">
        <v>84</v>
      </c>
      <c r="AY173" s="14" t="s">
        <v>151</v>
      </c>
      <c r="BE173" s="217">
        <f t="shared" si="24"/>
        <v>0</v>
      </c>
      <c r="BF173" s="217">
        <f t="shared" si="25"/>
        <v>0</v>
      </c>
      <c r="BG173" s="217">
        <f t="shared" si="26"/>
        <v>0</v>
      </c>
      <c r="BH173" s="217">
        <f t="shared" si="27"/>
        <v>0</v>
      </c>
      <c r="BI173" s="217">
        <f t="shared" si="28"/>
        <v>0</v>
      </c>
      <c r="BJ173" s="14" t="s">
        <v>80</v>
      </c>
      <c r="BK173" s="217">
        <f t="shared" si="29"/>
        <v>0</v>
      </c>
      <c r="BL173" s="14" t="s">
        <v>158</v>
      </c>
      <c r="BM173" s="216" t="s">
        <v>493</v>
      </c>
    </row>
    <row r="174" spans="1:65" s="2" customFormat="1" ht="21.75" customHeight="1">
      <c r="A174" s="31"/>
      <c r="B174" s="32"/>
      <c r="C174" s="219" t="s">
        <v>330</v>
      </c>
      <c r="D174" s="219" t="s">
        <v>537</v>
      </c>
      <c r="E174" s="220" t="s">
        <v>1465</v>
      </c>
      <c r="F174" s="221" t="s">
        <v>1466</v>
      </c>
      <c r="G174" s="222" t="s">
        <v>1</v>
      </c>
      <c r="H174" s="223">
        <v>1</v>
      </c>
      <c r="I174" s="224"/>
      <c r="J174" s="225">
        <f t="shared" si="20"/>
        <v>0</v>
      </c>
      <c r="K174" s="221" t="s">
        <v>1</v>
      </c>
      <c r="L174" s="226"/>
      <c r="M174" s="227" t="s">
        <v>1</v>
      </c>
      <c r="N174" s="228" t="s">
        <v>40</v>
      </c>
      <c r="O174" s="68"/>
      <c r="P174" s="214">
        <f t="shared" si="21"/>
        <v>0</v>
      </c>
      <c r="Q174" s="214">
        <v>0</v>
      </c>
      <c r="R174" s="214">
        <f t="shared" si="22"/>
        <v>0</v>
      </c>
      <c r="S174" s="214">
        <v>0</v>
      </c>
      <c r="T174" s="215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6" t="s">
        <v>185</v>
      </c>
      <c r="AT174" s="216" t="s">
        <v>537</v>
      </c>
      <c r="AU174" s="216" t="s">
        <v>84</v>
      </c>
      <c r="AY174" s="14" t="s">
        <v>151</v>
      </c>
      <c r="BE174" s="217">
        <f t="shared" si="24"/>
        <v>0</v>
      </c>
      <c r="BF174" s="217">
        <f t="shared" si="25"/>
        <v>0</v>
      </c>
      <c r="BG174" s="217">
        <f t="shared" si="26"/>
        <v>0</v>
      </c>
      <c r="BH174" s="217">
        <f t="shared" si="27"/>
        <v>0</v>
      </c>
      <c r="BI174" s="217">
        <f t="shared" si="28"/>
        <v>0</v>
      </c>
      <c r="BJ174" s="14" t="s">
        <v>80</v>
      </c>
      <c r="BK174" s="217">
        <f t="shared" si="29"/>
        <v>0</v>
      </c>
      <c r="BL174" s="14" t="s">
        <v>158</v>
      </c>
      <c r="BM174" s="216" t="s">
        <v>501</v>
      </c>
    </row>
    <row r="175" spans="1:65" s="2" customFormat="1" ht="16.5" customHeight="1">
      <c r="A175" s="31"/>
      <c r="B175" s="32"/>
      <c r="C175" s="219" t="s">
        <v>334</v>
      </c>
      <c r="D175" s="219" t="s">
        <v>537</v>
      </c>
      <c r="E175" s="220" t="s">
        <v>1467</v>
      </c>
      <c r="F175" s="221" t="s">
        <v>1468</v>
      </c>
      <c r="G175" s="222" t="s">
        <v>949</v>
      </c>
      <c r="H175" s="223">
        <v>1</v>
      </c>
      <c r="I175" s="224"/>
      <c r="J175" s="225">
        <f t="shared" si="20"/>
        <v>0</v>
      </c>
      <c r="K175" s="221" t="s">
        <v>1</v>
      </c>
      <c r="L175" s="226"/>
      <c r="M175" s="227" t="s">
        <v>1</v>
      </c>
      <c r="N175" s="228" t="s">
        <v>40</v>
      </c>
      <c r="O175" s="68"/>
      <c r="P175" s="214">
        <f t="shared" si="21"/>
        <v>0</v>
      </c>
      <c r="Q175" s="214">
        <v>0</v>
      </c>
      <c r="R175" s="214">
        <f t="shared" si="22"/>
        <v>0</v>
      </c>
      <c r="S175" s="214">
        <v>0</v>
      </c>
      <c r="T175" s="215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6" t="s">
        <v>185</v>
      </c>
      <c r="AT175" s="216" t="s">
        <v>537</v>
      </c>
      <c r="AU175" s="216" t="s">
        <v>84</v>
      </c>
      <c r="AY175" s="14" t="s">
        <v>151</v>
      </c>
      <c r="BE175" s="217">
        <f t="shared" si="24"/>
        <v>0</v>
      </c>
      <c r="BF175" s="217">
        <f t="shared" si="25"/>
        <v>0</v>
      </c>
      <c r="BG175" s="217">
        <f t="shared" si="26"/>
        <v>0</v>
      </c>
      <c r="BH175" s="217">
        <f t="shared" si="27"/>
        <v>0</v>
      </c>
      <c r="BI175" s="217">
        <f t="shared" si="28"/>
        <v>0</v>
      </c>
      <c r="BJ175" s="14" t="s">
        <v>80</v>
      </c>
      <c r="BK175" s="217">
        <f t="shared" si="29"/>
        <v>0</v>
      </c>
      <c r="BL175" s="14" t="s">
        <v>158</v>
      </c>
      <c r="BM175" s="216" t="s">
        <v>509</v>
      </c>
    </row>
    <row r="176" spans="1:65" s="2" customFormat="1" ht="16.5" customHeight="1">
      <c r="A176" s="31"/>
      <c r="B176" s="32"/>
      <c r="C176" s="219" t="s">
        <v>338</v>
      </c>
      <c r="D176" s="219" t="s">
        <v>537</v>
      </c>
      <c r="E176" s="220" t="s">
        <v>1469</v>
      </c>
      <c r="F176" s="221" t="s">
        <v>1470</v>
      </c>
      <c r="G176" s="222" t="s">
        <v>949</v>
      </c>
      <c r="H176" s="223">
        <v>1</v>
      </c>
      <c r="I176" s="224"/>
      <c r="J176" s="225">
        <f t="shared" si="20"/>
        <v>0</v>
      </c>
      <c r="K176" s="221" t="s">
        <v>1</v>
      </c>
      <c r="L176" s="226"/>
      <c r="M176" s="227" t="s">
        <v>1</v>
      </c>
      <c r="N176" s="228" t="s">
        <v>40</v>
      </c>
      <c r="O176" s="68"/>
      <c r="P176" s="214">
        <f t="shared" si="21"/>
        <v>0</v>
      </c>
      <c r="Q176" s="214">
        <v>0</v>
      </c>
      <c r="R176" s="214">
        <f t="shared" si="22"/>
        <v>0</v>
      </c>
      <c r="S176" s="214">
        <v>0</v>
      </c>
      <c r="T176" s="215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6" t="s">
        <v>185</v>
      </c>
      <c r="AT176" s="216" t="s">
        <v>537</v>
      </c>
      <c r="AU176" s="216" t="s">
        <v>84</v>
      </c>
      <c r="AY176" s="14" t="s">
        <v>151</v>
      </c>
      <c r="BE176" s="217">
        <f t="shared" si="24"/>
        <v>0</v>
      </c>
      <c r="BF176" s="217">
        <f t="shared" si="25"/>
        <v>0</v>
      </c>
      <c r="BG176" s="217">
        <f t="shared" si="26"/>
        <v>0</v>
      </c>
      <c r="BH176" s="217">
        <f t="shared" si="27"/>
        <v>0</v>
      </c>
      <c r="BI176" s="217">
        <f t="shared" si="28"/>
        <v>0</v>
      </c>
      <c r="BJ176" s="14" t="s">
        <v>80</v>
      </c>
      <c r="BK176" s="217">
        <f t="shared" si="29"/>
        <v>0</v>
      </c>
      <c r="BL176" s="14" t="s">
        <v>158</v>
      </c>
      <c r="BM176" s="216" t="s">
        <v>517</v>
      </c>
    </row>
    <row r="177" spans="1:65" s="2" customFormat="1" ht="16.5" customHeight="1">
      <c r="A177" s="31"/>
      <c r="B177" s="32"/>
      <c r="C177" s="219" t="s">
        <v>342</v>
      </c>
      <c r="D177" s="219" t="s">
        <v>537</v>
      </c>
      <c r="E177" s="220" t="s">
        <v>1451</v>
      </c>
      <c r="F177" s="221" t="s">
        <v>1452</v>
      </c>
      <c r="G177" s="222" t="s">
        <v>949</v>
      </c>
      <c r="H177" s="223">
        <v>1</v>
      </c>
      <c r="I177" s="224"/>
      <c r="J177" s="225">
        <f t="shared" si="20"/>
        <v>0</v>
      </c>
      <c r="K177" s="221" t="s">
        <v>1</v>
      </c>
      <c r="L177" s="226"/>
      <c r="M177" s="227" t="s">
        <v>1</v>
      </c>
      <c r="N177" s="228" t="s">
        <v>40</v>
      </c>
      <c r="O177" s="68"/>
      <c r="P177" s="214">
        <f t="shared" si="21"/>
        <v>0</v>
      </c>
      <c r="Q177" s="214">
        <v>0</v>
      </c>
      <c r="R177" s="214">
        <f t="shared" si="22"/>
        <v>0</v>
      </c>
      <c r="S177" s="214">
        <v>0</v>
      </c>
      <c r="T177" s="215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6" t="s">
        <v>185</v>
      </c>
      <c r="AT177" s="216" t="s">
        <v>537</v>
      </c>
      <c r="AU177" s="216" t="s">
        <v>84</v>
      </c>
      <c r="AY177" s="14" t="s">
        <v>151</v>
      </c>
      <c r="BE177" s="217">
        <f t="shared" si="24"/>
        <v>0</v>
      </c>
      <c r="BF177" s="217">
        <f t="shared" si="25"/>
        <v>0</v>
      </c>
      <c r="BG177" s="217">
        <f t="shared" si="26"/>
        <v>0</v>
      </c>
      <c r="BH177" s="217">
        <f t="shared" si="27"/>
        <v>0</v>
      </c>
      <c r="BI177" s="217">
        <f t="shared" si="28"/>
        <v>0</v>
      </c>
      <c r="BJ177" s="14" t="s">
        <v>80</v>
      </c>
      <c r="BK177" s="217">
        <f t="shared" si="29"/>
        <v>0</v>
      </c>
      <c r="BL177" s="14" t="s">
        <v>158</v>
      </c>
      <c r="BM177" s="216" t="s">
        <v>527</v>
      </c>
    </row>
    <row r="178" spans="1:65" s="2" customFormat="1" ht="16.5" customHeight="1">
      <c r="A178" s="31"/>
      <c r="B178" s="32"/>
      <c r="C178" s="219" t="s">
        <v>346</v>
      </c>
      <c r="D178" s="219" t="s">
        <v>537</v>
      </c>
      <c r="E178" s="220" t="s">
        <v>1471</v>
      </c>
      <c r="F178" s="221" t="s">
        <v>1472</v>
      </c>
      <c r="G178" s="222" t="s">
        <v>949</v>
      </c>
      <c r="H178" s="223">
        <v>2</v>
      </c>
      <c r="I178" s="224"/>
      <c r="J178" s="225">
        <f t="shared" si="20"/>
        <v>0</v>
      </c>
      <c r="K178" s="221" t="s">
        <v>1</v>
      </c>
      <c r="L178" s="226"/>
      <c r="M178" s="227" t="s">
        <v>1</v>
      </c>
      <c r="N178" s="228" t="s">
        <v>40</v>
      </c>
      <c r="O178" s="68"/>
      <c r="P178" s="214">
        <f t="shared" si="21"/>
        <v>0</v>
      </c>
      <c r="Q178" s="214">
        <v>0</v>
      </c>
      <c r="R178" s="214">
        <f t="shared" si="22"/>
        <v>0</v>
      </c>
      <c r="S178" s="214">
        <v>0</v>
      </c>
      <c r="T178" s="215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6" t="s">
        <v>185</v>
      </c>
      <c r="AT178" s="216" t="s">
        <v>537</v>
      </c>
      <c r="AU178" s="216" t="s">
        <v>84</v>
      </c>
      <c r="AY178" s="14" t="s">
        <v>151</v>
      </c>
      <c r="BE178" s="217">
        <f t="shared" si="24"/>
        <v>0</v>
      </c>
      <c r="BF178" s="217">
        <f t="shared" si="25"/>
        <v>0</v>
      </c>
      <c r="BG178" s="217">
        <f t="shared" si="26"/>
        <v>0</v>
      </c>
      <c r="BH178" s="217">
        <f t="shared" si="27"/>
        <v>0</v>
      </c>
      <c r="BI178" s="217">
        <f t="shared" si="28"/>
        <v>0</v>
      </c>
      <c r="BJ178" s="14" t="s">
        <v>80</v>
      </c>
      <c r="BK178" s="217">
        <f t="shared" si="29"/>
        <v>0</v>
      </c>
      <c r="BL178" s="14" t="s">
        <v>158</v>
      </c>
      <c r="BM178" s="216" t="s">
        <v>536</v>
      </c>
    </row>
    <row r="179" spans="1:65" s="2" customFormat="1" ht="16.5" customHeight="1">
      <c r="A179" s="31"/>
      <c r="B179" s="32"/>
      <c r="C179" s="219" t="s">
        <v>350</v>
      </c>
      <c r="D179" s="219" t="s">
        <v>537</v>
      </c>
      <c r="E179" s="220" t="s">
        <v>1473</v>
      </c>
      <c r="F179" s="221" t="s">
        <v>1456</v>
      </c>
      <c r="G179" s="222" t="s">
        <v>949</v>
      </c>
      <c r="H179" s="223">
        <v>1</v>
      </c>
      <c r="I179" s="224"/>
      <c r="J179" s="225">
        <f t="shared" si="20"/>
        <v>0</v>
      </c>
      <c r="K179" s="221" t="s">
        <v>1</v>
      </c>
      <c r="L179" s="226"/>
      <c r="M179" s="227" t="s">
        <v>1</v>
      </c>
      <c r="N179" s="228" t="s">
        <v>40</v>
      </c>
      <c r="O179" s="68"/>
      <c r="P179" s="214">
        <f t="shared" si="21"/>
        <v>0</v>
      </c>
      <c r="Q179" s="214">
        <v>0</v>
      </c>
      <c r="R179" s="214">
        <f t="shared" si="22"/>
        <v>0</v>
      </c>
      <c r="S179" s="214">
        <v>0</v>
      </c>
      <c r="T179" s="215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6" t="s">
        <v>185</v>
      </c>
      <c r="AT179" s="216" t="s">
        <v>537</v>
      </c>
      <c r="AU179" s="216" t="s">
        <v>84</v>
      </c>
      <c r="AY179" s="14" t="s">
        <v>151</v>
      </c>
      <c r="BE179" s="217">
        <f t="shared" si="24"/>
        <v>0</v>
      </c>
      <c r="BF179" s="217">
        <f t="shared" si="25"/>
        <v>0</v>
      </c>
      <c r="BG179" s="217">
        <f t="shared" si="26"/>
        <v>0</v>
      </c>
      <c r="BH179" s="217">
        <f t="shared" si="27"/>
        <v>0</v>
      </c>
      <c r="BI179" s="217">
        <f t="shared" si="28"/>
        <v>0</v>
      </c>
      <c r="BJ179" s="14" t="s">
        <v>80</v>
      </c>
      <c r="BK179" s="217">
        <f t="shared" si="29"/>
        <v>0</v>
      </c>
      <c r="BL179" s="14" t="s">
        <v>158</v>
      </c>
      <c r="BM179" s="216" t="s">
        <v>545</v>
      </c>
    </row>
    <row r="180" spans="1:65" s="2" customFormat="1" ht="16.5" customHeight="1">
      <c r="A180" s="31"/>
      <c r="B180" s="32"/>
      <c r="C180" s="219" t="s">
        <v>354</v>
      </c>
      <c r="D180" s="219" t="s">
        <v>537</v>
      </c>
      <c r="E180" s="220" t="s">
        <v>1474</v>
      </c>
      <c r="F180" s="221" t="s">
        <v>1475</v>
      </c>
      <c r="G180" s="222" t="s">
        <v>949</v>
      </c>
      <c r="H180" s="223">
        <v>3</v>
      </c>
      <c r="I180" s="224"/>
      <c r="J180" s="225">
        <f t="shared" si="20"/>
        <v>0</v>
      </c>
      <c r="K180" s="221" t="s">
        <v>1</v>
      </c>
      <c r="L180" s="226"/>
      <c r="M180" s="227" t="s">
        <v>1</v>
      </c>
      <c r="N180" s="228" t="s">
        <v>40</v>
      </c>
      <c r="O180" s="68"/>
      <c r="P180" s="214">
        <f t="shared" si="21"/>
        <v>0</v>
      </c>
      <c r="Q180" s="214">
        <v>0</v>
      </c>
      <c r="R180" s="214">
        <f t="shared" si="22"/>
        <v>0</v>
      </c>
      <c r="S180" s="214">
        <v>0</v>
      </c>
      <c r="T180" s="215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6" t="s">
        <v>185</v>
      </c>
      <c r="AT180" s="216" t="s">
        <v>537</v>
      </c>
      <c r="AU180" s="216" t="s">
        <v>84</v>
      </c>
      <c r="AY180" s="14" t="s">
        <v>151</v>
      </c>
      <c r="BE180" s="217">
        <f t="shared" si="24"/>
        <v>0</v>
      </c>
      <c r="BF180" s="217">
        <f t="shared" si="25"/>
        <v>0</v>
      </c>
      <c r="BG180" s="217">
        <f t="shared" si="26"/>
        <v>0</v>
      </c>
      <c r="BH180" s="217">
        <f t="shared" si="27"/>
        <v>0</v>
      </c>
      <c r="BI180" s="217">
        <f t="shared" si="28"/>
        <v>0</v>
      </c>
      <c r="BJ180" s="14" t="s">
        <v>80</v>
      </c>
      <c r="BK180" s="217">
        <f t="shared" si="29"/>
        <v>0</v>
      </c>
      <c r="BL180" s="14" t="s">
        <v>158</v>
      </c>
      <c r="BM180" s="216" t="s">
        <v>553</v>
      </c>
    </row>
    <row r="181" spans="1:65" s="2" customFormat="1" ht="16.5" customHeight="1">
      <c r="A181" s="31"/>
      <c r="B181" s="32"/>
      <c r="C181" s="219" t="s">
        <v>358</v>
      </c>
      <c r="D181" s="219" t="s">
        <v>537</v>
      </c>
      <c r="E181" s="220" t="s">
        <v>1476</v>
      </c>
      <c r="F181" s="221" t="s">
        <v>1477</v>
      </c>
      <c r="G181" s="222" t="s">
        <v>949</v>
      </c>
      <c r="H181" s="223">
        <v>64</v>
      </c>
      <c r="I181" s="224"/>
      <c r="J181" s="225">
        <f t="shared" si="20"/>
        <v>0</v>
      </c>
      <c r="K181" s="221" t="s">
        <v>1</v>
      </c>
      <c r="L181" s="226"/>
      <c r="M181" s="227" t="s">
        <v>1</v>
      </c>
      <c r="N181" s="228" t="s">
        <v>40</v>
      </c>
      <c r="O181" s="68"/>
      <c r="P181" s="214">
        <f t="shared" si="21"/>
        <v>0</v>
      </c>
      <c r="Q181" s="214">
        <v>0</v>
      </c>
      <c r="R181" s="214">
        <f t="shared" si="22"/>
        <v>0</v>
      </c>
      <c r="S181" s="214">
        <v>0</v>
      </c>
      <c r="T181" s="215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6" t="s">
        <v>185</v>
      </c>
      <c r="AT181" s="216" t="s">
        <v>537</v>
      </c>
      <c r="AU181" s="216" t="s">
        <v>84</v>
      </c>
      <c r="AY181" s="14" t="s">
        <v>151</v>
      </c>
      <c r="BE181" s="217">
        <f t="shared" si="24"/>
        <v>0</v>
      </c>
      <c r="BF181" s="217">
        <f t="shared" si="25"/>
        <v>0</v>
      </c>
      <c r="BG181" s="217">
        <f t="shared" si="26"/>
        <v>0</v>
      </c>
      <c r="BH181" s="217">
        <f t="shared" si="27"/>
        <v>0</v>
      </c>
      <c r="BI181" s="217">
        <f t="shared" si="28"/>
        <v>0</v>
      </c>
      <c r="BJ181" s="14" t="s">
        <v>80</v>
      </c>
      <c r="BK181" s="217">
        <f t="shared" si="29"/>
        <v>0</v>
      </c>
      <c r="BL181" s="14" t="s">
        <v>158</v>
      </c>
      <c r="BM181" s="216" t="s">
        <v>561</v>
      </c>
    </row>
    <row r="182" spans="1:65" s="2" customFormat="1" ht="21.75" customHeight="1">
      <c r="A182" s="31"/>
      <c r="B182" s="32"/>
      <c r="C182" s="219" t="s">
        <v>362</v>
      </c>
      <c r="D182" s="219" t="s">
        <v>537</v>
      </c>
      <c r="E182" s="220" t="s">
        <v>1478</v>
      </c>
      <c r="F182" s="221" t="s">
        <v>1479</v>
      </c>
      <c r="G182" s="222" t="s">
        <v>949</v>
      </c>
      <c r="H182" s="223">
        <v>3</v>
      </c>
      <c r="I182" s="224"/>
      <c r="J182" s="225">
        <f t="shared" si="20"/>
        <v>0</v>
      </c>
      <c r="K182" s="221" t="s">
        <v>1</v>
      </c>
      <c r="L182" s="226"/>
      <c r="M182" s="227" t="s">
        <v>1</v>
      </c>
      <c r="N182" s="228" t="s">
        <v>40</v>
      </c>
      <c r="O182" s="68"/>
      <c r="P182" s="214">
        <f t="shared" si="21"/>
        <v>0</v>
      </c>
      <c r="Q182" s="214">
        <v>0</v>
      </c>
      <c r="R182" s="214">
        <f t="shared" si="22"/>
        <v>0</v>
      </c>
      <c r="S182" s="214">
        <v>0</v>
      </c>
      <c r="T182" s="215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6" t="s">
        <v>185</v>
      </c>
      <c r="AT182" s="216" t="s">
        <v>537</v>
      </c>
      <c r="AU182" s="216" t="s">
        <v>84</v>
      </c>
      <c r="AY182" s="14" t="s">
        <v>151</v>
      </c>
      <c r="BE182" s="217">
        <f t="shared" si="24"/>
        <v>0</v>
      </c>
      <c r="BF182" s="217">
        <f t="shared" si="25"/>
        <v>0</v>
      </c>
      <c r="BG182" s="217">
        <f t="shared" si="26"/>
        <v>0</v>
      </c>
      <c r="BH182" s="217">
        <f t="shared" si="27"/>
        <v>0</v>
      </c>
      <c r="BI182" s="217">
        <f t="shared" si="28"/>
        <v>0</v>
      </c>
      <c r="BJ182" s="14" t="s">
        <v>80</v>
      </c>
      <c r="BK182" s="217">
        <f t="shared" si="29"/>
        <v>0</v>
      </c>
      <c r="BL182" s="14" t="s">
        <v>158</v>
      </c>
      <c r="BM182" s="216" t="s">
        <v>569</v>
      </c>
    </row>
    <row r="183" spans="1:65" s="2" customFormat="1" ht="16.5" customHeight="1">
      <c r="A183" s="31"/>
      <c r="B183" s="32"/>
      <c r="C183" s="219" t="s">
        <v>366</v>
      </c>
      <c r="D183" s="219" t="s">
        <v>537</v>
      </c>
      <c r="E183" s="220" t="s">
        <v>1480</v>
      </c>
      <c r="F183" s="221" t="s">
        <v>1481</v>
      </c>
      <c r="G183" s="222" t="s">
        <v>1063</v>
      </c>
      <c r="H183" s="223">
        <v>1</v>
      </c>
      <c r="I183" s="224"/>
      <c r="J183" s="225">
        <f t="shared" si="20"/>
        <v>0</v>
      </c>
      <c r="K183" s="221" t="s">
        <v>1</v>
      </c>
      <c r="L183" s="226"/>
      <c r="M183" s="227" t="s">
        <v>1</v>
      </c>
      <c r="N183" s="228" t="s">
        <v>40</v>
      </c>
      <c r="O183" s="68"/>
      <c r="P183" s="214">
        <f t="shared" si="21"/>
        <v>0</v>
      </c>
      <c r="Q183" s="214">
        <v>0</v>
      </c>
      <c r="R183" s="214">
        <f t="shared" si="22"/>
        <v>0</v>
      </c>
      <c r="S183" s="214">
        <v>0</v>
      </c>
      <c r="T183" s="215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6" t="s">
        <v>185</v>
      </c>
      <c r="AT183" s="216" t="s">
        <v>537</v>
      </c>
      <c r="AU183" s="216" t="s">
        <v>84</v>
      </c>
      <c r="AY183" s="14" t="s">
        <v>151</v>
      </c>
      <c r="BE183" s="217">
        <f t="shared" si="24"/>
        <v>0</v>
      </c>
      <c r="BF183" s="217">
        <f t="shared" si="25"/>
        <v>0</v>
      </c>
      <c r="BG183" s="217">
        <f t="shared" si="26"/>
        <v>0</v>
      </c>
      <c r="BH183" s="217">
        <f t="shared" si="27"/>
        <v>0</v>
      </c>
      <c r="BI183" s="217">
        <f t="shared" si="28"/>
        <v>0</v>
      </c>
      <c r="BJ183" s="14" t="s">
        <v>80</v>
      </c>
      <c r="BK183" s="217">
        <f t="shared" si="29"/>
        <v>0</v>
      </c>
      <c r="BL183" s="14" t="s">
        <v>158</v>
      </c>
      <c r="BM183" s="216" t="s">
        <v>577</v>
      </c>
    </row>
    <row r="184" spans="1:65" s="2" customFormat="1" ht="16.5" customHeight="1">
      <c r="A184" s="31"/>
      <c r="B184" s="32"/>
      <c r="C184" s="219" t="s">
        <v>370</v>
      </c>
      <c r="D184" s="219" t="s">
        <v>537</v>
      </c>
      <c r="E184" s="220" t="s">
        <v>1482</v>
      </c>
      <c r="F184" s="221" t="s">
        <v>1483</v>
      </c>
      <c r="G184" s="222" t="s">
        <v>949</v>
      </c>
      <c r="H184" s="223">
        <v>70</v>
      </c>
      <c r="I184" s="224"/>
      <c r="J184" s="225">
        <f t="shared" si="20"/>
        <v>0</v>
      </c>
      <c r="K184" s="221" t="s">
        <v>1</v>
      </c>
      <c r="L184" s="226"/>
      <c r="M184" s="227" t="s">
        <v>1</v>
      </c>
      <c r="N184" s="228" t="s">
        <v>40</v>
      </c>
      <c r="O184" s="68"/>
      <c r="P184" s="214">
        <f t="shared" si="21"/>
        <v>0</v>
      </c>
      <c r="Q184" s="214">
        <v>0</v>
      </c>
      <c r="R184" s="214">
        <f t="shared" si="22"/>
        <v>0</v>
      </c>
      <c r="S184" s="214">
        <v>0</v>
      </c>
      <c r="T184" s="215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6" t="s">
        <v>185</v>
      </c>
      <c r="AT184" s="216" t="s">
        <v>537</v>
      </c>
      <c r="AU184" s="216" t="s">
        <v>84</v>
      </c>
      <c r="AY184" s="14" t="s">
        <v>151</v>
      </c>
      <c r="BE184" s="217">
        <f t="shared" si="24"/>
        <v>0</v>
      </c>
      <c r="BF184" s="217">
        <f t="shared" si="25"/>
        <v>0</v>
      </c>
      <c r="BG184" s="217">
        <f t="shared" si="26"/>
        <v>0</v>
      </c>
      <c r="BH184" s="217">
        <f t="shared" si="27"/>
        <v>0</v>
      </c>
      <c r="BI184" s="217">
        <f t="shared" si="28"/>
        <v>0</v>
      </c>
      <c r="BJ184" s="14" t="s">
        <v>80</v>
      </c>
      <c r="BK184" s="217">
        <f t="shared" si="29"/>
        <v>0</v>
      </c>
      <c r="BL184" s="14" t="s">
        <v>158</v>
      </c>
      <c r="BM184" s="216" t="s">
        <v>585</v>
      </c>
    </row>
    <row r="185" spans="1:65" s="2" customFormat="1" ht="16.5" customHeight="1">
      <c r="A185" s="31"/>
      <c r="B185" s="32"/>
      <c r="C185" s="219" t="s">
        <v>374</v>
      </c>
      <c r="D185" s="219" t="s">
        <v>537</v>
      </c>
      <c r="E185" s="220" t="s">
        <v>1484</v>
      </c>
      <c r="F185" s="221" t="s">
        <v>1485</v>
      </c>
      <c r="G185" s="222" t="s">
        <v>949</v>
      </c>
      <c r="H185" s="223">
        <v>1</v>
      </c>
      <c r="I185" s="224"/>
      <c r="J185" s="225">
        <f t="shared" si="20"/>
        <v>0</v>
      </c>
      <c r="K185" s="221" t="s">
        <v>1</v>
      </c>
      <c r="L185" s="226"/>
      <c r="M185" s="227" t="s">
        <v>1</v>
      </c>
      <c r="N185" s="228" t="s">
        <v>40</v>
      </c>
      <c r="O185" s="68"/>
      <c r="P185" s="214">
        <f t="shared" si="21"/>
        <v>0</v>
      </c>
      <c r="Q185" s="214">
        <v>0</v>
      </c>
      <c r="R185" s="214">
        <f t="shared" si="22"/>
        <v>0</v>
      </c>
      <c r="S185" s="214">
        <v>0</v>
      </c>
      <c r="T185" s="215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6" t="s">
        <v>185</v>
      </c>
      <c r="AT185" s="216" t="s">
        <v>537</v>
      </c>
      <c r="AU185" s="216" t="s">
        <v>84</v>
      </c>
      <c r="AY185" s="14" t="s">
        <v>151</v>
      </c>
      <c r="BE185" s="217">
        <f t="shared" si="24"/>
        <v>0</v>
      </c>
      <c r="BF185" s="217">
        <f t="shared" si="25"/>
        <v>0</v>
      </c>
      <c r="BG185" s="217">
        <f t="shared" si="26"/>
        <v>0</v>
      </c>
      <c r="BH185" s="217">
        <f t="shared" si="27"/>
        <v>0</v>
      </c>
      <c r="BI185" s="217">
        <f t="shared" si="28"/>
        <v>0</v>
      </c>
      <c r="BJ185" s="14" t="s">
        <v>80</v>
      </c>
      <c r="BK185" s="217">
        <f t="shared" si="29"/>
        <v>0</v>
      </c>
      <c r="BL185" s="14" t="s">
        <v>158</v>
      </c>
      <c r="BM185" s="216" t="s">
        <v>593</v>
      </c>
    </row>
    <row r="186" spans="1:65" s="2" customFormat="1" ht="16.5" customHeight="1">
      <c r="A186" s="31"/>
      <c r="B186" s="32"/>
      <c r="C186" s="219" t="s">
        <v>378</v>
      </c>
      <c r="D186" s="219" t="s">
        <v>537</v>
      </c>
      <c r="E186" s="220" t="s">
        <v>1469</v>
      </c>
      <c r="F186" s="221" t="s">
        <v>1470</v>
      </c>
      <c r="G186" s="222" t="s">
        <v>949</v>
      </c>
      <c r="H186" s="223">
        <v>1</v>
      </c>
      <c r="I186" s="224"/>
      <c r="J186" s="225">
        <f t="shared" si="20"/>
        <v>0</v>
      </c>
      <c r="K186" s="221" t="s">
        <v>1</v>
      </c>
      <c r="L186" s="226"/>
      <c r="M186" s="227" t="s">
        <v>1</v>
      </c>
      <c r="N186" s="228" t="s">
        <v>40</v>
      </c>
      <c r="O186" s="68"/>
      <c r="P186" s="214">
        <f t="shared" si="21"/>
        <v>0</v>
      </c>
      <c r="Q186" s="214">
        <v>0</v>
      </c>
      <c r="R186" s="214">
        <f t="shared" si="22"/>
        <v>0</v>
      </c>
      <c r="S186" s="214">
        <v>0</v>
      </c>
      <c r="T186" s="215">
        <f t="shared" si="2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6" t="s">
        <v>185</v>
      </c>
      <c r="AT186" s="216" t="s">
        <v>537</v>
      </c>
      <c r="AU186" s="216" t="s">
        <v>84</v>
      </c>
      <c r="AY186" s="14" t="s">
        <v>151</v>
      </c>
      <c r="BE186" s="217">
        <f t="shared" si="24"/>
        <v>0</v>
      </c>
      <c r="BF186" s="217">
        <f t="shared" si="25"/>
        <v>0</v>
      </c>
      <c r="BG186" s="217">
        <f t="shared" si="26"/>
        <v>0</v>
      </c>
      <c r="BH186" s="217">
        <f t="shared" si="27"/>
        <v>0</v>
      </c>
      <c r="BI186" s="217">
        <f t="shared" si="28"/>
        <v>0</v>
      </c>
      <c r="BJ186" s="14" t="s">
        <v>80</v>
      </c>
      <c r="BK186" s="217">
        <f t="shared" si="29"/>
        <v>0</v>
      </c>
      <c r="BL186" s="14" t="s">
        <v>158</v>
      </c>
      <c r="BM186" s="216" t="s">
        <v>599</v>
      </c>
    </row>
    <row r="187" spans="1:65" s="2" customFormat="1" ht="16.5" customHeight="1">
      <c r="A187" s="31"/>
      <c r="B187" s="32"/>
      <c r="C187" s="219" t="s">
        <v>382</v>
      </c>
      <c r="D187" s="219" t="s">
        <v>537</v>
      </c>
      <c r="E187" s="220" t="s">
        <v>1451</v>
      </c>
      <c r="F187" s="221" t="s">
        <v>1452</v>
      </c>
      <c r="G187" s="222" t="s">
        <v>949</v>
      </c>
      <c r="H187" s="223">
        <v>1</v>
      </c>
      <c r="I187" s="224"/>
      <c r="J187" s="225">
        <f t="shared" si="20"/>
        <v>0</v>
      </c>
      <c r="K187" s="221" t="s">
        <v>1</v>
      </c>
      <c r="L187" s="226"/>
      <c r="M187" s="227" t="s">
        <v>1</v>
      </c>
      <c r="N187" s="228" t="s">
        <v>40</v>
      </c>
      <c r="O187" s="68"/>
      <c r="P187" s="214">
        <f t="shared" si="21"/>
        <v>0</v>
      </c>
      <c r="Q187" s="214">
        <v>0</v>
      </c>
      <c r="R187" s="214">
        <f t="shared" si="22"/>
        <v>0</v>
      </c>
      <c r="S187" s="214">
        <v>0</v>
      </c>
      <c r="T187" s="215">
        <f t="shared" si="2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6" t="s">
        <v>185</v>
      </c>
      <c r="AT187" s="216" t="s">
        <v>537</v>
      </c>
      <c r="AU187" s="216" t="s">
        <v>84</v>
      </c>
      <c r="AY187" s="14" t="s">
        <v>151</v>
      </c>
      <c r="BE187" s="217">
        <f t="shared" si="24"/>
        <v>0</v>
      </c>
      <c r="BF187" s="217">
        <f t="shared" si="25"/>
        <v>0</v>
      </c>
      <c r="BG187" s="217">
        <f t="shared" si="26"/>
        <v>0</v>
      </c>
      <c r="BH187" s="217">
        <f t="shared" si="27"/>
        <v>0</v>
      </c>
      <c r="BI187" s="217">
        <f t="shared" si="28"/>
        <v>0</v>
      </c>
      <c r="BJ187" s="14" t="s">
        <v>80</v>
      </c>
      <c r="BK187" s="217">
        <f t="shared" si="29"/>
        <v>0</v>
      </c>
      <c r="BL187" s="14" t="s">
        <v>158</v>
      </c>
      <c r="BM187" s="216" t="s">
        <v>607</v>
      </c>
    </row>
    <row r="188" spans="1:65" s="2" customFormat="1" ht="16.5" customHeight="1">
      <c r="A188" s="31"/>
      <c r="B188" s="32"/>
      <c r="C188" s="219" t="s">
        <v>389</v>
      </c>
      <c r="D188" s="219" t="s">
        <v>537</v>
      </c>
      <c r="E188" s="220" t="s">
        <v>1471</v>
      </c>
      <c r="F188" s="221" t="s">
        <v>1472</v>
      </c>
      <c r="G188" s="222" t="s">
        <v>949</v>
      </c>
      <c r="H188" s="223">
        <v>2</v>
      </c>
      <c r="I188" s="224"/>
      <c r="J188" s="225">
        <f t="shared" si="20"/>
        <v>0</v>
      </c>
      <c r="K188" s="221" t="s">
        <v>1</v>
      </c>
      <c r="L188" s="226"/>
      <c r="M188" s="227" t="s">
        <v>1</v>
      </c>
      <c r="N188" s="228" t="s">
        <v>40</v>
      </c>
      <c r="O188" s="68"/>
      <c r="P188" s="214">
        <f t="shared" si="21"/>
        <v>0</v>
      </c>
      <c r="Q188" s="214">
        <v>0</v>
      </c>
      <c r="R188" s="214">
        <f t="shared" si="22"/>
        <v>0</v>
      </c>
      <c r="S188" s="214">
        <v>0</v>
      </c>
      <c r="T188" s="215">
        <f t="shared" si="2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6" t="s">
        <v>185</v>
      </c>
      <c r="AT188" s="216" t="s">
        <v>537</v>
      </c>
      <c r="AU188" s="216" t="s">
        <v>84</v>
      </c>
      <c r="AY188" s="14" t="s">
        <v>151</v>
      </c>
      <c r="BE188" s="217">
        <f t="shared" si="24"/>
        <v>0</v>
      </c>
      <c r="BF188" s="217">
        <f t="shared" si="25"/>
        <v>0</v>
      </c>
      <c r="BG188" s="217">
        <f t="shared" si="26"/>
        <v>0</v>
      </c>
      <c r="BH188" s="217">
        <f t="shared" si="27"/>
        <v>0</v>
      </c>
      <c r="BI188" s="217">
        <f t="shared" si="28"/>
        <v>0</v>
      </c>
      <c r="BJ188" s="14" t="s">
        <v>80</v>
      </c>
      <c r="BK188" s="217">
        <f t="shared" si="29"/>
        <v>0</v>
      </c>
      <c r="BL188" s="14" t="s">
        <v>158</v>
      </c>
      <c r="BM188" s="216" t="s">
        <v>615</v>
      </c>
    </row>
    <row r="189" spans="1:65" s="2" customFormat="1" ht="16.5" customHeight="1">
      <c r="A189" s="31"/>
      <c r="B189" s="32"/>
      <c r="C189" s="219" t="s">
        <v>393</v>
      </c>
      <c r="D189" s="219" t="s">
        <v>537</v>
      </c>
      <c r="E189" s="220" t="s">
        <v>1473</v>
      </c>
      <c r="F189" s="221" t="s">
        <v>1456</v>
      </c>
      <c r="G189" s="222" t="s">
        <v>949</v>
      </c>
      <c r="H189" s="223">
        <v>1</v>
      </c>
      <c r="I189" s="224"/>
      <c r="J189" s="225">
        <f aca="true" t="shared" si="30" ref="J189:J220">ROUND(I189*H189,2)</f>
        <v>0</v>
      </c>
      <c r="K189" s="221" t="s">
        <v>1</v>
      </c>
      <c r="L189" s="226"/>
      <c r="M189" s="227" t="s">
        <v>1</v>
      </c>
      <c r="N189" s="228" t="s">
        <v>40</v>
      </c>
      <c r="O189" s="68"/>
      <c r="P189" s="214">
        <f aca="true" t="shared" si="31" ref="P189:P220">O189*H189</f>
        <v>0</v>
      </c>
      <c r="Q189" s="214">
        <v>0</v>
      </c>
      <c r="R189" s="214">
        <f aca="true" t="shared" si="32" ref="R189:R220">Q189*H189</f>
        <v>0</v>
      </c>
      <c r="S189" s="214">
        <v>0</v>
      </c>
      <c r="T189" s="215">
        <f aca="true" t="shared" si="33" ref="T189:T220"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16" t="s">
        <v>185</v>
      </c>
      <c r="AT189" s="216" t="s">
        <v>537</v>
      </c>
      <c r="AU189" s="216" t="s">
        <v>84</v>
      </c>
      <c r="AY189" s="14" t="s">
        <v>151</v>
      </c>
      <c r="BE189" s="217">
        <f aca="true" t="shared" si="34" ref="BE189:BE217">IF(N189="základní",J189,0)</f>
        <v>0</v>
      </c>
      <c r="BF189" s="217">
        <f aca="true" t="shared" si="35" ref="BF189:BF217">IF(N189="snížená",J189,0)</f>
        <v>0</v>
      </c>
      <c r="BG189" s="217">
        <f aca="true" t="shared" si="36" ref="BG189:BG217">IF(N189="zákl. přenesená",J189,0)</f>
        <v>0</v>
      </c>
      <c r="BH189" s="217">
        <f aca="true" t="shared" si="37" ref="BH189:BH217">IF(N189="sníž. přenesená",J189,0)</f>
        <v>0</v>
      </c>
      <c r="BI189" s="217">
        <f aca="true" t="shared" si="38" ref="BI189:BI217">IF(N189="nulová",J189,0)</f>
        <v>0</v>
      </c>
      <c r="BJ189" s="14" t="s">
        <v>80</v>
      </c>
      <c r="BK189" s="217">
        <f aca="true" t="shared" si="39" ref="BK189:BK217">ROUND(I189*H189,2)</f>
        <v>0</v>
      </c>
      <c r="BL189" s="14" t="s">
        <v>158</v>
      </c>
      <c r="BM189" s="216" t="s">
        <v>623</v>
      </c>
    </row>
    <row r="190" spans="1:65" s="2" customFormat="1" ht="16.5" customHeight="1">
      <c r="A190" s="31"/>
      <c r="B190" s="32"/>
      <c r="C190" s="219" t="s">
        <v>397</v>
      </c>
      <c r="D190" s="219" t="s">
        <v>537</v>
      </c>
      <c r="E190" s="220" t="s">
        <v>1474</v>
      </c>
      <c r="F190" s="221" t="s">
        <v>1475</v>
      </c>
      <c r="G190" s="222" t="s">
        <v>949</v>
      </c>
      <c r="H190" s="223">
        <v>2</v>
      </c>
      <c r="I190" s="224"/>
      <c r="J190" s="225">
        <f t="shared" si="30"/>
        <v>0</v>
      </c>
      <c r="K190" s="221" t="s">
        <v>1</v>
      </c>
      <c r="L190" s="226"/>
      <c r="M190" s="227" t="s">
        <v>1</v>
      </c>
      <c r="N190" s="228" t="s">
        <v>40</v>
      </c>
      <c r="O190" s="68"/>
      <c r="P190" s="214">
        <f t="shared" si="31"/>
        <v>0</v>
      </c>
      <c r="Q190" s="214">
        <v>0</v>
      </c>
      <c r="R190" s="214">
        <f t="shared" si="32"/>
        <v>0</v>
      </c>
      <c r="S190" s="214">
        <v>0</v>
      </c>
      <c r="T190" s="215">
        <f t="shared" si="3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6" t="s">
        <v>185</v>
      </c>
      <c r="AT190" s="216" t="s">
        <v>537</v>
      </c>
      <c r="AU190" s="216" t="s">
        <v>84</v>
      </c>
      <c r="AY190" s="14" t="s">
        <v>151</v>
      </c>
      <c r="BE190" s="217">
        <f t="shared" si="34"/>
        <v>0</v>
      </c>
      <c r="BF190" s="217">
        <f t="shared" si="35"/>
        <v>0</v>
      </c>
      <c r="BG190" s="217">
        <f t="shared" si="36"/>
        <v>0</v>
      </c>
      <c r="BH190" s="217">
        <f t="shared" si="37"/>
        <v>0</v>
      </c>
      <c r="BI190" s="217">
        <f t="shared" si="38"/>
        <v>0</v>
      </c>
      <c r="BJ190" s="14" t="s">
        <v>80</v>
      </c>
      <c r="BK190" s="217">
        <f t="shared" si="39"/>
        <v>0</v>
      </c>
      <c r="BL190" s="14" t="s">
        <v>158</v>
      </c>
      <c r="BM190" s="216" t="s">
        <v>631</v>
      </c>
    </row>
    <row r="191" spans="1:65" s="2" customFormat="1" ht="16.5" customHeight="1">
      <c r="A191" s="31"/>
      <c r="B191" s="32"/>
      <c r="C191" s="219" t="s">
        <v>401</v>
      </c>
      <c r="D191" s="219" t="s">
        <v>537</v>
      </c>
      <c r="E191" s="220" t="s">
        <v>1476</v>
      </c>
      <c r="F191" s="221" t="s">
        <v>1477</v>
      </c>
      <c r="G191" s="222" t="s">
        <v>949</v>
      </c>
      <c r="H191" s="223">
        <v>40</v>
      </c>
      <c r="I191" s="224"/>
      <c r="J191" s="225">
        <f t="shared" si="30"/>
        <v>0</v>
      </c>
      <c r="K191" s="221" t="s">
        <v>1</v>
      </c>
      <c r="L191" s="226"/>
      <c r="M191" s="227" t="s">
        <v>1</v>
      </c>
      <c r="N191" s="228" t="s">
        <v>40</v>
      </c>
      <c r="O191" s="68"/>
      <c r="P191" s="214">
        <f t="shared" si="31"/>
        <v>0</v>
      </c>
      <c r="Q191" s="214">
        <v>0</v>
      </c>
      <c r="R191" s="214">
        <f t="shared" si="32"/>
        <v>0</v>
      </c>
      <c r="S191" s="214">
        <v>0</v>
      </c>
      <c r="T191" s="215">
        <f t="shared" si="3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16" t="s">
        <v>185</v>
      </c>
      <c r="AT191" s="216" t="s">
        <v>537</v>
      </c>
      <c r="AU191" s="216" t="s">
        <v>84</v>
      </c>
      <c r="AY191" s="14" t="s">
        <v>151</v>
      </c>
      <c r="BE191" s="217">
        <f t="shared" si="34"/>
        <v>0</v>
      </c>
      <c r="BF191" s="217">
        <f t="shared" si="35"/>
        <v>0</v>
      </c>
      <c r="BG191" s="217">
        <f t="shared" si="36"/>
        <v>0</v>
      </c>
      <c r="BH191" s="217">
        <f t="shared" si="37"/>
        <v>0</v>
      </c>
      <c r="BI191" s="217">
        <f t="shared" si="38"/>
        <v>0</v>
      </c>
      <c r="BJ191" s="14" t="s">
        <v>80</v>
      </c>
      <c r="BK191" s="217">
        <f t="shared" si="39"/>
        <v>0</v>
      </c>
      <c r="BL191" s="14" t="s">
        <v>158</v>
      </c>
      <c r="BM191" s="216" t="s">
        <v>641</v>
      </c>
    </row>
    <row r="192" spans="1:65" s="2" customFormat="1" ht="21.75" customHeight="1">
      <c r="A192" s="31"/>
      <c r="B192" s="32"/>
      <c r="C192" s="219" t="s">
        <v>405</v>
      </c>
      <c r="D192" s="219" t="s">
        <v>537</v>
      </c>
      <c r="E192" s="220" t="s">
        <v>1478</v>
      </c>
      <c r="F192" s="221" t="s">
        <v>1479</v>
      </c>
      <c r="G192" s="222" t="s">
        <v>949</v>
      </c>
      <c r="H192" s="223">
        <v>2</v>
      </c>
      <c r="I192" s="224"/>
      <c r="J192" s="225">
        <f t="shared" si="30"/>
        <v>0</v>
      </c>
      <c r="K192" s="221" t="s">
        <v>1</v>
      </c>
      <c r="L192" s="226"/>
      <c r="M192" s="227" t="s">
        <v>1</v>
      </c>
      <c r="N192" s="228" t="s">
        <v>40</v>
      </c>
      <c r="O192" s="68"/>
      <c r="P192" s="214">
        <f t="shared" si="31"/>
        <v>0</v>
      </c>
      <c r="Q192" s="214">
        <v>0</v>
      </c>
      <c r="R192" s="214">
        <f t="shared" si="32"/>
        <v>0</v>
      </c>
      <c r="S192" s="214">
        <v>0</v>
      </c>
      <c r="T192" s="215">
        <f t="shared" si="3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16" t="s">
        <v>185</v>
      </c>
      <c r="AT192" s="216" t="s">
        <v>537</v>
      </c>
      <c r="AU192" s="216" t="s">
        <v>84</v>
      </c>
      <c r="AY192" s="14" t="s">
        <v>151</v>
      </c>
      <c r="BE192" s="217">
        <f t="shared" si="34"/>
        <v>0</v>
      </c>
      <c r="BF192" s="217">
        <f t="shared" si="35"/>
        <v>0</v>
      </c>
      <c r="BG192" s="217">
        <f t="shared" si="36"/>
        <v>0</v>
      </c>
      <c r="BH192" s="217">
        <f t="shared" si="37"/>
        <v>0</v>
      </c>
      <c r="BI192" s="217">
        <f t="shared" si="38"/>
        <v>0</v>
      </c>
      <c r="BJ192" s="14" t="s">
        <v>80</v>
      </c>
      <c r="BK192" s="217">
        <f t="shared" si="39"/>
        <v>0</v>
      </c>
      <c r="BL192" s="14" t="s">
        <v>158</v>
      </c>
      <c r="BM192" s="216" t="s">
        <v>649</v>
      </c>
    </row>
    <row r="193" spans="1:65" s="2" customFormat="1" ht="16.5" customHeight="1">
      <c r="A193" s="31"/>
      <c r="B193" s="32"/>
      <c r="C193" s="219" t="s">
        <v>409</v>
      </c>
      <c r="D193" s="219" t="s">
        <v>537</v>
      </c>
      <c r="E193" s="220" t="s">
        <v>1480</v>
      </c>
      <c r="F193" s="221" t="s">
        <v>1481</v>
      </c>
      <c r="G193" s="222" t="s">
        <v>1063</v>
      </c>
      <c r="H193" s="223">
        <v>1</v>
      </c>
      <c r="I193" s="224"/>
      <c r="J193" s="225">
        <f t="shared" si="30"/>
        <v>0</v>
      </c>
      <c r="K193" s="221" t="s">
        <v>1</v>
      </c>
      <c r="L193" s="226"/>
      <c r="M193" s="227" t="s">
        <v>1</v>
      </c>
      <c r="N193" s="228" t="s">
        <v>40</v>
      </c>
      <c r="O193" s="68"/>
      <c r="P193" s="214">
        <f t="shared" si="31"/>
        <v>0</v>
      </c>
      <c r="Q193" s="214">
        <v>0</v>
      </c>
      <c r="R193" s="214">
        <f t="shared" si="32"/>
        <v>0</v>
      </c>
      <c r="S193" s="214">
        <v>0</v>
      </c>
      <c r="T193" s="215">
        <f t="shared" si="3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6" t="s">
        <v>185</v>
      </c>
      <c r="AT193" s="216" t="s">
        <v>537</v>
      </c>
      <c r="AU193" s="216" t="s">
        <v>84</v>
      </c>
      <c r="AY193" s="14" t="s">
        <v>151</v>
      </c>
      <c r="BE193" s="217">
        <f t="shared" si="34"/>
        <v>0</v>
      </c>
      <c r="BF193" s="217">
        <f t="shared" si="35"/>
        <v>0</v>
      </c>
      <c r="BG193" s="217">
        <f t="shared" si="36"/>
        <v>0</v>
      </c>
      <c r="BH193" s="217">
        <f t="shared" si="37"/>
        <v>0</v>
      </c>
      <c r="BI193" s="217">
        <f t="shared" si="38"/>
        <v>0</v>
      </c>
      <c r="BJ193" s="14" t="s">
        <v>80</v>
      </c>
      <c r="BK193" s="217">
        <f t="shared" si="39"/>
        <v>0</v>
      </c>
      <c r="BL193" s="14" t="s">
        <v>158</v>
      </c>
      <c r="BM193" s="216" t="s">
        <v>1003</v>
      </c>
    </row>
    <row r="194" spans="1:65" s="2" customFormat="1" ht="16.5" customHeight="1">
      <c r="A194" s="31"/>
      <c r="B194" s="32"/>
      <c r="C194" s="219" t="s">
        <v>413</v>
      </c>
      <c r="D194" s="219" t="s">
        <v>537</v>
      </c>
      <c r="E194" s="220" t="s">
        <v>1482</v>
      </c>
      <c r="F194" s="221" t="s">
        <v>1483</v>
      </c>
      <c r="G194" s="222" t="s">
        <v>949</v>
      </c>
      <c r="H194" s="223">
        <v>40</v>
      </c>
      <c r="I194" s="224"/>
      <c r="J194" s="225">
        <f t="shared" si="30"/>
        <v>0</v>
      </c>
      <c r="K194" s="221" t="s">
        <v>1</v>
      </c>
      <c r="L194" s="226"/>
      <c r="M194" s="227" t="s">
        <v>1</v>
      </c>
      <c r="N194" s="228" t="s">
        <v>40</v>
      </c>
      <c r="O194" s="68"/>
      <c r="P194" s="214">
        <f t="shared" si="31"/>
        <v>0</v>
      </c>
      <c r="Q194" s="214">
        <v>0</v>
      </c>
      <c r="R194" s="214">
        <f t="shared" si="32"/>
        <v>0</v>
      </c>
      <c r="S194" s="214">
        <v>0</v>
      </c>
      <c r="T194" s="215">
        <f t="shared" si="3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16" t="s">
        <v>185</v>
      </c>
      <c r="AT194" s="216" t="s">
        <v>537</v>
      </c>
      <c r="AU194" s="216" t="s">
        <v>84</v>
      </c>
      <c r="AY194" s="14" t="s">
        <v>151</v>
      </c>
      <c r="BE194" s="217">
        <f t="shared" si="34"/>
        <v>0</v>
      </c>
      <c r="BF194" s="217">
        <f t="shared" si="35"/>
        <v>0</v>
      </c>
      <c r="BG194" s="217">
        <f t="shared" si="36"/>
        <v>0</v>
      </c>
      <c r="BH194" s="217">
        <f t="shared" si="37"/>
        <v>0</v>
      </c>
      <c r="BI194" s="217">
        <f t="shared" si="38"/>
        <v>0</v>
      </c>
      <c r="BJ194" s="14" t="s">
        <v>80</v>
      </c>
      <c r="BK194" s="217">
        <f t="shared" si="39"/>
        <v>0</v>
      </c>
      <c r="BL194" s="14" t="s">
        <v>158</v>
      </c>
      <c r="BM194" s="216" t="s">
        <v>1006</v>
      </c>
    </row>
    <row r="195" spans="1:65" s="2" customFormat="1" ht="16.5" customHeight="1">
      <c r="A195" s="31"/>
      <c r="B195" s="32"/>
      <c r="C195" s="219" t="s">
        <v>417</v>
      </c>
      <c r="D195" s="219" t="s">
        <v>537</v>
      </c>
      <c r="E195" s="220" t="s">
        <v>1486</v>
      </c>
      <c r="F195" s="221" t="s">
        <v>1468</v>
      </c>
      <c r="G195" s="222" t="s">
        <v>949</v>
      </c>
      <c r="H195" s="223">
        <v>1</v>
      </c>
      <c r="I195" s="224"/>
      <c r="J195" s="225">
        <f t="shared" si="30"/>
        <v>0</v>
      </c>
      <c r="K195" s="221" t="s">
        <v>1</v>
      </c>
      <c r="L195" s="226"/>
      <c r="M195" s="227" t="s">
        <v>1</v>
      </c>
      <c r="N195" s="228" t="s">
        <v>40</v>
      </c>
      <c r="O195" s="68"/>
      <c r="P195" s="214">
        <f t="shared" si="31"/>
        <v>0</v>
      </c>
      <c r="Q195" s="214">
        <v>0</v>
      </c>
      <c r="R195" s="214">
        <f t="shared" si="32"/>
        <v>0</v>
      </c>
      <c r="S195" s="214">
        <v>0</v>
      </c>
      <c r="T195" s="215">
        <f t="shared" si="3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6" t="s">
        <v>185</v>
      </c>
      <c r="AT195" s="216" t="s">
        <v>537</v>
      </c>
      <c r="AU195" s="216" t="s">
        <v>84</v>
      </c>
      <c r="AY195" s="14" t="s">
        <v>151</v>
      </c>
      <c r="BE195" s="217">
        <f t="shared" si="34"/>
        <v>0</v>
      </c>
      <c r="BF195" s="217">
        <f t="shared" si="35"/>
        <v>0</v>
      </c>
      <c r="BG195" s="217">
        <f t="shared" si="36"/>
        <v>0</v>
      </c>
      <c r="BH195" s="217">
        <f t="shared" si="37"/>
        <v>0</v>
      </c>
      <c r="BI195" s="217">
        <f t="shared" si="38"/>
        <v>0</v>
      </c>
      <c r="BJ195" s="14" t="s">
        <v>80</v>
      </c>
      <c r="BK195" s="217">
        <f t="shared" si="39"/>
        <v>0</v>
      </c>
      <c r="BL195" s="14" t="s">
        <v>158</v>
      </c>
      <c r="BM195" s="216" t="s">
        <v>1009</v>
      </c>
    </row>
    <row r="196" spans="1:65" s="2" customFormat="1" ht="16.5" customHeight="1">
      <c r="A196" s="31"/>
      <c r="B196" s="32"/>
      <c r="C196" s="219" t="s">
        <v>421</v>
      </c>
      <c r="D196" s="219" t="s">
        <v>537</v>
      </c>
      <c r="E196" s="220" t="s">
        <v>1469</v>
      </c>
      <c r="F196" s="221" t="s">
        <v>1470</v>
      </c>
      <c r="G196" s="222" t="s">
        <v>949</v>
      </c>
      <c r="H196" s="223">
        <v>1</v>
      </c>
      <c r="I196" s="224"/>
      <c r="J196" s="225">
        <f t="shared" si="30"/>
        <v>0</v>
      </c>
      <c r="K196" s="221" t="s">
        <v>1</v>
      </c>
      <c r="L196" s="226"/>
      <c r="M196" s="227" t="s">
        <v>1</v>
      </c>
      <c r="N196" s="228" t="s">
        <v>40</v>
      </c>
      <c r="O196" s="68"/>
      <c r="P196" s="214">
        <f t="shared" si="31"/>
        <v>0</v>
      </c>
      <c r="Q196" s="214">
        <v>0</v>
      </c>
      <c r="R196" s="214">
        <f t="shared" si="32"/>
        <v>0</v>
      </c>
      <c r="S196" s="214">
        <v>0</v>
      </c>
      <c r="T196" s="215">
        <f t="shared" si="3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16" t="s">
        <v>185</v>
      </c>
      <c r="AT196" s="216" t="s">
        <v>537</v>
      </c>
      <c r="AU196" s="216" t="s">
        <v>84</v>
      </c>
      <c r="AY196" s="14" t="s">
        <v>151</v>
      </c>
      <c r="BE196" s="217">
        <f t="shared" si="34"/>
        <v>0</v>
      </c>
      <c r="BF196" s="217">
        <f t="shared" si="35"/>
        <v>0</v>
      </c>
      <c r="BG196" s="217">
        <f t="shared" si="36"/>
        <v>0</v>
      </c>
      <c r="BH196" s="217">
        <f t="shared" si="37"/>
        <v>0</v>
      </c>
      <c r="BI196" s="217">
        <f t="shared" si="38"/>
        <v>0</v>
      </c>
      <c r="BJ196" s="14" t="s">
        <v>80</v>
      </c>
      <c r="BK196" s="217">
        <f t="shared" si="39"/>
        <v>0</v>
      </c>
      <c r="BL196" s="14" t="s">
        <v>158</v>
      </c>
      <c r="BM196" s="216" t="s">
        <v>1012</v>
      </c>
    </row>
    <row r="197" spans="1:65" s="2" customFormat="1" ht="16.5" customHeight="1">
      <c r="A197" s="31"/>
      <c r="B197" s="32"/>
      <c r="C197" s="219" t="s">
        <v>425</v>
      </c>
      <c r="D197" s="219" t="s">
        <v>537</v>
      </c>
      <c r="E197" s="220" t="s">
        <v>1451</v>
      </c>
      <c r="F197" s="221" t="s">
        <v>1452</v>
      </c>
      <c r="G197" s="222" t="s">
        <v>949</v>
      </c>
      <c r="H197" s="223">
        <v>1</v>
      </c>
      <c r="I197" s="224"/>
      <c r="J197" s="225">
        <f t="shared" si="30"/>
        <v>0</v>
      </c>
      <c r="K197" s="221" t="s">
        <v>1</v>
      </c>
      <c r="L197" s="226"/>
      <c r="M197" s="227" t="s">
        <v>1</v>
      </c>
      <c r="N197" s="228" t="s">
        <v>40</v>
      </c>
      <c r="O197" s="68"/>
      <c r="P197" s="214">
        <f t="shared" si="31"/>
        <v>0</v>
      </c>
      <c r="Q197" s="214">
        <v>0</v>
      </c>
      <c r="R197" s="214">
        <f t="shared" si="32"/>
        <v>0</v>
      </c>
      <c r="S197" s="214">
        <v>0</v>
      </c>
      <c r="T197" s="215">
        <f t="shared" si="3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16" t="s">
        <v>185</v>
      </c>
      <c r="AT197" s="216" t="s">
        <v>537</v>
      </c>
      <c r="AU197" s="216" t="s">
        <v>84</v>
      </c>
      <c r="AY197" s="14" t="s">
        <v>151</v>
      </c>
      <c r="BE197" s="217">
        <f t="shared" si="34"/>
        <v>0</v>
      </c>
      <c r="BF197" s="217">
        <f t="shared" si="35"/>
        <v>0</v>
      </c>
      <c r="BG197" s="217">
        <f t="shared" si="36"/>
        <v>0</v>
      </c>
      <c r="BH197" s="217">
        <f t="shared" si="37"/>
        <v>0</v>
      </c>
      <c r="BI197" s="217">
        <f t="shared" si="38"/>
        <v>0</v>
      </c>
      <c r="BJ197" s="14" t="s">
        <v>80</v>
      </c>
      <c r="BK197" s="217">
        <f t="shared" si="39"/>
        <v>0</v>
      </c>
      <c r="BL197" s="14" t="s">
        <v>158</v>
      </c>
      <c r="BM197" s="216" t="s">
        <v>1015</v>
      </c>
    </row>
    <row r="198" spans="1:65" s="2" customFormat="1" ht="16.5" customHeight="1">
      <c r="A198" s="31"/>
      <c r="B198" s="32"/>
      <c r="C198" s="219" t="s">
        <v>429</v>
      </c>
      <c r="D198" s="219" t="s">
        <v>537</v>
      </c>
      <c r="E198" s="220" t="s">
        <v>1471</v>
      </c>
      <c r="F198" s="221" t="s">
        <v>1472</v>
      </c>
      <c r="G198" s="222" t="s">
        <v>949</v>
      </c>
      <c r="H198" s="223">
        <v>2</v>
      </c>
      <c r="I198" s="224"/>
      <c r="J198" s="225">
        <f t="shared" si="30"/>
        <v>0</v>
      </c>
      <c r="K198" s="221" t="s">
        <v>1</v>
      </c>
      <c r="L198" s="226"/>
      <c r="M198" s="227" t="s">
        <v>1</v>
      </c>
      <c r="N198" s="228" t="s">
        <v>40</v>
      </c>
      <c r="O198" s="68"/>
      <c r="P198" s="214">
        <f t="shared" si="31"/>
        <v>0</v>
      </c>
      <c r="Q198" s="214">
        <v>0</v>
      </c>
      <c r="R198" s="214">
        <f t="shared" si="32"/>
        <v>0</v>
      </c>
      <c r="S198" s="214">
        <v>0</v>
      </c>
      <c r="T198" s="215">
        <f t="shared" si="3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16" t="s">
        <v>185</v>
      </c>
      <c r="AT198" s="216" t="s">
        <v>537</v>
      </c>
      <c r="AU198" s="216" t="s">
        <v>84</v>
      </c>
      <c r="AY198" s="14" t="s">
        <v>151</v>
      </c>
      <c r="BE198" s="217">
        <f t="shared" si="34"/>
        <v>0</v>
      </c>
      <c r="BF198" s="217">
        <f t="shared" si="35"/>
        <v>0</v>
      </c>
      <c r="BG198" s="217">
        <f t="shared" si="36"/>
        <v>0</v>
      </c>
      <c r="BH198" s="217">
        <f t="shared" si="37"/>
        <v>0</v>
      </c>
      <c r="BI198" s="217">
        <f t="shared" si="38"/>
        <v>0</v>
      </c>
      <c r="BJ198" s="14" t="s">
        <v>80</v>
      </c>
      <c r="BK198" s="217">
        <f t="shared" si="39"/>
        <v>0</v>
      </c>
      <c r="BL198" s="14" t="s">
        <v>158</v>
      </c>
      <c r="BM198" s="216" t="s">
        <v>1018</v>
      </c>
    </row>
    <row r="199" spans="1:65" s="2" customFormat="1" ht="16.5" customHeight="1">
      <c r="A199" s="31"/>
      <c r="B199" s="32"/>
      <c r="C199" s="219" t="s">
        <v>433</v>
      </c>
      <c r="D199" s="219" t="s">
        <v>537</v>
      </c>
      <c r="E199" s="220" t="s">
        <v>1473</v>
      </c>
      <c r="F199" s="221" t="s">
        <v>1456</v>
      </c>
      <c r="G199" s="222" t="s">
        <v>949</v>
      </c>
      <c r="H199" s="223">
        <v>1</v>
      </c>
      <c r="I199" s="224"/>
      <c r="J199" s="225">
        <f t="shared" si="30"/>
        <v>0</v>
      </c>
      <c r="K199" s="221" t="s">
        <v>1</v>
      </c>
      <c r="L199" s="226"/>
      <c r="M199" s="227" t="s">
        <v>1</v>
      </c>
      <c r="N199" s="228" t="s">
        <v>40</v>
      </c>
      <c r="O199" s="68"/>
      <c r="P199" s="214">
        <f t="shared" si="31"/>
        <v>0</v>
      </c>
      <c r="Q199" s="214">
        <v>0</v>
      </c>
      <c r="R199" s="214">
        <f t="shared" si="32"/>
        <v>0</v>
      </c>
      <c r="S199" s="214">
        <v>0</v>
      </c>
      <c r="T199" s="215">
        <f t="shared" si="3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16" t="s">
        <v>185</v>
      </c>
      <c r="AT199" s="216" t="s">
        <v>537</v>
      </c>
      <c r="AU199" s="216" t="s">
        <v>84</v>
      </c>
      <c r="AY199" s="14" t="s">
        <v>151</v>
      </c>
      <c r="BE199" s="217">
        <f t="shared" si="34"/>
        <v>0</v>
      </c>
      <c r="BF199" s="217">
        <f t="shared" si="35"/>
        <v>0</v>
      </c>
      <c r="BG199" s="217">
        <f t="shared" si="36"/>
        <v>0</v>
      </c>
      <c r="BH199" s="217">
        <f t="shared" si="37"/>
        <v>0</v>
      </c>
      <c r="BI199" s="217">
        <f t="shared" si="38"/>
        <v>0</v>
      </c>
      <c r="BJ199" s="14" t="s">
        <v>80</v>
      </c>
      <c r="BK199" s="217">
        <f t="shared" si="39"/>
        <v>0</v>
      </c>
      <c r="BL199" s="14" t="s">
        <v>158</v>
      </c>
      <c r="BM199" s="216" t="s">
        <v>1021</v>
      </c>
    </row>
    <row r="200" spans="1:65" s="2" customFormat="1" ht="16.5" customHeight="1">
      <c r="A200" s="31"/>
      <c r="B200" s="32"/>
      <c r="C200" s="219" t="s">
        <v>437</v>
      </c>
      <c r="D200" s="219" t="s">
        <v>537</v>
      </c>
      <c r="E200" s="220" t="s">
        <v>1474</v>
      </c>
      <c r="F200" s="221" t="s">
        <v>1475</v>
      </c>
      <c r="G200" s="222" t="s">
        <v>949</v>
      </c>
      <c r="H200" s="223">
        <v>3</v>
      </c>
      <c r="I200" s="224"/>
      <c r="J200" s="225">
        <f t="shared" si="30"/>
        <v>0</v>
      </c>
      <c r="K200" s="221" t="s">
        <v>1</v>
      </c>
      <c r="L200" s="226"/>
      <c r="M200" s="227" t="s">
        <v>1</v>
      </c>
      <c r="N200" s="228" t="s">
        <v>40</v>
      </c>
      <c r="O200" s="68"/>
      <c r="P200" s="214">
        <f t="shared" si="31"/>
        <v>0</v>
      </c>
      <c r="Q200" s="214">
        <v>0</v>
      </c>
      <c r="R200" s="214">
        <f t="shared" si="32"/>
        <v>0</v>
      </c>
      <c r="S200" s="214">
        <v>0</v>
      </c>
      <c r="T200" s="215">
        <f t="shared" si="3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16" t="s">
        <v>185</v>
      </c>
      <c r="AT200" s="216" t="s">
        <v>537</v>
      </c>
      <c r="AU200" s="216" t="s">
        <v>84</v>
      </c>
      <c r="AY200" s="14" t="s">
        <v>151</v>
      </c>
      <c r="BE200" s="217">
        <f t="shared" si="34"/>
        <v>0</v>
      </c>
      <c r="BF200" s="217">
        <f t="shared" si="35"/>
        <v>0</v>
      </c>
      <c r="BG200" s="217">
        <f t="shared" si="36"/>
        <v>0</v>
      </c>
      <c r="BH200" s="217">
        <f t="shared" si="37"/>
        <v>0</v>
      </c>
      <c r="BI200" s="217">
        <f t="shared" si="38"/>
        <v>0</v>
      </c>
      <c r="BJ200" s="14" t="s">
        <v>80</v>
      </c>
      <c r="BK200" s="217">
        <f t="shared" si="39"/>
        <v>0</v>
      </c>
      <c r="BL200" s="14" t="s">
        <v>158</v>
      </c>
      <c r="BM200" s="216" t="s">
        <v>1024</v>
      </c>
    </row>
    <row r="201" spans="1:65" s="2" customFormat="1" ht="16.5" customHeight="1">
      <c r="A201" s="31"/>
      <c r="B201" s="32"/>
      <c r="C201" s="219" t="s">
        <v>441</v>
      </c>
      <c r="D201" s="219" t="s">
        <v>537</v>
      </c>
      <c r="E201" s="220" t="s">
        <v>1476</v>
      </c>
      <c r="F201" s="221" t="s">
        <v>1477</v>
      </c>
      <c r="G201" s="222" t="s">
        <v>949</v>
      </c>
      <c r="H201" s="223">
        <v>64</v>
      </c>
      <c r="I201" s="224"/>
      <c r="J201" s="225">
        <f t="shared" si="30"/>
        <v>0</v>
      </c>
      <c r="K201" s="221" t="s">
        <v>1</v>
      </c>
      <c r="L201" s="226"/>
      <c r="M201" s="227" t="s">
        <v>1</v>
      </c>
      <c r="N201" s="228" t="s">
        <v>40</v>
      </c>
      <c r="O201" s="68"/>
      <c r="P201" s="214">
        <f t="shared" si="31"/>
        <v>0</v>
      </c>
      <c r="Q201" s="214">
        <v>0</v>
      </c>
      <c r="R201" s="214">
        <f t="shared" si="32"/>
        <v>0</v>
      </c>
      <c r="S201" s="214">
        <v>0</v>
      </c>
      <c r="T201" s="215">
        <f t="shared" si="3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16" t="s">
        <v>185</v>
      </c>
      <c r="AT201" s="216" t="s">
        <v>537</v>
      </c>
      <c r="AU201" s="216" t="s">
        <v>84</v>
      </c>
      <c r="AY201" s="14" t="s">
        <v>151</v>
      </c>
      <c r="BE201" s="217">
        <f t="shared" si="34"/>
        <v>0</v>
      </c>
      <c r="BF201" s="217">
        <f t="shared" si="35"/>
        <v>0</v>
      </c>
      <c r="BG201" s="217">
        <f t="shared" si="36"/>
        <v>0</v>
      </c>
      <c r="BH201" s="217">
        <f t="shared" si="37"/>
        <v>0</v>
      </c>
      <c r="BI201" s="217">
        <f t="shared" si="38"/>
        <v>0</v>
      </c>
      <c r="BJ201" s="14" t="s">
        <v>80</v>
      </c>
      <c r="BK201" s="217">
        <f t="shared" si="39"/>
        <v>0</v>
      </c>
      <c r="BL201" s="14" t="s">
        <v>158</v>
      </c>
      <c r="BM201" s="216" t="s">
        <v>1028</v>
      </c>
    </row>
    <row r="202" spans="1:65" s="2" customFormat="1" ht="21.75" customHeight="1">
      <c r="A202" s="31"/>
      <c r="B202" s="32"/>
      <c r="C202" s="219" t="s">
        <v>445</v>
      </c>
      <c r="D202" s="219" t="s">
        <v>537</v>
      </c>
      <c r="E202" s="220" t="s">
        <v>1478</v>
      </c>
      <c r="F202" s="221" t="s">
        <v>1479</v>
      </c>
      <c r="G202" s="222" t="s">
        <v>949</v>
      </c>
      <c r="H202" s="223">
        <v>3</v>
      </c>
      <c r="I202" s="224"/>
      <c r="J202" s="225">
        <f t="shared" si="30"/>
        <v>0</v>
      </c>
      <c r="K202" s="221" t="s">
        <v>1</v>
      </c>
      <c r="L202" s="226"/>
      <c r="M202" s="227" t="s">
        <v>1</v>
      </c>
      <c r="N202" s="228" t="s">
        <v>40</v>
      </c>
      <c r="O202" s="68"/>
      <c r="P202" s="214">
        <f t="shared" si="31"/>
        <v>0</v>
      </c>
      <c r="Q202" s="214">
        <v>0</v>
      </c>
      <c r="R202" s="214">
        <f t="shared" si="32"/>
        <v>0</v>
      </c>
      <c r="S202" s="214">
        <v>0</v>
      </c>
      <c r="T202" s="215">
        <f t="shared" si="3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16" t="s">
        <v>185</v>
      </c>
      <c r="AT202" s="216" t="s">
        <v>537</v>
      </c>
      <c r="AU202" s="216" t="s">
        <v>84</v>
      </c>
      <c r="AY202" s="14" t="s">
        <v>151</v>
      </c>
      <c r="BE202" s="217">
        <f t="shared" si="34"/>
        <v>0</v>
      </c>
      <c r="BF202" s="217">
        <f t="shared" si="35"/>
        <v>0</v>
      </c>
      <c r="BG202" s="217">
        <f t="shared" si="36"/>
        <v>0</v>
      </c>
      <c r="BH202" s="217">
        <f t="shared" si="37"/>
        <v>0</v>
      </c>
      <c r="BI202" s="217">
        <f t="shared" si="38"/>
        <v>0</v>
      </c>
      <c r="BJ202" s="14" t="s">
        <v>80</v>
      </c>
      <c r="BK202" s="217">
        <f t="shared" si="39"/>
        <v>0</v>
      </c>
      <c r="BL202" s="14" t="s">
        <v>158</v>
      </c>
      <c r="BM202" s="216" t="s">
        <v>1031</v>
      </c>
    </row>
    <row r="203" spans="1:65" s="2" customFormat="1" ht="16.5" customHeight="1">
      <c r="A203" s="31"/>
      <c r="B203" s="32"/>
      <c r="C203" s="219" t="s">
        <v>449</v>
      </c>
      <c r="D203" s="219" t="s">
        <v>537</v>
      </c>
      <c r="E203" s="220" t="s">
        <v>1480</v>
      </c>
      <c r="F203" s="221" t="s">
        <v>1481</v>
      </c>
      <c r="G203" s="222" t="s">
        <v>1063</v>
      </c>
      <c r="H203" s="223">
        <v>1</v>
      </c>
      <c r="I203" s="224"/>
      <c r="J203" s="225">
        <f t="shared" si="30"/>
        <v>0</v>
      </c>
      <c r="K203" s="221" t="s">
        <v>1</v>
      </c>
      <c r="L203" s="226"/>
      <c r="M203" s="227" t="s">
        <v>1</v>
      </c>
      <c r="N203" s="228" t="s">
        <v>40</v>
      </c>
      <c r="O203" s="68"/>
      <c r="P203" s="214">
        <f t="shared" si="31"/>
        <v>0</v>
      </c>
      <c r="Q203" s="214">
        <v>0</v>
      </c>
      <c r="R203" s="214">
        <f t="shared" si="32"/>
        <v>0</v>
      </c>
      <c r="S203" s="214">
        <v>0</v>
      </c>
      <c r="T203" s="215">
        <f t="shared" si="3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16" t="s">
        <v>185</v>
      </c>
      <c r="AT203" s="216" t="s">
        <v>537</v>
      </c>
      <c r="AU203" s="216" t="s">
        <v>84</v>
      </c>
      <c r="AY203" s="14" t="s">
        <v>151</v>
      </c>
      <c r="BE203" s="217">
        <f t="shared" si="34"/>
        <v>0</v>
      </c>
      <c r="BF203" s="217">
        <f t="shared" si="35"/>
        <v>0</v>
      </c>
      <c r="BG203" s="217">
        <f t="shared" si="36"/>
        <v>0</v>
      </c>
      <c r="BH203" s="217">
        <f t="shared" si="37"/>
        <v>0</v>
      </c>
      <c r="BI203" s="217">
        <f t="shared" si="38"/>
        <v>0</v>
      </c>
      <c r="BJ203" s="14" t="s">
        <v>80</v>
      </c>
      <c r="BK203" s="217">
        <f t="shared" si="39"/>
        <v>0</v>
      </c>
      <c r="BL203" s="14" t="s">
        <v>158</v>
      </c>
      <c r="BM203" s="216" t="s">
        <v>1034</v>
      </c>
    </row>
    <row r="204" spans="1:65" s="2" customFormat="1" ht="16.5" customHeight="1">
      <c r="A204" s="31"/>
      <c r="B204" s="32"/>
      <c r="C204" s="219" t="s">
        <v>453</v>
      </c>
      <c r="D204" s="219" t="s">
        <v>537</v>
      </c>
      <c r="E204" s="220" t="s">
        <v>1482</v>
      </c>
      <c r="F204" s="221" t="s">
        <v>1483</v>
      </c>
      <c r="G204" s="222" t="s">
        <v>949</v>
      </c>
      <c r="H204" s="223">
        <v>66</v>
      </c>
      <c r="I204" s="224"/>
      <c r="J204" s="225">
        <f t="shared" si="30"/>
        <v>0</v>
      </c>
      <c r="K204" s="221" t="s">
        <v>1</v>
      </c>
      <c r="L204" s="226"/>
      <c r="M204" s="227" t="s">
        <v>1</v>
      </c>
      <c r="N204" s="228" t="s">
        <v>40</v>
      </c>
      <c r="O204" s="68"/>
      <c r="P204" s="214">
        <f t="shared" si="31"/>
        <v>0</v>
      </c>
      <c r="Q204" s="214">
        <v>0</v>
      </c>
      <c r="R204" s="214">
        <f t="shared" si="32"/>
        <v>0</v>
      </c>
      <c r="S204" s="214">
        <v>0</v>
      </c>
      <c r="T204" s="215">
        <f t="shared" si="3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16" t="s">
        <v>185</v>
      </c>
      <c r="AT204" s="216" t="s">
        <v>537</v>
      </c>
      <c r="AU204" s="216" t="s">
        <v>84</v>
      </c>
      <c r="AY204" s="14" t="s">
        <v>151</v>
      </c>
      <c r="BE204" s="217">
        <f t="shared" si="34"/>
        <v>0</v>
      </c>
      <c r="BF204" s="217">
        <f t="shared" si="35"/>
        <v>0</v>
      </c>
      <c r="BG204" s="217">
        <f t="shared" si="36"/>
        <v>0</v>
      </c>
      <c r="BH204" s="217">
        <f t="shared" si="37"/>
        <v>0</v>
      </c>
      <c r="BI204" s="217">
        <f t="shared" si="38"/>
        <v>0</v>
      </c>
      <c r="BJ204" s="14" t="s">
        <v>80</v>
      </c>
      <c r="BK204" s="217">
        <f t="shared" si="39"/>
        <v>0</v>
      </c>
      <c r="BL204" s="14" t="s">
        <v>158</v>
      </c>
      <c r="BM204" s="216" t="s">
        <v>1039</v>
      </c>
    </row>
    <row r="205" spans="1:65" s="2" customFormat="1" ht="16.5" customHeight="1">
      <c r="A205" s="31"/>
      <c r="B205" s="32"/>
      <c r="C205" s="219" t="s">
        <v>457</v>
      </c>
      <c r="D205" s="219" t="s">
        <v>537</v>
      </c>
      <c r="E205" s="220" t="s">
        <v>1487</v>
      </c>
      <c r="F205" s="221" t="s">
        <v>1485</v>
      </c>
      <c r="G205" s="222" t="s">
        <v>949</v>
      </c>
      <c r="H205" s="223">
        <v>1</v>
      </c>
      <c r="I205" s="224"/>
      <c r="J205" s="225">
        <f t="shared" si="30"/>
        <v>0</v>
      </c>
      <c r="K205" s="221" t="s">
        <v>1</v>
      </c>
      <c r="L205" s="226"/>
      <c r="M205" s="227" t="s">
        <v>1</v>
      </c>
      <c r="N205" s="228" t="s">
        <v>40</v>
      </c>
      <c r="O205" s="68"/>
      <c r="P205" s="214">
        <f t="shared" si="31"/>
        <v>0</v>
      </c>
      <c r="Q205" s="214">
        <v>0</v>
      </c>
      <c r="R205" s="214">
        <f t="shared" si="32"/>
        <v>0</v>
      </c>
      <c r="S205" s="214">
        <v>0</v>
      </c>
      <c r="T205" s="215">
        <f t="shared" si="3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16" t="s">
        <v>185</v>
      </c>
      <c r="AT205" s="216" t="s">
        <v>537</v>
      </c>
      <c r="AU205" s="216" t="s">
        <v>84</v>
      </c>
      <c r="AY205" s="14" t="s">
        <v>151</v>
      </c>
      <c r="BE205" s="217">
        <f t="shared" si="34"/>
        <v>0</v>
      </c>
      <c r="BF205" s="217">
        <f t="shared" si="35"/>
        <v>0</v>
      </c>
      <c r="BG205" s="217">
        <f t="shared" si="36"/>
        <v>0</v>
      </c>
      <c r="BH205" s="217">
        <f t="shared" si="37"/>
        <v>0</v>
      </c>
      <c r="BI205" s="217">
        <f t="shared" si="38"/>
        <v>0</v>
      </c>
      <c r="BJ205" s="14" t="s">
        <v>80</v>
      </c>
      <c r="BK205" s="217">
        <f t="shared" si="39"/>
        <v>0</v>
      </c>
      <c r="BL205" s="14" t="s">
        <v>158</v>
      </c>
      <c r="BM205" s="216" t="s">
        <v>1042</v>
      </c>
    </row>
    <row r="206" spans="1:65" s="2" customFormat="1" ht="16.5" customHeight="1">
      <c r="A206" s="31"/>
      <c r="B206" s="32"/>
      <c r="C206" s="219" t="s">
        <v>461</v>
      </c>
      <c r="D206" s="219" t="s">
        <v>537</v>
      </c>
      <c r="E206" s="220" t="s">
        <v>1469</v>
      </c>
      <c r="F206" s="221" t="s">
        <v>1470</v>
      </c>
      <c r="G206" s="222" t="s">
        <v>949</v>
      </c>
      <c r="H206" s="223">
        <v>1</v>
      </c>
      <c r="I206" s="224"/>
      <c r="J206" s="225">
        <f t="shared" si="30"/>
        <v>0</v>
      </c>
      <c r="K206" s="221" t="s">
        <v>1</v>
      </c>
      <c r="L206" s="226"/>
      <c r="M206" s="227" t="s">
        <v>1</v>
      </c>
      <c r="N206" s="228" t="s">
        <v>40</v>
      </c>
      <c r="O206" s="68"/>
      <c r="P206" s="214">
        <f t="shared" si="31"/>
        <v>0</v>
      </c>
      <c r="Q206" s="214">
        <v>0</v>
      </c>
      <c r="R206" s="214">
        <f t="shared" si="32"/>
        <v>0</v>
      </c>
      <c r="S206" s="214">
        <v>0</v>
      </c>
      <c r="T206" s="215">
        <f t="shared" si="3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16" t="s">
        <v>185</v>
      </c>
      <c r="AT206" s="216" t="s">
        <v>537</v>
      </c>
      <c r="AU206" s="216" t="s">
        <v>84</v>
      </c>
      <c r="AY206" s="14" t="s">
        <v>151</v>
      </c>
      <c r="BE206" s="217">
        <f t="shared" si="34"/>
        <v>0</v>
      </c>
      <c r="BF206" s="217">
        <f t="shared" si="35"/>
        <v>0</v>
      </c>
      <c r="BG206" s="217">
        <f t="shared" si="36"/>
        <v>0</v>
      </c>
      <c r="BH206" s="217">
        <f t="shared" si="37"/>
        <v>0</v>
      </c>
      <c r="BI206" s="217">
        <f t="shared" si="38"/>
        <v>0</v>
      </c>
      <c r="BJ206" s="14" t="s">
        <v>80</v>
      </c>
      <c r="BK206" s="217">
        <f t="shared" si="39"/>
        <v>0</v>
      </c>
      <c r="BL206" s="14" t="s">
        <v>158</v>
      </c>
      <c r="BM206" s="216" t="s">
        <v>1045</v>
      </c>
    </row>
    <row r="207" spans="1:65" s="2" customFormat="1" ht="16.5" customHeight="1">
      <c r="A207" s="31"/>
      <c r="B207" s="32"/>
      <c r="C207" s="219" t="s">
        <v>465</v>
      </c>
      <c r="D207" s="219" t="s">
        <v>537</v>
      </c>
      <c r="E207" s="220" t="s">
        <v>1451</v>
      </c>
      <c r="F207" s="221" t="s">
        <v>1452</v>
      </c>
      <c r="G207" s="222" t="s">
        <v>949</v>
      </c>
      <c r="H207" s="223">
        <v>1</v>
      </c>
      <c r="I207" s="224"/>
      <c r="J207" s="225">
        <f t="shared" si="30"/>
        <v>0</v>
      </c>
      <c r="K207" s="221" t="s">
        <v>1</v>
      </c>
      <c r="L207" s="226"/>
      <c r="M207" s="227" t="s">
        <v>1</v>
      </c>
      <c r="N207" s="228" t="s">
        <v>40</v>
      </c>
      <c r="O207" s="68"/>
      <c r="P207" s="214">
        <f t="shared" si="31"/>
        <v>0</v>
      </c>
      <c r="Q207" s="214">
        <v>0</v>
      </c>
      <c r="R207" s="214">
        <f t="shared" si="32"/>
        <v>0</v>
      </c>
      <c r="S207" s="214">
        <v>0</v>
      </c>
      <c r="T207" s="215">
        <f t="shared" si="3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16" t="s">
        <v>185</v>
      </c>
      <c r="AT207" s="216" t="s">
        <v>537</v>
      </c>
      <c r="AU207" s="216" t="s">
        <v>84</v>
      </c>
      <c r="AY207" s="14" t="s">
        <v>151</v>
      </c>
      <c r="BE207" s="217">
        <f t="shared" si="34"/>
        <v>0</v>
      </c>
      <c r="BF207" s="217">
        <f t="shared" si="35"/>
        <v>0</v>
      </c>
      <c r="BG207" s="217">
        <f t="shared" si="36"/>
        <v>0</v>
      </c>
      <c r="BH207" s="217">
        <f t="shared" si="37"/>
        <v>0</v>
      </c>
      <c r="BI207" s="217">
        <f t="shared" si="38"/>
        <v>0</v>
      </c>
      <c r="BJ207" s="14" t="s">
        <v>80</v>
      </c>
      <c r="BK207" s="217">
        <f t="shared" si="39"/>
        <v>0</v>
      </c>
      <c r="BL207" s="14" t="s">
        <v>158</v>
      </c>
      <c r="BM207" s="216" t="s">
        <v>1048</v>
      </c>
    </row>
    <row r="208" spans="1:65" s="2" customFormat="1" ht="16.5" customHeight="1">
      <c r="A208" s="31"/>
      <c r="B208" s="32"/>
      <c r="C208" s="219" t="s">
        <v>469</v>
      </c>
      <c r="D208" s="219" t="s">
        <v>537</v>
      </c>
      <c r="E208" s="220" t="s">
        <v>1471</v>
      </c>
      <c r="F208" s="221" t="s">
        <v>1472</v>
      </c>
      <c r="G208" s="222" t="s">
        <v>949</v>
      </c>
      <c r="H208" s="223">
        <v>2</v>
      </c>
      <c r="I208" s="224"/>
      <c r="J208" s="225">
        <f t="shared" si="30"/>
        <v>0</v>
      </c>
      <c r="K208" s="221" t="s">
        <v>1</v>
      </c>
      <c r="L208" s="226"/>
      <c r="M208" s="227" t="s">
        <v>1</v>
      </c>
      <c r="N208" s="228" t="s">
        <v>40</v>
      </c>
      <c r="O208" s="68"/>
      <c r="P208" s="214">
        <f t="shared" si="31"/>
        <v>0</v>
      </c>
      <c r="Q208" s="214">
        <v>0</v>
      </c>
      <c r="R208" s="214">
        <f t="shared" si="32"/>
        <v>0</v>
      </c>
      <c r="S208" s="214">
        <v>0</v>
      </c>
      <c r="T208" s="215">
        <f t="shared" si="3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16" t="s">
        <v>185</v>
      </c>
      <c r="AT208" s="216" t="s">
        <v>537</v>
      </c>
      <c r="AU208" s="216" t="s">
        <v>84</v>
      </c>
      <c r="AY208" s="14" t="s">
        <v>151</v>
      </c>
      <c r="BE208" s="217">
        <f t="shared" si="34"/>
        <v>0</v>
      </c>
      <c r="BF208" s="217">
        <f t="shared" si="35"/>
        <v>0</v>
      </c>
      <c r="BG208" s="217">
        <f t="shared" si="36"/>
        <v>0</v>
      </c>
      <c r="BH208" s="217">
        <f t="shared" si="37"/>
        <v>0</v>
      </c>
      <c r="BI208" s="217">
        <f t="shared" si="38"/>
        <v>0</v>
      </c>
      <c r="BJ208" s="14" t="s">
        <v>80</v>
      </c>
      <c r="BK208" s="217">
        <f t="shared" si="39"/>
        <v>0</v>
      </c>
      <c r="BL208" s="14" t="s">
        <v>158</v>
      </c>
      <c r="BM208" s="216" t="s">
        <v>1054</v>
      </c>
    </row>
    <row r="209" spans="1:65" s="2" customFormat="1" ht="16.5" customHeight="1">
      <c r="A209" s="31"/>
      <c r="B209" s="32"/>
      <c r="C209" s="219" t="s">
        <v>473</v>
      </c>
      <c r="D209" s="219" t="s">
        <v>537</v>
      </c>
      <c r="E209" s="220" t="s">
        <v>1473</v>
      </c>
      <c r="F209" s="221" t="s">
        <v>1456</v>
      </c>
      <c r="G209" s="222" t="s">
        <v>949</v>
      </c>
      <c r="H209" s="223">
        <v>1</v>
      </c>
      <c r="I209" s="224"/>
      <c r="J209" s="225">
        <f t="shared" si="30"/>
        <v>0</v>
      </c>
      <c r="K209" s="221" t="s">
        <v>1</v>
      </c>
      <c r="L209" s="226"/>
      <c r="M209" s="227" t="s">
        <v>1</v>
      </c>
      <c r="N209" s="228" t="s">
        <v>40</v>
      </c>
      <c r="O209" s="68"/>
      <c r="P209" s="214">
        <f t="shared" si="31"/>
        <v>0</v>
      </c>
      <c r="Q209" s="214">
        <v>0</v>
      </c>
      <c r="R209" s="214">
        <f t="shared" si="32"/>
        <v>0</v>
      </c>
      <c r="S209" s="214">
        <v>0</v>
      </c>
      <c r="T209" s="215">
        <f t="shared" si="3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16" t="s">
        <v>185</v>
      </c>
      <c r="AT209" s="216" t="s">
        <v>537</v>
      </c>
      <c r="AU209" s="216" t="s">
        <v>84</v>
      </c>
      <c r="AY209" s="14" t="s">
        <v>151</v>
      </c>
      <c r="BE209" s="217">
        <f t="shared" si="34"/>
        <v>0</v>
      </c>
      <c r="BF209" s="217">
        <f t="shared" si="35"/>
        <v>0</v>
      </c>
      <c r="BG209" s="217">
        <f t="shared" si="36"/>
        <v>0</v>
      </c>
      <c r="BH209" s="217">
        <f t="shared" si="37"/>
        <v>0</v>
      </c>
      <c r="BI209" s="217">
        <f t="shared" si="38"/>
        <v>0</v>
      </c>
      <c r="BJ209" s="14" t="s">
        <v>80</v>
      </c>
      <c r="BK209" s="217">
        <f t="shared" si="39"/>
        <v>0</v>
      </c>
      <c r="BL209" s="14" t="s">
        <v>158</v>
      </c>
      <c r="BM209" s="216" t="s">
        <v>1057</v>
      </c>
    </row>
    <row r="210" spans="1:65" s="2" customFormat="1" ht="16.5" customHeight="1">
      <c r="A210" s="31"/>
      <c r="B210" s="32"/>
      <c r="C210" s="219" t="s">
        <v>477</v>
      </c>
      <c r="D210" s="219" t="s">
        <v>537</v>
      </c>
      <c r="E210" s="220" t="s">
        <v>1474</v>
      </c>
      <c r="F210" s="221" t="s">
        <v>1475</v>
      </c>
      <c r="G210" s="222" t="s">
        <v>949</v>
      </c>
      <c r="H210" s="223">
        <v>2</v>
      </c>
      <c r="I210" s="224"/>
      <c r="J210" s="225">
        <f t="shared" si="30"/>
        <v>0</v>
      </c>
      <c r="K210" s="221" t="s">
        <v>1</v>
      </c>
      <c r="L210" s="226"/>
      <c r="M210" s="227" t="s">
        <v>1</v>
      </c>
      <c r="N210" s="228" t="s">
        <v>40</v>
      </c>
      <c r="O210" s="68"/>
      <c r="P210" s="214">
        <f t="shared" si="31"/>
        <v>0</v>
      </c>
      <c r="Q210" s="214">
        <v>0</v>
      </c>
      <c r="R210" s="214">
        <f t="shared" si="32"/>
        <v>0</v>
      </c>
      <c r="S210" s="214">
        <v>0</v>
      </c>
      <c r="T210" s="215">
        <f t="shared" si="3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16" t="s">
        <v>185</v>
      </c>
      <c r="AT210" s="216" t="s">
        <v>537</v>
      </c>
      <c r="AU210" s="216" t="s">
        <v>84</v>
      </c>
      <c r="AY210" s="14" t="s">
        <v>151</v>
      </c>
      <c r="BE210" s="217">
        <f t="shared" si="34"/>
        <v>0</v>
      </c>
      <c r="BF210" s="217">
        <f t="shared" si="35"/>
        <v>0</v>
      </c>
      <c r="BG210" s="217">
        <f t="shared" si="36"/>
        <v>0</v>
      </c>
      <c r="BH210" s="217">
        <f t="shared" si="37"/>
        <v>0</v>
      </c>
      <c r="BI210" s="217">
        <f t="shared" si="38"/>
        <v>0</v>
      </c>
      <c r="BJ210" s="14" t="s">
        <v>80</v>
      </c>
      <c r="BK210" s="217">
        <f t="shared" si="39"/>
        <v>0</v>
      </c>
      <c r="BL210" s="14" t="s">
        <v>158</v>
      </c>
      <c r="BM210" s="216" t="s">
        <v>1060</v>
      </c>
    </row>
    <row r="211" spans="1:65" s="2" customFormat="1" ht="16.5" customHeight="1">
      <c r="A211" s="31"/>
      <c r="B211" s="32"/>
      <c r="C211" s="219" t="s">
        <v>481</v>
      </c>
      <c r="D211" s="219" t="s">
        <v>537</v>
      </c>
      <c r="E211" s="220" t="s">
        <v>1476</v>
      </c>
      <c r="F211" s="221" t="s">
        <v>1477</v>
      </c>
      <c r="G211" s="222" t="s">
        <v>949</v>
      </c>
      <c r="H211" s="223">
        <v>40</v>
      </c>
      <c r="I211" s="224"/>
      <c r="J211" s="225">
        <f t="shared" si="30"/>
        <v>0</v>
      </c>
      <c r="K211" s="221" t="s">
        <v>1</v>
      </c>
      <c r="L211" s="226"/>
      <c r="M211" s="227" t="s">
        <v>1</v>
      </c>
      <c r="N211" s="228" t="s">
        <v>40</v>
      </c>
      <c r="O211" s="68"/>
      <c r="P211" s="214">
        <f t="shared" si="31"/>
        <v>0</v>
      </c>
      <c r="Q211" s="214">
        <v>0</v>
      </c>
      <c r="R211" s="214">
        <f t="shared" si="32"/>
        <v>0</v>
      </c>
      <c r="S211" s="214">
        <v>0</v>
      </c>
      <c r="T211" s="215">
        <f t="shared" si="3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16" t="s">
        <v>185</v>
      </c>
      <c r="AT211" s="216" t="s">
        <v>537</v>
      </c>
      <c r="AU211" s="216" t="s">
        <v>84</v>
      </c>
      <c r="AY211" s="14" t="s">
        <v>151</v>
      </c>
      <c r="BE211" s="217">
        <f t="shared" si="34"/>
        <v>0</v>
      </c>
      <c r="BF211" s="217">
        <f t="shared" si="35"/>
        <v>0</v>
      </c>
      <c r="BG211" s="217">
        <f t="shared" si="36"/>
        <v>0</v>
      </c>
      <c r="BH211" s="217">
        <f t="shared" si="37"/>
        <v>0</v>
      </c>
      <c r="BI211" s="217">
        <f t="shared" si="38"/>
        <v>0</v>
      </c>
      <c r="BJ211" s="14" t="s">
        <v>80</v>
      </c>
      <c r="BK211" s="217">
        <f t="shared" si="39"/>
        <v>0</v>
      </c>
      <c r="BL211" s="14" t="s">
        <v>158</v>
      </c>
      <c r="BM211" s="216" t="s">
        <v>1064</v>
      </c>
    </row>
    <row r="212" spans="1:65" s="2" customFormat="1" ht="21.75" customHeight="1">
      <c r="A212" s="31"/>
      <c r="B212" s="32"/>
      <c r="C212" s="219" t="s">
        <v>485</v>
      </c>
      <c r="D212" s="219" t="s">
        <v>537</v>
      </c>
      <c r="E212" s="220" t="s">
        <v>1478</v>
      </c>
      <c r="F212" s="221" t="s">
        <v>1479</v>
      </c>
      <c r="G212" s="222" t="s">
        <v>949</v>
      </c>
      <c r="H212" s="223">
        <v>2</v>
      </c>
      <c r="I212" s="224"/>
      <c r="J212" s="225">
        <f t="shared" si="30"/>
        <v>0</v>
      </c>
      <c r="K212" s="221" t="s">
        <v>1</v>
      </c>
      <c r="L212" s="226"/>
      <c r="M212" s="227" t="s">
        <v>1</v>
      </c>
      <c r="N212" s="228" t="s">
        <v>40</v>
      </c>
      <c r="O212" s="68"/>
      <c r="P212" s="214">
        <f t="shared" si="31"/>
        <v>0</v>
      </c>
      <c r="Q212" s="214">
        <v>0</v>
      </c>
      <c r="R212" s="214">
        <f t="shared" si="32"/>
        <v>0</v>
      </c>
      <c r="S212" s="214">
        <v>0</v>
      </c>
      <c r="T212" s="215">
        <f t="shared" si="3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16" t="s">
        <v>185</v>
      </c>
      <c r="AT212" s="216" t="s">
        <v>537</v>
      </c>
      <c r="AU212" s="216" t="s">
        <v>84</v>
      </c>
      <c r="AY212" s="14" t="s">
        <v>151</v>
      </c>
      <c r="BE212" s="217">
        <f t="shared" si="34"/>
        <v>0</v>
      </c>
      <c r="BF212" s="217">
        <f t="shared" si="35"/>
        <v>0</v>
      </c>
      <c r="BG212" s="217">
        <f t="shared" si="36"/>
        <v>0</v>
      </c>
      <c r="BH212" s="217">
        <f t="shared" si="37"/>
        <v>0</v>
      </c>
      <c r="BI212" s="217">
        <f t="shared" si="38"/>
        <v>0</v>
      </c>
      <c r="BJ212" s="14" t="s">
        <v>80</v>
      </c>
      <c r="BK212" s="217">
        <f t="shared" si="39"/>
        <v>0</v>
      </c>
      <c r="BL212" s="14" t="s">
        <v>158</v>
      </c>
      <c r="BM212" s="216" t="s">
        <v>1067</v>
      </c>
    </row>
    <row r="213" spans="1:65" s="2" customFormat="1" ht="16.5" customHeight="1">
      <c r="A213" s="31"/>
      <c r="B213" s="32"/>
      <c r="C213" s="219" t="s">
        <v>489</v>
      </c>
      <c r="D213" s="219" t="s">
        <v>537</v>
      </c>
      <c r="E213" s="220" t="s">
        <v>1480</v>
      </c>
      <c r="F213" s="221" t="s">
        <v>1481</v>
      </c>
      <c r="G213" s="222" t="s">
        <v>1063</v>
      </c>
      <c r="H213" s="223">
        <v>1</v>
      </c>
      <c r="I213" s="224"/>
      <c r="J213" s="225">
        <f t="shared" si="30"/>
        <v>0</v>
      </c>
      <c r="K213" s="221" t="s">
        <v>1</v>
      </c>
      <c r="L213" s="226"/>
      <c r="M213" s="227" t="s">
        <v>1</v>
      </c>
      <c r="N213" s="228" t="s">
        <v>40</v>
      </c>
      <c r="O213" s="68"/>
      <c r="P213" s="214">
        <f t="shared" si="31"/>
        <v>0</v>
      </c>
      <c r="Q213" s="214">
        <v>0</v>
      </c>
      <c r="R213" s="214">
        <f t="shared" si="32"/>
        <v>0</v>
      </c>
      <c r="S213" s="214">
        <v>0</v>
      </c>
      <c r="T213" s="215">
        <f t="shared" si="3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16" t="s">
        <v>185</v>
      </c>
      <c r="AT213" s="216" t="s">
        <v>537</v>
      </c>
      <c r="AU213" s="216" t="s">
        <v>84</v>
      </c>
      <c r="AY213" s="14" t="s">
        <v>151</v>
      </c>
      <c r="BE213" s="217">
        <f t="shared" si="34"/>
        <v>0</v>
      </c>
      <c r="BF213" s="217">
        <f t="shared" si="35"/>
        <v>0</v>
      </c>
      <c r="BG213" s="217">
        <f t="shared" si="36"/>
        <v>0</v>
      </c>
      <c r="BH213" s="217">
        <f t="shared" si="37"/>
        <v>0</v>
      </c>
      <c r="BI213" s="217">
        <f t="shared" si="38"/>
        <v>0</v>
      </c>
      <c r="BJ213" s="14" t="s">
        <v>80</v>
      </c>
      <c r="BK213" s="217">
        <f t="shared" si="39"/>
        <v>0</v>
      </c>
      <c r="BL213" s="14" t="s">
        <v>158</v>
      </c>
      <c r="BM213" s="216" t="s">
        <v>1070</v>
      </c>
    </row>
    <row r="214" spans="1:65" s="2" customFormat="1" ht="16.5" customHeight="1">
      <c r="A214" s="31"/>
      <c r="B214" s="32"/>
      <c r="C214" s="219" t="s">
        <v>493</v>
      </c>
      <c r="D214" s="219" t="s">
        <v>537</v>
      </c>
      <c r="E214" s="220" t="s">
        <v>1482</v>
      </c>
      <c r="F214" s="221" t="s">
        <v>1483</v>
      </c>
      <c r="G214" s="222" t="s">
        <v>949</v>
      </c>
      <c r="H214" s="223">
        <v>48</v>
      </c>
      <c r="I214" s="224"/>
      <c r="J214" s="225">
        <f t="shared" si="30"/>
        <v>0</v>
      </c>
      <c r="K214" s="221" t="s">
        <v>1</v>
      </c>
      <c r="L214" s="226"/>
      <c r="M214" s="227" t="s">
        <v>1</v>
      </c>
      <c r="N214" s="228" t="s">
        <v>40</v>
      </c>
      <c r="O214" s="68"/>
      <c r="P214" s="214">
        <f t="shared" si="31"/>
        <v>0</v>
      </c>
      <c r="Q214" s="214">
        <v>0</v>
      </c>
      <c r="R214" s="214">
        <f t="shared" si="32"/>
        <v>0</v>
      </c>
      <c r="S214" s="214">
        <v>0</v>
      </c>
      <c r="T214" s="215">
        <f t="shared" si="3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16" t="s">
        <v>185</v>
      </c>
      <c r="AT214" s="216" t="s">
        <v>537</v>
      </c>
      <c r="AU214" s="216" t="s">
        <v>84</v>
      </c>
      <c r="AY214" s="14" t="s">
        <v>151</v>
      </c>
      <c r="BE214" s="217">
        <f t="shared" si="34"/>
        <v>0</v>
      </c>
      <c r="BF214" s="217">
        <f t="shared" si="35"/>
        <v>0</v>
      </c>
      <c r="BG214" s="217">
        <f t="shared" si="36"/>
        <v>0</v>
      </c>
      <c r="BH214" s="217">
        <f t="shared" si="37"/>
        <v>0</v>
      </c>
      <c r="BI214" s="217">
        <f t="shared" si="38"/>
        <v>0</v>
      </c>
      <c r="BJ214" s="14" t="s">
        <v>80</v>
      </c>
      <c r="BK214" s="217">
        <f t="shared" si="39"/>
        <v>0</v>
      </c>
      <c r="BL214" s="14" t="s">
        <v>158</v>
      </c>
      <c r="BM214" s="216" t="s">
        <v>1073</v>
      </c>
    </row>
    <row r="215" spans="1:65" s="2" customFormat="1" ht="16.5" customHeight="1">
      <c r="A215" s="31"/>
      <c r="B215" s="32"/>
      <c r="C215" s="219" t="s">
        <v>497</v>
      </c>
      <c r="D215" s="219" t="s">
        <v>537</v>
      </c>
      <c r="E215" s="220" t="s">
        <v>1488</v>
      </c>
      <c r="F215" s="221" t="s">
        <v>1405</v>
      </c>
      <c r="G215" s="222" t="s">
        <v>172</v>
      </c>
      <c r="H215" s="223">
        <v>1</v>
      </c>
      <c r="I215" s="224"/>
      <c r="J215" s="225">
        <f t="shared" si="30"/>
        <v>0</v>
      </c>
      <c r="K215" s="221" t="s">
        <v>1</v>
      </c>
      <c r="L215" s="226"/>
      <c r="M215" s="227" t="s">
        <v>1</v>
      </c>
      <c r="N215" s="228" t="s">
        <v>40</v>
      </c>
      <c r="O215" s="68"/>
      <c r="P215" s="214">
        <f t="shared" si="31"/>
        <v>0</v>
      </c>
      <c r="Q215" s="214">
        <v>0</v>
      </c>
      <c r="R215" s="214">
        <f t="shared" si="32"/>
        <v>0</v>
      </c>
      <c r="S215" s="214">
        <v>0</v>
      </c>
      <c r="T215" s="215">
        <f t="shared" si="3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16" t="s">
        <v>185</v>
      </c>
      <c r="AT215" s="216" t="s">
        <v>537</v>
      </c>
      <c r="AU215" s="216" t="s">
        <v>84</v>
      </c>
      <c r="AY215" s="14" t="s">
        <v>151</v>
      </c>
      <c r="BE215" s="217">
        <f t="shared" si="34"/>
        <v>0</v>
      </c>
      <c r="BF215" s="217">
        <f t="shared" si="35"/>
        <v>0</v>
      </c>
      <c r="BG215" s="217">
        <f t="shared" si="36"/>
        <v>0</v>
      </c>
      <c r="BH215" s="217">
        <f t="shared" si="37"/>
        <v>0</v>
      </c>
      <c r="BI215" s="217">
        <f t="shared" si="38"/>
        <v>0</v>
      </c>
      <c r="BJ215" s="14" t="s">
        <v>80</v>
      </c>
      <c r="BK215" s="217">
        <f t="shared" si="39"/>
        <v>0</v>
      </c>
      <c r="BL215" s="14" t="s">
        <v>158</v>
      </c>
      <c r="BM215" s="216" t="s">
        <v>1267</v>
      </c>
    </row>
    <row r="216" spans="1:65" s="2" customFormat="1" ht="16.5" customHeight="1">
      <c r="A216" s="31"/>
      <c r="B216" s="32"/>
      <c r="C216" s="205" t="s">
        <v>501</v>
      </c>
      <c r="D216" s="205" t="s">
        <v>153</v>
      </c>
      <c r="E216" s="206" t="s">
        <v>1489</v>
      </c>
      <c r="F216" s="207" t="s">
        <v>1320</v>
      </c>
      <c r="G216" s="208" t="s">
        <v>1311</v>
      </c>
      <c r="H216" s="209">
        <v>60</v>
      </c>
      <c r="I216" s="210"/>
      <c r="J216" s="211">
        <f t="shared" si="30"/>
        <v>0</v>
      </c>
      <c r="K216" s="207" t="s">
        <v>1</v>
      </c>
      <c r="L216" s="36"/>
      <c r="M216" s="212" t="s">
        <v>1</v>
      </c>
      <c r="N216" s="213" t="s">
        <v>40</v>
      </c>
      <c r="O216" s="68"/>
      <c r="P216" s="214">
        <f t="shared" si="31"/>
        <v>0</v>
      </c>
      <c r="Q216" s="214">
        <v>0</v>
      </c>
      <c r="R216" s="214">
        <f t="shared" si="32"/>
        <v>0</v>
      </c>
      <c r="S216" s="214">
        <v>0</v>
      </c>
      <c r="T216" s="215">
        <f t="shared" si="3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16" t="s">
        <v>158</v>
      </c>
      <c r="AT216" s="216" t="s">
        <v>153</v>
      </c>
      <c r="AU216" s="216" t="s">
        <v>84</v>
      </c>
      <c r="AY216" s="14" t="s">
        <v>151</v>
      </c>
      <c r="BE216" s="217">
        <f t="shared" si="34"/>
        <v>0</v>
      </c>
      <c r="BF216" s="217">
        <f t="shared" si="35"/>
        <v>0</v>
      </c>
      <c r="BG216" s="217">
        <f t="shared" si="36"/>
        <v>0</v>
      </c>
      <c r="BH216" s="217">
        <f t="shared" si="37"/>
        <v>0</v>
      </c>
      <c r="BI216" s="217">
        <f t="shared" si="38"/>
        <v>0</v>
      </c>
      <c r="BJ216" s="14" t="s">
        <v>80</v>
      </c>
      <c r="BK216" s="217">
        <f t="shared" si="39"/>
        <v>0</v>
      </c>
      <c r="BL216" s="14" t="s">
        <v>158</v>
      </c>
      <c r="BM216" s="216" t="s">
        <v>1270</v>
      </c>
    </row>
    <row r="217" spans="1:65" s="2" customFormat="1" ht="16.5" customHeight="1">
      <c r="A217" s="31"/>
      <c r="B217" s="32"/>
      <c r="C217" s="205" t="s">
        <v>505</v>
      </c>
      <c r="D217" s="205" t="s">
        <v>153</v>
      </c>
      <c r="E217" s="206" t="s">
        <v>1490</v>
      </c>
      <c r="F217" s="207" t="s">
        <v>1491</v>
      </c>
      <c r="G217" s="208" t="s">
        <v>1311</v>
      </c>
      <c r="H217" s="209">
        <v>50</v>
      </c>
      <c r="I217" s="210"/>
      <c r="J217" s="211">
        <f t="shared" si="30"/>
        <v>0</v>
      </c>
      <c r="K217" s="207" t="s">
        <v>1</v>
      </c>
      <c r="L217" s="36"/>
      <c r="M217" s="212" t="s">
        <v>1</v>
      </c>
      <c r="N217" s="213" t="s">
        <v>40</v>
      </c>
      <c r="O217" s="68"/>
      <c r="P217" s="214">
        <f t="shared" si="31"/>
        <v>0</v>
      </c>
      <c r="Q217" s="214">
        <v>0</v>
      </c>
      <c r="R217" s="214">
        <f t="shared" si="32"/>
        <v>0</v>
      </c>
      <c r="S217" s="214">
        <v>0</v>
      </c>
      <c r="T217" s="215">
        <f t="shared" si="3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16" t="s">
        <v>158</v>
      </c>
      <c r="AT217" s="216" t="s">
        <v>153</v>
      </c>
      <c r="AU217" s="216" t="s">
        <v>84</v>
      </c>
      <c r="AY217" s="14" t="s">
        <v>151</v>
      </c>
      <c r="BE217" s="217">
        <f t="shared" si="34"/>
        <v>0</v>
      </c>
      <c r="BF217" s="217">
        <f t="shared" si="35"/>
        <v>0</v>
      </c>
      <c r="BG217" s="217">
        <f t="shared" si="36"/>
        <v>0</v>
      </c>
      <c r="BH217" s="217">
        <f t="shared" si="37"/>
        <v>0</v>
      </c>
      <c r="BI217" s="217">
        <f t="shared" si="38"/>
        <v>0</v>
      </c>
      <c r="BJ217" s="14" t="s">
        <v>80</v>
      </c>
      <c r="BK217" s="217">
        <f t="shared" si="39"/>
        <v>0</v>
      </c>
      <c r="BL217" s="14" t="s">
        <v>158</v>
      </c>
      <c r="BM217" s="216" t="s">
        <v>1271</v>
      </c>
    </row>
    <row r="218" spans="2:63" s="12" customFormat="1" ht="25.9" customHeight="1">
      <c r="B218" s="189"/>
      <c r="C218" s="190"/>
      <c r="D218" s="191" t="s">
        <v>74</v>
      </c>
      <c r="E218" s="192" t="s">
        <v>872</v>
      </c>
      <c r="F218" s="192" t="s">
        <v>873</v>
      </c>
      <c r="G218" s="190"/>
      <c r="H218" s="190"/>
      <c r="I218" s="193"/>
      <c r="J218" s="194">
        <f>BK218</f>
        <v>0</v>
      </c>
      <c r="K218" s="190"/>
      <c r="L218" s="195"/>
      <c r="M218" s="196"/>
      <c r="N218" s="197"/>
      <c r="O218" s="197"/>
      <c r="P218" s="198">
        <f>P219</f>
        <v>0</v>
      </c>
      <c r="Q218" s="197"/>
      <c r="R218" s="198">
        <f>R219</f>
        <v>0</v>
      </c>
      <c r="S218" s="197"/>
      <c r="T218" s="199">
        <f>T219</f>
        <v>0</v>
      </c>
      <c r="AR218" s="200" t="s">
        <v>158</v>
      </c>
      <c r="AT218" s="201" t="s">
        <v>74</v>
      </c>
      <c r="AU218" s="201" t="s">
        <v>75</v>
      </c>
      <c r="AY218" s="200" t="s">
        <v>151</v>
      </c>
      <c r="BK218" s="202">
        <f>BK219</f>
        <v>0</v>
      </c>
    </row>
    <row r="219" spans="2:63" s="12" customFormat="1" ht="22.9" customHeight="1">
      <c r="B219" s="189"/>
      <c r="C219" s="190"/>
      <c r="D219" s="191" t="s">
        <v>74</v>
      </c>
      <c r="E219" s="203" t="s">
        <v>1049</v>
      </c>
      <c r="F219" s="203" t="s">
        <v>1050</v>
      </c>
      <c r="G219" s="190"/>
      <c r="H219" s="190"/>
      <c r="I219" s="193"/>
      <c r="J219" s="204">
        <f>BK219</f>
        <v>0</v>
      </c>
      <c r="K219" s="190"/>
      <c r="L219" s="195"/>
      <c r="M219" s="196"/>
      <c r="N219" s="197"/>
      <c r="O219" s="197"/>
      <c r="P219" s="198">
        <f>SUM(P220:P221)</f>
        <v>0</v>
      </c>
      <c r="Q219" s="197"/>
      <c r="R219" s="198">
        <f>SUM(R220:R221)</f>
        <v>0</v>
      </c>
      <c r="S219" s="197"/>
      <c r="T219" s="199">
        <f>SUM(T220:T221)</f>
        <v>0</v>
      </c>
      <c r="AR219" s="200" t="s">
        <v>174</v>
      </c>
      <c r="AT219" s="201" t="s">
        <v>74</v>
      </c>
      <c r="AU219" s="201" t="s">
        <v>80</v>
      </c>
      <c r="AY219" s="200" t="s">
        <v>151</v>
      </c>
      <c r="BK219" s="202">
        <f>SUM(BK220:BK221)</f>
        <v>0</v>
      </c>
    </row>
    <row r="220" spans="1:65" s="2" customFormat="1" ht="16.5" customHeight="1">
      <c r="A220" s="31"/>
      <c r="B220" s="32"/>
      <c r="C220" s="205" t="s">
        <v>509</v>
      </c>
      <c r="D220" s="205" t="s">
        <v>153</v>
      </c>
      <c r="E220" s="206" t="s">
        <v>1061</v>
      </c>
      <c r="F220" s="207" t="s">
        <v>1492</v>
      </c>
      <c r="G220" s="208" t="s">
        <v>1063</v>
      </c>
      <c r="H220" s="209">
        <v>1</v>
      </c>
      <c r="I220" s="210"/>
      <c r="J220" s="211">
        <f>ROUND(I220*H220,2)</f>
        <v>0</v>
      </c>
      <c r="K220" s="207" t="s">
        <v>1</v>
      </c>
      <c r="L220" s="36"/>
      <c r="M220" s="212" t="s">
        <v>1</v>
      </c>
      <c r="N220" s="213" t="s">
        <v>40</v>
      </c>
      <c r="O220" s="68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16" t="s">
        <v>158</v>
      </c>
      <c r="AT220" s="216" t="s">
        <v>153</v>
      </c>
      <c r="AU220" s="216" t="s">
        <v>84</v>
      </c>
      <c r="AY220" s="14" t="s">
        <v>151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4" t="s">
        <v>80</v>
      </c>
      <c r="BK220" s="217">
        <f>ROUND(I220*H220,2)</f>
        <v>0</v>
      </c>
      <c r="BL220" s="14" t="s">
        <v>158</v>
      </c>
      <c r="BM220" s="216" t="s">
        <v>1272</v>
      </c>
    </row>
    <row r="221" spans="1:65" s="2" customFormat="1" ht="16.5" customHeight="1">
      <c r="A221" s="31"/>
      <c r="B221" s="32"/>
      <c r="C221" s="205" t="s">
        <v>513</v>
      </c>
      <c r="D221" s="205" t="s">
        <v>153</v>
      </c>
      <c r="E221" s="206" t="s">
        <v>1493</v>
      </c>
      <c r="F221" s="207" t="s">
        <v>1494</v>
      </c>
      <c r="G221" s="208" t="s">
        <v>172</v>
      </c>
      <c r="H221" s="209">
        <v>1</v>
      </c>
      <c r="I221" s="210"/>
      <c r="J221" s="211">
        <f>ROUND(I221*H221,2)</f>
        <v>0</v>
      </c>
      <c r="K221" s="207" t="s">
        <v>1</v>
      </c>
      <c r="L221" s="36"/>
      <c r="M221" s="229" t="s">
        <v>1</v>
      </c>
      <c r="N221" s="230" t="s">
        <v>40</v>
      </c>
      <c r="O221" s="231"/>
      <c r="P221" s="232">
        <f>O221*H221</f>
        <v>0</v>
      </c>
      <c r="Q221" s="232">
        <v>0</v>
      </c>
      <c r="R221" s="232">
        <f>Q221*H221</f>
        <v>0</v>
      </c>
      <c r="S221" s="232">
        <v>0</v>
      </c>
      <c r="T221" s="233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16" t="s">
        <v>158</v>
      </c>
      <c r="AT221" s="216" t="s">
        <v>153</v>
      </c>
      <c r="AU221" s="216" t="s">
        <v>84</v>
      </c>
      <c r="AY221" s="14" t="s">
        <v>151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4" t="s">
        <v>80</v>
      </c>
      <c r="BK221" s="217">
        <f>ROUND(I221*H221,2)</f>
        <v>0</v>
      </c>
      <c r="BL221" s="14" t="s">
        <v>158</v>
      </c>
      <c r="BM221" s="216" t="s">
        <v>1495</v>
      </c>
    </row>
    <row r="222" spans="1:31" s="2" customFormat="1" ht="6.95" customHeight="1">
      <c r="A222" s="31"/>
      <c r="B222" s="51"/>
      <c r="C222" s="52"/>
      <c r="D222" s="52"/>
      <c r="E222" s="52"/>
      <c r="F222" s="52"/>
      <c r="G222" s="52"/>
      <c r="H222" s="52"/>
      <c r="I222" s="155"/>
      <c r="J222" s="52"/>
      <c r="K222" s="52"/>
      <c r="L222" s="36"/>
      <c r="M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</row>
  </sheetData>
  <sheetProtection algorithmName="SHA-512" hashValue="2ZRSHv1o8vHVxzHbnlxja2tx3vLXXJja/TXuRtr0TmKpRrhGg+jWBvz1QjvgKVnDarLmlxHt7rrGjWk3sEH2EQ==" saltValue="W+XXsd4uBSMCVKc61y656Yd//rf8av15QGH5hOJOIb1kz8LAbL6trBV17IEbwUgFL+bl6jAZ17K/SxTyk9ajxQ==" spinCount="100000" sheet="1" objects="1" scenarios="1" formatColumns="0" formatRows="0" autoFilter="0"/>
  <autoFilter ref="C126:K221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2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4" t="s">
        <v>83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2:46" s="1" customFormat="1" ht="24.95" customHeight="1">
      <c r="B4" s="17"/>
      <c r="D4" s="116" t="s">
        <v>115</v>
      </c>
      <c r="I4" s="112"/>
      <c r="L4" s="17"/>
      <c r="M4" s="117" t="s">
        <v>10</v>
      </c>
      <c r="AT4" s="14" t="s">
        <v>4</v>
      </c>
    </row>
    <row r="5" spans="2:12" s="1" customFormat="1" ht="6.95" customHeight="1">
      <c r="B5" s="17"/>
      <c r="I5" s="112"/>
      <c r="L5" s="17"/>
    </row>
    <row r="6" spans="2:12" s="1" customFormat="1" ht="12" customHeight="1">
      <c r="B6" s="17"/>
      <c r="D6" s="118" t="s">
        <v>16</v>
      </c>
      <c r="I6" s="112"/>
      <c r="L6" s="17"/>
    </row>
    <row r="7" spans="2:12" s="1" customFormat="1" ht="16.5" customHeight="1">
      <c r="B7" s="17"/>
      <c r="E7" s="279" t="str">
        <f>'Rekapitulace stavby'!K6</f>
        <v>SOŠ Stříbro</v>
      </c>
      <c r="F7" s="280"/>
      <c r="G7" s="280"/>
      <c r="H7" s="280"/>
      <c r="I7" s="112"/>
      <c r="L7" s="17"/>
    </row>
    <row r="8" spans="1:31" s="2" customFormat="1" ht="12" customHeight="1">
      <c r="A8" s="31"/>
      <c r="B8" s="36"/>
      <c r="C8" s="31"/>
      <c r="D8" s="118" t="s">
        <v>116</v>
      </c>
      <c r="E8" s="31"/>
      <c r="F8" s="31"/>
      <c r="G8" s="31"/>
      <c r="H8" s="31"/>
      <c r="I8" s="119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81" t="s">
        <v>117</v>
      </c>
      <c r="F9" s="282"/>
      <c r="G9" s="282"/>
      <c r="H9" s="282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18" t="s">
        <v>18</v>
      </c>
      <c r="E11" s="31"/>
      <c r="F11" s="107" t="s">
        <v>1</v>
      </c>
      <c r="G11" s="31"/>
      <c r="H11" s="31"/>
      <c r="I11" s="120" t="s">
        <v>19</v>
      </c>
      <c r="J11" s="107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18" t="s">
        <v>20</v>
      </c>
      <c r="E12" s="31"/>
      <c r="F12" s="107" t="s">
        <v>21</v>
      </c>
      <c r="G12" s="31"/>
      <c r="H12" s="31"/>
      <c r="I12" s="120" t="s">
        <v>22</v>
      </c>
      <c r="J12" s="121" t="str">
        <f>'Rekapitulace stavby'!AN8</f>
        <v>12. 4. 2020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19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8" t="s">
        <v>24</v>
      </c>
      <c r="E14" s="31"/>
      <c r="F14" s="31"/>
      <c r="G14" s="31"/>
      <c r="H14" s="31"/>
      <c r="I14" s="120" t="s">
        <v>25</v>
      </c>
      <c r="J14" s="107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7" t="s">
        <v>17</v>
      </c>
      <c r="F15" s="31"/>
      <c r="G15" s="31"/>
      <c r="H15" s="31"/>
      <c r="I15" s="120" t="s">
        <v>26</v>
      </c>
      <c r="J15" s="107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119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8" t="s">
        <v>27</v>
      </c>
      <c r="E17" s="31"/>
      <c r="F17" s="31"/>
      <c r="G17" s="31"/>
      <c r="H17" s="31"/>
      <c r="I17" s="120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3" t="str">
        <f>'Rekapitulace stavby'!E14</f>
        <v>Vyplň údaj</v>
      </c>
      <c r="F18" s="284"/>
      <c r="G18" s="284"/>
      <c r="H18" s="284"/>
      <c r="I18" s="120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119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8" t="s">
        <v>29</v>
      </c>
      <c r="E20" s="31"/>
      <c r="F20" s="31"/>
      <c r="G20" s="31"/>
      <c r="H20" s="31"/>
      <c r="I20" s="120" t="s">
        <v>25</v>
      </c>
      <c r="J20" s="107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7" t="s">
        <v>118</v>
      </c>
      <c r="F21" s="31"/>
      <c r="G21" s="31"/>
      <c r="H21" s="31"/>
      <c r="I21" s="120" t="s">
        <v>26</v>
      </c>
      <c r="J21" s="107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119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8" t="s">
        <v>32</v>
      </c>
      <c r="E23" s="31"/>
      <c r="F23" s="31"/>
      <c r="G23" s="31"/>
      <c r="H23" s="31"/>
      <c r="I23" s="120" t="s">
        <v>25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7" t="s">
        <v>33</v>
      </c>
      <c r="F24" s="31"/>
      <c r="G24" s="31"/>
      <c r="H24" s="31"/>
      <c r="I24" s="120" t="s">
        <v>26</v>
      </c>
      <c r="J24" s="107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119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8" t="s">
        <v>34</v>
      </c>
      <c r="E26" s="31"/>
      <c r="F26" s="31"/>
      <c r="G26" s="31"/>
      <c r="H26" s="31"/>
      <c r="I26" s="119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22"/>
      <c r="B27" s="123"/>
      <c r="C27" s="122"/>
      <c r="D27" s="122"/>
      <c r="E27" s="285" t="s">
        <v>1</v>
      </c>
      <c r="F27" s="285"/>
      <c r="G27" s="285"/>
      <c r="H27" s="285"/>
      <c r="I27" s="124"/>
      <c r="J27" s="122"/>
      <c r="K27" s="122"/>
      <c r="L27" s="125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6"/>
      <c r="E29" s="126"/>
      <c r="F29" s="126"/>
      <c r="G29" s="126"/>
      <c r="H29" s="126"/>
      <c r="I29" s="127"/>
      <c r="J29" s="126"/>
      <c r="K29" s="126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8" t="s">
        <v>35</v>
      </c>
      <c r="E30" s="31"/>
      <c r="F30" s="31"/>
      <c r="G30" s="31"/>
      <c r="H30" s="31"/>
      <c r="I30" s="119"/>
      <c r="J30" s="129">
        <f>ROUND(J128,2)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30" t="s">
        <v>37</v>
      </c>
      <c r="G32" s="31"/>
      <c r="H32" s="31"/>
      <c r="I32" s="131" t="s">
        <v>36</v>
      </c>
      <c r="J32" s="130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32" t="s">
        <v>39</v>
      </c>
      <c r="E33" s="118" t="s">
        <v>40</v>
      </c>
      <c r="F33" s="133">
        <f>ROUND((SUM(BE128:BE260)),2)</f>
        <v>0</v>
      </c>
      <c r="G33" s="31"/>
      <c r="H33" s="31"/>
      <c r="I33" s="134">
        <v>0.21</v>
      </c>
      <c r="J33" s="133">
        <f>ROUND(((SUM(BE128:BE260))*I33),2)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18" t="s">
        <v>41</v>
      </c>
      <c r="F34" s="133">
        <f>ROUND((SUM(BF128:BF260)),2)</f>
        <v>0</v>
      </c>
      <c r="G34" s="31"/>
      <c r="H34" s="31"/>
      <c r="I34" s="134">
        <v>0.15</v>
      </c>
      <c r="J34" s="133">
        <f>ROUND(((SUM(BF128:BF260))*I34),2)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18" t="s">
        <v>42</v>
      </c>
      <c r="F35" s="133">
        <f>ROUND((SUM(BG128:BG260)),2)</f>
        <v>0</v>
      </c>
      <c r="G35" s="31"/>
      <c r="H35" s="31"/>
      <c r="I35" s="134">
        <v>0.21</v>
      </c>
      <c r="J35" s="133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18" t="s">
        <v>43</v>
      </c>
      <c r="F36" s="133">
        <f>ROUND((SUM(BH128:BH260)),2)</f>
        <v>0</v>
      </c>
      <c r="G36" s="31"/>
      <c r="H36" s="31"/>
      <c r="I36" s="134">
        <v>0.15</v>
      </c>
      <c r="J36" s="133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8" t="s">
        <v>44</v>
      </c>
      <c r="F37" s="133">
        <f>ROUND((SUM(BI128:BI260)),2)</f>
        <v>0</v>
      </c>
      <c r="G37" s="31"/>
      <c r="H37" s="31"/>
      <c r="I37" s="134">
        <v>0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119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5"/>
      <c r="D39" s="136" t="s">
        <v>45</v>
      </c>
      <c r="E39" s="137"/>
      <c r="F39" s="137"/>
      <c r="G39" s="138" t="s">
        <v>46</v>
      </c>
      <c r="H39" s="139" t="s">
        <v>47</v>
      </c>
      <c r="I39" s="140"/>
      <c r="J39" s="141">
        <f>SUM(J30:J37)</f>
        <v>0</v>
      </c>
      <c r="K39" s="142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I41" s="112"/>
      <c r="L41" s="17"/>
    </row>
    <row r="42" spans="2:12" s="1" customFormat="1" ht="14.45" customHeight="1">
      <c r="B42" s="17"/>
      <c r="I42" s="112"/>
      <c r="L42" s="17"/>
    </row>
    <row r="43" spans="2:12" s="1" customFormat="1" ht="14.45" customHeight="1">
      <c r="B43" s="17"/>
      <c r="I43" s="112"/>
      <c r="L43" s="17"/>
    </row>
    <row r="44" spans="2:12" s="1" customFormat="1" ht="14.45" customHeight="1">
      <c r="B44" s="17"/>
      <c r="I44" s="112"/>
      <c r="L44" s="17"/>
    </row>
    <row r="45" spans="2:12" s="1" customFormat="1" ht="14.45" customHeight="1">
      <c r="B45" s="17"/>
      <c r="I45" s="112"/>
      <c r="L45" s="17"/>
    </row>
    <row r="46" spans="2:12" s="1" customFormat="1" ht="14.45" customHeight="1">
      <c r="B46" s="17"/>
      <c r="I46" s="112"/>
      <c r="L46" s="17"/>
    </row>
    <row r="47" spans="2:12" s="1" customFormat="1" ht="14.45" customHeight="1">
      <c r="B47" s="17"/>
      <c r="I47" s="112"/>
      <c r="L47" s="17"/>
    </row>
    <row r="48" spans="2:12" s="1" customFormat="1" ht="14.45" customHeight="1">
      <c r="B48" s="17"/>
      <c r="I48" s="112"/>
      <c r="L48" s="17"/>
    </row>
    <row r="49" spans="2:12" s="1" customFormat="1" ht="14.45" customHeight="1">
      <c r="B49" s="17"/>
      <c r="I49" s="112"/>
      <c r="L49" s="17"/>
    </row>
    <row r="50" spans="2:12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119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86" t="str">
        <f>E7</f>
        <v>SOŠ Stříbro</v>
      </c>
      <c r="F85" s="287"/>
      <c r="G85" s="287"/>
      <c r="H85" s="287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116</v>
      </c>
      <c r="D86" s="33"/>
      <c r="E86" s="33"/>
      <c r="F86" s="33"/>
      <c r="G86" s="33"/>
      <c r="H86" s="33"/>
      <c r="I86" s="119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9" t="str">
        <f>E9</f>
        <v>1 - ZTI</v>
      </c>
      <c r="F87" s="288"/>
      <c r="G87" s="288"/>
      <c r="H87" s="288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Stříbro</v>
      </c>
      <c r="G89" s="33"/>
      <c r="H89" s="33"/>
      <c r="I89" s="120" t="s">
        <v>22</v>
      </c>
      <c r="J89" s="63" t="str">
        <f>IF(J12="","",J12)</f>
        <v>12. 4. 2020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SOŠ Stříbro</v>
      </c>
      <c r="G91" s="33"/>
      <c r="H91" s="33"/>
      <c r="I91" s="120" t="s">
        <v>29</v>
      </c>
      <c r="J91" s="29" t="str">
        <f>E21</f>
        <v>ing.Volný Martin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20" t="s">
        <v>32</v>
      </c>
      <c r="J92" s="29" t="str">
        <f>E24</f>
        <v>Milan Hájek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19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59" t="s">
        <v>120</v>
      </c>
      <c r="D94" s="160"/>
      <c r="E94" s="160"/>
      <c r="F94" s="160"/>
      <c r="G94" s="160"/>
      <c r="H94" s="160"/>
      <c r="I94" s="161"/>
      <c r="J94" s="162" t="s">
        <v>121</v>
      </c>
      <c r="K94" s="16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63" t="s">
        <v>122</v>
      </c>
      <c r="D96" s="33"/>
      <c r="E96" s="33"/>
      <c r="F96" s="33"/>
      <c r="G96" s="33"/>
      <c r="H96" s="33"/>
      <c r="I96" s="119"/>
      <c r="J96" s="81">
        <f>J128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123</v>
      </c>
    </row>
    <row r="97" spans="2:12" s="9" customFormat="1" ht="24.95" customHeight="1">
      <c r="B97" s="164"/>
      <c r="C97" s="165"/>
      <c r="D97" s="166" t="s">
        <v>124</v>
      </c>
      <c r="E97" s="167"/>
      <c r="F97" s="167"/>
      <c r="G97" s="167"/>
      <c r="H97" s="167"/>
      <c r="I97" s="168"/>
      <c r="J97" s="169">
        <f>J129</f>
        <v>0</v>
      </c>
      <c r="K97" s="165"/>
      <c r="L97" s="170"/>
    </row>
    <row r="98" spans="2:12" s="10" customFormat="1" ht="19.9" customHeight="1">
      <c r="B98" s="171"/>
      <c r="C98" s="101"/>
      <c r="D98" s="172" t="s">
        <v>125</v>
      </c>
      <c r="E98" s="173"/>
      <c r="F98" s="173"/>
      <c r="G98" s="173"/>
      <c r="H98" s="173"/>
      <c r="I98" s="174"/>
      <c r="J98" s="175">
        <f>J130</f>
        <v>0</v>
      </c>
      <c r="K98" s="101"/>
      <c r="L98" s="176"/>
    </row>
    <row r="99" spans="2:12" s="10" customFormat="1" ht="19.9" customHeight="1">
      <c r="B99" s="171"/>
      <c r="C99" s="101"/>
      <c r="D99" s="172" t="s">
        <v>126</v>
      </c>
      <c r="E99" s="173"/>
      <c r="F99" s="173"/>
      <c r="G99" s="173"/>
      <c r="H99" s="173"/>
      <c r="I99" s="174"/>
      <c r="J99" s="175">
        <f>J133</f>
        <v>0</v>
      </c>
      <c r="K99" s="101"/>
      <c r="L99" s="176"/>
    </row>
    <row r="100" spans="2:12" s="10" customFormat="1" ht="19.9" customHeight="1">
      <c r="B100" s="171"/>
      <c r="C100" s="101"/>
      <c r="D100" s="172" t="s">
        <v>127</v>
      </c>
      <c r="E100" s="173"/>
      <c r="F100" s="173"/>
      <c r="G100" s="173"/>
      <c r="H100" s="173"/>
      <c r="I100" s="174"/>
      <c r="J100" s="175">
        <f>J135</f>
        <v>0</v>
      </c>
      <c r="K100" s="101"/>
      <c r="L100" s="176"/>
    </row>
    <row r="101" spans="2:12" s="10" customFormat="1" ht="19.9" customHeight="1">
      <c r="B101" s="171"/>
      <c r="C101" s="101"/>
      <c r="D101" s="172" t="s">
        <v>128</v>
      </c>
      <c r="E101" s="173"/>
      <c r="F101" s="173"/>
      <c r="G101" s="173"/>
      <c r="H101" s="173"/>
      <c r="I101" s="174"/>
      <c r="J101" s="175">
        <f>J143</f>
        <v>0</v>
      </c>
      <c r="K101" s="101"/>
      <c r="L101" s="176"/>
    </row>
    <row r="102" spans="2:12" s="10" customFormat="1" ht="19.9" customHeight="1">
      <c r="B102" s="171"/>
      <c r="C102" s="101"/>
      <c r="D102" s="172" t="s">
        <v>129</v>
      </c>
      <c r="E102" s="173"/>
      <c r="F102" s="173"/>
      <c r="G102" s="173"/>
      <c r="H102" s="173"/>
      <c r="I102" s="174"/>
      <c r="J102" s="175">
        <f>J151</f>
        <v>0</v>
      </c>
      <c r="K102" s="101"/>
      <c r="L102" s="176"/>
    </row>
    <row r="103" spans="2:12" s="10" customFormat="1" ht="19.9" customHeight="1">
      <c r="B103" s="171"/>
      <c r="C103" s="101"/>
      <c r="D103" s="172" t="s">
        <v>130</v>
      </c>
      <c r="E103" s="173"/>
      <c r="F103" s="173"/>
      <c r="G103" s="173"/>
      <c r="H103" s="173"/>
      <c r="I103" s="174"/>
      <c r="J103" s="175">
        <f>J155</f>
        <v>0</v>
      </c>
      <c r="K103" s="101"/>
      <c r="L103" s="176"/>
    </row>
    <row r="104" spans="2:12" s="9" customFormat="1" ht="24.95" customHeight="1">
      <c r="B104" s="164"/>
      <c r="C104" s="165"/>
      <c r="D104" s="166" t="s">
        <v>131</v>
      </c>
      <c r="E104" s="167"/>
      <c r="F104" s="167"/>
      <c r="G104" s="167"/>
      <c r="H104" s="167"/>
      <c r="I104" s="168"/>
      <c r="J104" s="169">
        <f>J157</f>
        <v>0</v>
      </c>
      <c r="K104" s="165"/>
      <c r="L104" s="170"/>
    </row>
    <row r="105" spans="2:12" s="10" customFormat="1" ht="19.9" customHeight="1">
      <c r="B105" s="171"/>
      <c r="C105" s="101"/>
      <c r="D105" s="172" t="s">
        <v>132</v>
      </c>
      <c r="E105" s="173"/>
      <c r="F105" s="173"/>
      <c r="G105" s="173"/>
      <c r="H105" s="173"/>
      <c r="I105" s="174"/>
      <c r="J105" s="175">
        <f>J158</f>
        <v>0</v>
      </c>
      <c r="K105" s="101"/>
      <c r="L105" s="176"/>
    </row>
    <row r="106" spans="2:12" s="10" customFormat="1" ht="19.9" customHeight="1">
      <c r="B106" s="171"/>
      <c r="C106" s="101"/>
      <c r="D106" s="172" t="s">
        <v>133</v>
      </c>
      <c r="E106" s="173"/>
      <c r="F106" s="173"/>
      <c r="G106" s="173"/>
      <c r="H106" s="173"/>
      <c r="I106" s="174"/>
      <c r="J106" s="175">
        <f>J193</f>
        <v>0</v>
      </c>
      <c r="K106" s="101"/>
      <c r="L106" s="176"/>
    </row>
    <row r="107" spans="2:12" s="10" customFormat="1" ht="19.9" customHeight="1">
      <c r="B107" s="171"/>
      <c r="C107" s="101"/>
      <c r="D107" s="172" t="s">
        <v>134</v>
      </c>
      <c r="E107" s="173"/>
      <c r="F107" s="173"/>
      <c r="G107" s="173"/>
      <c r="H107" s="173"/>
      <c r="I107" s="174"/>
      <c r="J107" s="175">
        <f>J228</f>
        <v>0</v>
      </c>
      <c r="K107" s="101"/>
      <c r="L107" s="176"/>
    </row>
    <row r="108" spans="2:12" s="10" customFormat="1" ht="19.9" customHeight="1">
      <c r="B108" s="171"/>
      <c r="C108" s="101"/>
      <c r="D108" s="172" t="s">
        <v>135</v>
      </c>
      <c r="E108" s="173"/>
      <c r="F108" s="173"/>
      <c r="G108" s="173"/>
      <c r="H108" s="173"/>
      <c r="I108" s="174"/>
      <c r="J108" s="175">
        <f>J256</f>
        <v>0</v>
      </c>
      <c r="K108" s="101"/>
      <c r="L108" s="176"/>
    </row>
    <row r="109" spans="1:31" s="2" customFormat="1" ht="21.75" customHeight="1">
      <c r="A109" s="31"/>
      <c r="B109" s="32"/>
      <c r="C109" s="33"/>
      <c r="D109" s="33"/>
      <c r="E109" s="33"/>
      <c r="F109" s="33"/>
      <c r="G109" s="33"/>
      <c r="H109" s="33"/>
      <c r="I109" s="119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51"/>
      <c r="C110" s="52"/>
      <c r="D110" s="52"/>
      <c r="E110" s="52"/>
      <c r="F110" s="52"/>
      <c r="G110" s="52"/>
      <c r="H110" s="52"/>
      <c r="I110" s="155"/>
      <c r="J110" s="52"/>
      <c r="K110" s="52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4" spans="1:31" s="2" customFormat="1" ht="6.95" customHeight="1">
      <c r="A114" s="31"/>
      <c r="B114" s="53"/>
      <c r="C114" s="54"/>
      <c r="D114" s="54"/>
      <c r="E114" s="54"/>
      <c r="F114" s="54"/>
      <c r="G114" s="54"/>
      <c r="H114" s="54"/>
      <c r="I114" s="158"/>
      <c r="J114" s="54"/>
      <c r="K114" s="54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4.95" customHeight="1">
      <c r="A115" s="31"/>
      <c r="B115" s="32"/>
      <c r="C115" s="20" t="s">
        <v>136</v>
      </c>
      <c r="D115" s="33"/>
      <c r="E115" s="33"/>
      <c r="F115" s="33"/>
      <c r="G115" s="33"/>
      <c r="H115" s="33"/>
      <c r="I115" s="119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119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16</v>
      </c>
      <c r="D117" s="33"/>
      <c r="E117" s="33"/>
      <c r="F117" s="33"/>
      <c r="G117" s="33"/>
      <c r="H117" s="33"/>
      <c r="I117" s="119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6.5" customHeight="1">
      <c r="A118" s="31"/>
      <c r="B118" s="32"/>
      <c r="C118" s="33"/>
      <c r="D118" s="33"/>
      <c r="E118" s="286" t="str">
        <f>E7</f>
        <v>SOŠ Stříbro</v>
      </c>
      <c r="F118" s="287"/>
      <c r="G118" s="287"/>
      <c r="H118" s="287"/>
      <c r="I118" s="119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116</v>
      </c>
      <c r="D119" s="33"/>
      <c r="E119" s="33"/>
      <c r="F119" s="33"/>
      <c r="G119" s="33"/>
      <c r="H119" s="33"/>
      <c r="I119" s="119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6.5" customHeight="1">
      <c r="A120" s="31"/>
      <c r="B120" s="32"/>
      <c r="C120" s="33"/>
      <c r="D120" s="33"/>
      <c r="E120" s="239" t="str">
        <f>E9</f>
        <v>1 - ZTI</v>
      </c>
      <c r="F120" s="288"/>
      <c r="G120" s="288"/>
      <c r="H120" s="288"/>
      <c r="I120" s="119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119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20</v>
      </c>
      <c r="D122" s="33"/>
      <c r="E122" s="33"/>
      <c r="F122" s="24" t="str">
        <f>F12</f>
        <v>Stříbro</v>
      </c>
      <c r="G122" s="33"/>
      <c r="H122" s="33"/>
      <c r="I122" s="120" t="s">
        <v>22</v>
      </c>
      <c r="J122" s="63" t="str">
        <f>IF(J12="","",J12)</f>
        <v>12. 4. 2020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3"/>
      <c r="D123" s="33"/>
      <c r="E123" s="33"/>
      <c r="F123" s="33"/>
      <c r="G123" s="33"/>
      <c r="H123" s="33"/>
      <c r="I123" s="119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5.2" customHeight="1">
      <c r="A124" s="31"/>
      <c r="B124" s="32"/>
      <c r="C124" s="26" t="s">
        <v>24</v>
      </c>
      <c r="D124" s="33"/>
      <c r="E124" s="33"/>
      <c r="F124" s="24" t="str">
        <f>E15</f>
        <v>SOŠ Stříbro</v>
      </c>
      <c r="G124" s="33"/>
      <c r="H124" s="33"/>
      <c r="I124" s="120" t="s">
        <v>29</v>
      </c>
      <c r="J124" s="29" t="str">
        <f>E21</f>
        <v>ing.Volný Martin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6" t="s">
        <v>27</v>
      </c>
      <c r="D125" s="33"/>
      <c r="E125" s="33"/>
      <c r="F125" s="24" t="str">
        <f>IF(E18="","",E18)</f>
        <v>Vyplň údaj</v>
      </c>
      <c r="G125" s="33"/>
      <c r="H125" s="33"/>
      <c r="I125" s="120" t="s">
        <v>32</v>
      </c>
      <c r="J125" s="29" t="str">
        <f>E24</f>
        <v>Milan Hájek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0.35" customHeight="1">
      <c r="A126" s="31"/>
      <c r="B126" s="32"/>
      <c r="C126" s="33"/>
      <c r="D126" s="33"/>
      <c r="E126" s="33"/>
      <c r="F126" s="33"/>
      <c r="G126" s="33"/>
      <c r="H126" s="33"/>
      <c r="I126" s="119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11" customFormat="1" ht="29.25" customHeight="1">
      <c r="A127" s="177"/>
      <c r="B127" s="178"/>
      <c r="C127" s="179" t="s">
        <v>137</v>
      </c>
      <c r="D127" s="180" t="s">
        <v>60</v>
      </c>
      <c r="E127" s="180" t="s">
        <v>56</v>
      </c>
      <c r="F127" s="180" t="s">
        <v>57</v>
      </c>
      <c r="G127" s="180" t="s">
        <v>138</v>
      </c>
      <c r="H127" s="180" t="s">
        <v>139</v>
      </c>
      <c r="I127" s="181" t="s">
        <v>140</v>
      </c>
      <c r="J127" s="180" t="s">
        <v>121</v>
      </c>
      <c r="K127" s="182" t="s">
        <v>141</v>
      </c>
      <c r="L127" s="183"/>
      <c r="M127" s="72" t="s">
        <v>1</v>
      </c>
      <c r="N127" s="73" t="s">
        <v>39</v>
      </c>
      <c r="O127" s="73" t="s">
        <v>142</v>
      </c>
      <c r="P127" s="73" t="s">
        <v>143</v>
      </c>
      <c r="Q127" s="73" t="s">
        <v>144</v>
      </c>
      <c r="R127" s="73" t="s">
        <v>145</v>
      </c>
      <c r="S127" s="73" t="s">
        <v>146</v>
      </c>
      <c r="T127" s="74" t="s">
        <v>147</v>
      </c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</row>
    <row r="128" spans="1:63" s="2" customFormat="1" ht="22.9" customHeight="1">
      <c r="A128" s="31"/>
      <c r="B128" s="32"/>
      <c r="C128" s="79" t="s">
        <v>148</v>
      </c>
      <c r="D128" s="33"/>
      <c r="E128" s="33"/>
      <c r="F128" s="33"/>
      <c r="G128" s="33"/>
      <c r="H128" s="33"/>
      <c r="I128" s="119"/>
      <c r="J128" s="184">
        <f>BK128</f>
        <v>0</v>
      </c>
      <c r="K128" s="33"/>
      <c r="L128" s="36"/>
      <c r="M128" s="75"/>
      <c r="N128" s="185"/>
      <c r="O128" s="76"/>
      <c r="P128" s="186">
        <f>P129+P157</f>
        <v>0</v>
      </c>
      <c r="Q128" s="76"/>
      <c r="R128" s="186">
        <f>R129+R157</f>
        <v>51.777569699999994</v>
      </c>
      <c r="S128" s="76"/>
      <c r="T128" s="187">
        <f>T129+T157</f>
        <v>68.544405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74</v>
      </c>
      <c r="AU128" s="14" t="s">
        <v>123</v>
      </c>
      <c r="BK128" s="188">
        <f>BK129+BK157</f>
        <v>0</v>
      </c>
    </row>
    <row r="129" spans="2:63" s="12" customFormat="1" ht="25.9" customHeight="1">
      <c r="B129" s="189"/>
      <c r="C129" s="190"/>
      <c r="D129" s="191" t="s">
        <v>74</v>
      </c>
      <c r="E129" s="192" t="s">
        <v>149</v>
      </c>
      <c r="F129" s="192" t="s">
        <v>150</v>
      </c>
      <c r="G129" s="190"/>
      <c r="H129" s="190"/>
      <c r="I129" s="193"/>
      <c r="J129" s="194">
        <f>BK129</f>
        <v>0</v>
      </c>
      <c r="K129" s="190"/>
      <c r="L129" s="195"/>
      <c r="M129" s="196"/>
      <c r="N129" s="197"/>
      <c r="O129" s="197"/>
      <c r="P129" s="198">
        <f>P130+P133+P135+P143+P151+P155</f>
        <v>0</v>
      </c>
      <c r="Q129" s="197"/>
      <c r="R129" s="198">
        <f>R130+R133+R135+R143+R151+R155</f>
        <v>46.57114369999999</v>
      </c>
      <c r="S129" s="197"/>
      <c r="T129" s="199">
        <f>T130+T133+T135+T143+T151+T155</f>
        <v>53.8118</v>
      </c>
      <c r="AR129" s="200" t="s">
        <v>80</v>
      </c>
      <c r="AT129" s="201" t="s">
        <v>74</v>
      </c>
      <c r="AU129" s="201" t="s">
        <v>75</v>
      </c>
      <c r="AY129" s="200" t="s">
        <v>151</v>
      </c>
      <c r="BK129" s="202">
        <f>BK130+BK133+BK135+BK143+BK151+BK155</f>
        <v>0</v>
      </c>
    </row>
    <row r="130" spans="2:63" s="12" customFormat="1" ht="22.9" customHeight="1">
      <c r="B130" s="189"/>
      <c r="C130" s="190"/>
      <c r="D130" s="191" t="s">
        <v>74</v>
      </c>
      <c r="E130" s="203" t="s">
        <v>80</v>
      </c>
      <c r="F130" s="203" t="s">
        <v>152</v>
      </c>
      <c r="G130" s="190"/>
      <c r="H130" s="190"/>
      <c r="I130" s="193"/>
      <c r="J130" s="204">
        <f>BK130</f>
        <v>0</v>
      </c>
      <c r="K130" s="190"/>
      <c r="L130" s="195"/>
      <c r="M130" s="196"/>
      <c r="N130" s="197"/>
      <c r="O130" s="197"/>
      <c r="P130" s="198">
        <f>SUM(P131:P132)</f>
        <v>0</v>
      </c>
      <c r="Q130" s="197"/>
      <c r="R130" s="198">
        <f>SUM(R131:R132)</f>
        <v>0</v>
      </c>
      <c r="S130" s="197"/>
      <c r="T130" s="199">
        <f>SUM(T131:T132)</f>
        <v>0</v>
      </c>
      <c r="AR130" s="200" t="s">
        <v>80</v>
      </c>
      <c r="AT130" s="201" t="s">
        <v>74</v>
      </c>
      <c r="AU130" s="201" t="s">
        <v>80</v>
      </c>
      <c r="AY130" s="200" t="s">
        <v>151</v>
      </c>
      <c r="BK130" s="202">
        <f>SUM(BK131:BK132)</f>
        <v>0</v>
      </c>
    </row>
    <row r="131" spans="1:65" s="2" customFormat="1" ht="21.75" customHeight="1">
      <c r="A131" s="31"/>
      <c r="B131" s="32"/>
      <c r="C131" s="205" t="s">
        <v>80</v>
      </c>
      <c r="D131" s="205" t="s">
        <v>153</v>
      </c>
      <c r="E131" s="206" t="s">
        <v>154</v>
      </c>
      <c r="F131" s="207" t="s">
        <v>155</v>
      </c>
      <c r="G131" s="208" t="s">
        <v>156</v>
      </c>
      <c r="H131" s="209">
        <v>50.4</v>
      </c>
      <c r="I131" s="210"/>
      <c r="J131" s="211">
        <f>ROUND(I131*H131,2)</f>
        <v>0</v>
      </c>
      <c r="K131" s="207" t="s">
        <v>157</v>
      </c>
      <c r="L131" s="36"/>
      <c r="M131" s="212" t="s">
        <v>1</v>
      </c>
      <c r="N131" s="213" t="s">
        <v>40</v>
      </c>
      <c r="O131" s="68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6" t="s">
        <v>158</v>
      </c>
      <c r="AT131" s="216" t="s">
        <v>153</v>
      </c>
      <c r="AU131" s="216" t="s">
        <v>84</v>
      </c>
      <c r="AY131" s="14" t="s">
        <v>151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4" t="s">
        <v>80</v>
      </c>
      <c r="BK131" s="217">
        <f>ROUND(I131*H131,2)</f>
        <v>0</v>
      </c>
      <c r="BL131" s="14" t="s">
        <v>158</v>
      </c>
      <c r="BM131" s="216" t="s">
        <v>159</v>
      </c>
    </row>
    <row r="132" spans="1:65" s="2" customFormat="1" ht="16.5" customHeight="1">
      <c r="A132" s="31"/>
      <c r="B132" s="32"/>
      <c r="C132" s="205" t="s">
        <v>84</v>
      </c>
      <c r="D132" s="205" t="s">
        <v>153</v>
      </c>
      <c r="E132" s="206" t="s">
        <v>160</v>
      </c>
      <c r="F132" s="207" t="s">
        <v>161</v>
      </c>
      <c r="G132" s="208" t="s">
        <v>156</v>
      </c>
      <c r="H132" s="209">
        <v>50.4</v>
      </c>
      <c r="I132" s="210"/>
      <c r="J132" s="211">
        <f>ROUND(I132*H132,2)</f>
        <v>0</v>
      </c>
      <c r="K132" s="207" t="s">
        <v>157</v>
      </c>
      <c r="L132" s="36"/>
      <c r="M132" s="212" t="s">
        <v>1</v>
      </c>
      <c r="N132" s="213" t="s">
        <v>40</v>
      </c>
      <c r="O132" s="68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6" t="s">
        <v>158</v>
      </c>
      <c r="AT132" s="216" t="s">
        <v>153</v>
      </c>
      <c r="AU132" s="216" t="s">
        <v>84</v>
      </c>
      <c r="AY132" s="14" t="s">
        <v>151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4" t="s">
        <v>80</v>
      </c>
      <c r="BK132" s="217">
        <f>ROUND(I132*H132,2)</f>
        <v>0</v>
      </c>
      <c r="BL132" s="14" t="s">
        <v>158</v>
      </c>
      <c r="BM132" s="216" t="s">
        <v>162</v>
      </c>
    </row>
    <row r="133" spans="2:63" s="12" customFormat="1" ht="22.9" customHeight="1">
      <c r="B133" s="189"/>
      <c r="C133" s="190"/>
      <c r="D133" s="191" t="s">
        <v>74</v>
      </c>
      <c r="E133" s="203" t="s">
        <v>91</v>
      </c>
      <c r="F133" s="203" t="s">
        <v>163</v>
      </c>
      <c r="G133" s="190"/>
      <c r="H133" s="190"/>
      <c r="I133" s="193"/>
      <c r="J133" s="204">
        <f>BK133</f>
        <v>0</v>
      </c>
      <c r="K133" s="190"/>
      <c r="L133" s="195"/>
      <c r="M133" s="196"/>
      <c r="N133" s="197"/>
      <c r="O133" s="197"/>
      <c r="P133" s="198">
        <f>P134</f>
        <v>0</v>
      </c>
      <c r="Q133" s="197"/>
      <c r="R133" s="198">
        <f>R134</f>
        <v>0.14495519999999998</v>
      </c>
      <c r="S133" s="197"/>
      <c r="T133" s="199">
        <f>T134</f>
        <v>0</v>
      </c>
      <c r="AR133" s="200" t="s">
        <v>80</v>
      </c>
      <c r="AT133" s="201" t="s">
        <v>74</v>
      </c>
      <c r="AU133" s="201" t="s">
        <v>80</v>
      </c>
      <c r="AY133" s="200" t="s">
        <v>151</v>
      </c>
      <c r="BK133" s="202">
        <f>BK134</f>
        <v>0</v>
      </c>
    </row>
    <row r="134" spans="1:65" s="2" customFormat="1" ht="21.75" customHeight="1">
      <c r="A134" s="31"/>
      <c r="B134" s="32"/>
      <c r="C134" s="205" t="s">
        <v>91</v>
      </c>
      <c r="D134" s="205" t="s">
        <v>153</v>
      </c>
      <c r="E134" s="206" t="s">
        <v>164</v>
      </c>
      <c r="F134" s="207" t="s">
        <v>165</v>
      </c>
      <c r="G134" s="208" t="s">
        <v>166</v>
      </c>
      <c r="H134" s="209">
        <v>2.76</v>
      </c>
      <c r="I134" s="210"/>
      <c r="J134" s="211">
        <f>ROUND(I134*H134,2)</f>
        <v>0</v>
      </c>
      <c r="K134" s="207" t="s">
        <v>157</v>
      </c>
      <c r="L134" s="36"/>
      <c r="M134" s="212" t="s">
        <v>1</v>
      </c>
      <c r="N134" s="213" t="s">
        <v>40</v>
      </c>
      <c r="O134" s="68"/>
      <c r="P134" s="214">
        <f>O134*H134</f>
        <v>0</v>
      </c>
      <c r="Q134" s="214">
        <v>0.05252</v>
      </c>
      <c r="R134" s="214">
        <f>Q134*H134</f>
        <v>0.14495519999999998</v>
      </c>
      <c r="S134" s="214">
        <v>0</v>
      </c>
      <c r="T134" s="21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6" t="s">
        <v>158</v>
      </c>
      <c r="AT134" s="216" t="s">
        <v>153</v>
      </c>
      <c r="AU134" s="216" t="s">
        <v>84</v>
      </c>
      <c r="AY134" s="14" t="s">
        <v>151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4" t="s">
        <v>80</v>
      </c>
      <c r="BK134" s="217">
        <f>ROUND(I134*H134,2)</f>
        <v>0</v>
      </c>
      <c r="BL134" s="14" t="s">
        <v>158</v>
      </c>
      <c r="BM134" s="216" t="s">
        <v>167</v>
      </c>
    </row>
    <row r="135" spans="2:63" s="12" customFormat="1" ht="22.9" customHeight="1">
      <c r="B135" s="189"/>
      <c r="C135" s="190"/>
      <c r="D135" s="191" t="s">
        <v>74</v>
      </c>
      <c r="E135" s="203" t="s">
        <v>168</v>
      </c>
      <c r="F135" s="203" t="s">
        <v>169</v>
      </c>
      <c r="G135" s="190"/>
      <c r="H135" s="190"/>
      <c r="I135" s="193"/>
      <c r="J135" s="204">
        <f>BK135</f>
        <v>0</v>
      </c>
      <c r="K135" s="190"/>
      <c r="L135" s="195"/>
      <c r="M135" s="196"/>
      <c r="N135" s="197"/>
      <c r="O135" s="197"/>
      <c r="P135" s="198">
        <f>SUM(P136:P142)</f>
        <v>0</v>
      </c>
      <c r="Q135" s="197"/>
      <c r="R135" s="198">
        <f>SUM(R136:R142)</f>
        <v>46.426188499999995</v>
      </c>
      <c r="S135" s="197"/>
      <c r="T135" s="199">
        <f>SUM(T136:T142)</f>
        <v>0</v>
      </c>
      <c r="AR135" s="200" t="s">
        <v>80</v>
      </c>
      <c r="AT135" s="201" t="s">
        <v>74</v>
      </c>
      <c r="AU135" s="201" t="s">
        <v>80</v>
      </c>
      <c r="AY135" s="200" t="s">
        <v>151</v>
      </c>
      <c r="BK135" s="202">
        <f>SUM(BK136:BK142)</f>
        <v>0</v>
      </c>
    </row>
    <row r="136" spans="1:65" s="2" customFormat="1" ht="21.75" customHeight="1">
      <c r="A136" s="31"/>
      <c r="B136" s="32"/>
      <c r="C136" s="205" t="s">
        <v>158</v>
      </c>
      <c r="D136" s="205" t="s">
        <v>153</v>
      </c>
      <c r="E136" s="206" t="s">
        <v>170</v>
      </c>
      <c r="F136" s="207" t="s">
        <v>171</v>
      </c>
      <c r="G136" s="208" t="s">
        <v>172</v>
      </c>
      <c r="H136" s="209">
        <v>49</v>
      </c>
      <c r="I136" s="210"/>
      <c r="J136" s="211">
        <f aca="true" t="shared" si="0" ref="J136:J142">ROUND(I136*H136,2)</f>
        <v>0</v>
      </c>
      <c r="K136" s="207" t="s">
        <v>157</v>
      </c>
      <c r="L136" s="36"/>
      <c r="M136" s="212" t="s">
        <v>1</v>
      </c>
      <c r="N136" s="213" t="s">
        <v>40</v>
      </c>
      <c r="O136" s="68"/>
      <c r="P136" s="214">
        <f aca="true" t="shared" si="1" ref="P136:P142">O136*H136</f>
        <v>0</v>
      </c>
      <c r="Q136" s="214">
        <v>0.0037</v>
      </c>
      <c r="R136" s="214">
        <f aca="true" t="shared" si="2" ref="R136:R142">Q136*H136</f>
        <v>0.18130000000000002</v>
      </c>
      <c r="S136" s="214">
        <v>0</v>
      </c>
      <c r="T136" s="215">
        <f aca="true" t="shared" si="3" ref="T136:T142"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6" t="s">
        <v>158</v>
      </c>
      <c r="AT136" s="216" t="s">
        <v>153</v>
      </c>
      <c r="AU136" s="216" t="s">
        <v>84</v>
      </c>
      <c r="AY136" s="14" t="s">
        <v>151</v>
      </c>
      <c r="BE136" s="217">
        <f aca="true" t="shared" si="4" ref="BE136:BE142">IF(N136="základní",J136,0)</f>
        <v>0</v>
      </c>
      <c r="BF136" s="217">
        <f aca="true" t="shared" si="5" ref="BF136:BF142">IF(N136="snížená",J136,0)</f>
        <v>0</v>
      </c>
      <c r="BG136" s="217">
        <f aca="true" t="shared" si="6" ref="BG136:BG142">IF(N136="zákl. přenesená",J136,0)</f>
        <v>0</v>
      </c>
      <c r="BH136" s="217">
        <f aca="true" t="shared" si="7" ref="BH136:BH142">IF(N136="sníž. přenesená",J136,0)</f>
        <v>0</v>
      </c>
      <c r="BI136" s="217">
        <f aca="true" t="shared" si="8" ref="BI136:BI142">IF(N136="nulová",J136,0)</f>
        <v>0</v>
      </c>
      <c r="BJ136" s="14" t="s">
        <v>80</v>
      </c>
      <c r="BK136" s="217">
        <f aca="true" t="shared" si="9" ref="BK136:BK142">ROUND(I136*H136,2)</f>
        <v>0</v>
      </c>
      <c r="BL136" s="14" t="s">
        <v>158</v>
      </c>
      <c r="BM136" s="216" t="s">
        <v>173</v>
      </c>
    </row>
    <row r="137" spans="1:65" s="2" customFormat="1" ht="16.5" customHeight="1">
      <c r="A137" s="31"/>
      <c r="B137" s="32"/>
      <c r="C137" s="205" t="s">
        <v>174</v>
      </c>
      <c r="D137" s="205" t="s">
        <v>153</v>
      </c>
      <c r="E137" s="206" t="s">
        <v>175</v>
      </c>
      <c r="F137" s="207" t="s">
        <v>176</v>
      </c>
      <c r="G137" s="208" t="s">
        <v>166</v>
      </c>
      <c r="H137" s="209">
        <v>119.7</v>
      </c>
      <c r="I137" s="210"/>
      <c r="J137" s="211">
        <f t="shared" si="0"/>
        <v>0</v>
      </c>
      <c r="K137" s="207" t="s">
        <v>157</v>
      </c>
      <c r="L137" s="36"/>
      <c r="M137" s="212" t="s">
        <v>1</v>
      </c>
      <c r="N137" s="213" t="s">
        <v>40</v>
      </c>
      <c r="O137" s="68"/>
      <c r="P137" s="214">
        <f t="shared" si="1"/>
        <v>0</v>
      </c>
      <c r="Q137" s="214">
        <v>0.04</v>
      </c>
      <c r="R137" s="214">
        <f t="shared" si="2"/>
        <v>4.788</v>
      </c>
      <c r="S137" s="214">
        <v>0</v>
      </c>
      <c r="T137" s="215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6" t="s">
        <v>158</v>
      </c>
      <c r="AT137" s="216" t="s">
        <v>153</v>
      </c>
      <c r="AU137" s="216" t="s">
        <v>84</v>
      </c>
      <c r="AY137" s="14" t="s">
        <v>151</v>
      </c>
      <c r="BE137" s="217">
        <f t="shared" si="4"/>
        <v>0</v>
      </c>
      <c r="BF137" s="217">
        <f t="shared" si="5"/>
        <v>0</v>
      </c>
      <c r="BG137" s="217">
        <f t="shared" si="6"/>
        <v>0</v>
      </c>
      <c r="BH137" s="217">
        <f t="shared" si="7"/>
        <v>0</v>
      </c>
      <c r="BI137" s="217">
        <f t="shared" si="8"/>
        <v>0</v>
      </c>
      <c r="BJ137" s="14" t="s">
        <v>80</v>
      </c>
      <c r="BK137" s="217">
        <f t="shared" si="9"/>
        <v>0</v>
      </c>
      <c r="BL137" s="14" t="s">
        <v>158</v>
      </c>
      <c r="BM137" s="216" t="s">
        <v>177</v>
      </c>
    </row>
    <row r="138" spans="1:65" s="2" customFormat="1" ht="21.75" customHeight="1">
      <c r="A138" s="31"/>
      <c r="B138" s="32"/>
      <c r="C138" s="205" t="s">
        <v>168</v>
      </c>
      <c r="D138" s="205" t="s">
        <v>153</v>
      </c>
      <c r="E138" s="206" t="s">
        <v>178</v>
      </c>
      <c r="F138" s="207" t="s">
        <v>179</v>
      </c>
      <c r="G138" s="208" t="s">
        <v>166</v>
      </c>
      <c r="H138" s="209">
        <v>71.1</v>
      </c>
      <c r="I138" s="210"/>
      <c r="J138" s="211">
        <f t="shared" si="0"/>
        <v>0</v>
      </c>
      <c r="K138" s="207" t="s">
        <v>157</v>
      </c>
      <c r="L138" s="36"/>
      <c r="M138" s="212" t="s">
        <v>1</v>
      </c>
      <c r="N138" s="213" t="s">
        <v>40</v>
      </c>
      <c r="O138" s="68"/>
      <c r="P138" s="214">
        <f t="shared" si="1"/>
        <v>0</v>
      </c>
      <c r="Q138" s="214">
        <v>0.0382</v>
      </c>
      <c r="R138" s="214">
        <f t="shared" si="2"/>
        <v>2.7160199999999994</v>
      </c>
      <c r="S138" s="214">
        <v>0</v>
      </c>
      <c r="T138" s="215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6" t="s">
        <v>158</v>
      </c>
      <c r="AT138" s="216" t="s">
        <v>153</v>
      </c>
      <c r="AU138" s="216" t="s">
        <v>84</v>
      </c>
      <c r="AY138" s="14" t="s">
        <v>151</v>
      </c>
      <c r="BE138" s="217">
        <f t="shared" si="4"/>
        <v>0</v>
      </c>
      <c r="BF138" s="217">
        <f t="shared" si="5"/>
        <v>0</v>
      </c>
      <c r="BG138" s="217">
        <f t="shared" si="6"/>
        <v>0</v>
      </c>
      <c r="BH138" s="217">
        <f t="shared" si="7"/>
        <v>0</v>
      </c>
      <c r="BI138" s="217">
        <f t="shared" si="8"/>
        <v>0</v>
      </c>
      <c r="BJ138" s="14" t="s">
        <v>80</v>
      </c>
      <c r="BK138" s="217">
        <f t="shared" si="9"/>
        <v>0</v>
      </c>
      <c r="BL138" s="14" t="s">
        <v>158</v>
      </c>
      <c r="BM138" s="216" t="s">
        <v>180</v>
      </c>
    </row>
    <row r="139" spans="1:65" s="2" customFormat="1" ht="21.75" customHeight="1">
      <c r="A139" s="31"/>
      <c r="B139" s="32"/>
      <c r="C139" s="205" t="s">
        <v>181</v>
      </c>
      <c r="D139" s="205" t="s">
        <v>153</v>
      </c>
      <c r="E139" s="206" t="s">
        <v>182</v>
      </c>
      <c r="F139" s="207" t="s">
        <v>183</v>
      </c>
      <c r="G139" s="208" t="s">
        <v>166</v>
      </c>
      <c r="H139" s="209">
        <v>210.25</v>
      </c>
      <c r="I139" s="210"/>
      <c r="J139" s="211">
        <f t="shared" si="0"/>
        <v>0</v>
      </c>
      <c r="K139" s="207" t="s">
        <v>157</v>
      </c>
      <c r="L139" s="36"/>
      <c r="M139" s="212" t="s">
        <v>1</v>
      </c>
      <c r="N139" s="213" t="s">
        <v>40</v>
      </c>
      <c r="O139" s="68"/>
      <c r="P139" s="214">
        <f t="shared" si="1"/>
        <v>0</v>
      </c>
      <c r="Q139" s="214">
        <v>0.04153</v>
      </c>
      <c r="R139" s="214">
        <f t="shared" si="2"/>
        <v>8.7316825</v>
      </c>
      <c r="S139" s="214">
        <v>0</v>
      </c>
      <c r="T139" s="215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6" t="s">
        <v>158</v>
      </c>
      <c r="AT139" s="216" t="s">
        <v>153</v>
      </c>
      <c r="AU139" s="216" t="s">
        <v>84</v>
      </c>
      <c r="AY139" s="14" t="s">
        <v>151</v>
      </c>
      <c r="BE139" s="217">
        <f t="shared" si="4"/>
        <v>0</v>
      </c>
      <c r="BF139" s="217">
        <f t="shared" si="5"/>
        <v>0</v>
      </c>
      <c r="BG139" s="217">
        <f t="shared" si="6"/>
        <v>0</v>
      </c>
      <c r="BH139" s="217">
        <f t="shared" si="7"/>
        <v>0</v>
      </c>
      <c r="BI139" s="217">
        <f t="shared" si="8"/>
        <v>0</v>
      </c>
      <c r="BJ139" s="14" t="s">
        <v>80</v>
      </c>
      <c r="BK139" s="217">
        <f t="shared" si="9"/>
        <v>0</v>
      </c>
      <c r="BL139" s="14" t="s">
        <v>158</v>
      </c>
      <c r="BM139" s="216" t="s">
        <v>184</v>
      </c>
    </row>
    <row r="140" spans="1:65" s="2" customFormat="1" ht="21.75" customHeight="1">
      <c r="A140" s="31"/>
      <c r="B140" s="32"/>
      <c r="C140" s="205" t="s">
        <v>185</v>
      </c>
      <c r="D140" s="205" t="s">
        <v>153</v>
      </c>
      <c r="E140" s="206" t="s">
        <v>186</v>
      </c>
      <c r="F140" s="207" t="s">
        <v>187</v>
      </c>
      <c r="G140" s="208" t="s">
        <v>172</v>
      </c>
      <c r="H140" s="209">
        <v>240</v>
      </c>
      <c r="I140" s="210"/>
      <c r="J140" s="211">
        <f t="shared" si="0"/>
        <v>0</v>
      </c>
      <c r="K140" s="207" t="s">
        <v>157</v>
      </c>
      <c r="L140" s="36"/>
      <c r="M140" s="212" t="s">
        <v>1</v>
      </c>
      <c r="N140" s="213" t="s">
        <v>40</v>
      </c>
      <c r="O140" s="68"/>
      <c r="P140" s="214">
        <f t="shared" si="1"/>
        <v>0</v>
      </c>
      <c r="Q140" s="214">
        <v>0.00376</v>
      </c>
      <c r="R140" s="214">
        <f t="shared" si="2"/>
        <v>0.9024</v>
      </c>
      <c r="S140" s="214">
        <v>0</v>
      </c>
      <c r="T140" s="215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6" t="s">
        <v>158</v>
      </c>
      <c r="AT140" s="216" t="s">
        <v>153</v>
      </c>
      <c r="AU140" s="216" t="s">
        <v>84</v>
      </c>
      <c r="AY140" s="14" t="s">
        <v>151</v>
      </c>
      <c r="BE140" s="217">
        <f t="shared" si="4"/>
        <v>0</v>
      </c>
      <c r="BF140" s="217">
        <f t="shared" si="5"/>
        <v>0</v>
      </c>
      <c r="BG140" s="217">
        <f t="shared" si="6"/>
        <v>0</v>
      </c>
      <c r="BH140" s="217">
        <f t="shared" si="7"/>
        <v>0</v>
      </c>
      <c r="BI140" s="217">
        <f t="shared" si="8"/>
        <v>0</v>
      </c>
      <c r="BJ140" s="14" t="s">
        <v>80</v>
      </c>
      <c r="BK140" s="217">
        <f t="shared" si="9"/>
        <v>0</v>
      </c>
      <c r="BL140" s="14" t="s">
        <v>158</v>
      </c>
      <c r="BM140" s="216" t="s">
        <v>188</v>
      </c>
    </row>
    <row r="141" spans="1:65" s="2" customFormat="1" ht="21.75" customHeight="1">
      <c r="A141" s="31"/>
      <c r="B141" s="32"/>
      <c r="C141" s="205" t="s">
        <v>189</v>
      </c>
      <c r="D141" s="205" t="s">
        <v>153</v>
      </c>
      <c r="E141" s="206" t="s">
        <v>190</v>
      </c>
      <c r="F141" s="207" t="s">
        <v>191</v>
      </c>
      <c r="G141" s="208" t="s">
        <v>156</v>
      </c>
      <c r="H141" s="209">
        <v>0.3</v>
      </c>
      <c r="I141" s="210"/>
      <c r="J141" s="211">
        <f t="shared" si="0"/>
        <v>0</v>
      </c>
      <c r="K141" s="207" t="s">
        <v>157</v>
      </c>
      <c r="L141" s="36"/>
      <c r="M141" s="212" t="s">
        <v>1</v>
      </c>
      <c r="N141" s="213" t="s">
        <v>40</v>
      </c>
      <c r="O141" s="68"/>
      <c r="P141" s="214">
        <f t="shared" si="1"/>
        <v>0</v>
      </c>
      <c r="Q141" s="214">
        <v>2.25634</v>
      </c>
      <c r="R141" s="214">
        <f t="shared" si="2"/>
        <v>0.6769019999999999</v>
      </c>
      <c r="S141" s="214">
        <v>0</v>
      </c>
      <c r="T141" s="21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6" t="s">
        <v>158</v>
      </c>
      <c r="AT141" s="216" t="s">
        <v>153</v>
      </c>
      <c r="AU141" s="216" t="s">
        <v>84</v>
      </c>
      <c r="AY141" s="14" t="s">
        <v>151</v>
      </c>
      <c r="BE141" s="217">
        <f t="shared" si="4"/>
        <v>0</v>
      </c>
      <c r="BF141" s="217">
        <f t="shared" si="5"/>
        <v>0</v>
      </c>
      <c r="BG141" s="217">
        <f t="shared" si="6"/>
        <v>0</v>
      </c>
      <c r="BH141" s="217">
        <f t="shared" si="7"/>
        <v>0</v>
      </c>
      <c r="BI141" s="217">
        <f t="shared" si="8"/>
        <v>0</v>
      </c>
      <c r="BJ141" s="14" t="s">
        <v>80</v>
      </c>
      <c r="BK141" s="217">
        <f t="shared" si="9"/>
        <v>0</v>
      </c>
      <c r="BL141" s="14" t="s">
        <v>158</v>
      </c>
      <c r="BM141" s="216" t="s">
        <v>192</v>
      </c>
    </row>
    <row r="142" spans="1:65" s="2" customFormat="1" ht="21.75" customHeight="1">
      <c r="A142" s="31"/>
      <c r="B142" s="32"/>
      <c r="C142" s="205" t="s">
        <v>193</v>
      </c>
      <c r="D142" s="205" t="s">
        <v>153</v>
      </c>
      <c r="E142" s="206" t="s">
        <v>194</v>
      </c>
      <c r="F142" s="207" t="s">
        <v>195</v>
      </c>
      <c r="G142" s="208" t="s">
        <v>156</v>
      </c>
      <c r="H142" s="209">
        <v>12.6</v>
      </c>
      <c r="I142" s="210"/>
      <c r="J142" s="211">
        <f t="shared" si="0"/>
        <v>0</v>
      </c>
      <c r="K142" s="207" t="s">
        <v>157</v>
      </c>
      <c r="L142" s="36"/>
      <c r="M142" s="212" t="s">
        <v>1</v>
      </c>
      <c r="N142" s="213" t="s">
        <v>40</v>
      </c>
      <c r="O142" s="68"/>
      <c r="P142" s="214">
        <f t="shared" si="1"/>
        <v>0</v>
      </c>
      <c r="Q142" s="214">
        <v>2.25634</v>
      </c>
      <c r="R142" s="214">
        <f t="shared" si="2"/>
        <v>28.429883999999998</v>
      </c>
      <c r="S142" s="214">
        <v>0</v>
      </c>
      <c r="T142" s="215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6" t="s">
        <v>158</v>
      </c>
      <c r="AT142" s="216" t="s">
        <v>153</v>
      </c>
      <c r="AU142" s="216" t="s">
        <v>84</v>
      </c>
      <c r="AY142" s="14" t="s">
        <v>151</v>
      </c>
      <c r="BE142" s="217">
        <f t="shared" si="4"/>
        <v>0</v>
      </c>
      <c r="BF142" s="217">
        <f t="shared" si="5"/>
        <v>0</v>
      </c>
      <c r="BG142" s="217">
        <f t="shared" si="6"/>
        <v>0</v>
      </c>
      <c r="BH142" s="217">
        <f t="shared" si="7"/>
        <v>0</v>
      </c>
      <c r="BI142" s="217">
        <f t="shared" si="8"/>
        <v>0</v>
      </c>
      <c r="BJ142" s="14" t="s">
        <v>80</v>
      </c>
      <c r="BK142" s="217">
        <f t="shared" si="9"/>
        <v>0</v>
      </c>
      <c r="BL142" s="14" t="s">
        <v>158</v>
      </c>
      <c r="BM142" s="216" t="s">
        <v>196</v>
      </c>
    </row>
    <row r="143" spans="2:63" s="12" customFormat="1" ht="22.9" customHeight="1">
      <c r="B143" s="189"/>
      <c r="C143" s="190"/>
      <c r="D143" s="191" t="s">
        <v>74</v>
      </c>
      <c r="E143" s="203" t="s">
        <v>189</v>
      </c>
      <c r="F143" s="203" t="s">
        <v>197</v>
      </c>
      <c r="G143" s="190"/>
      <c r="H143" s="190"/>
      <c r="I143" s="193"/>
      <c r="J143" s="204">
        <f>BK143</f>
        <v>0</v>
      </c>
      <c r="K143" s="190"/>
      <c r="L143" s="195"/>
      <c r="M143" s="196"/>
      <c r="N143" s="197"/>
      <c r="O143" s="197"/>
      <c r="P143" s="198">
        <f>SUM(P144:P150)</f>
        <v>0</v>
      </c>
      <c r="Q143" s="197"/>
      <c r="R143" s="198">
        <f>SUM(R144:R150)</f>
        <v>0</v>
      </c>
      <c r="S143" s="197"/>
      <c r="T143" s="199">
        <f>SUM(T144:T150)</f>
        <v>53.8118</v>
      </c>
      <c r="AR143" s="200" t="s">
        <v>80</v>
      </c>
      <c r="AT143" s="201" t="s">
        <v>74</v>
      </c>
      <c r="AU143" s="201" t="s">
        <v>80</v>
      </c>
      <c r="AY143" s="200" t="s">
        <v>151</v>
      </c>
      <c r="BK143" s="202">
        <f>SUM(BK144:BK150)</f>
        <v>0</v>
      </c>
    </row>
    <row r="144" spans="1:65" s="2" customFormat="1" ht="33" customHeight="1">
      <c r="A144" s="31"/>
      <c r="B144" s="32"/>
      <c r="C144" s="205" t="s">
        <v>198</v>
      </c>
      <c r="D144" s="205" t="s">
        <v>153</v>
      </c>
      <c r="E144" s="206" t="s">
        <v>199</v>
      </c>
      <c r="F144" s="207" t="s">
        <v>200</v>
      </c>
      <c r="G144" s="208" t="s">
        <v>156</v>
      </c>
      <c r="H144" s="209">
        <v>12.6</v>
      </c>
      <c r="I144" s="210"/>
      <c r="J144" s="211">
        <f aca="true" t="shared" si="10" ref="J144:J150">ROUND(I144*H144,2)</f>
        <v>0</v>
      </c>
      <c r="K144" s="207" t="s">
        <v>157</v>
      </c>
      <c r="L144" s="36"/>
      <c r="M144" s="212" t="s">
        <v>1</v>
      </c>
      <c r="N144" s="213" t="s">
        <v>40</v>
      </c>
      <c r="O144" s="68"/>
      <c r="P144" s="214">
        <f aca="true" t="shared" si="11" ref="P144:P150">O144*H144</f>
        <v>0</v>
      </c>
      <c r="Q144" s="214">
        <v>0</v>
      </c>
      <c r="R144" s="214">
        <f aca="true" t="shared" si="12" ref="R144:R150">Q144*H144</f>
        <v>0</v>
      </c>
      <c r="S144" s="214">
        <v>2.2</v>
      </c>
      <c r="T144" s="215">
        <f aca="true" t="shared" si="13" ref="T144:T150">S144*H144</f>
        <v>27.720000000000002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6" t="s">
        <v>158</v>
      </c>
      <c r="AT144" s="216" t="s">
        <v>153</v>
      </c>
      <c r="AU144" s="216" t="s">
        <v>84</v>
      </c>
      <c r="AY144" s="14" t="s">
        <v>151</v>
      </c>
      <c r="BE144" s="217">
        <f aca="true" t="shared" si="14" ref="BE144:BE150">IF(N144="základní",J144,0)</f>
        <v>0</v>
      </c>
      <c r="BF144" s="217">
        <f aca="true" t="shared" si="15" ref="BF144:BF150">IF(N144="snížená",J144,0)</f>
        <v>0</v>
      </c>
      <c r="BG144" s="217">
        <f aca="true" t="shared" si="16" ref="BG144:BG150">IF(N144="zákl. přenesená",J144,0)</f>
        <v>0</v>
      </c>
      <c r="BH144" s="217">
        <f aca="true" t="shared" si="17" ref="BH144:BH150">IF(N144="sníž. přenesená",J144,0)</f>
        <v>0</v>
      </c>
      <c r="BI144" s="217">
        <f aca="true" t="shared" si="18" ref="BI144:BI150">IF(N144="nulová",J144,0)</f>
        <v>0</v>
      </c>
      <c r="BJ144" s="14" t="s">
        <v>80</v>
      </c>
      <c r="BK144" s="217">
        <f aca="true" t="shared" si="19" ref="BK144:BK150">ROUND(I144*H144,2)</f>
        <v>0</v>
      </c>
      <c r="BL144" s="14" t="s">
        <v>158</v>
      </c>
      <c r="BM144" s="216" t="s">
        <v>201</v>
      </c>
    </row>
    <row r="145" spans="1:65" s="2" customFormat="1" ht="21.75" customHeight="1">
      <c r="A145" s="31"/>
      <c r="B145" s="32"/>
      <c r="C145" s="205" t="s">
        <v>202</v>
      </c>
      <c r="D145" s="205" t="s">
        <v>153</v>
      </c>
      <c r="E145" s="206" t="s">
        <v>203</v>
      </c>
      <c r="F145" s="207" t="s">
        <v>204</v>
      </c>
      <c r="G145" s="208" t="s">
        <v>205</v>
      </c>
      <c r="H145" s="209">
        <v>820</v>
      </c>
      <c r="I145" s="210"/>
      <c r="J145" s="211">
        <f t="shared" si="10"/>
        <v>0</v>
      </c>
      <c r="K145" s="207" t="s">
        <v>157</v>
      </c>
      <c r="L145" s="36"/>
      <c r="M145" s="212" t="s">
        <v>1</v>
      </c>
      <c r="N145" s="213" t="s">
        <v>40</v>
      </c>
      <c r="O145" s="68"/>
      <c r="P145" s="214">
        <f t="shared" si="11"/>
        <v>0</v>
      </c>
      <c r="Q145" s="214">
        <v>0</v>
      </c>
      <c r="R145" s="214">
        <f t="shared" si="12"/>
        <v>0</v>
      </c>
      <c r="S145" s="214">
        <v>0.005</v>
      </c>
      <c r="T145" s="215">
        <f t="shared" si="13"/>
        <v>4.1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6" t="s">
        <v>158</v>
      </c>
      <c r="AT145" s="216" t="s">
        <v>153</v>
      </c>
      <c r="AU145" s="216" t="s">
        <v>84</v>
      </c>
      <c r="AY145" s="14" t="s">
        <v>151</v>
      </c>
      <c r="BE145" s="217">
        <f t="shared" si="14"/>
        <v>0</v>
      </c>
      <c r="BF145" s="217">
        <f t="shared" si="15"/>
        <v>0</v>
      </c>
      <c r="BG145" s="217">
        <f t="shared" si="16"/>
        <v>0</v>
      </c>
      <c r="BH145" s="217">
        <f t="shared" si="17"/>
        <v>0</v>
      </c>
      <c r="BI145" s="217">
        <f t="shared" si="18"/>
        <v>0</v>
      </c>
      <c r="BJ145" s="14" t="s">
        <v>80</v>
      </c>
      <c r="BK145" s="217">
        <f t="shared" si="19"/>
        <v>0</v>
      </c>
      <c r="BL145" s="14" t="s">
        <v>158</v>
      </c>
      <c r="BM145" s="216" t="s">
        <v>206</v>
      </c>
    </row>
    <row r="146" spans="1:65" s="2" customFormat="1" ht="21.75" customHeight="1">
      <c r="A146" s="31"/>
      <c r="B146" s="32"/>
      <c r="C146" s="205" t="s">
        <v>207</v>
      </c>
      <c r="D146" s="205" t="s">
        <v>153</v>
      </c>
      <c r="E146" s="206" t="s">
        <v>208</v>
      </c>
      <c r="F146" s="207" t="s">
        <v>209</v>
      </c>
      <c r="G146" s="208" t="s">
        <v>205</v>
      </c>
      <c r="H146" s="209">
        <v>175</v>
      </c>
      <c r="I146" s="210"/>
      <c r="J146" s="211">
        <f t="shared" si="10"/>
        <v>0</v>
      </c>
      <c r="K146" s="207" t="s">
        <v>157</v>
      </c>
      <c r="L146" s="36"/>
      <c r="M146" s="212" t="s">
        <v>1</v>
      </c>
      <c r="N146" s="213" t="s">
        <v>40</v>
      </c>
      <c r="O146" s="68"/>
      <c r="P146" s="214">
        <f t="shared" si="11"/>
        <v>0</v>
      </c>
      <c r="Q146" s="214">
        <v>0</v>
      </c>
      <c r="R146" s="214">
        <f t="shared" si="12"/>
        <v>0</v>
      </c>
      <c r="S146" s="214">
        <v>0.015</v>
      </c>
      <c r="T146" s="215">
        <f t="shared" si="13"/>
        <v>2.625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6" t="s">
        <v>158</v>
      </c>
      <c r="AT146" s="216" t="s">
        <v>153</v>
      </c>
      <c r="AU146" s="216" t="s">
        <v>84</v>
      </c>
      <c r="AY146" s="14" t="s">
        <v>151</v>
      </c>
      <c r="BE146" s="217">
        <f t="shared" si="14"/>
        <v>0</v>
      </c>
      <c r="BF146" s="217">
        <f t="shared" si="15"/>
        <v>0</v>
      </c>
      <c r="BG146" s="217">
        <f t="shared" si="16"/>
        <v>0</v>
      </c>
      <c r="BH146" s="217">
        <f t="shared" si="17"/>
        <v>0</v>
      </c>
      <c r="BI146" s="217">
        <f t="shared" si="18"/>
        <v>0</v>
      </c>
      <c r="BJ146" s="14" t="s">
        <v>80</v>
      </c>
      <c r="BK146" s="217">
        <f t="shared" si="19"/>
        <v>0</v>
      </c>
      <c r="BL146" s="14" t="s">
        <v>158</v>
      </c>
      <c r="BM146" s="216" t="s">
        <v>210</v>
      </c>
    </row>
    <row r="147" spans="1:65" s="2" customFormat="1" ht="21.75" customHeight="1">
      <c r="A147" s="31"/>
      <c r="B147" s="32"/>
      <c r="C147" s="205" t="s">
        <v>211</v>
      </c>
      <c r="D147" s="205" t="s">
        <v>153</v>
      </c>
      <c r="E147" s="206" t="s">
        <v>212</v>
      </c>
      <c r="F147" s="207" t="s">
        <v>213</v>
      </c>
      <c r="G147" s="208" t="s">
        <v>205</v>
      </c>
      <c r="H147" s="209">
        <v>408</v>
      </c>
      <c r="I147" s="210"/>
      <c r="J147" s="211">
        <f t="shared" si="10"/>
        <v>0</v>
      </c>
      <c r="K147" s="207" t="s">
        <v>157</v>
      </c>
      <c r="L147" s="36"/>
      <c r="M147" s="212" t="s">
        <v>1</v>
      </c>
      <c r="N147" s="213" t="s">
        <v>40</v>
      </c>
      <c r="O147" s="68"/>
      <c r="P147" s="214">
        <f t="shared" si="11"/>
        <v>0</v>
      </c>
      <c r="Q147" s="214">
        <v>0</v>
      </c>
      <c r="R147" s="214">
        <f t="shared" si="12"/>
        <v>0</v>
      </c>
      <c r="S147" s="214">
        <v>0.034</v>
      </c>
      <c r="T147" s="215">
        <f t="shared" si="13"/>
        <v>13.872000000000002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6" t="s">
        <v>158</v>
      </c>
      <c r="AT147" s="216" t="s">
        <v>153</v>
      </c>
      <c r="AU147" s="216" t="s">
        <v>84</v>
      </c>
      <c r="AY147" s="14" t="s">
        <v>151</v>
      </c>
      <c r="BE147" s="217">
        <f t="shared" si="14"/>
        <v>0</v>
      </c>
      <c r="BF147" s="217">
        <f t="shared" si="15"/>
        <v>0</v>
      </c>
      <c r="BG147" s="217">
        <f t="shared" si="16"/>
        <v>0</v>
      </c>
      <c r="BH147" s="217">
        <f t="shared" si="17"/>
        <v>0</v>
      </c>
      <c r="BI147" s="217">
        <f t="shared" si="18"/>
        <v>0</v>
      </c>
      <c r="BJ147" s="14" t="s">
        <v>80</v>
      </c>
      <c r="BK147" s="217">
        <f t="shared" si="19"/>
        <v>0</v>
      </c>
      <c r="BL147" s="14" t="s">
        <v>158</v>
      </c>
      <c r="BM147" s="216" t="s">
        <v>214</v>
      </c>
    </row>
    <row r="148" spans="1:65" s="2" customFormat="1" ht="21.75" customHeight="1">
      <c r="A148" s="31"/>
      <c r="B148" s="32"/>
      <c r="C148" s="205" t="s">
        <v>8</v>
      </c>
      <c r="D148" s="205" t="s">
        <v>153</v>
      </c>
      <c r="E148" s="206" t="s">
        <v>215</v>
      </c>
      <c r="F148" s="207" t="s">
        <v>216</v>
      </c>
      <c r="G148" s="208" t="s">
        <v>205</v>
      </c>
      <c r="H148" s="209">
        <v>30</v>
      </c>
      <c r="I148" s="210"/>
      <c r="J148" s="211">
        <f t="shared" si="10"/>
        <v>0</v>
      </c>
      <c r="K148" s="207" t="s">
        <v>157</v>
      </c>
      <c r="L148" s="36"/>
      <c r="M148" s="212" t="s">
        <v>1</v>
      </c>
      <c r="N148" s="213" t="s">
        <v>40</v>
      </c>
      <c r="O148" s="68"/>
      <c r="P148" s="214">
        <f t="shared" si="11"/>
        <v>0</v>
      </c>
      <c r="Q148" s="214">
        <v>0</v>
      </c>
      <c r="R148" s="214">
        <f t="shared" si="12"/>
        <v>0</v>
      </c>
      <c r="S148" s="214">
        <v>0.022</v>
      </c>
      <c r="T148" s="215">
        <f t="shared" si="13"/>
        <v>0.6599999999999999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6" t="s">
        <v>158</v>
      </c>
      <c r="AT148" s="216" t="s">
        <v>153</v>
      </c>
      <c r="AU148" s="216" t="s">
        <v>84</v>
      </c>
      <c r="AY148" s="14" t="s">
        <v>151</v>
      </c>
      <c r="BE148" s="217">
        <f t="shared" si="14"/>
        <v>0</v>
      </c>
      <c r="BF148" s="217">
        <f t="shared" si="15"/>
        <v>0</v>
      </c>
      <c r="BG148" s="217">
        <f t="shared" si="16"/>
        <v>0</v>
      </c>
      <c r="BH148" s="217">
        <f t="shared" si="17"/>
        <v>0</v>
      </c>
      <c r="BI148" s="217">
        <f t="shared" si="18"/>
        <v>0</v>
      </c>
      <c r="BJ148" s="14" t="s">
        <v>80</v>
      </c>
      <c r="BK148" s="217">
        <f t="shared" si="19"/>
        <v>0</v>
      </c>
      <c r="BL148" s="14" t="s">
        <v>158</v>
      </c>
      <c r="BM148" s="216" t="s">
        <v>217</v>
      </c>
    </row>
    <row r="149" spans="1:65" s="2" customFormat="1" ht="21.75" customHeight="1">
      <c r="A149" s="31"/>
      <c r="B149" s="32"/>
      <c r="C149" s="205" t="s">
        <v>218</v>
      </c>
      <c r="D149" s="205" t="s">
        <v>153</v>
      </c>
      <c r="E149" s="206" t="s">
        <v>219</v>
      </c>
      <c r="F149" s="207" t="s">
        <v>220</v>
      </c>
      <c r="G149" s="208" t="s">
        <v>205</v>
      </c>
      <c r="H149" s="209">
        <v>280</v>
      </c>
      <c r="I149" s="210"/>
      <c r="J149" s="211">
        <f t="shared" si="10"/>
        <v>0</v>
      </c>
      <c r="K149" s="207" t="s">
        <v>157</v>
      </c>
      <c r="L149" s="36"/>
      <c r="M149" s="212" t="s">
        <v>1</v>
      </c>
      <c r="N149" s="213" t="s">
        <v>40</v>
      </c>
      <c r="O149" s="68"/>
      <c r="P149" s="214">
        <f t="shared" si="11"/>
        <v>0</v>
      </c>
      <c r="Q149" s="214">
        <v>0</v>
      </c>
      <c r="R149" s="214">
        <f t="shared" si="12"/>
        <v>0</v>
      </c>
      <c r="S149" s="214">
        <v>0</v>
      </c>
      <c r="T149" s="215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6" t="s">
        <v>158</v>
      </c>
      <c r="AT149" s="216" t="s">
        <v>153</v>
      </c>
      <c r="AU149" s="216" t="s">
        <v>84</v>
      </c>
      <c r="AY149" s="14" t="s">
        <v>151</v>
      </c>
      <c r="BE149" s="217">
        <f t="shared" si="14"/>
        <v>0</v>
      </c>
      <c r="BF149" s="217">
        <f t="shared" si="15"/>
        <v>0</v>
      </c>
      <c r="BG149" s="217">
        <f t="shared" si="16"/>
        <v>0</v>
      </c>
      <c r="BH149" s="217">
        <f t="shared" si="17"/>
        <v>0</v>
      </c>
      <c r="BI149" s="217">
        <f t="shared" si="18"/>
        <v>0</v>
      </c>
      <c r="BJ149" s="14" t="s">
        <v>80</v>
      </c>
      <c r="BK149" s="217">
        <f t="shared" si="19"/>
        <v>0</v>
      </c>
      <c r="BL149" s="14" t="s">
        <v>158</v>
      </c>
      <c r="BM149" s="216" t="s">
        <v>221</v>
      </c>
    </row>
    <row r="150" spans="1:65" s="2" customFormat="1" ht="21.75" customHeight="1">
      <c r="A150" s="31"/>
      <c r="B150" s="32"/>
      <c r="C150" s="205" t="s">
        <v>222</v>
      </c>
      <c r="D150" s="205" t="s">
        <v>153</v>
      </c>
      <c r="E150" s="206" t="s">
        <v>223</v>
      </c>
      <c r="F150" s="207" t="s">
        <v>224</v>
      </c>
      <c r="G150" s="208" t="s">
        <v>166</v>
      </c>
      <c r="H150" s="209">
        <v>71.1</v>
      </c>
      <c r="I150" s="210"/>
      <c r="J150" s="211">
        <f t="shared" si="10"/>
        <v>0</v>
      </c>
      <c r="K150" s="207" t="s">
        <v>157</v>
      </c>
      <c r="L150" s="36"/>
      <c r="M150" s="212" t="s">
        <v>1</v>
      </c>
      <c r="N150" s="213" t="s">
        <v>40</v>
      </c>
      <c r="O150" s="68"/>
      <c r="P150" s="214">
        <f t="shared" si="11"/>
        <v>0</v>
      </c>
      <c r="Q150" s="214">
        <v>0</v>
      </c>
      <c r="R150" s="214">
        <f t="shared" si="12"/>
        <v>0</v>
      </c>
      <c r="S150" s="214">
        <v>0.068</v>
      </c>
      <c r="T150" s="215">
        <f t="shared" si="13"/>
        <v>4.8347999999999995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6" t="s">
        <v>158</v>
      </c>
      <c r="AT150" s="216" t="s">
        <v>153</v>
      </c>
      <c r="AU150" s="216" t="s">
        <v>84</v>
      </c>
      <c r="AY150" s="14" t="s">
        <v>151</v>
      </c>
      <c r="BE150" s="217">
        <f t="shared" si="14"/>
        <v>0</v>
      </c>
      <c r="BF150" s="217">
        <f t="shared" si="15"/>
        <v>0</v>
      </c>
      <c r="BG150" s="217">
        <f t="shared" si="16"/>
        <v>0</v>
      </c>
      <c r="BH150" s="217">
        <f t="shared" si="17"/>
        <v>0</v>
      </c>
      <c r="BI150" s="217">
        <f t="shared" si="18"/>
        <v>0</v>
      </c>
      <c r="BJ150" s="14" t="s">
        <v>80</v>
      </c>
      <c r="BK150" s="217">
        <f t="shared" si="19"/>
        <v>0</v>
      </c>
      <c r="BL150" s="14" t="s">
        <v>158</v>
      </c>
      <c r="BM150" s="216" t="s">
        <v>225</v>
      </c>
    </row>
    <row r="151" spans="2:63" s="12" customFormat="1" ht="22.9" customHeight="1">
      <c r="B151" s="189"/>
      <c r="C151" s="190"/>
      <c r="D151" s="191" t="s">
        <v>74</v>
      </c>
      <c r="E151" s="203" t="s">
        <v>226</v>
      </c>
      <c r="F151" s="203" t="s">
        <v>227</v>
      </c>
      <c r="G151" s="190"/>
      <c r="H151" s="190"/>
      <c r="I151" s="193"/>
      <c r="J151" s="204">
        <f>BK151</f>
        <v>0</v>
      </c>
      <c r="K151" s="190"/>
      <c r="L151" s="195"/>
      <c r="M151" s="196"/>
      <c r="N151" s="197"/>
      <c r="O151" s="197"/>
      <c r="P151" s="198">
        <f>SUM(P152:P154)</f>
        <v>0</v>
      </c>
      <c r="Q151" s="197"/>
      <c r="R151" s="198">
        <f>SUM(R152:R154)</f>
        <v>0</v>
      </c>
      <c r="S151" s="197"/>
      <c r="T151" s="199">
        <f>SUM(T152:T154)</f>
        <v>0</v>
      </c>
      <c r="AR151" s="200" t="s">
        <v>80</v>
      </c>
      <c r="AT151" s="201" t="s">
        <v>74</v>
      </c>
      <c r="AU151" s="201" t="s">
        <v>80</v>
      </c>
      <c r="AY151" s="200" t="s">
        <v>151</v>
      </c>
      <c r="BK151" s="202">
        <f>SUM(BK152:BK154)</f>
        <v>0</v>
      </c>
    </row>
    <row r="152" spans="1:65" s="2" customFormat="1" ht="21.75" customHeight="1">
      <c r="A152" s="31"/>
      <c r="B152" s="32"/>
      <c r="C152" s="205" t="s">
        <v>228</v>
      </c>
      <c r="D152" s="205" t="s">
        <v>153</v>
      </c>
      <c r="E152" s="206" t="s">
        <v>229</v>
      </c>
      <c r="F152" s="207" t="s">
        <v>230</v>
      </c>
      <c r="G152" s="208" t="s">
        <v>231</v>
      </c>
      <c r="H152" s="209">
        <v>68.544</v>
      </c>
      <c r="I152" s="210"/>
      <c r="J152" s="211">
        <f>ROUND(I152*H152,2)</f>
        <v>0</v>
      </c>
      <c r="K152" s="207" t="s">
        <v>157</v>
      </c>
      <c r="L152" s="36"/>
      <c r="M152" s="212" t="s">
        <v>1</v>
      </c>
      <c r="N152" s="213" t="s">
        <v>40</v>
      </c>
      <c r="O152" s="68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6" t="s">
        <v>158</v>
      </c>
      <c r="AT152" s="216" t="s">
        <v>153</v>
      </c>
      <c r="AU152" s="216" t="s">
        <v>84</v>
      </c>
      <c r="AY152" s="14" t="s">
        <v>151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4" t="s">
        <v>80</v>
      </c>
      <c r="BK152" s="217">
        <f>ROUND(I152*H152,2)</f>
        <v>0</v>
      </c>
      <c r="BL152" s="14" t="s">
        <v>158</v>
      </c>
      <c r="BM152" s="216" t="s">
        <v>232</v>
      </c>
    </row>
    <row r="153" spans="1:65" s="2" customFormat="1" ht="21.75" customHeight="1">
      <c r="A153" s="31"/>
      <c r="B153" s="32"/>
      <c r="C153" s="205" t="s">
        <v>233</v>
      </c>
      <c r="D153" s="205" t="s">
        <v>153</v>
      </c>
      <c r="E153" s="206" t="s">
        <v>234</v>
      </c>
      <c r="F153" s="207" t="s">
        <v>235</v>
      </c>
      <c r="G153" s="208" t="s">
        <v>231</v>
      </c>
      <c r="H153" s="209">
        <v>68.544</v>
      </c>
      <c r="I153" s="210"/>
      <c r="J153" s="211">
        <f>ROUND(I153*H153,2)</f>
        <v>0</v>
      </c>
      <c r="K153" s="207" t="s">
        <v>157</v>
      </c>
      <c r="L153" s="36"/>
      <c r="M153" s="212" t="s">
        <v>1</v>
      </c>
      <c r="N153" s="213" t="s">
        <v>40</v>
      </c>
      <c r="O153" s="68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6" t="s">
        <v>158</v>
      </c>
      <c r="AT153" s="216" t="s">
        <v>153</v>
      </c>
      <c r="AU153" s="216" t="s">
        <v>84</v>
      </c>
      <c r="AY153" s="14" t="s">
        <v>151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4" t="s">
        <v>80</v>
      </c>
      <c r="BK153" s="217">
        <f>ROUND(I153*H153,2)</f>
        <v>0</v>
      </c>
      <c r="BL153" s="14" t="s">
        <v>158</v>
      </c>
      <c r="BM153" s="216" t="s">
        <v>236</v>
      </c>
    </row>
    <row r="154" spans="1:65" s="2" customFormat="1" ht="21.75" customHeight="1">
      <c r="A154" s="31"/>
      <c r="B154" s="32"/>
      <c r="C154" s="205" t="s">
        <v>237</v>
      </c>
      <c r="D154" s="205" t="s">
        <v>153</v>
      </c>
      <c r="E154" s="206" t="s">
        <v>238</v>
      </c>
      <c r="F154" s="207" t="s">
        <v>239</v>
      </c>
      <c r="G154" s="208" t="s">
        <v>231</v>
      </c>
      <c r="H154" s="209">
        <v>616.896</v>
      </c>
      <c r="I154" s="210"/>
      <c r="J154" s="211">
        <f>ROUND(I154*H154,2)</f>
        <v>0</v>
      </c>
      <c r="K154" s="207" t="s">
        <v>157</v>
      </c>
      <c r="L154" s="36"/>
      <c r="M154" s="212" t="s">
        <v>1</v>
      </c>
      <c r="N154" s="213" t="s">
        <v>40</v>
      </c>
      <c r="O154" s="68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6" t="s">
        <v>158</v>
      </c>
      <c r="AT154" s="216" t="s">
        <v>153</v>
      </c>
      <c r="AU154" s="216" t="s">
        <v>84</v>
      </c>
      <c r="AY154" s="14" t="s">
        <v>151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4" t="s">
        <v>80</v>
      </c>
      <c r="BK154" s="217">
        <f>ROUND(I154*H154,2)</f>
        <v>0</v>
      </c>
      <c r="BL154" s="14" t="s">
        <v>158</v>
      </c>
      <c r="BM154" s="216" t="s">
        <v>240</v>
      </c>
    </row>
    <row r="155" spans="2:63" s="12" customFormat="1" ht="22.9" customHeight="1">
      <c r="B155" s="189"/>
      <c r="C155" s="190"/>
      <c r="D155" s="191" t="s">
        <v>74</v>
      </c>
      <c r="E155" s="203" t="s">
        <v>241</v>
      </c>
      <c r="F155" s="203" t="s">
        <v>242</v>
      </c>
      <c r="G155" s="190"/>
      <c r="H155" s="190"/>
      <c r="I155" s="193"/>
      <c r="J155" s="204">
        <f>BK155</f>
        <v>0</v>
      </c>
      <c r="K155" s="190"/>
      <c r="L155" s="195"/>
      <c r="M155" s="196"/>
      <c r="N155" s="197"/>
      <c r="O155" s="197"/>
      <c r="P155" s="198">
        <f>P156</f>
        <v>0</v>
      </c>
      <c r="Q155" s="197"/>
      <c r="R155" s="198">
        <f>R156</f>
        <v>0</v>
      </c>
      <c r="S155" s="197"/>
      <c r="T155" s="199">
        <f>T156</f>
        <v>0</v>
      </c>
      <c r="AR155" s="200" t="s">
        <v>80</v>
      </c>
      <c r="AT155" s="201" t="s">
        <v>74</v>
      </c>
      <c r="AU155" s="201" t="s">
        <v>80</v>
      </c>
      <c r="AY155" s="200" t="s">
        <v>151</v>
      </c>
      <c r="BK155" s="202">
        <f>BK156</f>
        <v>0</v>
      </c>
    </row>
    <row r="156" spans="1:65" s="2" customFormat="1" ht="16.5" customHeight="1">
      <c r="A156" s="31"/>
      <c r="B156" s="32"/>
      <c r="C156" s="205" t="s">
        <v>7</v>
      </c>
      <c r="D156" s="205" t="s">
        <v>153</v>
      </c>
      <c r="E156" s="206" t="s">
        <v>243</v>
      </c>
      <c r="F156" s="207" t="s">
        <v>244</v>
      </c>
      <c r="G156" s="208" t="s">
        <v>231</v>
      </c>
      <c r="H156" s="209">
        <v>46.571</v>
      </c>
      <c r="I156" s="210"/>
      <c r="J156" s="211">
        <f>ROUND(I156*H156,2)</f>
        <v>0</v>
      </c>
      <c r="K156" s="207" t="s">
        <v>157</v>
      </c>
      <c r="L156" s="36"/>
      <c r="M156" s="212" t="s">
        <v>1</v>
      </c>
      <c r="N156" s="213" t="s">
        <v>40</v>
      </c>
      <c r="O156" s="68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6" t="s">
        <v>158</v>
      </c>
      <c r="AT156" s="216" t="s">
        <v>153</v>
      </c>
      <c r="AU156" s="216" t="s">
        <v>84</v>
      </c>
      <c r="AY156" s="14" t="s">
        <v>151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4" t="s">
        <v>80</v>
      </c>
      <c r="BK156" s="217">
        <f>ROUND(I156*H156,2)</f>
        <v>0</v>
      </c>
      <c r="BL156" s="14" t="s">
        <v>158</v>
      </c>
      <c r="BM156" s="216" t="s">
        <v>245</v>
      </c>
    </row>
    <row r="157" spans="2:63" s="12" customFormat="1" ht="25.9" customHeight="1">
      <c r="B157" s="189"/>
      <c r="C157" s="190"/>
      <c r="D157" s="191" t="s">
        <v>74</v>
      </c>
      <c r="E157" s="192" t="s">
        <v>246</v>
      </c>
      <c r="F157" s="192" t="s">
        <v>247</v>
      </c>
      <c r="G157" s="190"/>
      <c r="H157" s="190"/>
      <c r="I157" s="193"/>
      <c r="J157" s="194">
        <f>BK157</f>
        <v>0</v>
      </c>
      <c r="K157" s="190"/>
      <c r="L157" s="195"/>
      <c r="M157" s="196"/>
      <c r="N157" s="197"/>
      <c r="O157" s="197"/>
      <c r="P157" s="198">
        <f>P158+P193+P228+P256</f>
        <v>0</v>
      </c>
      <c r="Q157" s="197"/>
      <c r="R157" s="198">
        <f>R158+R193+R228+R256</f>
        <v>5.206425999999999</v>
      </c>
      <c r="S157" s="197"/>
      <c r="T157" s="199">
        <f>T158+T193+T228+T256</f>
        <v>14.732605</v>
      </c>
      <c r="AR157" s="200" t="s">
        <v>84</v>
      </c>
      <c r="AT157" s="201" t="s">
        <v>74</v>
      </c>
      <c r="AU157" s="201" t="s">
        <v>75</v>
      </c>
      <c r="AY157" s="200" t="s">
        <v>151</v>
      </c>
      <c r="BK157" s="202">
        <f>BK158+BK193+BK228+BK256</f>
        <v>0</v>
      </c>
    </row>
    <row r="158" spans="2:63" s="12" customFormat="1" ht="22.9" customHeight="1">
      <c r="B158" s="189"/>
      <c r="C158" s="190"/>
      <c r="D158" s="191" t="s">
        <v>74</v>
      </c>
      <c r="E158" s="203" t="s">
        <v>248</v>
      </c>
      <c r="F158" s="203" t="s">
        <v>249</v>
      </c>
      <c r="G158" s="190"/>
      <c r="H158" s="190"/>
      <c r="I158" s="193"/>
      <c r="J158" s="204">
        <f>BK158</f>
        <v>0</v>
      </c>
      <c r="K158" s="190"/>
      <c r="L158" s="195"/>
      <c r="M158" s="196"/>
      <c r="N158" s="197"/>
      <c r="O158" s="197"/>
      <c r="P158" s="198">
        <f>SUM(P159:P192)</f>
        <v>0</v>
      </c>
      <c r="Q158" s="197"/>
      <c r="R158" s="198">
        <f>SUM(R159:R192)</f>
        <v>1.8475899999999998</v>
      </c>
      <c r="S158" s="197"/>
      <c r="T158" s="199">
        <f>SUM(T159:T192)</f>
        <v>9.502815</v>
      </c>
      <c r="AR158" s="200" t="s">
        <v>84</v>
      </c>
      <c r="AT158" s="201" t="s">
        <v>74</v>
      </c>
      <c r="AU158" s="201" t="s">
        <v>80</v>
      </c>
      <c r="AY158" s="200" t="s">
        <v>151</v>
      </c>
      <c r="BK158" s="202">
        <f>SUM(BK159:BK192)</f>
        <v>0</v>
      </c>
    </row>
    <row r="159" spans="1:65" s="2" customFormat="1" ht="16.5" customHeight="1">
      <c r="A159" s="31"/>
      <c r="B159" s="32"/>
      <c r="C159" s="205" t="s">
        <v>250</v>
      </c>
      <c r="D159" s="205" t="s">
        <v>153</v>
      </c>
      <c r="E159" s="206" t="s">
        <v>251</v>
      </c>
      <c r="F159" s="207" t="s">
        <v>252</v>
      </c>
      <c r="G159" s="208" t="s">
        <v>205</v>
      </c>
      <c r="H159" s="209">
        <v>55</v>
      </c>
      <c r="I159" s="210"/>
      <c r="J159" s="211">
        <f aca="true" t="shared" si="20" ref="J159:J192">ROUND(I159*H159,2)</f>
        <v>0</v>
      </c>
      <c r="K159" s="207" t="s">
        <v>157</v>
      </c>
      <c r="L159" s="36"/>
      <c r="M159" s="212" t="s">
        <v>1</v>
      </c>
      <c r="N159" s="213" t="s">
        <v>40</v>
      </c>
      <c r="O159" s="68"/>
      <c r="P159" s="214">
        <f aca="true" t="shared" si="21" ref="P159:P192">O159*H159</f>
        <v>0</v>
      </c>
      <c r="Q159" s="214">
        <v>0</v>
      </c>
      <c r="R159" s="214">
        <f aca="true" t="shared" si="22" ref="R159:R192">Q159*H159</f>
        <v>0</v>
      </c>
      <c r="S159" s="214">
        <v>0.00982</v>
      </c>
      <c r="T159" s="215">
        <f aca="true" t="shared" si="23" ref="T159:T192">S159*H159</f>
        <v>0.5401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6" t="s">
        <v>218</v>
      </c>
      <c r="AT159" s="216" t="s">
        <v>153</v>
      </c>
      <c r="AU159" s="216" t="s">
        <v>84</v>
      </c>
      <c r="AY159" s="14" t="s">
        <v>151</v>
      </c>
      <c r="BE159" s="217">
        <f aca="true" t="shared" si="24" ref="BE159:BE192">IF(N159="základní",J159,0)</f>
        <v>0</v>
      </c>
      <c r="BF159" s="217">
        <f aca="true" t="shared" si="25" ref="BF159:BF192">IF(N159="snížená",J159,0)</f>
        <v>0</v>
      </c>
      <c r="BG159" s="217">
        <f aca="true" t="shared" si="26" ref="BG159:BG192">IF(N159="zákl. přenesená",J159,0)</f>
        <v>0</v>
      </c>
      <c r="BH159" s="217">
        <f aca="true" t="shared" si="27" ref="BH159:BH192">IF(N159="sníž. přenesená",J159,0)</f>
        <v>0</v>
      </c>
      <c r="BI159" s="217">
        <f aca="true" t="shared" si="28" ref="BI159:BI192">IF(N159="nulová",J159,0)</f>
        <v>0</v>
      </c>
      <c r="BJ159" s="14" t="s">
        <v>80</v>
      </c>
      <c r="BK159" s="217">
        <f aca="true" t="shared" si="29" ref="BK159:BK192">ROUND(I159*H159,2)</f>
        <v>0</v>
      </c>
      <c r="BL159" s="14" t="s">
        <v>218</v>
      </c>
      <c r="BM159" s="216" t="s">
        <v>253</v>
      </c>
    </row>
    <row r="160" spans="1:65" s="2" customFormat="1" ht="16.5" customHeight="1">
      <c r="A160" s="31"/>
      <c r="B160" s="32"/>
      <c r="C160" s="205" t="s">
        <v>254</v>
      </c>
      <c r="D160" s="205" t="s">
        <v>153</v>
      </c>
      <c r="E160" s="206" t="s">
        <v>255</v>
      </c>
      <c r="F160" s="207" t="s">
        <v>256</v>
      </c>
      <c r="G160" s="208" t="s">
        <v>205</v>
      </c>
      <c r="H160" s="209">
        <v>85</v>
      </c>
      <c r="I160" s="210"/>
      <c r="J160" s="211">
        <f t="shared" si="20"/>
        <v>0</v>
      </c>
      <c r="K160" s="207" t="s">
        <v>157</v>
      </c>
      <c r="L160" s="36"/>
      <c r="M160" s="212" t="s">
        <v>1</v>
      </c>
      <c r="N160" s="213" t="s">
        <v>40</v>
      </c>
      <c r="O160" s="68"/>
      <c r="P160" s="214">
        <f t="shared" si="21"/>
        <v>0</v>
      </c>
      <c r="Q160" s="214">
        <v>0</v>
      </c>
      <c r="R160" s="214">
        <f t="shared" si="22"/>
        <v>0</v>
      </c>
      <c r="S160" s="214">
        <v>0.0267</v>
      </c>
      <c r="T160" s="215">
        <f t="shared" si="23"/>
        <v>2.2695000000000003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6" t="s">
        <v>218</v>
      </c>
      <c r="AT160" s="216" t="s">
        <v>153</v>
      </c>
      <c r="AU160" s="216" t="s">
        <v>84</v>
      </c>
      <c r="AY160" s="14" t="s">
        <v>151</v>
      </c>
      <c r="BE160" s="217">
        <f t="shared" si="24"/>
        <v>0</v>
      </c>
      <c r="BF160" s="217">
        <f t="shared" si="25"/>
        <v>0</v>
      </c>
      <c r="BG160" s="217">
        <f t="shared" si="26"/>
        <v>0</v>
      </c>
      <c r="BH160" s="217">
        <f t="shared" si="27"/>
        <v>0</v>
      </c>
      <c r="BI160" s="217">
        <f t="shared" si="28"/>
        <v>0</v>
      </c>
      <c r="BJ160" s="14" t="s">
        <v>80</v>
      </c>
      <c r="BK160" s="217">
        <f t="shared" si="29"/>
        <v>0</v>
      </c>
      <c r="BL160" s="14" t="s">
        <v>218</v>
      </c>
      <c r="BM160" s="216" t="s">
        <v>257</v>
      </c>
    </row>
    <row r="161" spans="1:65" s="2" customFormat="1" ht="16.5" customHeight="1">
      <c r="A161" s="31"/>
      <c r="B161" s="32"/>
      <c r="C161" s="205" t="s">
        <v>258</v>
      </c>
      <c r="D161" s="205" t="s">
        <v>153</v>
      </c>
      <c r="E161" s="206" t="s">
        <v>259</v>
      </c>
      <c r="F161" s="207" t="s">
        <v>260</v>
      </c>
      <c r="G161" s="208" t="s">
        <v>205</v>
      </c>
      <c r="H161" s="209">
        <v>85</v>
      </c>
      <c r="I161" s="210"/>
      <c r="J161" s="211">
        <f t="shared" si="20"/>
        <v>0</v>
      </c>
      <c r="K161" s="207" t="s">
        <v>157</v>
      </c>
      <c r="L161" s="36"/>
      <c r="M161" s="212" t="s">
        <v>1</v>
      </c>
      <c r="N161" s="213" t="s">
        <v>40</v>
      </c>
      <c r="O161" s="68"/>
      <c r="P161" s="214">
        <f t="shared" si="21"/>
        <v>0</v>
      </c>
      <c r="Q161" s="214">
        <v>0</v>
      </c>
      <c r="R161" s="214">
        <f t="shared" si="22"/>
        <v>0</v>
      </c>
      <c r="S161" s="214">
        <v>0.01492</v>
      </c>
      <c r="T161" s="215">
        <f t="shared" si="23"/>
        <v>1.2682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6" t="s">
        <v>218</v>
      </c>
      <c r="AT161" s="216" t="s">
        <v>153</v>
      </c>
      <c r="AU161" s="216" t="s">
        <v>84</v>
      </c>
      <c r="AY161" s="14" t="s">
        <v>151</v>
      </c>
      <c r="BE161" s="217">
        <f t="shared" si="24"/>
        <v>0</v>
      </c>
      <c r="BF161" s="217">
        <f t="shared" si="25"/>
        <v>0</v>
      </c>
      <c r="BG161" s="217">
        <f t="shared" si="26"/>
        <v>0</v>
      </c>
      <c r="BH161" s="217">
        <f t="shared" si="27"/>
        <v>0</v>
      </c>
      <c r="BI161" s="217">
        <f t="shared" si="28"/>
        <v>0</v>
      </c>
      <c r="BJ161" s="14" t="s">
        <v>80</v>
      </c>
      <c r="BK161" s="217">
        <f t="shared" si="29"/>
        <v>0</v>
      </c>
      <c r="BL161" s="14" t="s">
        <v>218</v>
      </c>
      <c r="BM161" s="216" t="s">
        <v>261</v>
      </c>
    </row>
    <row r="162" spans="1:65" s="2" customFormat="1" ht="16.5" customHeight="1">
      <c r="A162" s="31"/>
      <c r="B162" s="32"/>
      <c r="C162" s="205" t="s">
        <v>262</v>
      </c>
      <c r="D162" s="205" t="s">
        <v>153</v>
      </c>
      <c r="E162" s="206" t="s">
        <v>263</v>
      </c>
      <c r="F162" s="207" t="s">
        <v>264</v>
      </c>
      <c r="G162" s="208" t="s">
        <v>205</v>
      </c>
      <c r="H162" s="209">
        <v>157.1</v>
      </c>
      <c r="I162" s="210"/>
      <c r="J162" s="211">
        <f t="shared" si="20"/>
        <v>0</v>
      </c>
      <c r="K162" s="207" t="s">
        <v>157</v>
      </c>
      <c r="L162" s="36"/>
      <c r="M162" s="212" t="s">
        <v>1</v>
      </c>
      <c r="N162" s="213" t="s">
        <v>40</v>
      </c>
      <c r="O162" s="68"/>
      <c r="P162" s="214">
        <f t="shared" si="21"/>
        <v>0</v>
      </c>
      <c r="Q162" s="214">
        <v>0</v>
      </c>
      <c r="R162" s="214">
        <f t="shared" si="22"/>
        <v>0</v>
      </c>
      <c r="S162" s="214">
        <v>0.03065</v>
      </c>
      <c r="T162" s="215">
        <f t="shared" si="23"/>
        <v>4.815115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6" t="s">
        <v>218</v>
      </c>
      <c r="AT162" s="216" t="s">
        <v>153</v>
      </c>
      <c r="AU162" s="216" t="s">
        <v>84</v>
      </c>
      <c r="AY162" s="14" t="s">
        <v>151</v>
      </c>
      <c r="BE162" s="217">
        <f t="shared" si="24"/>
        <v>0</v>
      </c>
      <c r="BF162" s="217">
        <f t="shared" si="25"/>
        <v>0</v>
      </c>
      <c r="BG162" s="217">
        <f t="shared" si="26"/>
        <v>0</v>
      </c>
      <c r="BH162" s="217">
        <f t="shared" si="27"/>
        <v>0</v>
      </c>
      <c r="BI162" s="217">
        <f t="shared" si="28"/>
        <v>0</v>
      </c>
      <c r="BJ162" s="14" t="s">
        <v>80</v>
      </c>
      <c r="BK162" s="217">
        <f t="shared" si="29"/>
        <v>0</v>
      </c>
      <c r="BL162" s="14" t="s">
        <v>218</v>
      </c>
      <c r="BM162" s="216" t="s">
        <v>265</v>
      </c>
    </row>
    <row r="163" spans="1:65" s="2" customFormat="1" ht="16.5" customHeight="1">
      <c r="A163" s="31"/>
      <c r="B163" s="32"/>
      <c r="C163" s="205" t="s">
        <v>266</v>
      </c>
      <c r="D163" s="205" t="s">
        <v>153</v>
      </c>
      <c r="E163" s="206" t="s">
        <v>267</v>
      </c>
      <c r="F163" s="207" t="s">
        <v>268</v>
      </c>
      <c r="G163" s="208" t="s">
        <v>205</v>
      </c>
      <c r="H163" s="209">
        <v>174.6</v>
      </c>
      <c r="I163" s="210"/>
      <c r="J163" s="211">
        <f t="shared" si="20"/>
        <v>0</v>
      </c>
      <c r="K163" s="207" t="s">
        <v>157</v>
      </c>
      <c r="L163" s="36"/>
      <c r="M163" s="212" t="s">
        <v>1</v>
      </c>
      <c r="N163" s="213" t="s">
        <v>40</v>
      </c>
      <c r="O163" s="68"/>
      <c r="P163" s="214">
        <f t="shared" si="21"/>
        <v>0</v>
      </c>
      <c r="Q163" s="214">
        <v>0</v>
      </c>
      <c r="R163" s="214">
        <f t="shared" si="22"/>
        <v>0</v>
      </c>
      <c r="S163" s="214">
        <v>0.0021</v>
      </c>
      <c r="T163" s="215">
        <f t="shared" si="23"/>
        <v>0.36666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6" t="s">
        <v>218</v>
      </c>
      <c r="AT163" s="216" t="s">
        <v>153</v>
      </c>
      <c r="AU163" s="216" t="s">
        <v>84</v>
      </c>
      <c r="AY163" s="14" t="s">
        <v>151</v>
      </c>
      <c r="BE163" s="217">
        <f t="shared" si="24"/>
        <v>0</v>
      </c>
      <c r="BF163" s="217">
        <f t="shared" si="25"/>
        <v>0</v>
      </c>
      <c r="BG163" s="217">
        <f t="shared" si="26"/>
        <v>0</v>
      </c>
      <c r="BH163" s="217">
        <f t="shared" si="27"/>
        <v>0</v>
      </c>
      <c r="BI163" s="217">
        <f t="shared" si="28"/>
        <v>0</v>
      </c>
      <c r="BJ163" s="14" t="s">
        <v>80</v>
      </c>
      <c r="BK163" s="217">
        <f t="shared" si="29"/>
        <v>0</v>
      </c>
      <c r="BL163" s="14" t="s">
        <v>218</v>
      </c>
      <c r="BM163" s="216" t="s">
        <v>269</v>
      </c>
    </row>
    <row r="164" spans="1:65" s="2" customFormat="1" ht="16.5" customHeight="1">
      <c r="A164" s="31"/>
      <c r="B164" s="32"/>
      <c r="C164" s="205" t="s">
        <v>270</v>
      </c>
      <c r="D164" s="205" t="s">
        <v>153</v>
      </c>
      <c r="E164" s="206" t="s">
        <v>271</v>
      </c>
      <c r="F164" s="207" t="s">
        <v>272</v>
      </c>
      <c r="G164" s="208" t="s">
        <v>172</v>
      </c>
      <c r="H164" s="209">
        <v>2</v>
      </c>
      <c r="I164" s="210"/>
      <c r="J164" s="211">
        <f t="shared" si="20"/>
        <v>0</v>
      </c>
      <c r="K164" s="207" t="s">
        <v>157</v>
      </c>
      <c r="L164" s="36"/>
      <c r="M164" s="212" t="s">
        <v>1</v>
      </c>
      <c r="N164" s="213" t="s">
        <v>40</v>
      </c>
      <c r="O164" s="68"/>
      <c r="P164" s="214">
        <f t="shared" si="21"/>
        <v>0</v>
      </c>
      <c r="Q164" s="214">
        <v>0.00052</v>
      </c>
      <c r="R164" s="214">
        <f t="shared" si="22"/>
        <v>0.00104</v>
      </c>
      <c r="S164" s="214">
        <v>0</v>
      </c>
      <c r="T164" s="215">
        <f t="shared" si="2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6" t="s">
        <v>218</v>
      </c>
      <c r="AT164" s="216" t="s">
        <v>153</v>
      </c>
      <c r="AU164" s="216" t="s">
        <v>84</v>
      </c>
      <c r="AY164" s="14" t="s">
        <v>151</v>
      </c>
      <c r="BE164" s="217">
        <f t="shared" si="24"/>
        <v>0</v>
      </c>
      <c r="BF164" s="217">
        <f t="shared" si="25"/>
        <v>0</v>
      </c>
      <c r="BG164" s="217">
        <f t="shared" si="26"/>
        <v>0</v>
      </c>
      <c r="BH164" s="217">
        <f t="shared" si="27"/>
        <v>0</v>
      </c>
      <c r="BI164" s="217">
        <f t="shared" si="28"/>
        <v>0</v>
      </c>
      <c r="BJ164" s="14" t="s">
        <v>80</v>
      </c>
      <c r="BK164" s="217">
        <f t="shared" si="29"/>
        <v>0</v>
      </c>
      <c r="BL164" s="14" t="s">
        <v>218</v>
      </c>
      <c r="BM164" s="216" t="s">
        <v>273</v>
      </c>
    </row>
    <row r="165" spans="1:65" s="2" customFormat="1" ht="16.5" customHeight="1">
      <c r="A165" s="31"/>
      <c r="B165" s="32"/>
      <c r="C165" s="205" t="s">
        <v>274</v>
      </c>
      <c r="D165" s="205" t="s">
        <v>153</v>
      </c>
      <c r="E165" s="206" t="s">
        <v>275</v>
      </c>
      <c r="F165" s="207" t="s">
        <v>276</v>
      </c>
      <c r="G165" s="208" t="s">
        <v>172</v>
      </c>
      <c r="H165" s="209">
        <v>4</v>
      </c>
      <c r="I165" s="210"/>
      <c r="J165" s="211">
        <f t="shared" si="20"/>
        <v>0</v>
      </c>
      <c r="K165" s="207" t="s">
        <v>157</v>
      </c>
      <c r="L165" s="36"/>
      <c r="M165" s="212" t="s">
        <v>1</v>
      </c>
      <c r="N165" s="213" t="s">
        <v>40</v>
      </c>
      <c r="O165" s="68"/>
      <c r="P165" s="214">
        <f t="shared" si="21"/>
        <v>0</v>
      </c>
      <c r="Q165" s="214">
        <v>0.001</v>
      </c>
      <c r="R165" s="214">
        <f t="shared" si="22"/>
        <v>0.004</v>
      </c>
      <c r="S165" s="214">
        <v>0</v>
      </c>
      <c r="T165" s="215">
        <f t="shared" si="2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6" t="s">
        <v>218</v>
      </c>
      <c r="AT165" s="216" t="s">
        <v>153</v>
      </c>
      <c r="AU165" s="216" t="s">
        <v>84</v>
      </c>
      <c r="AY165" s="14" t="s">
        <v>151</v>
      </c>
      <c r="BE165" s="217">
        <f t="shared" si="24"/>
        <v>0</v>
      </c>
      <c r="BF165" s="217">
        <f t="shared" si="25"/>
        <v>0</v>
      </c>
      <c r="BG165" s="217">
        <f t="shared" si="26"/>
        <v>0</v>
      </c>
      <c r="BH165" s="217">
        <f t="shared" si="27"/>
        <v>0</v>
      </c>
      <c r="BI165" s="217">
        <f t="shared" si="28"/>
        <v>0</v>
      </c>
      <c r="BJ165" s="14" t="s">
        <v>80</v>
      </c>
      <c r="BK165" s="217">
        <f t="shared" si="29"/>
        <v>0</v>
      </c>
      <c r="BL165" s="14" t="s">
        <v>218</v>
      </c>
      <c r="BM165" s="216" t="s">
        <v>277</v>
      </c>
    </row>
    <row r="166" spans="1:65" s="2" customFormat="1" ht="16.5" customHeight="1">
      <c r="A166" s="31"/>
      <c r="B166" s="32"/>
      <c r="C166" s="205" t="s">
        <v>278</v>
      </c>
      <c r="D166" s="205" t="s">
        <v>153</v>
      </c>
      <c r="E166" s="206" t="s">
        <v>279</v>
      </c>
      <c r="F166" s="207" t="s">
        <v>280</v>
      </c>
      <c r="G166" s="208" t="s">
        <v>172</v>
      </c>
      <c r="H166" s="209">
        <v>3</v>
      </c>
      <c r="I166" s="210"/>
      <c r="J166" s="211">
        <f t="shared" si="20"/>
        <v>0</v>
      </c>
      <c r="K166" s="207" t="s">
        <v>157</v>
      </c>
      <c r="L166" s="36"/>
      <c r="M166" s="212" t="s">
        <v>1</v>
      </c>
      <c r="N166" s="213" t="s">
        <v>40</v>
      </c>
      <c r="O166" s="68"/>
      <c r="P166" s="214">
        <f t="shared" si="21"/>
        <v>0</v>
      </c>
      <c r="Q166" s="214">
        <v>0.00129</v>
      </c>
      <c r="R166" s="214">
        <f t="shared" si="22"/>
        <v>0.0038699999999999997</v>
      </c>
      <c r="S166" s="214">
        <v>0</v>
      </c>
      <c r="T166" s="215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6" t="s">
        <v>218</v>
      </c>
      <c r="AT166" s="216" t="s">
        <v>153</v>
      </c>
      <c r="AU166" s="216" t="s">
        <v>84</v>
      </c>
      <c r="AY166" s="14" t="s">
        <v>151</v>
      </c>
      <c r="BE166" s="217">
        <f t="shared" si="24"/>
        <v>0</v>
      </c>
      <c r="BF166" s="217">
        <f t="shared" si="25"/>
        <v>0</v>
      </c>
      <c r="BG166" s="217">
        <f t="shared" si="26"/>
        <v>0</v>
      </c>
      <c r="BH166" s="217">
        <f t="shared" si="27"/>
        <v>0</v>
      </c>
      <c r="BI166" s="217">
        <f t="shared" si="28"/>
        <v>0</v>
      </c>
      <c r="BJ166" s="14" t="s">
        <v>80</v>
      </c>
      <c r="BK166" s="217">
        <f t="shared" si="29"/>
        <v>0</v>
      </c>
      <c r="BL166" s="14" t="s">
        <v>218</v>
      </c>
      <c r="BM166" s="216" t="s">
        <v>281</v>
      </c>
    </row>
    <row r="167" spans="1:65" s="2" customFormat="1" ht="16.5" customHeight="1">
      <c r="A167" s="31"/>
      <c r="B167" s="32"/>
      <c r="C167" s="205" t="s">
        <v>282</v>
      </c>
      <c r="D167" s="205" t="s">
        <v>153</v>
      </c>
      <c r="E167" s="206" t="s">
        <v>283</v>
      </c>
      <c r="F167" s="207" t="s">
        <v>284</v>
      </c>
      <c r="G167" s="208" t="s">
        <v>172</v>
      </c>
      <c r="H167" s="209">
        <v>2</v>
      </c>
      <c r="I167" s="210"/>
      <c r="J167" s="211">
        <f t="shared" si="20"/>
        <v>0</v>
      </c>
      <c r="K167" s="207" t="s">
        <v>157</v>
      </c>
      <c r="L167" s="36"/>
      <c r="M167" s="212" t="s">
        <v>1</v>
      </c>
      <c r="N167" s="213" t="s">
        <v>40</v>
      </c>
      <c r="O167" s="68"/>
      <c r="P167" s="214">
        <f t="shared" si="21"/>
        <v>0</v>
      </c>
      <c r="Q167" s="214">
        <v>0.00775</v>
      </c>
      <c r="R167" s="214">
        <f t="shared" si="22"/>
        <v>0.0155</v>
      </c>
      <c r="S167" s="214">
        <v>0</v>
      </c>
      <c r="T167" s="215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6" t="s">
        <v>218</v>
      </c>
      <c r="AT167" s="216" t="s">
        <v>153</v>
      </c>
      <c r="AU167" s="216" t="s">
        <v>84</v>
      </c>
      <c r="AY167" s="14" t="s">
        <v>151</v>
      </c>
      <c r="BE167" s="217">
        <f t="shared" si="24"/>
        <v>0</v>
      </c>
      <c r="BF167" s="217">
        <f t="shared" si="25"/>
        <v>0</v>
      </c>
      <c r="BG167" s="217">
        <f t="shared" si="26"/>
        <v>0</v>
      </c>
      <c r="BH167" s="217">
        <f t="shared" si="27"/>
        <v>0</v>
      </c>
      <c r="BI167" s="217">
        <f t="shared" si="28"/>
        <v>0</v>
      </c>
      <c r="BJ167" s="14" t="s">
        <v>80</v>
      </c>
      <c r="BK167" s="217">
        <f t="shared" si="29"/>
        <v>0</v>
      </c>
      <c r="BL167" s="14" t="s">
        <v>218</v>
      </c>
      <c r="BM167" s="216" t="s">
        <v>285</v>
      </c>
    </row>
    <row r="168" spans="1:65" s="2" customFormat="1" ht="16.5" customHeight="1">
      <c r="A168" s="31"/>
      <c r="B168" s="32"/>
      <c r="C168" s="205" t="s">
        <v>286</v>
      </c>
      <c r="D168" s="205" t="s">
        <v>153</v>
      </c>
      <c r="E168" s="206" t="s">
        <v>287</v>
      </c>
      <c r="F168" s="207" t="s">
        <v>288</v>
      </c>
      <c r="G168" s="208" t="s">
        <v>205</v>
      </c>
      <c r="H168" s="209">
        <v>55</v>
      </c>
      <c r="I168" s="210"/>
      <c r="J168" s="211">
        <f t="shared" si="20"/>
        <v>0</v>
      </c>
      <c r="K168" s="207" t="s">
        <v>157</v>
      </c>
      <c r="L168" s="36"/>
      <c r="M168" s="212" t="s">
        <v>1</v>
      </c>
      <c r="N168" s="213" t="s">
        <v>40</v>
      </c>
      <c r="O168" s="68"/>
      <c r="P168" s="214">
        <f t="shared" si="21"/>
        <v>0</v>
      </c>
      <c r="Q168" s="214">
        <v>0.00142</v>
      </c>
      <c r="R168" s="214">
        <f t="shared" si="22"/>
        <v>0.0781</v>
      </c>
      <c r="S168" s="214">
        <v>0</v>
      </c>
      <c r="T168" s="215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6" t="s">
        <v>218</v>
      </c>
      <c r="AT168" s="216" t="s">
        <v>153</v>
      </c>
      <c r="AU168" s="216" t="s">
        <v>84</v>
      </c>
      <c r="AY168" s="14" t="s">
        <v>151</v>
      </c>
      <c r="BE168" s="217">
        <f t="shared" si="24"/>
        <v>0</v>
      </c>
      <c r="BF168" s="217">
        <f t="shared" si="25"/>
        <v>0</v>
      </c>
      <c r="BG168" s="217">
        <f t="shared" si="26"/>
        <v>0</v>
      </c>
      <c r="BH168" s="217">
        <f t="shared" si="27"/>
        <v>0</v>
      </c>
      <c r="BI168" s="217">
        <f t="shared" si="28"/>
        <v>0</v>
      </c>
      <c r="BJ168" s="14" t="s">
        <v>80</v>
      </c>
      <c r="BK168" s="217">
        <f t="shared" si="29"/>
        <v>0</v>
      </c>
      <c r="BL168" s="14" t="s">
        <v>218</v>
      </c>
      <c r="BM168" s="216" t="s">
        <v>289</v>
      </c>
    </row>
    <row r="169" spans="1:65" s="2" customFormat="1" ht="16.5" customHeight="1">
      <c r="A169" s="31"/>
      <c r="B169" s="32"/>
      <c r="C169" s="205" t="s">
        <v>290</v>
      </c>
      <c r="D169" s="205" t="s">
        <v>153</v>
      </c>
      <c r="E169" s="206" t="s">
        <v>291</v>
      </c>
      <c r="F169" s="207" t="s">
        <v>292</v>
      </c>
      <c r="G169" s="208" t="s">
        <v>205</v>
      </c>
      <c r="H169" s="209">
        <v>33</v>
      </c>
      <c r="I169" s="210"/>
      <c r="J169" s="211">
        <f t="shared" si="20"/>
        <v>0</v>
      </c>
      <c r="K169" s="207" t="s">
        <v>157</v>
      </c>
      <c r="L169" s="36"/>
      <c r="M169" s="212" t="s">
        <v>1</v>
      </c>
      <c r="N169" s="213" t="s">
        <v>40</v>
      </c>
      <c r="O169" s="68"/>
      <c r="P169" s="214">
        <f t="shared" si="21"/>
        <v>0</v>
      </c>
      <c r="Q169" s="214">
        <v>0.00744</v>
      </c>
      <c r="R169" s="214">
        <f t="shared" si="22"/>
        <v>0.24552000000000002</v>
      </c>
      <c r="S169" s="214">
        <v>0</v>
      </c>
      <c r="T169" s="215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6" t="s">
        <v>218</v>
      </c>
      <c r="AT169" s="216" t="s">
        <v>153</v>
      </c>
      <c r="AU169" s="216" t="s">
        <v>84</v>
      </c>
      <c r="AY169" s="14" t="s">
        <v>151</v>
      </c>
      <c r="BE169" s="217">
        <f t="shared" si="24"/>
        <v>0</v>
      </c>
      <c r="BF169" s="217">
        <f t="shared" si="25"/>
        <v>0</v>
      </c>
      <c r="BG169" s="217">
        <f t="shared" si="26"/>
        <v>0</v>
      </c>
      <c r="BH169" s="217">
        <f t="shared" si="27"/>
        <v>0</v>
      </c>
      <c r="BI169" s="217">
        <f t="shared" si="28"/>
        <v>0</v>
      </c>
      <c r="BJ169" s="14" t="s">
        <v>80</v>
      </c>
      <c r="BK169" s="217">
        <f t="shared" si="29"/>
        <v>0</v>
      </c>
      <c r="BL169" s="14" t="s">
        <v>218</v>
      </c>
      <c r="BM169" s="216" t="s">
        <v>293</v>
      </c>
    </row>
    <row r="170" spans="1:65" s="2" customFormat="1" ht="16.5" customHeight="1">
      <c r="A170" s="31"/>
      <c r="B170" s="32"/>
      <c r="C170" s="205" t="s">
        <v>294</v>
      </c>
      <c r="D170" s="205" t="s">
        <v>153</v>
      </c>
      <c r="E170" s="206" t="s">
        <v>295</v>
      </c>
      <c r="F170" s="207" t="s">
        <v>296</v>
      </c>
      <c r="G170" s="208" t="s">
        <v>205</v>
      </c>
      <c r="H170" s="209">
        <v>21</v>
      </c>
      <c r="I170" s="210"/>
      <c r="J170" s="211">
        <f t="shared" si="20"/>
        <v>0</v>
      </c>
      <c r="K170" s="207" t="s">
        <v>157</v>
      </c>
      <c r="L170" s="36"/>
      <c r="M170" s="212" t="s">
        <v>1</v>
      </c>
      <c r="N170" s="213" t="s">
        <v>40</v>
      </c>
      <c r="O170" s="68"/>
      <c r="P170" s="214">
        <f t="shared" si="21"/>
        <v>0</v>
      </c>
      <c r="Q170" s="214">
        <v>0.01232</v>
      </c>
      <c r="R170" s="214">
        <f t="shared" si="22"/>
        <v>0.25872</v>
      </c>
      <c r="S170" s="214">
        <v>0</v>
      </c>
      <c r="T170" s="215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6" t="s">
        <v>218</v>
      </c>
      <c r="AT170" s="216" t="s">
        <v>153</v>
      </c>
      <c r="AU170" s="216" t="s">
        <v>84</v>
      </c>
      <c r="AY170" s="14" t="s">
        <v>151</v>
      </c>
      <c r="BE170" s="217">
        <f t="shared" si="24"/>
        <v>0</v>
      </c>
      <c r="BF170" s="217">
        <f t="shared" si="25"/>
        <v>0</v>
      </c>
      <c r="BG170" s="217">
        <f t="shared" si="26"/>
        <v>0</v>
      </c>
      <c r="BH170" s="217">
        <f t="shared" si="27"/>
        <v>0</v>
      </c>
      <c r="BI170" s="217">
        <f t="shared" si="28"/>
        <v>0</v>
      </c>
      <c r="BJ170" s="14" t="s">
        <v>80</v>
      </c>
      <c r="BK170" s="217">
        <f t="shared" si="29"/>
        <v>0</v>
      </c>
      <c r="BL170" s="14" t="s">
        <v>218</v>
      </c>
      <c r="BM170" s="216" t="s">
        <v>297</v>
      </c>
    </row>
    <row r="171" spans="1:65" s="2" customFormat="1" ht="16.5" customHeight="1">
      <c r="A171" s="31"/>
      <c r="B171" s="32"/>
      <c r="C171" s="205" t="s">
        <v>298</v>
      </c>
      <c r="D171" s="205" t="s">
        <v>153</v>
      </c>
      <c r="E171" s="206" t="s">
        <v>299</v>
      </c>
      <c r="F171" s="207" t="s">
        <v>300</v>
      </c>
      <c r="G171" s="208" t="s">
        <v>205</v>
      </c>
      <c r="H171" s="209">
        <v>31</v>
      </c>
      <c r="I171" s="210"/>
      <c r="J171" s="211">
        <f t="shared" si="20"/>
        <v>0</v>
      </c>
      <c r="K171" s="207" t="s">
        <v>157</v>
      </c>
      <c r="L171" s="36"/>
      <c r="M171" s="212" t="s">
        <v>1</v>
      </c>
      <c r="N171" s="213" t="s">
        <v>40</v>
      </c>
      <c r="O171" s="68"/>
      <c r="P171" s="214">
        <f t="shared" si="21"/>
        <v>0</v>
      </c>
      <c r="Q171" s="214">
        <v>0.01975</v>
      </c>
      <c r="R171" s="214">
        <f t="shared" si="22"/>
        <v>0.61225</v>
      </c>
      <c r="S171" s="214">
        <v>0</v>
      </c>
      <c r="T171" s="215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6" t="s">
        <v>218</v>
      </c>
      <c r="AT171" s="216" t="s">
        <v>153</v>
      </c>
      <c r="AU171" s="216" t="s">
        <v>84</v>
      </c>
      <c r="AY171" s="14" t="s">
        <v>151</v>
      </c>
      <c r="BE171" s="217">
        <f t="shared" si="24"/>
        <v>0</v>
      </c>
      <c r="BF171" s="217">
        <f t="shared" si="25"/>
        <v>0</v>
      </c>
      <c r="BG171" s="217">
        <f t="shared" si="26"/>
        <v>0</v>
      </c>
      <c r="BH171" s="217">
        <f t="shared" si="27"/>
        <v>0</v>
      </c>
      <c r="BI171" s="217">
        <f t="shared" si="28"/>
        <v>0</v>
      </c>
      <c r="BJ171" s="14" t="s">
        <v>80</v>
      </c>
      <c r="BK171" s="217">
        <f t="shared" si="29"/>
        <v>0</v>
      </c>
      <c r="BL171" s="14" t="s">
        <v>218</v>
      </c>
      <c r="BM171" s="216" t="s">
        <v>301</v>
      </c>
    </row>
    <row r="172" spans="1:65" s="2" customFormat="1" ht="16.5" customHeight="1">
      <c r="A172" s="31"/>
      <c r="B172" s="32"/>
      <c r="C172" s="205" t="s">
        <v>302</v>
      </c>
      <c r="D172" s="205" t="s">
        <v>153</v>
      </c>
      <c r="E172" s="206" t="s">
        <v>303</v>
      </c>
      <c r="F172" s="207" t="s">
        <v>304</v>
      </c>
      <c r="G172" s="208" t="s">
        <v>205</v>
      </c>
      <c r="H172" s="209">
        <v>9</v>
      </c>
      <c r="I172" s="210"/>
      <c r="J172" s="211">
        <f t="shared" si="20"/>
        <v>0</v>
      </c>
      <c r="K172" s="207" t="s">
        <v>157</v>
      </c>
      <c r="L172" s="36"/>
      <c r="M172" s="212" t="s">
        <v>1</v>
      </c>
      <c r="N172" s="213" t="s">
        <v>40</v>
      </c>
      <c r="O172" s="68"/>
      <c r="P172" s="214">
        <f t="shared" si="21"/>
        <v>0</v>
      </c>
      <c r="Q172" s="214">
        <v>0.00206</v>
      </c>
      <c r="R172" s="214">
        <f t="shared" si="22"/>
        <v>0.01854</v>
      </c>
      <c r="S172" s="214">
        <v>0</v>
      </c>
      <c r="T172" s="215">
        <f t="shared" si="2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6" t="s">
        <v>218</v>
      </c>
      <c r="AT172" s="216" t="s">
        <v>153</v>
      </c>
      <c r="AU172" s="216" t="s">
        <v>84</v>
      </c>
      <c r="AY172" s="14" t="s">
        <v>151</v>
      </c>
      <c r="BE172" s="217">
        <f t="shared" si="24"/>
        <v>0</v>
      </c>
      <c r="BF172" s="217">
        <f t="shared" si="25"/>
        <v>0</v>
      </c>
      <c r="BG172" s="217">
        <f t="shared" si="26"/>
        <v>0</v>
      </c>
      <c r="BH172" s="217">
        <f t="shared" si="27"/>
        <v>0</v>
      </c>
      <c r="BI172" s="217">
        <f t="shared" si="28"/>
        <v>0</v>
      </c>
      <c r="BJ172" s="14" t="s">
        <v>80</v>
      </c>
      <c r="BK172" s="217">
        <f t="shared" si="29"/>
        <v>0</v>
      </c>
      <c r="BL172" s="14" t="s">
        <v>218</v>
      </c>
      <c r="BM172" s="216" t="s">
        <v>305</v>
      </c>
    </row>
    <row r="173" spans="1:65" s="2" customFormat="1" ht="16.5" customHeight="1">
      <c r="A173" s="31"/>
      <c r="B173" s="32"/>
      <c r="C173" s="205" t="s">
        <v>306</v>
      </c>
      <c r="D173" s="205" t="s">
        <v>153</v>
      </c>
      <c r="E173" s="206" t="s">
        <v>307</v>
      </c>
      <c r="F173" s="207" t="s">
        <v>308</v>
      </c>
      <c r="G173" s="208" t="s">
        <v>205</v>
      </c>
      <c r="H173" s="209">
        <v>6</v>
      </c>
      <c r="I173" s="210"/>
      <c r="J173" s="211">
        <f t="shared" si="20"/>
        <v>0</v>
      </c>
      <c r="K173" s="207" t="s">
        <v>157</v>
      </c>
      <c r="L173" s="36"/>
      <c r="M173" s="212" t="s">
        <v>1</v>
      </c>
      <c r="N173" s="213" t="s">
        <v>40</v>
      </c>
      <c r="O173" s="68"/>
      <c r="P173" s="214">
        <f t="shared" si="21"/>
        <v>0</v>
      </c>
      <c r="Q173" s="214">
        <v>0.00155</v>
      </c>
      <c r="R173" s="214">
        <f t="shared" si="22"/>
        <v>0.0093</v>
      </c>
      <c r="S173" s="214">
        <v>0</v>
      </c>
      <c r="T173" s="215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6" t="s">
        <v>218</v>
      </c>
      <c r="AT173" s="216" t="s">
        <v>153</v>
      </c>
      <c r="AU173" s="216" t="s">
        <v>84</v>
      </c>
      <c r="AY173" s="14" t="s">
        <v>151</v>
      </c>
      <c r="BE173" s="217">
        <f t="shared" si="24"/>
        <v>0</v>
      </c>
      <c r="BF173" s="217">
        <f t="shared" si="25"/>
        <v>0</v>
      </c>
      <c r="BG173" s="217">
        <f t="shared" si="26"/>
        <v>0</v>
      </c>
      <c r="BH173" s="217">
        <f t="shared" si="27"/>
        <v>0</v>
      </c>
      <c r="BI173" s="217">
        <f t="shared" si="28"/>
        <v>0</v>
      </c>
      <c r="BJ173" s="14" t="s">
        <v>80</v>
      </c>
      <c r="BK173" s="217">
        <f t="shared" si="29"/>
        <v>0</v>
      </c>
      <c r="BL173" s="14" t="s">
        <v>218</v>
      </c>
      <c r="BM173" s="216" t="s">
        <v>309</v>
      </c>
    </row>
    <row r="174" spans="1:65" s="2" customFormat="1" ht="16.5" customHeight="1">
      <c r="A174" s="31"/>
      <c r="B174" s="32"/>
      <c r="C174" s="205" t="s">
        <v>310</v>
      </c>
      <c r="D174" s="205" t="s">
        <v>153</v>
      </c>
      <c r="E174" s="206" t="s">
        <v>311</v>
      </c>
      <c r="F174" s="207" t="s">
        <v>312</v>
      </c>
      <c r="G174" s="208" t="s">
        <v>205</v>
      </c>
      <c r="H174" s="209">
        <v>2</v>
      </c>
      <c r="I174" s="210"/>
      <c r="J174" s="211">
        <f t="shared" si="20"/>
        <v>0</v>
      </c>
      <c r="K174" s="207" t="s">
        <v>157</v>
      </c>
      <c r="L174" s="36"/>
      <c r="M174" s="212" t="s">
        <v>1</v>
      </c>
      <c r="N174" s="213" t="s">
        <v>40</v>
      </c>
      <c r="O174" s="68"/>
      <c r="P174" s="214">
        <f t="shared" si="21"/>
        <v>0</v>
      </c>
      <c r="Q174" s="214">
        <v>0.00191</v>
      </c>
      <c r="R174" s="214">
        <f t="shared" si="22"/>
        <v>0.00382</v>
      </c>
      <c r="S174" s="214">
        <v>0</v>
      </c>
      <c r="T174" s="215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6" t="s">
        <v>218</v>
      </c>
      <c r="AT174" s="216" t="s">
        <v>153</v>
      </c>
      <c r="AU174" s="216" t="s">
        <v>84</v>
      </c>
      <c r="AY174" s="14" t="s">
        <v>151</v>
      </c>
      <c r="BE174" s="217">
        <f t="shared" si="24"/>
        <v>0</v>
      </c>
      <c r="BF174" s="217">
        <f t="shared" si="25"/>
        <v>0</v>
      </c>
      <c r="BG174" s="217">
        <f t="shared" si="26"/>
        <v>0</v>
      </c>
      <c r="BH174" s="217">
        <f t="shared" si="27"/>
        <v>0</v>
      </c>
      <c r="BI174" s="217">
        <f t="shared" si="28"/>
        <v>0</v>
      </c>
      <c r="BJ174" s="14" t="s">
        <v>80</v>
      </c>
      <c r="BK174" s="217">
        <f t="shared" si="29"/>
        <v>0</v>
      </c>
      <c r="BL174" s="14" t="s">
        <v>218</v>
      </c>
      <c r="BM174" s="216" t="s">
        <v>313</v>
      </c>
    </row>
    <row r="175" spans="1:65" s="2" customFormat="1" ht="16.5" customHeight="1">
      <c r="A175" s="31"/>
      <c r="B175" s="32"/>
      <c r="C175" s="205" t="s">
        <v>314</v>
      </c>
      <c r="D175" s="205" t="s">
        <v>153</v>
      </c>
      <c r="E175" s="206" t="s">
        <v>315</v>
      </c>
      <c r="F175" s="207" t="s">
        <v>316</v>
      </c>
      <c r="G175" s="208" t="s">
        <v>205</v>
      </c>
      <c r="H175" s="209">
        <v>104</v>
      </c>
      <c r="I175" s="210"/>
      <c r="J175" s="211">
        <f t="shared" si="20"/>
        <v>0</v>
      </c>
      <c r="K175" s="207" t="s">
        <v>157</v>
      </c>
      <c r="L175" s="36"/>
      <c r="M175" s="212" t="s">
        <v>1</v>
      </c>
      <c r="N175" s="213" t="s">
        <v>40</v>
      </c>
      <c r="O175" s="68"/>
      <c r="P175" s="214">
        <f t="shared" si="21"/>
        <v>0</v>
      </c>
      <c r="Q175" s="214">
        <v>0.00059</v>
      </c>
      <c r="R175" s="214">
        <f t="shared" si="22"/>
        <v>0.061360000000000005</v>
      </c>
      <c r="S175" s="214">
        <v>0</v>
      </c>
      <c r="T175" s="215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6" t="s">
        <v>218</v>
      </c>
      <c r="AT175" s="216" t="s">
        <v>153</v>
      </c>
      <c r="AU175" s="216" t="s">
        <v>84</v>
      </c>
      <c r="AY175" s="14" t="s">
        <v>151</v>
      </c>
      <c r="BE175" s="217">
        <f t="shared" si="24"/>
        <v>0</v>
      </c>
      <c r="BF175" s="217">
        <f t="shared" si="25"/>
        <v>0</v>
      </c>
      <c r="BG175" s="217">
        <f t="shared" si="26"/>
        <v>0</v>
      </c>
      <c r="BH175" s="217">
        <f t="shared" si="27"/>
        <v>0</v>
      </c>
      <c r="BI175" s="217">
        <f t="shared" si="28"/>
        <v>0</v>
      </c>
      <c r="BJ175" s="14" t="s">
        <v>80</v>
      </c>
      <c r="BK175" s="217">
        <f t="shared" si="29"/>
        <v>0</v>
      </c>
      <c r="BL175" s="14" t="s">
        <v>218</v>
      </c>
      <c r="BM175" s="216" t="s">
        <v>317</v>
      </c>
    </row>
    <row r="176" spans="1:65" s="2" customFormat="1" ht="16.5" customHeight="1">
      <c r="A176" s="31"/>
      <c r="B176" s="32"/>
      <c r="C176" s="205" t="s">
        <v>318</v>
      </c>
      <c r="D176" s="205" t="s">
        <v>153</v>
      </c>
      <c r="E176" s="206" t="s">
        <v>319</v>
      </c>
      <c r="F176" s="207" t="s">
        <v>320</v>
      </c>
      <c r="G176" s="208" t="s">
        <v>205</v>
      </c>
      <c r="H176" s="209">
        <v>136</v>
      </c>
      <c r="I176" s="210"/>
      <c r="J176" s="211">
        <f t="shared" si="20"/>
        <v>0</v>
      </c>
      <c r="K176" s="207" t="s">
        <v>157</v>
      </c>
      <c r="L176" s="36"/>
      <c r="M176" s="212" t="s">
        <v>1</v>
      </c>
      <c r="N176" s="213" t="s">
        <v>40</v>
      </c>
      <c r="O176" s="68"/>
      <c r="P176" s="214">
        <f t="shared" si="21"/>
        <v>0</v>
      </c>
      <c r="Q176" s="214">
        <v>0.00201</v>
      </c>
      <c r="R176" s="214">
        <f t="shared" si="22"/>
        <v>0.27336</v>
      </c>
      <c r="S176" s="214">
        <v>0</v>
      </c>
      <c r="T176" s="215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6" t="s">
        <v>218</v>
      </c>
      <c r="AT176" s="216" t="s">
        <v>153</v>
      </c>
      <c r="AU176" s="216" t="s">
        <v>84</v>
      </c>
      <c r="AY176" s="14" t="s">
        <v>151</v>
      </c>
      <c r="BE176" s="217">
        <f t="shared" si="24"/>
        <v>0</v>
      </c>
      <c r="BF176" s="217">
        <f t="shared" si="25"/>
        <v>0</v>
      </c>
      <c r="BG176" s="217">
        <f t="shared" si="26"/>
        <v>0</v>
      </c>
      <c r="BH176" s="217">
        <f t="shared" si="27"/>
        <v>0</v>
      </c>
      <c r="BI176" s="217">
        <f t="shared" si="28"/>
        <v>0</v>
      </c>
      <c r="BJ176" s="14" t="s">
        <v>80</v>
      </c>
      <c r="BK176" s="217">
        <f t="shared" si="29"/>
        <v>0</v>
      </c>
      <c r="BL176" s="14" t="s">
        <v>218</v>
      </c>
      <c r="BM176" s="216" t="s">
        <v>321</v>
      </c>
    </row>
    <row r="177" spans="1:65" s="2" customFormat="1" ht="16.5" customHeight="1">
      <c r="A177" s="31"/>
      <c r="B177" s="32"/>
      <c r="C177" s="205" t="s">
        <v>322</v>
      </c>
      <c r="D177" s="205" t="s">
        <v>153</v>
      </c>
      <c r="E177" s="206" t="s">
        <v>323</v>
      </c>
      <c r="F177" s="207" t="s">
        <v>324</v>
      </c>
      <c r="G177" s="208" t="s">
        <v>205</v>
      </c>
      <c r="H177" s="209">
        <v>8</v>
      </c>
      <c r="I177" s="210"/>
      <c r="J177" s="211">
        <f t="shared" si="20"/>
        <v>0</v>
      </c>
      <c r="K177" s="207" t="s">
        <v>157</v>
      </c>
      <c r="L177" s="36"/>
      <c r="M177" s="212" t="s">
        <v>1</v>
      </c>
      <c r="N177" s="213" t="s">
        <v>40</v>
      </c>
      <c r="O177" s="68"/>
      <c r="P177" s="214">
        <f t="shared" si="21"/>
        <v>0</v>
      </c>
      <c r="Q177" s="214">
        <v>0.00145</v>
      </c>
      <c r="R177" s="214">
        <f t="shared" si="22"/>
        <v>0.0116</v>
      </c>
      <c r="S177" s="214">
        <v>0</v>
      </c>
      <c r="T177" s="215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6" t="s">
        <v>218</v>
      </c>
      <c r="AT177" s="216" t="s">
        <v>153</v>
      </c>
      <c r="AU177" s="216" t="s">
        <v>84</v>
      </c>
      <c r="AY177" s="14" t="s">
        <v>151</v>
      </c>
      <c r="BE177" s="217">
        <f t="shared" si="24"/>
        <v>0</v>
      </c>
      <c r="BF177" s="217">
        <f t="shared" si="25"/>
        <v>0</v>
      </c>
      <c r="BG177" s="217">
        <f t="shared" si="26"/>
        <v>0</v>
      </c>
      <c r="BH177" s="217">
        <f t="shared" si="27"/>
        <v>0</v>
      </c>
      <c r="BI177" s="217">
        <f t="shared" si="28"/>
        <v>0</v>
      </c>
      <c r="BJ177" s="14" t="s">
        <v>80</v>
      </c>
      <c r="BK177" s="217">
        <f t="shared" si="29"/>
        <v>0</v>
      </c>
      <c r="BL177" s="14" t="s">
        <v>218</v>
      </c>
      <c r="BM177" s="216" t="s">
        <v>325</v>
      </c>
    </row>
    <row r="178" spans="1:65" s="2" customFormat="1" ht="16.5" customHeight="1">
      <c r="A178" s="31"/>
      <c r="B178" s="32"/>
      <c r="C178" s="205" t="s">
        <v>326</v>
      </c>
      <c r="D178" s="205" t="s">
        <v>153</v>
      </c>
      <c r="E178" s="206" t="s">
        <v>327</v>
      </c>
      <c r="F178" s="207" t="s">
        <v>328</v>
      </c>
      <c r="G178" s="208" t="s">
        <v>205</v>
      </c>
      <c r="H178" s="209">
        <v>3</v>
      </c>
      <c r="I178" s="210"/>
      <c r="J178" s="211">
        <f t="shared" si="20"/>
        <v>0</v>
      </c>
      <c r="K178" s="207" t="s">
        <v>157</v>
      </c>
      <c r="L178" s="36"/>
      <c r="M178" s="212" t="s">
        <v>1</v>
      </c>
      <c r="N178" s="213" t="s">
        <v>40</v>
      </c>
      <c r="O178" s="68"/>
      <c r="P178" s="214">
        <f t="shared" si="21"/>
        <v>0</v>
      </c>
      <c r="Q178" s="214">
        <v>0.00184</v>
      </c>
      <c r="R178" s="214">
        <f t="shared" si="22"/>
        <v>0.005520000000000001</v>
      </c>
      <c r="S178" s="214">
        <v>0</v>
      </c>
      <c r="T178" s="215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6" t="s">
        <v>218</v>
      </c>
      <c r="AT178" s="216" t="s">
        <v>153</v>
      </c>
      <c r="AU178" s="216" t="s">
        <v>84</v>
      </c>
      <c r="AY178" s="14" t="s">
        <v>151</v>
      </c>
      <c r="BE178" s="217">
        <f t="shared" si="24"/>
        <v>0</v>
      </c>
      <c r="BF178" s="217">
        <f t="shared" si="25"/>
        <v>0</v>
      </c>
      <c r="BG178" s="217">
        <f t="shared" si="26"/>
        <v>0</v>
      </c>
      <c r="BH178" s="217">
        <f t="shared" si="27"/>
        <v>0</v>
      </c>
      <c r="BI178" s="217">
        <f t="shared" si="28"/>
        <v>0</v>
      </c>
      <c r="BJ178" s="14" t="s">
        <v>80</v>
      </c>
      <c r="BK178" s="217">
        <f t="shared" si="29"/>
        <v>0</v>
      </c>
      <c r="BL178" s="14" t="s">
        <v>218</v>
      </c>
      <c r="BM178" s="216" t="s">
        <v>329</v>
      </c>
    </row>
    <row r="179" spans="1:65" s="2" customFormat="1" ht="16.5" customHeight="1">
      <c r="A179" s="31"/>
      <c r="B179" s="32"/>
      <c r="C179" s="205" t="s">
        <v>330</v>
      </c>
      <c r="D179" s="205" t="s">
        <v>153</v>
      </c>
      <c r="E179" s="206" t="s">
        <v>331</v>
      </c>
      <c r="F179" s="207" t="s">
        <v>332</v>
      </c>
      <c r="G179" s="208" t="s">
        <v>205</v>
      </c>
      <c r="H179" s="209">
        <v>110</v>
      </c>
      <c r="I179" s="210"/>
      <c r="J179" s="211">
        <f t="shared" si="20"/>
        <v>0</v>
      </c>
      <c r="K179" s="207" t="s">
        <v>157</v>
      </c>
      <c r="L179" s="36"/>
      <c r="M179" s="212" t="s">
        <v>1</v>
      </c>
      <c r="N179" s="213" t="s">
        <v>40</v>
      </c>
      <c r="O179" s="68"/>
      <c r="P179" s="214">
        <f t="shared" si="21"/>
        <v>0</v>
      </c>
      <c r="Q179" s="214">
        <v>0.00041</v>
      </c>
      <c r="R179" s="214">
        <f t="shared" si="22"/>
        <v>0.0451</v>
      </c>
      <c r="S179" s="214">
        <v>0</v>
      </c>
      <c r="T179" s="215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6" t="s">
        <v>218</v>
      </c>
      <c r="AT179" s="216" t="s">
        <v>153</v>
      </c>
      <c r="AU179" s="216" t="s">
        <v>84</v>
      </c>
      <c r="AY179" s="14" t="s">
        <v>151</v>
      </c>
      <c r="BE179" s="217">
        <f t="shared" si="24"/>
        <v>0</v>
      </c>
      <c r="BF179" s="217">
        <f t="shared" si="25"/>
        <v>0</v>
      </c>
      <c r="BG179" s="217">
        <f t="shared" si="26"/>
        <v>0</v>
      </c>
      <c r="BH179" s="217">
        <f t="shared" si="27"/>
        <v>0</v>
      </c>
      <c r="BI179" s="217">
        <f t="shared" si="28"/>
        <v>0</v>
      </c>
      <c r="BJ179" s="14" t="s">
        <v>80</v>
      </c>
      <c r="BK179" s="217">
        <f t="shared" si="29"/>
        <v>0</v>
      </c>
      <c r="BL179" s="14" t="s">
        <v>218</v>
      </c>
      <c r="BM179" s="216" t="s">
        <v>333</v>
      </c>
    </row>
    <row r="180" spans="1:65" s="2" customFormat="1" ht="16.5" customHeight="1">
      <c r="A180" s="31"/>
      <c r="B180" s="32"/>
      <c r="C180" s="205" t="s">
        <v>334</v>
      </c>
      <c r="D180" s="205" t="s">
        <v>153</v>
      </c>
      <c r="E180" s="206" t="s">
        <v>335</v>
      </c>
      <c r="F180" s="207" t="s">
        <v>336</v>
      </c>
      <c r="G180" s="208" t="s">
        <v>205</v>
      </c>
      <c r="H180" s="209">
        <v>61</v>
      </c>
      <c r="I180" s="210"/>
      <c r="J180" s="211">
        <f t="shared" si="20"/>
        <v>0</v>
      </c>
      <c r="K180" s="207" t="s">
        <v>157</v>
      </c>
      <c r="L180" s="36"/>
      <c r="M180" s="212" t="s">
        <v>1</v>
      </c>
      <c r="N180" s="213" t="s">
        <v>40</v>
      </c>
      <c r="O180" s="68"/>
      <c r="P180" s="214">
        <f t="shared" si="21"/>
        <v>0</v>
      </c>
      <c r="Q180" s="214">
        <v>0.00048</v>
      </c>
      <c r="R180" s="214">
        <f t="shared" si="22"/>
        <v>0.02928</v>
      </c>
      <c r="S180" s="214">
        <v>0</v>
      </c>
      <c r="T180" s="215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6" t="s">
        <v>218</v>
      </c>
      <c r="AT180" s="216" t="s">
        <v>153</v>
      </c>
      <c r="AU180" s="216" t="s">
        <v>84</v>
      </c>
      <c r="AY180" s="14" t="s">
        <v>151</v>
      </c>
      <c r="BE180" s="217">
        <f t="shared" si="24"/>
        <v>0</v>
      </c>
      <c r="BF180" s="217">
        <f t="shared" si="25"/>
        <v>0</v>
      </c>
      <c r="BG180" s="217">
        <f t="shared" si="26"/>
        <v>0</v>
      </c>
      <c r="BH180" s="217">
        <f t="shared" si="27"/>
        <v>0</v>
      </c>
      <c r="BI180" s="217">
        <f t="shared" si="28"/>
        <v>0</v>
      </c>
      <c r="BJ180" s="14" t="s">
        <v>80</v>
      </c>
      <c r="BK180" s="217">
        <f t="shared" si="29"/>
        <v>0</v>
      </c>
      <c r="BL180" s="14" t="s">
        <v>218</v>
      </c>
      <c r="BM180" s="216" t="s">
        <v>337</v>
      </c>
    </row>
    <row r="181" spans="1:65" s="2" customFormat="1" ht="16.5" customHeight="1">
      <c r="A181" s="31"/>
      <c r="B181" s="32"/>
      <c r="C181" s="205" t="s">
        <v>338</v>
      </c>
      <c r="D181" s="205" t="s">
        <v>153</v>
      </c>
      <c r="E181" s="206" t="s">
        <v>339</v>
      </c>
      <c r="F181" s="207" t="s">
        <v>340</v>
      </c>
      <c r="G181" s="208" t="s">
        <v>205</v>
      </c>
      <c r="H181" s="209">
        <v>3.6</v>
      </c>
      <c r="I181" s="210"/>
      <c r="J181" s="211">
        <f t="shared" si="20"/>
        <v>0</v>
      </c>
      <c r="K181" s="207" t="s">
        <v>157</v>
      </c>
      <c r="L181" s="36"/>
      <c r="M181" s="212" t="s">
        <v>1</v>
      </c>
      <c r="N181" s="213" t="s">
        <v>40</v>
      </c>
      <c r="O181" s="68"/>
      <c r="P181" s="214">
        <f t="shared" si="21"/>
        <v>0</v>
      </c>
      <c r="Q181" s="214">
        <v>0.00071</v>
      </c>
      <c r="R181" s="214">
        <f t="shared" si="22"/>
        <v>0.002556</v>
      </c>
      <c r="S181" s="214">
        <v>0</v>
      </c>
      <c r="T181" s="215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6" t="s">
        <v>218</v>
      </c>
      <c r="AT181" s="216" t="s">
        <v>153</v>
      </c>
      <c r="AU181" s="216" t="s">
        <v>84</v>
      </c>
      <c r="AY181" s="14" t="s">
        <v>151</v>
      </c>
      <c r="BE181" s="217">
        <f t="shared" si="24"/>
        <v>0</v>
      </c>
      <c r="BF181" s="217">
        <f t="shared" si="25"/>
        <v>0</v>
      </c>
      <c r="BG181" s="217">
        <f t="shared" si="26"/>
        <v>0</v>
      </c>
      <c r="BH181" s="217">
        <f t="shared" si="27"/>
        <v>0</v>
      </c>
      <c r="BI181" s="217">
        <f t="shared" si="28"/>
        <v>0</v>
      </c>
      <c r="BJ181" s="14" t="s">
        <v>80</v>
      </c>
      <c r="BK181" s="217">
        <f t="shared" si="29"/>
        <v>0</v>
      </c>
      <c r="BL181" s="14" t="s">
        <v>218</v>
      </c>
      <c r="BM181" s="216" t="s">
        <v>341</v>
      </c>
    </row>
    <row r="182" spans="1:65" s="2" customFormat="1" ht="16.5" customHeight="1">
      <c r="A182" s="31"/>
      <c r="B182" s="32"/>
      <c r="C182" s="205" t="s">
        <v>342</v>
      </c>
      <c r="D182" s="205" t="s">
        <v>153</v>
      </c>
      <c r="E182" s="206" t="s">
        <v>343</v>
      </c>
      <c r="F182" s="207" t="s">
        <v>344</v>
      </c>
      <c r="G182" s="208" t="s">
        <v>205</v>
      </c>
      <c r="H182" s="209">
        <v>67.1</v>
      </c>
      <c r="I182" s="210"/>
      <c r="J182" s="211">
        <f t="shared" si="20"/>
        <v>0</v>
      </c>
      <c r="K182" s="207" t="s">
        <v>157</v>
      </c>
      <c r="L182" s="36"/>
      <c r="M182" s="212" t="s">
        <v>1</v>
      </c>
      <c r="N182" s="213" t="s">
        <v>40</v>
      </c>
      <c r="O182" s="68"/>
      <c r="P182" s="214">
        <f t="shared" si="21"/>
        <v>0</v>
      </c>
      <c r="Q182" s="214">
        <v>0.00224</v>
      </c>
      <c r="R182" s="214">
        <f t="shared" si="22"/>
        <v>0.15030399999999997</v>
      </c>
      <c r="S182" s="214">
        <v>0</v>
      </c>
      <c r="T182" s="215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6" t="s">
        <v>218</v>
      </c>
      <c r="AT182" s="216" t="s">
        <v>153</v>
      </c>
      <c r="AU182" s="216" t="s">
        <v>84</v>
      </c>
      <c r="AY182" s="14" t="s">
        <v>151</v>
      </c>
      <c r="BE182" s="217">
        <f t="shared" si="24"/>
        <v>0</v>
      </c>
      <c r="BF182" s="217">
        <f t="shared" si="25"/>
        <v>0</v>
      </c>
      <c r="BG182" s="217">
        <f t="shared" si="26"/>
        <v>0</v>
      </c>
      <c r="BH182" s="217">
        <f t="shared" si="27"/>
        <v>0</v>
      </c>
      <c r="BI182" s="217">
        <f t="shared" si="28"/>
        <v>0</v>
      </c>
      <c r="BJ182" s="14" t="s">
        <v>80</v>
      </c>
      <c r="BK182" s="217">
        <f t="shared" si="29"/>
        <v>0</v>
      </c>
      <c r="BL182" s="14" t="s">
        <v>218</v>
      </c>
      <c r="BM182" s="216" t="s">
        <v>345</v>
      </c>
    </row>
    <row r="183" spans="1:65" s="2" customFormat="1" ht="16.5" customHeight="1">
      <c r="A183" s="31"/>
      <c r="B183" s="32"/>
      <c r="C183" s="205" t="s">
        <v>346</v>
      </c>
      <c r="D183" s="205" t="s">
        <v>153</v>
      </c>
      <c r="E183" s="206" t="s">
        <v>347</v>
      </c>
      <c r="F183" s="207" t="s">
        <v>348</v>
      </c>
      <c r="G183" s="208" t="s">
        <v>172</v>
      </c>
      <c r="H183" s="209">
        <v>49</v>
      </c>
      <c r="I183" s="210"/>
      <c r="J183" s="211">
        <f t="shared" si="20"/>
        <v>0</v>
      </c>
      <c r="K183" s="207" t="s">
        <v>157</v>
      </c>
      <c r="L183" s="36"/>
      <c r="M183" s="212" t="s">
        <v>1</v>
      </c>
      <c r="N183" s="213" t="s">
        <v>40</v>
      </c>
      <c r="O183" s="68"/>
      <c r="P183" s="214">
        <f t="shared" si="21"/>
        <v>0</v>
      </c>
      <c r="Q183" s="214">
        <v>0</v>
      </c>
      <c r="R183" s="214">
        <f t="shared" si="22"/>
        <v>0</v>
      </c>
      <c r="S183" s="214">
        <v>0</v>
      </c>
      <c r="T183" s="215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6" t="s">
        <v>218</v>
      </c>
      <c r="AT183" s="216" t="s">
        <v>153</v>
      </c>
      <c r="AU183" s="216" t="s">
        <v>84</v>
      </c>
      <c r="AY183" s="14" t="s">
        <v>151</v>
      </c>
      <c r="BE183" s="217">
        <f t="shared" si="24"/>
        <v>0</v>
      </c>
      <c r="BF183" s="217">
        <f t="shared" si="25"/>
        <v>0</v>
      </c>
      <c r="BG183" s="217">
        <f t="shared" si="26"/>
        <v>0</v>
      </c>
      <c r="BH183" s="217">
        <f t="shared" si="27"/>
        <v>0</v>
      </c>
      <c r="BI183" s="217">
        <f t="shared" si="28"/>
        <v>0</v>
      </c>
      <c r="BJ183" s="14" t="s">
        <v>80</v>
      </c>
      <c r="BK183" s="217">
        <f t="shared" si="29"/>
        <v>0</v>
      </c>
      <c r="BL183" s="14" t="s">
        <v>218</v>
      </c>
      <c r="BM183" s="216" t="s">
        <v>349</v>
      </c>
    </row>
    <row r="184" spans="1:65" s="2" customFormat="1" ht="16.5" customHeight="1">
      <c r="A184" s="31"/>
      <c r="B184" s="32"/>
      <c r="C184" s="205" t="s">
        <v>350</v>
      </c>
      <c r="D184" s="205" t="s">
        <v>153</v>
      </c>
      <c r="E184" s="206" t="s">
        <v>351</v>
      </c>
      <c r="F184" s="207" t="s">
        <v>352</v>
      </c>
      <c r="G184" s="208" t="s">
        <v>172</v>
      </c>
      <c r="H184" s="209">
        <v>30</v>
      </c>
      <c r="I184" s="210"/>
      <c r="J184" s="211">
        <f t="shared" si="20"/>
        <v>0</v>
      </c>
      <c r="K184" s="207" t="s">
        <v>157</v>
      </c>
      <c r="L184" s="36"/>
      <c r="M184" s="212" t="s">
        <v>1</v>
      </c>
      <c r="N184" s="213" t="s">
        <v>40</v>
      </c>
      <c r="O184" s="68"/>
      <c r="P184" s="214">
        <f t="shared" si="21"/>
        <v>0</v>
      </c>
      <c r="Q184" s="214">
        <v>0</v>
      </c>
      <c r="R184" s="214">
        <f t="shared" si="22"/>
        <v>0</v>
      </c>
      <c r="S184" s="214">
        <v>0</v>
      </c>
      <c r="T184" s="215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6" t="s">
        <v>218</v>
      </c>
      <c r="AT184" s="216" t="s">
        <v>153</v>
      </c>
      <c r="AU184" s="216" t="s">
        <v>84</v>
      </c>
      <c r="AY184" s="14" t="s">
        <v>151</v>
      </c>
      <c r="BE184" s="217">
        <f t="shared" si="24"/>
        <v>0</v>
      </c>
      <c r="BF184" s="217">
        <f t="shared" si="25"/>
        <v>0</v>
      </c>
      <c r="BG184" s="217">
        <f t="shared" si="26"/>
        <v>0</v>
      </c>
      <c r="BH184" s="217">
        <f t="shared" si="27"/>
        <v>0</v>
      </c>
      <c r="BI184" s="217">
        <f t="shared" si="28"/>
        <v>0</v>
      </c>
      <c r="BJ184" s="14" t="s">
        <v>80</v>
      </c>
      <c r="BK184" s="217">
        <f t="shared" si="29"/>
        <v>0</v>
      </c>
      <c r="BL184" s="14" t="s">
        <v>218</v>
      </c>
      <c r="BM184" s="216" t="s">
        <v>353</v>
      </c>
    </row>
    <row r="185" spans="1:65" s="2" customFormat="1" ht="16.5" customHeight="1">
      <c r="A185" s="31"/>
      <c r="B185" s="32"/>
      <c r="C185" s="205" t="s">
        <v>354</v>
      </c>
      <c r="D185" s="205" t="s">
        <v>153</v>
      </c>
      <c r="E185" s="206" t="s">
        <v>355</v>
      </c>
      <c r="F185" s="207" t="s">
        <v>356</v>
      </c>
      <c r="G185" s="208" t="s">
        <v>172</v>
      </c>
      <c r="H185" s="209">
        <v>2</v>
      </c>
      <c r="I185" s="210"/>
      <c r="J185" s="211">
        <f t="shared" si="20"/>
        <v>0</v>
      </c>
      <c r="K185" s="207" t="s">
        <v>157</v>
      </c>
      <c r="L185" s="36"/>
      <c r="M185" s="212" t="s">
        <v>1</v>
      </c>
      <c r="N185" s="213" t="s">
        <v>40</v>
      </c>
      <c r="O185" s="68"/>
      <c r="P185" s="214">
        <f t="shared" si="21"/>
        <v>0</v>
      </c>
      <c r="Q185" s="214">
        <v>0</v>
      </c>
      <c r="R185" s="214">
        <f t="shared" si="22"/>
        <v>0</v>
      </c>
      <c r="S185" s="214">
        <v>0</v>
      </c>
      <c r="T185" s="215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6" t="s">
        <v>218</v>
      </c>
      <c r="AT185" s="216" t="s">
        <v>153</v>
      </c>
      <c r="AU185" s="216" t="s">
        <v>84</v>
      </c>
      <c r="AY185" s="14" t="s">
        <v>151</v>
      </c>
      <c r="BE185" s="217">
        <f t="shared" si="24"/>
        <v>0</v>
      </c>
      <c r="BF185" s="217">
        <f t="shared" si="25"/>
        <v>0</v>
      </c>
      <c r="BG185" s="217">
        <f t="shared" si="26"/>
        <v>0</v>
      </c>
      <c r="BH185" s="217">
        <f t="shared" si="27"/>
        <v>0</v>
      </c>
      <c r="BI185" s="217">
        <f t="shared" si="28"/>
        <v>0</v>
      </c>
      <c r="BJ185" s="14" t="s">
        <v>80</v>
      </c>
      <c r="BK185" s="217">
        <f t="shared" si="29"/>
        <v>0</v>
      </c>
      <c r="BL185" s="14" t="s">
        <v>218</v>
      </c>
      <c r="BM185" s="216" t="s">
        <v>357</v>
      </c>
    </row>
    <row r="186" spans="1:65" s="2" customFormat="1" ht="16.5" customHeight="1">
      <c r="A186" s="31"/>
      <c r="B186" s="32"/>
      <c r="C186" s="205" t="s">
        <v>358</v>
      </c>
      <c r="D186" s="205" t="s">
        <v>153</v>
      </c>
      <c r="E186" s="206" t="s">
        <v>359</v>
      </c>
      <c r="F186" s="207" t="s">
        <v>360</v>
      </c>
      <c r="G186" s="208" t="s">
        <v>172</v>
      </c>
      <c r="H186" s="209">
        <v>36</v>
      </c>
      <c r="I186" s="210"/>
      <c r="J186" s="211">
        <f t="shared" si="20"/>
        <v>0</v>
      </c>
      <c r="K186" s="207" t="s">
        <v>157</v>
      </c>
      <c r="L186" s="36"/>
      <c r="M186" s="212" t="s">
        <v>1</v>
      </c>
      <c r="N186" s="213" t="s">
        <v>40</v>
      </c>
      <c r="O186" s="68"/>
      <c r="P186" s="214">
        <f t="shared" si="21"/>
        <v>0</v>
      </c>
      <c r="Q186" s="214">
        <v>0</v>
      </c>
      <c r="R186" s="214">
        <f t="shared" si="22"/>
        <v>0</v>
      </c>
      <c r="S186" s="214">
        <v>0</v>
      </c>
      <c r="T186" s="215">
        <f t="shared" si="2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6" t="s">
        <v>218</v>
      </c>
      <c r="AT186" s="216" t="s">
        <v>153</v>
      </c>
      <c r="AU186" s="216" t="s">
        <v>84</v>
      </c>
      <c r="AY186" s="14" t="s">
        <v>151</v>
      </c>
      <c r="BE186" s="217">
        <f t="shared" si="24"/>
        <v>0</v>
      </c>
      <c r="BF186" s="217">
        <f t="shared" si="25"/>
        <v>0</v>
      </c>
      <c r="BG186" s="217">
        <f t="shared" si="26"/>
        <v>0</v>
      </c>
      <c r="BH186" s="217">
        <f t="shared" si="27"/>
        <v>0</v>
      </c>
      <c r="BI186" s="217">
        <f t="shared" si="28"/>
        <v>0</v>
      </c>
      <c r="BJ186" s="14" t="s">
        <v>80</v>
      </c>
      <c r="BK186" s="217">
        <f t="shared" si="29"/>
        <v>0</v>
      </c>
      <c r="BL186" s="14" t="s">
        <v>218</v>
      </c>
      <c r="BM186" s="216" t="s">
        <v>361</v>
      </c>
    </row>
    <row r="187" spans="1:65" s="2" customFormat="1" ht="16.5" customHeight="1">
      <c r="A187" s="31"/>
      <c r="B187" s="32"/>
      <c r="C187" s="205" t="s">
        <v>362</v>
      </c>
      <c r="D187" s="205" t="s">
        <v>153</v>
      </c>
      <c r="E187" s="206" t="s">
        <v>363</v>
      </c>
      <c r="F187" s="207" t="s">
        <v>364</v>
      </c>
      <c r="G187" s="208" t="s">
        <v>172</v>
      </c>
      <c r="H187" s="209">
        <v>12</v>
      </c>
      <c r="I187" s="210"/>
      <c r="J187" s="211">
        <f t="shared" si="20"/>
        <v>0</v>
      </c>
      <c r="K187" s="207" t="s">
        <v>157</v>
      </c>
      <c r="L187" s="36"/>
      <c r="M187" s="212" t="s">
        <v>1</v>
      </c>
      <c r="N187" s="213" t="s">
        <v>40</v>
      </c>
      <c r="O187" s="68"/>
      <c r="P187" s="214">
        <f t="shared" si="21"/>
        <v>0</v>
      </c>
      <c r="Q187" s="214">
        <v>0</v>
      </c>
      <c r="R187" s="214">
        <f t="shared" si="22"/>
        <v>0</v>
      </c>
      <c r="S187" s="214">
        <v>0.02027</v>
      </c>
      <c r="T187" s="215">
        <f t="shared" si="23"/>
        <v>0.24324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6" t="s">
        <v>218</v>
      </c>
      <c r="AT187" s="216" t="s">
        <v>153</v>
      </c>
      <c r="AU187" s="216" t="s">
        <v>84</v>
      </c>
      <c r="AY187" s="14" t="s">
        <v>151</v>
      </c>
      <c r="BE187" s="217">
        <f t="shared" si="24"/>
        <v>0</v>
      </c>
      <c r="BF187" s="217">
        <f t="shared" si="25"/>
        <v>0</v>
      </c>
      <c r="BG187" s="217">
        <f t="shared" si="26"/>
        <v>0</v>
      </c>
      <c r="BH187" s="217">
        <f t="shared" si="27"/>
        <v>0</v>
      </c>
      <c r="BI187" s="217">
        <f t="shared" si="28"/>
        <v>0</v>
      </c>
      <c r="BJ187" s="14" t="s">
        <v>80</v>
      </c>
      <c r="BK187" s="217">
        <f t="shared" si="29"/>
        <v>0</v>
      </c>
      <c r="BL187" s="14" t="s">
        <v>218</v>
      </c>
      <c r="BM187" s="216" t="s">
        <v>365</v>
      </c>
    </row>
    <row r="188" spans="1:65" s="2" customFormat="1" ht="21.75" customHeight="1">
      <c r="A188" s="31"/>
      <c r="B188" s="32"/>
      <c r="C188" s="205" t="s">
        <v>366</v>
      </c>
      <c r="D188" s="205" t="s">
        <v>153</v>
      </c>
      <c r="E188" s="206" t="s">
        <v>367</v>
      </c>
      <c r="F188" s="207" t="s">
        <v>368</v>
      </c>
      <c r="G188" s="208" t="s">
        <v>172</v>
      </c>
      <c r="H188" s="209">
        <v>12</v>
      </c>
      <c r="I188" s="210"/>
      <c r="J188" s="211">
        <f t="shared" si="20"/>
        <v>0</v>
      </c>
      <c r="K188" s="207" t="s">
        <v>157</v>
      </c>
      <c r="L188" s="36"/>
      <c r="M188" s="212" t="s">
        <v>1</v>
      </c>
      <c r="N188" s="213" t="s">
        <v>40</v>
      </c>
      <c r="O188" s="68"/>
      <c r="P188" s="214">
        <f t="shared" si="21"/>
        <v>0</v>
      </c>
      <c r="Q188" s="214">
        <v>0.00148</v>
      </c>
      <c r="R188" s="214">
        <f t="shared" si="22"/>
        <v>0.017759999999999998</v>
      </c>
      <c r="S188" s="214">
        <v>0</v>
      </c>
      <c r="T188" s="215">
        <f t="shared" si="2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6" t="s">
        <v>218</v>
      </c>
      <c r="AT188" s="216" t="s">
        <v>153</v>
      </c>
      <c r="AU188" s="216" t="s">
        <v>84</v>
      </c>
      <c r="AY188" s="14" t="s">
        <v>151</v>
      </c>
      <c r="BE188" s="217">
        <f t="shared" si="24"/>
        <v>0</v>
      </c>
      <c r="BF188" s="217">
        <f t="shared" si="25"/>
        <v>0</v>
      </c>
      <c r="BG188" s="217">
        <f t="shared" si="26"/>
        <v>0</v>
      </c>
      <c r="BH188" s="217">
        <f t="shared" si="27"/>
        <v>0</v>
      </c>
      <c r="BI188" s="217">
        <f t="shared" si="28"/>
        <v>0</v>
      </c>
      <c r="BJ188" s="14" t="s">
        <v>80</v>
      </c>
      <c r="BK188" s="217">
        <f t="shared" si="29"/>
        <v>0</v>
      </c>
      <c r="BL188" s="14" t="s">
        <v>218</v>
      </c>
      <c r="BM188" s="216" t="s">
        <v>369</v>
      </c>
    </row>
    <row r="189" spans="1:65" s="2" customFormat="1" ht="16.5" customHeight="1">
      <c r="A189" s="31"/>
      <c r="B189" s="32"/>
      <c r="C189" s="205" t="s">
        <v>370</v>
      </c>
      <c r="D189" s="205" t="s">
        <v>153</v>
      </c>
      <c r="E189" s="206" t="s">
        <v>371</v>
      </c>
      <c r="F189" s="207" t="s">
        <v>372</v>
      </c>
      <c r="G189" s="208" t="s">
        <v>172</v>
      </c>
      <c r="H189" s="209">
        <v>1</v>
      </c>
      <c r="I189" s="210"/>
      <c r="J189" s="211">
        <f t="shared" si="20"/>
        <v>0</v>
      </c>
      <c r="K189" s="207" t="s">
        <v>157</v>
      </c>
      <c r="L189" s="36"/>
      <c r="M189" s="212" t="s">
        <v>1</v>
      </c>
      <c r="N189" s="213" t="s">
        <v>40</v>
      </c>
      <c r="O189" s="68"/>
      <c r="P189" s="214">
        <f t="shared" si="21"/>
        <v>0</v>
      </c>
      <c r="Q189" s="214">
        <v>9E-05</v>
      </c>
      <c r="R189" s="214">
        <f t="shared" si="22"/>
        <v>9E-05</v>
      </c>
      <c r="S189" s="214">
        <v>0</v>
      </c>
      <c r="T189" s="215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16" t="s">
        <v>218</v>
      </c>
      <c r="AT189" s="216" t="s">
        <v>153</v>
      </c>
      <c r="AU189" s="216" t="s">
        <v>84</v>
      </c>
      <c r="AY189" s="14" t="s">
        <v>151</v>
      </c>
      <c r="BE189" s="217">
        <f t="shared" si="24"/>
        <v>0</v>
      </c>
      <c r="BF189" s="217">
        <f t="shared" si="25"/>
        <v>0</v>
      </c>
      <c r="BG189" s="217">
        <f t="shared" si="26"/>
        <v>0</v>
      </c>
      <c r="BH189" s="217">
        <f t="shared" si="27"/>
        <v>0</v>
      </c>
      <c r="BI189" s="217">
        <f t="shared" si="28"/>
        <v>0</v>
      </c>
      <c r="BJ189" s="14" t="s">
        <v>80</v>
      </c>
      <c r="BK189" s="217">
        <f t="shared" si="29"/>
        <v>0</v>
      </c>
      <c r="BL189" s="14" t="s">
        <v>218</v>
      </c>
      <c r="BM189" s="216" t="s">
        <v>373</v>
      </c>
    </row>
    <row r="190" spans="1:65" s="2" customFormat="1" ht="16.5" customHeight="1">
      <c r="A190" s="31"/>
      <c r="B190" s="32"/>
      <c r="C190" s="205" t="s">
        <v>374</v>
      </c>
      <c r="D190" s="205" t="s">
        <v>153</v>
      </c>
      <c r="E190" s="206" t="s">
        <v>375</v>
      </c>
      <c r="F190" s="207" t="s">
        <v>376</v>
      </c>
      <c r="G190" s="208" t="s">
        <v>205</v>
      </c>
      <c r="H190" s="209">
        <v>592.7</v>
      </c>
      <c r="I190" s="210"/>
      <c r="J190" s="211">
        <f t="shared" si="20"/>
        <v>0</v>
      </c>
      <c r="K190" s="207" t="s">
        <v>157</v>
      </c>
      <c r="L190" s="36"/>
      <c r="M190" s="212" t="s">
        <v>1</v>
      </c>
      <c r="N190" s="213" t="s">
        <v>40</v>
      </c>
      <c r="O190" s="68"/>
      <c r="P190" s="214">
        <f t="shared" si="21"/>
        <v>0</v>
      </c>
      <c r="Q190" s="214">
        <v>0</v>
      </c>
      <c r="R190" s="214">
        <f t="shared" si="22"/>
        <v>0</v>
      </c>
      <c r="S190" s="214">
        <v>0</v>
      </c>
      <c r="T190" s="215">
        <f t="shared" si="2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6" t="s">
        <v>218</v>
      </c>
      <c r="AT190" s="216" t="s">
        <v>153</v>
      </c>
      <c r="AU190" s="216" t="s">
        <v>84</v>
      </c>
      <c r="AY190" s="14" t="s">
        <v>151</v>
      </c>
      <c r="BE190" s="217">
        <f t="shared" si="24"/>
        <v>0</v>
      </c>
      <c r="BF190" s="217">
        <f t="shared" si="25"/>
        <v>0</v>
      </c>
      <c r="BG190" s="217">
        <f t="shared" si="26"/>
        <v>0</v>
      </c>
      <c r="BH190" s="217">
        <f t="shared" si="27"/>
        <v>0</v>
      </c>
      <c r="BI190" s="217">
        <f t="shared" si="28"/>
        <v>0</v>
      </c>
      <c r="BJ190" s="14" t="s">
        <v>80</v>
      </c>
      <c r="BK190" s="217">
        <f t="shared" si="29"/>
        <v>0</v>
      </c>
      <c r="BL190" s="14" t="s">
        <v>218</v>
      </c>
      <c r="BM190" s="216" t="s">
        <v>377</v>
      </c>
    </row>
    <row r="191" spans="1:65" s="2" customFormat="1" ht="16.5" customHeight="1">
      <c r="A191" s="31"/>
      <c r="B191" s="32"/>
      <c r="C191" s="205" t="s">
        <v>378</v>
      </c>
      <c r="D191" s="205" t="s">
        <v>153</v>
      </c>
      <c r="E191" s="206" t="s">
        <v>379</v>
      </c>
      <c r="F191" s="207" t="s">
        <v>380</v>
      </c>
      <c r="G191" s="208" t="s">
        <v>205</v>
      </c>
      <c r="H191" s="209">
        <v>57</v>
      </c>
      <c r="I191" s="210"/>
      <c r="J191" s="211">
        <f t="shared" si="20"/>
        <v>0</v>
      </c>
      <c r="K191" s="207" t="s">
        <v>157</v>
      </c>
      <c r="L191" s="36"/>
      <c r="M191" s="212" t="s">
        <v>1</v>
      </c>
      <c r="N191" s="213" t="s">
        <v>40</v>
      </c>
      <c r="O191" s="68"/>
      <c r="P191" s="214">
        <f t="shared" si="21"/>
        <v>0</v>
      </c>
      <c r="Q191" s="214">
        <v>0</v>
      </c>
      <c r="R191" s="214">
        <f t="shared" si="22"/>
        <v>0</v>
      </c>
      <c r="S191" s="214">
        <v>0</v>
      </c>
      <c r="T191" s="215">
        <f t="shared" si="2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16" t="s">
        <v>218</v>
      </c>
      <c r="AT191" s="216" t="s">
        <v>153</v>
      </c>
      <c r="AU191" s="216" t="s">
        <v>84</v>
      </c>
      <c r="AY191" s="14" t="s">
        <v>151</v>
      </c>
      <c r="BE191" s="217">
        <f t="shared" si="24"/>
        <v>0</v>
      </c>
      <c r="BF191" s="217">
        <f t="shared" si="25"/>
        <v>0</v>
      </c>
      <c r="BG191" s="217">
        <f t="shared" si="26"/>
        <v>0</v>
      </c>
      <c r="BH191" s="217">
        <f t="shared" si="27"/>
        <v>0</v>
      </c>
      <c r="BI191" s="217">
        <f t="shared" si="28"/>
        <v>0</v>
      </c>
      <c r="BJ191" s="14" t="s">
        <v>80</v>
      </c>
      <c r="BK191" s="217">
        <f t="shared" si="29"/>
        <v>0</v>
      </c>
      <c r="BL191" s="14" t="s">
        <v>218</v>
      </c>
      <c r="BM191" s="216" t="s">
        <v>381</v>
      </c>
    </row>
    <row r="192" spans="1:65" s="2" customFormat="1" ht="21.75" customHeight="1">
      <c r="A192" s="31"/>
      <c r="B192" s="32"/>
      <c r="C192" s="205" t="s">
        <v>382</v>
      </c>
      <c r="D192" s="205" t="s">
        <v>153</v>
      </c>
      <c r="E192" s="206" t="s">
        <v>383</v>
      </c>
      <c r="F192" s="207" t="s">
        <v>384</v>
      </c>
      <c r="G192" s="208" t="s">
        <v>385</v>
      </c>
      <c r="H192" s="218"/>
      <c r="I192" s="210"/>
      <c r="J192" s="211">
        <f t="shared" si="20"/>
        <v>0</v>
      </c>
      <c r="K192" s="207" t="s">
        <v>157</v>
      </c>
      <c r="L192" s="36"/>
      <c r="M192" s="212" t="s">
        <v>1</v>
      </c>
      <c r="N192" s="213" t="s">
        <v>40</v>
      </c>
      <c r="O192" s="68"/>
      <c r="P192" s="214">
        <f t="shared" si="21"/>
        <v>0</v>
      </c>
      <c r="Q192" s="214">
        <v>0</v>
      </c>
      <c r="R192" s="214">
        <f t="shared" si="22"/>
        <v>0</v>
      </c>
      <c r="S192" s="214">
        <v>0</v>
      </c>
      <c r="T192" s="215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16" t="s">
        <v>218</v>
      </c>
      <c r="AT192" s="216" t="s">
        <v>153</v>
      </c>
      <c r="AU192" s="216" t="s">
        <v>84</v>
      </c>
      <c r="AY192" s="14" t="s">
        <v>151</v>
      </c>
      <c r="BE192" s="217">
        <f t="shared" si="24"/>
        <v>0</v>
      </c>
      <c r="BF192" s="217">
        <f t="shared" si="25"/>
        <v>0</v>
      </c>
      <c r="BG192" s="217">
        <f t="shared" si="26"/>
        <v>0</v>
      </c>
      <c r="BH192" s="217">
        <f t="shared" si="27"/>
        <v>0</v>
      </c>
      <c r="BI192" s="217">
        <f t="shared" si="28"/>
        <v>0</v>
      </c>
      <c r="BJ192" s="14" t="s">
        <v>80</v>
      </c>
      <c r="BK192" s="217">
        <f t="shared" si="29"/>
        <v>0</v>
      </c>
      <c r="BL192" s="14" t="s">
        <v>218</v>
      </c>
      <c r="BM192" s="216" t="s">
        <v>386</v>
      </c>
    </row>
    <row r="193" spans="2:63" s="12" customFormat="1" ht="22.9" customHeight="1">
      <c r="B193" s="189"/>
      <c r="C193" s="190"/>
      <c r="D193" s="191" t="s">
        <v>74</v>
      </c>
      <c r="E193" s="203" t="s">
        <v>387</v>
      </c>
      <c r="F193" s="203" t="s">
        <v>388</v>
      </c>
      <c r="G193" s="190"/>
      <c r="H193" s="190"/>
      <c r="I193" s="193"/>
      <c r="J193" s="204">
        <f>BK193</f>
        <v>0</v>
      </c>
      <c r="K193" s="190"/>
      <c r="L193" s="195"/>
      <c r="M193" s="196"/>
      <c r="N193" s="197"/>
      <c r="O193" s="197"/>
      <c r="P193" s="198">
        <f>SUM(P194:P227)</f>
        <v>0</v>
      </c>
      <c r="Q193" s="197"/>
      <c r="R193" s="198">
        <f>SUM(R194:R227)</f>
        <v>1.8329399999999996</v>
      </c>
      <c r="S193" s="197"/>
      <c r="T193" s="199">
        <f>SUM(T194:T227)</f>
        <v>2.80825</v>
      </c>
      <c r="AR193" s="200" t="s">
        <v>84</v>
      </c>
      <c r="AT193" s="201" t="s">
        <v>74</v>
      </c>
      <c r="AU193" s="201" t="s">
        <v>80</v>
      </c>
      <c r="AY193" s="200" t="s">
        <v>151</v>
      </c>
      <c r="BK193" s="202">
        <f>SUM(BK194:BK227)</f>
        <v>0</v>
      </c>
    </row>
    <row r="194" spans="1:65" s="2" customFormat="1" ht="21.75" customHeight="1">
      <c r="A194" s="31"/>
      <c r="B194" s="32"/>
      <c r="C194" s="205" t="s">
        <v>389</v>
      </c>
      <c r="D194" s="205" t="s">
        <v>153</v>
      </c>
      <c r="E194" s="206" t="s">
        <v>390</v>
      </c>
      <c r="F194" s="207" t="s">
        <v>391</v>
      </c>
      <c r="G194" s="208" t="s">
        <v>205</v>
      </c>
      <c r="H194" s="209">
        <v>756</v>
      </c>
      <c r="I194" s="210"/>
      <c r="J194" s="211">
        <f aca="true" t="shared" si="30" ref="J194:J227">ROUND(I194*H194,2)</f>
        <v>0</v>
      </c>
      <c r="K194" s="207" t="s">
        <v>157</v>
      </c>
      <c r="L194" s="36"/>
      <c r="M194" s="212" t="s">
        <v>1</v>
      </c>
      <c r="N194" s="213" t="s">
        <v>40</v>
      </c>
      <c r="O194" s="68"/>
      <c r="P194" s="214">
        <f aca="true" t="shared" si="31" ref="P194:P227">O194*H194</f>
        <v>0</v>
      </c>
      <c r="Q194" s="214">
        <v>0</v>
      </c>
      <c r="R194" s="214">
        <f aca="true" t="shared" si="32" ref="R194:R227">Q194*H194</f>
        <v>0</v>
      </c>
      <c r="S194" s="214">
        <v>0.00213</v>
      </c>
      <c r="T194" s="215">
        <f aca="true" t="shared" si="33" ref="T194:T227">S194*H194</f>
        <v>1.61028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16" t="s">
        <v>218</v>
      </c>
      <c r="AT194" s="216" t="s">
        <v>153</v>
      </c>
      <c r="AU194" s="216" t="s">
        <v>84</v>
      </c>
      <c r="AY194" s="14" t="s">
        <v>151</v>
      </c>
      <c r="BE194" s="217">
        <f aca="true" t="shared" si="34" ref="BE194:BE227">IF(N194="základní",J194,0)</f>
        <v>0</v>
      </c>
      <c r="BF194" s="217">
        <f aca="true" t="shared" si="35" ref="BF194:BF227">IF(N194="snížená",J194,0)</f>
        <v>0</v>
      </c>
      <c r="BG194" s="217">
        <f aca="true" t="shared" si="36" ref="BG194:BG227">IF(N194="zákl. přenesená",J194,0)</f>
        <v>0</v>
      </c>
      <c r="BH194" s="217">
        <f aca="true" t="shared" si="37" ref="BH194:BH227">IF(N194="sníž. přenesená",J194,0)</f>
        <v>0</v>
      </c>
      <c r="BI194" s="217">
        <f aca="true" t="shared" si="38" ref="BI194:BI227">IF(N194="nulová",J194,0)</f>
        <v>0</v>
      </c>
      <c r="BJ194" s="14" t="s">
        <v>80</v>
      </c>
      <c r="BK194" s="217">
        <f aca="true" t="shared" si="39" ref="BK194:BK227">ROUND(I194*H194,2)</f>
        <v>0</v>
      </c>
      <c r="BL194" s="14" t="s">
        <v>218</v>
      </c>
      <c r="BM194" s="216" t="s">
        <v>392</v>
      </c>
    </row>
    <row r="195" spans="1:65" s="2" customFormat="1" ht="21.75" customHeight="1">
      <c r="A195" s="31"/>
      <c r="B195" s="32"/>
      <c r="C195" s="205" t="s">
        <v>393</v>
      </c>
      <c r="D195" s="205" t="s">
        <v>153</v>
      </c>
      <c r="E195" s="206" t="s">
        <v>394</v>
      </c>
      <c r="F195" s="207" t="s">
        <v>395</v>
      </c>
      <c r="G195" s="208" t="s">
        <v>205</v>
      </c>
      <c r="H195" s="209">
        <v>101</v>
      </c>
      <c r="I195" s="210"/>
      <c r="J195" s="211">
        <f t="shared" si="30"/>
        <v>0</v>
      </c>
      <c r="K195" s="207" t="s">
        <v>157</v>
      </c>
      <c r="L195" s="36"/>
      <c r="M195" s="212" t="s">
        <v>1</v>
      </c>
      <c r="N195" s="213" t="s">
        <v>40</v>
      </c>
      <c r="O195" s="68"/>
      <c r="P195" s="214">
        <f t="shared" si="31"/>
        <v>0</v>
      </c>
      <c r="Q195" s="214">
        <v>0</v>
      </c>
      <c r="R195" s="214">
        <f t="shared" si="32"/>
        <v>0</v>
      </c>
      <c r="S195" s="214">
        <v>0.00497</v>
      </c>
      <c r="T195" s="215">
        <f t="shared" si="33"/>
        <v>0.5019699999999999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6" t="s">
        <v>218</v>
      </c>
      <c r="AT195" s="216" t="s">
        <v>153</v>
      </c>
      <c r="AU195" s="216" t="s">
        <v>84</v>
      </c>
      <c r="AY195" s="14" t="s">
        <v>151</v>
      </c>
      <c r="BE195" s="217">
        <f t="shared" si="34"/>
        <v>0</v>
      </c>
      <c r="BF195" s="217">
        <f t="shared" si="35"/>
        <v>0</v>
      </c>
      <c r="BG195" s="217">
        <f t="shared" si="36"/>
        <v>0</v>
      </c>
      <c r="BH195" s="217">
        <f t="shared" si="37"/>
        <v>0</v>
      </c>
      <c r="BI195" s="217">
        <f t="shared" si="38"/>
        <v>0</v>
      </c>
      <c r="BJ195" s="14" t="s">
        <v>80</v>
      </c>
      <c r="BK195" s="217">
        <f t="shared" si="39"/>
        <v>0</v>
      </c>
      <c r="BL195" s="14" t="s">
        <v>218</v>
      </c>
      <c r="BM195" s="216" t="s">
        <v>396</v>
      </c>
    </row>
    <row r="196" spans="1:65" s="2" customFormat="1" ht="21.75" customHeight="1">
      <c r="A196" s="31"/>
      <c r="B196" s="32"/>
      <c r="C196" s="205" t="s">
        <v>397</v>
      </c>
      <c r="D196" s="205" t="s">
        <v>153</v>
      </c>
      <c r="E196" s="206" t="s">
        <v>398</v>
      </c>
      <c r="F196" s="207" t="s">
        <v>399</v>
      </c>
      <c r="G196" s="208" t="s">
        <v>205</v>
      </c>
      <c r="H196" s="209">
        <v>18</v>
      </c>
      <c r="I196" s="210"/>
      <c r="J196" s="211">
        <f t="shared" si="30"/>
        <v>0</v>
      </c>
      <c r="K196" s="207" t="s">
        <v>157</v>
      </c>
      <c r="L196" s="36"/>
      <c r="M196" s="212" t="s">
        <v>1</v>
      </c>
      <c r="N196" s="213" t="s">
        <v>40</v>
      </c>
      <c r="O196" s="68"/>
      <c r="P196" s="214">
        <f t="shared" si="31"/>
        <v>0</v>
      </c>
      <c r="Q196" s="214">
        <v>0</v>
      </c>
      <c r="R196" s="214">
        <f t="shared" si="32"/>
        <v>0</v>
      </c>
      <c r="S196" s="214">
        <v>0.0067</v>
      </c>
      <c r="T196" s="215">
        <f t="shared" si="33"/>
        <v>0.1206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16" t="s">
        <v>218</v>
      </c>
      <c r="AT196" s="216" t="s">
        <v>153</v>
      </c>
      <c r="AU196" s="216" t="s">
        <v>84</v>
      </c>
      <c r="AY196" s="14" t="s">
        <v>151</v>
      </c>
      <c r="BE196" s="217">
        <f t="shared" si="34"/>
        <v>0</v>
      </c>
      <c r="BF196" s="217">
        <f t="shared" si="35"/>
        <v>0</v>
      </c>
      <c r="BG196" s="217">
        <f t="shared" si="36"/>
        <v>0</v>
      </c>
      <c r="BH196" s="217">
        <f t="shared" si="37"/>
        <v>0</v>
      </c>
      <c r="BI196" s="217">
        <f t="shared" si="38"/>
        <v>0</v>
      </c>
      <c r="BJ196" s="14" t="s">
        <v>80</v>
      </c>
      <c r="BK196" s="217">
        <f t="shared" si="39"/>
        <v>0</v>
      </c>
      <c r="BL196" s="14" t="s">
        <v>218</v>
      </c>
      <c r="BM196" s="216" t="s">
        <v>400</v>
      </c>
    </row>
    <row r="197" spans="1:65" s="2" customFormat="1" ht="21.75" customHeight="1">
      <c r="A197" s="31"/>
      <c r="B197" s="32"/>
      <c r="C197" s="205" t="s">
        <v>401</v>
      </c>
      <c r="D197" s="205" t="s">
        <v>153</v>
      </c>
      <c r="E197" s="206" t="s">
        <v>402</v>
      </c>
      <c r="F197" s="207" t="s">
        <v>403</v>
      </c>
      <c r="G197" s="208" t="s">
        <v>205</v>
      </c>
      <c r="H197" s="209">
        <v>60</v>
      </c>
      <c r="I197" s="210"/>
      <c r="J197" s="211">
        <f t="shared" si="30"/>
        <v>0</v>
      </c>
      <c r="K197" s="207" t="s">
        <v>157</v>
      </c>
      <c r="L197" s="36"/>
      <c r="M197" s="212" t="s">
        <v>1</v>
      </c>
      <c r="N197" s="213" t="s">
        <v>40</v>
      </c>
      <c r="O197" s="68"/>
      <c r="P197" s="214">
        <f t="shared" si="31"/>
        <v>0</v>
      </c>
      <c r="Q197" s="214">
        <v>0</v>
      </c>
      <c r="R197" s="214">
        <f t="shared" si="32"/>
        <v>0</v>
      </c>
      <c r="S197" s="214">
        <v>0.00959</v>
      </c>
      <c r="T197" s="215">
        <f t="shared" si="33"/>
        <v>0.5754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16" t="s">
        <v>218</v>
      </c>
      <c r="AT197" s="216" t="s">
        <v>153</v>
      </c>
      <c r="AU197" s="216" t="s">
        <v>84</v>
      </c>
      <c r="AY197" s="14" t="s">
        <v>151</v>
      </c>
      <c r="BE197" s="217">
        <f t="shared" si="34"/>
        <v>0</v>
      </c>
      <c r="BF197" s="217">
        <f t="shared" si="35"/>
        <v>0</v>
      </c>
      <c r="BG197" s="217">
        <f t="shared" si="36"/>
        <v>0</v>
      </c>
      <c r="BH197" s="217">
        <f t="shared" si="37"/>
        <v>0</v>
      </c>
      <c r="BI197" s="217">
        <f t="shared" si="38"/>
        <v>0</v>
      </c>
      <c r="BJ197" s="14" t="s">
        <v>80</v>
      </c>
      <c r="BK197" s="217">
        <f t="shared" si="39"/>
        <v>0</v>
      </c>
      <c r="BL197" s="14" t="s">
        <v>218</v>
      </c>
      <c r="BM197" s="216" t="s">
        <v>404</v>
      </c>
    </row>
    <row r="198" spans="1:65" s="2" customFormat="1" ht="16.5" customHeight="1">
      <c r="A198" s="31"/>
      <c r="B198" s="32"/>
      <c r="C198" s="205" t="s">
        <v>405</v>
      </c>
      <c r="D198" s="205" t="s">
        <v>153</v>
      </c>
      <c r="E198" s="206" t="s">
        <v>406</v>
      </c>
      <c r="F198" s="207" t="s">
        <v>407</v>
      </c>
      <c r="G198" s="208" t="s">
        <v>172</v>
      </c>
      <c r="H198" s="209">
        <v>1</v>
      </c>
      <c r="I198" s="210"/>
      <c r="J198" s="211">
        <f t="shared" si="30"/>
        <v>0</v>
      </c>
      <c r="K198" s="207" t="s">
        <v>157</v>
      </c>
      <c r="L198" s="36"/>
      <c r="M198" s="212" t="s">
        <v>1</v>
      </c>
      <c r="N198" s="213" t="s">
        <v>40</v>
      </c>
      <c r="O198" s="68"/>
      <c r="P198" s="214">
        <f t="shared" si="31"/>
        <v>0</v>
      </c>
      <c r="Q198" s="214">
        <v>0</v>
      </c>
      <c r="R198" s="214">
        <f t="shared" si="32"/>
        <v>0</v>
      </c>
      <c r="S198" s="214">
        <v>0</v>
      </c>
      <c r="T198" s="215">
        <f t="shared" si="3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16" t="s">
        <v>218</v>
      </c>
      <c r="AT198" s="216" t="s">
        <v>153</v>
      </c>
      <c r="AU198" s="216" t="s">
        <v>84</v>
      </c>
      <c r="AY198" s="14" t="s">
        <v>151</v>
      </c>
      <c r="BE198" s="217">
        <f t="shared" si="34"/>
        <v>0</v>
      </c>
      <c r="BF198" s="217">
        <f t="shared" si="35"/>
        <v>0</v>
      </c>
      <c r="BG198" s="217">
        <f t="shared" si="36"/>
        <v>0</v>
      </c>
      <c r="BH198" s="217">
        <f t="shared" si="37"/>
        <v>0</v>
      </c>
      <c r="BI198" s="217">
        <f t="shared" si="38"/>
        <v>0</v>
      </c>
      <c r="BJ198" s="14" t="s">
        <v>80</v>
      </c>
      <c r="BK198" s="217">
        <f t="shared" si="39"/>
        <v>0</v>
      </c>
      <c r="BL198" s="14" t="s">
        <v>218</v>
      </c>
      <c r="BM198" s="216" t="s">
        <v>408</v>
      </c>
    </row>
    <row r="199" spans="1:65" s="2" customFormat="1" ht="16.5" customHeight="1">
      <c r="A199" s="31"/>
      <c r="B199" s="32"/>
      <c r="C199" s="205" t="s">
        <v>409</v>
      </c>
      <c r="D199" s="205" t="s">
        <v>153</v>
      </c>
      <c r="E199" s="206" t="s">
        <v>410</v>
      </c>
      <c r="F199" s="207" t="s">
        <v>411</v>
      </c>
      <c r="G199" s="208" t="s">
        <v>172</v>
      </c>
      <c r="H199" s="209">
        <v>3</v>
      </c>
      <c r="I199" s="210"/>
      <c r="J199" s="211">
        <f t="shared" si="30"/>
        <v>0</v>
      </c>
      <c r="K199" s="207" t="s">
        <v>157</v>
      </c>
      <c r="L199" s="36"/>
      <c r="M199" s="212" t="s">
        <v>1</v>
      </c>
      <c r="N199" s="213" t="s">
        <v>40</v>
      </c>
      <c r="O199" s="68"/>
      <c r="P199" s="214">
        <f t="shared" si="31"/>
        <v>0</v>
      </c>
      <c r="Q199" s="214">
        <v>0</v>
      </c>
      <c r="R199" s="214">
        <f t="shared" si="32"/>
        <v>0</v>
      </c>
      <c r="S199" s="214">
        <v>0</v>
      </c>
      <c r="T199" s="215">
        <f t="shared" si="3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16" t="s">
        <v>218</v>
      </c>
      <c r="AT199" s="216" t="s">
        <v>153</v>
      </c>
      <c r="AU199" s="216" t="s">
        <v>84</v>
      </c>
      <c r="AY199" s="14" t="s">
        <v>151</v>
      </c>
      <c r="BE199" s="217">
        <f t="shared" si="34"/>
        <v>0</v>
      </c>
      <c r="BF199" s="217">
        <f t="shared" si="35"/>
        <v>0</v>
      </c>
      <c r="BG199" s="217">
        <f t="shared" si="36"/>
        <v>0</v>
      </c>
      <c r="BH199" s="217">
        <f t="shared" si="37"/>
        <v>0</v>
      </c>
      <c r="BI199" s="217">
        <f t="shared" si="38"/>
        <v>0</v>
      </c>
      <c r="BJ199" s="14" t="s">
        <v>80</v>
      </c>
      <c r="BK199" s="217">
        <f t="shared" si="39"/>
        <v>0</v>
      </c>
      <c r="BL199" s="14" t="s">
        <v>218</v>
      </c>
      <c r="BM199" s="216" t="s">
        <v>412</v>
      </c>
    </row>
    <row r="200" spans="1:65" s="2" customFormat="1" ht="16.5" customHeight="1">
      <c r="A200" s="31"/>
      <c r="B200" s="32"/>
      <c r="C200" s="205" t="s">
        <v>413</v>
      </c>
      <c r="D200" s="205" t="s">
        <v>153</v>
      </c>
      <c r="E200" s="206" t="s">
        <v>414</v>
      </c>
      <c r="F200" s="207" t="s">
        <v>415</v>
      </c>
      <c r="G200" s="208" t="s">
        <v>172</v>
      </c>
      <c r="H200" s="209">
        <v>1</v>
      </c>
      <c r="I200" s="210"/>
      <c r="J200" s="211">
        <f t="shared" si="30"/>
        <v>0</v>
      </c>
      <c r="K200" s="207" t="s">
        <v>157</v>
      </c>
      <c r="L200" s="36"/>
      <c r="M200" s="212" t="s">
        <v>1</v>
      </c>
      <c r="N200" s="213" t="s">
        <v>40</v>
      </c>
      <c r="O200" s="68"/>
      <c r="P200" s="214">
        <f t="shared" si="31"/>
        <v>0</v>
      </c>
      <c r="Q200" s="214">
        <v>0</v>
      </c>
      <c r="R200" s="214">
        <f t="shared" si="32"/>
        <v>0</v>
      </c>
      <c r="S200" s="214">
        <v>0</v>
      </c>
      <c r="T200" s="215">
        <f t="shared" si="3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16" t="s">
        <v>218</v>
      </c>
      <c r="AT200" s="216" t="s">
        <v>153</v>
      </c>
      <c r="AU200" s="216" t="s">
        <v>84</v>
      </c>
      <c r="AY200" s="14" t="s">
        <v>151</v>
      </c>
      <c r="BE200" s="217">
        <f t="shared" si="34"/>
        <v>0</v>
      </c>
      <c r="BF200" s="217">
        <f t="shared" si="35"/>
        <v>0</v>
      </c>
      <c r="BG200" s="217">
        <f t="shared" si="36"/>
        <v>0</v>
      </c>
      <c r="BH200" s="217">
        <f t="shared" si="37"/>
        <v>0</v>
      </c>
      <c r="BI200" s="217">
        <f t="shared" si="38"/>
        <v>0</v>
      </c>
      <c r="BJ200" s="14" t="s">
        <v>80</v>
      </c>
      <c r="BK200" s="217">
        <f t="shared" si="39"/>
        <v>0</v>
      </c>
      <c r="BL200" s="14" t="s">
        <v>218</v>
      </c>
      <c r="BM200" s="216" t="s">
        <v>416</v>
      </c>
    </row>
    <row r="201" spans="1:65" s="2" customFormat="1" ht="21.75" customHeight="1">
      <c r="A201" s="31"/>
      <c r="B201" s="32"/>
      <c r="C201" s="205" t="s">
        <v>417</v>
      </c>
      <c r="D201" s="205" t="s">
        <v>153</v>
      </c>
      <c r="E201" s="206" t="s">
        <v>418</v>
      </c>
      <c r="F201" s="207" t="s">
        <v>419</v>
      </c>
      <c r="G201" s="208" t="s">
        <v>205</v>
      </c>
      <c r="H201" s="209">
        <v>733</v>
      </c>
      <c r="I201" s="210"/>
      <c r="J201" s="211">
        <f t="shared" si="30"/>
        <v>0</v>
      </c>
      <c r="K201" s="207" t="s">
        <v>157</v>
      </c>
      <c r="L201" s="36"/>
      <c r="M201" s="212" t="s">
        <v>1</v>
      </c>
      <c r="N201" s="213" t="s">
        <v>40</v>
      </c>
      <c r="O201" s="68"/>
      <c r="P201" s="214">
        <f t="shared" si="31"/>
        <v>0</v>
      </c>
      <c r="Q201" s="214">
        <v>0.0005</v>
      </c>
      <c r="R201" s="214">
        <f t="shared" si="32"/>
        <v>0.3665</v>
      </c>
      <c r="S201" s="214">
        <v>0</v>
      </c>
      <c r="T201" s="215">
        <f t="shared" si="3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16" t="s">
        <v>218</v>
      </c>
      <c r="AT201" s="216" t="s">
        <v>153</v>
      </c>
      <c r="AU201" s="216" t="s">
        <v>84</v>
      </c>
      <c r="AY201" s="14" t="s">
        <v>151</v>
      </c>
      <c r="BE201" s="217">
        <f t="shared" si="34"/>
        <v>0</v>
      </c>
      <c r="BF201" s="217">
        <f t="shared" si="35"/>
        <v>0</v>
      </c>
      <c r="BG201" s="217">
        <f t="shared" si="36"/>
        <v>0</v>
      </c>
      <c r="BH201" s="217">
        <f t="shared" si="37"/>
        <v>0</v>
      </c>
      <c r="BI201" s="217">
        <f t="shared" si="38"/>
        <v>0</v>
      </c>
      <c r="BJ201" s="14" t="s">
        <v>80</v>
      </c>
      <c r="BK201" s="217">
        <f t="shared" si="39"/>
        <v>0</v>
      </c>
      <c r="BL201" s="14" t="s">
        <v>218</v>
      </c>
      <c r="BM201" s="216" t="s">
        <v>420</v>
      </c>
    </row>
    <row r="202" spans="1:65" s="2" customFormat="1" ht="21.75" customHeight="1">
      <c r="A202" s="31"/>
      <c r="B202" s="32"/>
      <c r="C202" s="205" t="s">
        <v>421</v>
      </c>
      <c r="D202" s="205" t="s">
        <v>153</v>
      </c>
      <c r="E202" s="206" t="s">
        <v>422</v>
      </c>
      <c r="F202" s="207" t="s">
        <v>423</v>
      </c>
      <c r="G202" s="208" t="s">
        <v>205</v>
      </c>
      <c r="H202" s="209">
        <v>374</v>
      </c>
      <c r="I202" s="210"/>
      <c r="J202" s="211">
        <f t="shared" si="30"/>
        <v>0</v>
      </c>
      <c r="K202" s="207" t="s">
        <v>157</v>
      </c>
      <c r="L202" s="36"/>
      <c r="M202" s="212" t="s">
        <v>1</v>
      </c>
      <c r="N202" s="213" t="s">
        <v>40</v>
      </c>
      <c r="O202" s="68"/>
      <c r="P202" s="214">
        <f t="shared" si="31"/>
        <v>0</v>
      </c>
      <c r="Q202" s="214">
        <v>0.00085</v>
      </c>
      <c r="R202" s="214">
        <f t="shared" si="32"/>
        <v>0.31789999999999996</v>
      </c>
      <c r="S202" s="214">
        <v>0</v>
      </c>
      <c r="T202" s="215">
        <f t="shared" si="3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16" t="s">
        <v>218</v>
      </c>
      <c r="AT202" s="216" t="s">
        <v>153</v>
      </c>
      <c r="AU202" s="216" t="s">
        <v>84</v>
      </c>
      <c r="AY202" s="14" t="s">
        <v>151</v>
      </c>
      <c r="BE202" s="217">
        <f t="shared" si="34"/>
        <v>0</v>
      </c>
      <c r="BF202" s="217">
        <f t="shared" si="35"/>
        <v>0</v>
      </c>
      <c r="BG202" s="217">
        <f t="shared" si="36"/>
        <v>0</v>
      </c>
      <c r="BH202" s="217">
        <f t="shared" si="37"/>
        <v>0</v>
      </c>
      <c r="BI202" s="217">
        <f t="shared" si="38"/>
        <v>0</v>
      </c>
      <c r="BJ202" s="14" t="s">
        <v>80</v>
      </c>
      <c r="BK202" s="217">
        <f t="shared" si="39"/>
        <v>0</v>
      </c>
      <c r="BL202" s="14" t="s">
        <v>218</v>
      </c>
      <c r="BM202" s="216" t="s">
        <v>424</v>
      </c>
    </row>
    <row r="203" spans="1:65" s="2" customFormat="1" ht="21.75" customHeight="1">
      <c r="A203" s="31"/>
      <c r="B203" s="32"/>
      <c r="C203" s="205" t="s">
        <v>425</v>
      </c>
      <c r="D203" s="205" t="s">
        <v>153</v>
      </c>
      <c r="E203" s="206" t="s">
        <v>426</v>
      </c>
      <c r="F203" s="207" t="s">
        <v>427</v>
      </c>
      <c r="G203" s="208" t="s">
        <v>205</v>
      </c>
      <c r="H203" s="209">
        <v>124</v>
      </c>
      <c r="I203" s="210"/>
      <c r="J203" s="211">
        <f t="shared" si="30"/>
        <v>0</v>
      </c>
      <c r="K203" s="207" t="s">
        <v>157</v>
      </c>
      <c r="L203" s="36"/>
      <c r="M203" s="212" t="s">
        <v>1</v>
      </c>
      <c r="N203" s="213" t="s">
        <v>40</v>
      </c>
      <c r="O203" s="68"/>
      <c r="P203" s="214">
        <f t="shared" si="31"/>
        <v>0</v>
      </c>
      <c r="Q203" s="214">
        <v>0.00116</v>
      </c>
      <c r="R203" s="214">
        <f t="shared" si="32"/>
        <v>0.14384</v>
      </c>
      <c r="S203" s="214">
        <v>0</v>
      </c>
      <c r="T203" s="215">
        <f t="shared" si="3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16" t="s">
        <v>218</v>
      </c>
      <c r="AT203" s="216" t="s">
        <v>153</v>
      </c>
      <c r="AU203" s="216" t="s">
        <v>84</v>
      </c>
      <c r="AY203" s="14" t="s">
        <v>151</v>
      </c>
      <c r="BE203" s="217">
        <f t="shared" si="34"/>
        <v>0</v>
      </c>
      <c r="BF203" s="217">
        <f t="shared" si="35"/>
        <v>0</v>
      </c>
      <c r="BG203" s="217">
        <f t="shared" si="36"/>
        <v>0</v>
      </c>
      <c r="BH203" s="217">
        <f t="shared" si="37"/>
        <v>0</v>
      </c>
      <c r="BI203" s="217">
        <f t="shared" si="38"/>
        <v>0</v>
      </c>
      <c r="BJ203" s="14" t="s">
        <v>80</v>
      </c>
      <c r="BK203" s="217">
        <f t="shared" si="39"/>
        <v>0</v>
      </c>
      <c r="BL203" s="14" t="s">
        <v>218</v>
      </c>
      <c r="BM203" s="216" t="s">
        <v>428</v>
      </c>
    </row>
    <row r="204" spans="1:65" s="2" customFormat="1" ht="21.75" customHeight="1">
      <c r="A204" s="31"/>
      <c r="B204" s="32"/>
      <c r="C204" s="205" t="s">
        <v>429</v>
      </c>
      <c r="D204" s="205" t="s">
        <v>153</v>
      </c>
      <c r="E204" s="206" t="s">
        <v>430</v>
      </c>
      <c r="F204" s="207" t="s">
        <v>431</v>
      </c>
      <c r="G204" s="208" t="s">
        <v>205</v>
      </c>
      <c r="H204" s="209">
        <v>85</v>
      </c>
      <c r="I204" s="210"/>
      <c r="J204" s="211">
        <f t="shared" si="30"/>
        <v>0</v>
      </c>
      <c r="K204" s="207" t="s">
        <v>157</v>
      </c>
      <c r="L204" s="36"/>
      <c r="M204" s="212" t="s">
        <v>1</v>
      </c>
      <c r="N204" s="213" t="s">
        <v>40</v>
      </c>
      <c r="O204" s="68"/>
      <c r="P204" s="214">
        <f t="shared" si="31"/>
        <v>0</v>
      </c>
      <c r="Q204" s="214">
        <v>0.00144</v>
      </c>
      <c r="R204" s="214">
        <f t="shared" si="32"/>
        <v>0.12240000000000001</v>
      </c>
      <c r="S204" s="214">
        <v>0</v>
      </c>
      <c r="T204" s="215">
        <f t="shared" si="3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16" t="s">
        <v>218</v>
      </c>
      <c r="AT204" s="216" t="s">
        <v>153</v>
      </c>
      <c r="AU204" s="216" t="s">
        <v>84</v>
      </c>
      <c r="AY204" s="14" t="s">
        <v>151</v>
      </c>
      <c r="BE204" s="217">
        <f t="shared" si="34"/>
        <v>0</v>
      </c>
      <c r="BF204" s="217">
        <f t="shared" si="35"/>
        <v>0</v>
      </c>
      <c r="BG204" s="217">
        <f t="shared" si="36"/>
        <v>0</v>
      </c>
      <c r="BH204" s="217">
        <f t="shared" si="37"/>
        <v>0</v>
      </c>
      <c r="BI204" s="217">
        <f t="shared" si="38"/>
        <v>0</v>
      </c>
      <c r="BJ204" s="14" t="s">
        <v>80</v>
      </c>
      <c r="BK204" s="217">
        <f t="shared" si="39"/>
        <v>0</v>
      </c>
      <c r="BL204" s="14" t="s">
        <v>218</v>
      </c>
      <c r="BM204" s="216" t="s">
        <v>432</v>
      </c>
    </row>
    <row r="205" spans="1:65" s="2" customFormat="1" ht="21.75" customHeight="1">
      <c r="A205" s="31"/>
      <c r="B205" s="32"/>
      <c r="C205" s="205" t="s">
        <v>433</v>
      </c>
      <c r="D205" s="205" t="s">
        <v>153</v>
      </c>
      <c r="E205" s="206" t="s">
        <v>434</v>
      </c>
      <c r="F205" s="207" t="s">
        <v>435</v>
      </c>
      <c r="G205" s="208" t="s">
        <v>205</v>
      </c>
      <c r="H205" s="209">
        <v>28</v>
      </c>
      <c r="I205" s="210"/>
      <c r="J205" s="211">
        <f t="shared" si="30"/>
        <v>0</v>
      </c>
      <c r="K205" s="207" t="s">
        <v>157</v>
      </c>
      <c r="L205" s="36"/>
      <c r="M205" s="212" t="s">
        <v>1</v>
      </c>
      <c r="N205" s="213" t="s">
        <v>40</v>
      </c>
      <c r="O205" s="68"/>
      <c r="P205" s="214">
        <f t="shared" si="31"/>
        <v>0</v>
      </c>
      <c r="Q205" s="214">
        <v>0.00281</v>
      </c>
      <c r="R205" s="214">
        <f t="shared" si="32"/>
        <v>0.07868</v>
      </c>
      <c r="S205" s="214">
        <v>0</v>
      </c>
      <c r="T205" s="215">
        <f t="shared" si="3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16" t="s">
        <v>218</v>
      </c>
      <c r="AT205" s="216" t="s">
        <v>153</v>
      </c>
      <c r="AU205" s="216" t="s">
        <v>84</v>
      </c>
      <c r="AY205" s="14" t="s">
        <v>151</v>
      </c>
      <c r="BE205" s="217">
        <f t="shared" si="34"/>
        <v>0</v>
      </c>
      <c r="BF205" s="217">
        <f t="shared" si="35"/>
        <v>0</v>
      </c>
      <c r="BG205" s="217">
        <f t="shared" si="36"/>
        <v>0</v>
      </c>
      <c r="BH205" s="217">
        <f t="shared" si="37"/>
        <v>0</v>
      </c>
      <c r="BI205" s="217">
        <f t="shared" si="38"/>
        <v>0</v>
      </c>
      <c r="BJ205" s="14" t="s">
        <v>80</v>
      </c>
      <c r="BK205" s="217">
        <f t="shared" si="39"/>
        <v>0</v>
      </c>
      <c r="BL205" s="14" t="s">
        <v>218</v>
      </c>
      <c r="BM205" s="216" t="s">
        <v>436</v>
      </c>
    </row>
    <row r="206" spans="1:65" s="2" customFormat="1" ht="21.75" customHeight="1">
      <c r="A206" s="31"/>
      <c r="B206" s="32"/>
      <c r="C206" s="205" t="s">
        <v>437</v>
      </c>
      <c r="D206" s="205" t="s">
        <v>153</v>
      </c>
      <c r="E206" s="206" t="s">
        <v>438</v>
      </c>
      <c r="F206" s="207" t="s">
        <v>439</v>
      </c>
      <c r="G206" s="208" t="s">
        <v>205</v>
      </c>
      <c r="H206" s="209">
        <v>18</v>
      </c>
      <c r="I206" s="210"/>
      <c r="J206" s="211">
        <f t="shared" si="30"/>
        <v>0</v>
      </c>
      <c r="K206" s="207" t="s">
        <v>157</v>
      </c>
      <c r="L206" s="36"/>
      <c r="M206" s="212" t="s">
        <v>1</v>
      </c>
      <c r="N206" s="213" t="s">
        <v>40</v>
      </c>
      <c r="O206" s="68"/>
      <c r="P206" s="214">
        <f t="shared" si="31"/>
        <v>0</v>
      </c>
      <c r="Q206" s="214">
        <v>0.00363</v>
      </c>
      <c r="R206" s="214">
        <f t="shared" si="32"/>
        <v>0.06534</v>
      </c>
      <c r="S206" s="214">
        <v>0</v>
      </c>
      <c r="T206" s="215">
        <f t="shared" si="3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16" t="s">
        <v>218</v>
      </c>
      <c r="AT206" s="216" t="s">
        <v>153</v>
      </c>
      <c r="AU206" s="216" t="s">
        <v>84</v>
      </c>
      <c r="AY206" s="14" t="s">
        <v>151</v>
      </c>
      <c r="BE206" s="217">
        <f t="shared" si="34"/>
        <v>0</v>
      </c>
      <c r="BF206" s="217">
        <f t="shared" si="35"/>
        <v>0</v>
      </c>
      <c r="BG206" s="217">
        <f t="shared" si="36"/>
        <v>0</v>
      </c>
      <c r="BH206" s="217">
        <f t="shared" si="37"/>
        <v>0</v>
      </c>
      <c r="BI206" s="217">
        <f t="shared" si="38"/>
        <v>0</v>
      </c>
      <c r="BJ206" s="14" t="s">
        <v>80</v>
      </c>
      <c r="BK206" s="217">
        <f t="shared" si="39"/>
        <v>0</v>
      </c>
      <c r="BL206" s="14" t="s">
        <v>218</v>
      </c>
      <c r="BM206" s="216" t="s">
        <v>440</v>
      </c>
    </row>
    <row r="207" spans="1:65" s="2" customFormat="1" ht="21.75" customHeight="1">
      <c r="A207" s="31"/>
      <c r="B207" s="32"/>
      <c r="C207" s="205" t="s">
        <v>441</v>
      </c>
      <c r="D207" s="205" t="s">
        <v>153</v>
      </c>
      <c r="E207" s="206" t="s">
        <v>442</v>
      </c>
      <c r="F207" s="207" t="s">
        <v>443</v>
      </c>
      <c r="G207" s="208" t="s">
        <v>205</v>
      </c>
      <c r="H207" s="209">
        <v>60</v>
      </c>
      <c r="I207" s="210"/>
      <c r="J207" s="211">
        <f t="shared" si="30"/>
        <v>0</v>
      </c>
      <c r="K207" s="207" t="s">
        <v>157</v>
      </c>
      <c r="L207" s="36"/>
      <c r="M207" s="212" t="s">
        <v>1</v>
      </c>
      <c r="N207" s="213" t="s">
        <v>40</v>
      </c>
      <c r="O207" s="68"/>
      <c r="P207" s="214">
        <f t="shared" si="31"/>
        <v>0</v>
      </c>
      <c r="Q207" s="214">
        <v>0.00614</v>
      </c>
      <c r="R207" s="214">
        <f t="shared" si="32"/>
        <v>0.36839999999999995</v>
      </c>
      <c r="S207" s="214">
        <v>0</v>
      </c>
      <c r="T207" s="215">
        <f t="shared" si="3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16" t="s">
        <v>218</v>
      </c>
      <c r="AT207" s="216" t="s">
        <v>153</v>
      </c>
      <c r="AU207" s="216" t="s">
        <v>84</v>
      </c>
      <c r="AY207" s="14" t="s">
        <v>151</v>
      </c>
      <c r="BE207" s="217">
        <f t="shared" si="34"/>
        <v>0</v>
      </c>
      <c r="BF207" s="217">
        <f t="shared" si="35"/>
        <v>0</v>
      </c>
      <c r="BG207" s="217">
        <f t="shared" si="36"/>
        <v>0</v>
      </c>
      <c r="BH207" s="217">
        <f t="shared" si="37"/>
        <v>0</v>
      </c>
      <c r="BI207" s="217">
        <f t="shared" si="38"/>
        <v>0</v>
      </c>
      <c r="BJ207" s="14" t="s">
        <v>80</v>
      </c>
      <c r="BK207" s="217">
        <f t="shared" si="39"/>
        <v>0</v>
      </c>
      <c r="BL207" s="14" t="s">
        <v>218</v>
      </c>
      <c r="BM207" s="216" t="s">
        <v>444</v>
      </c>
    </row>
    <row r="208" spans="1:65" s="2" customFormat="1" ht="33" customHeight="1">
      <c r="A208" s="31"/>
      <c r="B208" s="32"/>
      <c r="C208" s="205" t="s">
        <v>445</v>
      </c>
      <c r="D208" s="205" t="s">
        <v>153</v>
      </c>
      <c r="E208" s="206" t="s">
        <v>446</v>
      </c>
      <c r="F208" s="207" t="s">
        <v>447</v>
      </c>
      <c r="G208" s="208" t="s">
        <v>205</v>
      </c>
      <c r="H208" s="209">
        <v>369</v>
      </c>
      <c r="I208" s="210"/>
      <c r="J208" s="211">
        <f t="shared" si="30"/>
        <v>0</v>
      </c>
      <c r="K208" s="207" t="s">
        <v>157</v>
      </c>
      <c r="L208" s="36"/>
      <c r="M208" s="212" t="s">
        <v>1</v>
      </c>
      <c r="N208" s="213" t="s">
        <v>40</v>
      </c>
      <c r="O208" s="68"/>
      <c r="P208" s="214">
        <f t="shared" si="31"/>
        <v>0</v>
      </c>
      <c r="Q208" s="214">
        <v>5E-05</v>
      </c>
      <c r="R208" s="214">
        <f t="shared" si="32"/>
        <v>0.01845</v>
      </c>
      <c r="S208" s="214">
        <v>0</v>
      </c>
      <c r="T208" s="215">
        <f t="shared" si="3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16" t="s">
        <v>218</v>
      </c>
      <c r="AT208" s="216" t="s">
        <v>153</v>
      </c>
      <c r="AU208" s="216" t="s">
        <v>84</v>
      </c>
      <c r="AY208" s="14" t="s">
        <v>151</v>
      </c>
      <c r="BE208" s="217">
        <f t="shared" si="34"/>
        <v>0</v>
      </c>
      <c r="BF208" s="217">
        <f t="shared" si="35"/>
        <v>0</v>
      </c>
      <c r="BG208" s="217">
        <f t="shared" si="36"/>
        <v>0</v>
      </c>
      <c r="BH208" s="217">
        <f t="shared" si="37"/>
        <v>0</v>
      </c>
      <c r="BI208" s="217">
        <f t="shared" si="38"/>
        <v>0</v>
      </c>
      <c r="BJ208" s="14" t="s">
        <v>80</v>
      </c>
      <c r="BK208" s="217">
        <f t="shared" si="39"/>
        <v>0</v>
      </c>
      <c r="BL208" s="14" t="s">
        <v>218</v>
      </c>
      <c r="BM208" s="216" t="s">
        <v>448</v>
      </c>
    </row>
    <row r="209" spans="1:65" s="2" customFormat="1" ht="33" customHeight="1">
      <c r="A209" s="31"/>
      <c r="B209" s="32"/>
      <c r="C209" s="205" t="s">
        <v>449</v>
      </c>
      <c r="D209" s="205" t="s">
        <v>153</v>
      </c>
      <c r="E209" s="206" t="s">
        <v>450</v>
      </c>
      <c r="F209" s="207" t="s">
        <v>451</v>
      </c>
      <c r="G209" s="208" t="s">
        <v>205</v>
      </c>
      <c r="H209" s="209">
        <v>95</v>
      </c>
      <c r="I209" s="210"/>
      <c r="J209" s="211">
        <f t="shared" si="30"/>
        <v>0</v>
      </c>
      <c r="K209" s="207" t="s">
        <v>157</v>
      </c>
      <c r="L209" s="36"/>
      <c r="M209" s="212" t="s">
        <v>1</v>
      </c>
      <c r="N209" s="213" t="s">
        <v>40</v>
      </c>
      <c r="O209" s="68"/>
      <c r="P209" s="214">
        <f t="shared" si="31"/>
        <v>0</v>
      </c>
      <c r="Q209" s="214">
        <v>7E-05</v>
      </c>
      <c r="R209" s="214">
        <f t="shared" si="32"/>
        <v>0.00665</v>
      </c>
      <c r="S209" s="214">
        <v>0</v>
      </c>
      <c r="T209" s="215">
        <f t="shared" si="3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16" t="s">
        <v>218</v>
      </c>
      <c r="AT209" s="216" t="s">
        <v>153</v>
      </c>
      <c r="AU209" s="216" t="s">
        <v>84</v>
      </c>
      <c r="AY209" s="14" t="s">
        <v>151</v>
      </c>
      <c r="BE209" s="217">
        <f t="shared" si="34"/>
        <v>0</v>
      </c>
      <c r="BF209" s="217">
        <f t="shared" si="35"/>
        <v>0</v>
      </c>
      <c r="BG209" s="217">
        <f t="shared" si="36"/>
        <v>0</v>
      </c>
      <c r="BH209" s="217">
        <f t="shared" si="37"/>
        <v>0</v>
      </c>
      <c r="BI209" s="217">
        <f t="shared" si="38"/>
        <v>0</v>
      </c>
      <c r="BJ209" s="14" t="s">
        <v>80</v>
      </c>
      <c r="BK209" s="217">
        <f t="shared" si="39"/>
        <v>0</v>
      </c>
      <c r="BL209" s="14" t="s">
        <v>218</v>
      </c>
      <c r="BM209" s="216" t="s">
        <v>452</v>
      </c>
    </row>
    <row r="210" spans="1:65" s="2" customFormat="1" ht="33" customHeight="1">
      <c r="A210" s="31"/>
      <c r="B210" s="32"/>
      <c r="C210" s="205" t="s">
        <v>453</v>
      </c>
      <c r="D210" s="205" t="s">
        <v>153</v>
      </c>
      <c r="E210" s="206" t="s">
        <v>454</v>
      </c>
      <c r="F210" s="207" t="s">
        <v>455</v>
      </c>
      <c r="G210" s="208" t="s">
        <v>205</v>
      </c>
      <c r="H210" s="209">
        <v>60</v>
      </c>
      <c r="I210" s="210"/>
      <c r="J210" s="211">
        <f t="shared" si="30"/>
        <v>0</v>
      </c>
      <c r="K210" s="207" t="s">
        <v>157</v>
      </c>
      <c r="L210" s="36"/>
      <c r="M210" s="212" t="s">
        <v>1</v>
      </c>
      <c r="N210" s="213" t="s">
        <v>40</v>
      </c>
      <c r="O210" s="68"/>
      <c r="P210" s="214">
        <f t="shared" si="31"/>
        <v>0</v>
      </c>
      <c r="Q210" s="214">
        <v>8E-05</v>
      </c>
      <c r="R210" s="214">
        <f t="shared" si="32"/>
        <v>0.0048000000000000004</v>
      </c>
      <c r="S210" s="214">
        <v>0</v>
      </c>
      <c r="T210" s="215">
        <f t="shared" si="3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16" t="s">
        <v>218</v>
      </c>
      <c r="AT210" s="216" t="s">
        <v>153</v>
      </c>
      <c r="AU210" s="216" t="s">
        <v>84</v>
      </c>
      <c r="AY210" s="14" t="s">
        <v>151</v>
      </c>
      <c r="BE210" s="217">
        <f t="shared" si="34"/>
        <v>0</v>
      </c>
      <c r="BF210" s="217">
        <f t="shared" si="35"/>
        <v>0</v>
      </c>
      <c r="BG210" s="217">
        <f t="shared" si="36"/>
        <v>0</v>
      </c>
      <c r="BH210" s="217">
        <f t="shared" si="37"/>
        <v>0</v>
      </c>
      <c r="BI210" s="217">
        <f t="shared" si="38"/>
        <v>0</v>
      </c>
      <c r="BJ210" s="14" t="s">
        <v>80</v>
      </c>
      <c r="BK210" s="217">
        <f t="shared" si="39"/>
        <v>0</v>
      </c>
      <c r="BL210" s="14" t="s">
        <v>218</v>
      </c>
      <c r="BM210" s="216" t="s">
        <v>456</v>
      </c>
    </row>
    <row r="211" spans="1:65" s="2" customFormat="1" ht="33" customHeight="1">
      <c r="A211" s="31"/>
      <c r="B211" s="32"/>
      <c r="C211" s="205" t="s">
        <v>457</v>
      </c>
      <c r="D211" s="205" t="s">
        <v>153</v>
      </c>
      <c r="E211" s="206" t="s">
        <v>458</v>
      </c>
      <c r="F211" s="207" t="s">
        <v>459</v>
      </c>
      <c r="G211" s="208" t="s">
        <v>205</v>
      </c>
      <c r="H211" s="209">
        <v>738</v>
      </c>
      <c r="I211" s="210"/>
      <c r="J211" s="211">
        <f t="shared" si="30"/>
        <v>0</v>
      </c>
      <c r="K211" s="207" t="s">
        <v>157</v>
      </c>
      <c r="L211" s="36"/>
      <c r="M211" s="212" t="s">
        <v>1</v>
      </c>
      <c r="N211" s="213" t="s">
        <v>40</v>
      </c>
      <c r="O211" s="68"/>
      <c r="P211" s="214">
        <f t="shared" si="31"/>
        <v>0</v>
      </c>
      <c r="Q211" s="214">
        <v>0.00012</v>
      </c>
      <c r="R211" s="214">
        <f t="shared" si="32"/>
        <v>0.08856</v>
      </c>
      <c r="S211" s="214">
        <v>0</v>
      </c>
      <c r="T211" s="215">
        <f t="shared" si="3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16" t="s">
        <v>218</v>
      </c>
      <c r="AT211" s="216" t="s">
        <v>153</v>
      </c>
      <c r="AU211" s="216" t="s">
        <v>84</v>
      </c>
      <c r="AY211" s="14" t="s">
        <v>151</v>
      </c>
      <c r="BE211" s="217">
        <f t="shared" si="34"/>
        <v>0</v>
      </c>
      <c r="BF211" s="217">
        <f t="shared" si="35"/>
        <v>0</v>
      </c>
      <c r="BG211" s="217">
        <f t="shared" si="36"/>
        <v>0</v>
      </c>
      <c r="BH211" s="217">
        <f t="shared" si="37"/>
        <v>0</v>
      </c>
      <c r="BI211" s="217">
        <f t="shared" si="38"/>
        <v>0</v>
      </c>
      <c r="BJ211" s="14" t="s">
        <v>80</v>
      </c>
      <c r="BK211" s="217">
        <f t="shared" si="39"/>
        <v>0</v>
      </c>
      <c r="BL211" s="14" t="s">
        <v>218</v>
      </c>
      <c r="BM211" s="216" t="s">
        <v>460</v>
      </c>
    </row>
    <row r="212" spans="1:65" s="2" customFormat="1" ht="33" customHeight="1">
      <c r="A212" s="31"/>
      <c r="B212" s="32"/>
      <c r="C212" s="205" t="s">
        <v>461</v>
      </c>
      <c r="D212" s="205" t="s">
        <v>153</v>
      </c>
      <c r="E212" s="206" t="s">
        <v>462</v>
      </c>
      <c r="F212" s="207" t="s">
        <v>463</v>
      </c>
      <c r="G212" s="208" t="s">
        <v>205</v>
      </c>
      <c r="H212" s="209">
        <v>142</v>
      </c>
      <c r="I212" s="210"/>
      <c r="J212" s="211">
        <f t="shared" si="30"/>
        <v>0</v>
      </c>
      <c r="K212" s="207" t="s">
        <v>157</v>
      </c>
      <c r="L212" s="36"/>
      <c r="M212" s="212" t="s">
        <v>1</v>
      </c>
      <c r="N212" s="213" t="s">
        <v>40</v>
      </c>
      <c r="O212" s="68"/>
      <c r="P212" s="214">
        <f t="shared" si="31"/>
        <v>0</v>
      </c>
      <c r="Q212" s="214">
        <v>0.00016</v>
      </c>
      <c r="R212" s="214">
        <f t="shared" si="32"/>
        <v>0.02272</v>
      </c>
      <c r="S212" s="214">
        <v>0</v>
      </c>
      <c r="T212" s="215">
        <f t="shared" si="3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16" t="s">
        <v>218</v>
      </c>
      <c r="AT212" s="216" t="s">
        <v>153</v>
      </c>
      <c r="AU212" s="216" t="s">
        <v>84</v>
      </c>
      <c r="AY212" s="14" t="s">
        <v>151</v>
      </c>
      <c r="BE212" s="217">
        <f t="shared" si="34"/>
        <v>0</v>
      </c>
      <c r="BF212" s="217">
        <f t="shared" si="35"/>
        <v>0</v>
      </c>
      <c r="BG212" s="217">
        <f t="shared" si="36"/>
        <v>0</v>
      </c>
      <c r="BH212" s="217">
        <f t="shared" si="37"/>
        <v>0</v>
      </c>
      <c r="BI212" s="217">
        <f t="shared" si="38"/>
        <v>0</v>
      </c>
      <c r="BJ212" s="14" t="s">
        <v>80</v>
      </c>
      <c r="BK212" s="217">
        <f t="shared" si="39"/>
        <v>0</v>
      </c>
      <c r="BL212" s="14" t="s">
        <v>218</v>
      </c>
      <c r="BM212" s="216" t="s">
        <v>464</v>
      </c>
    </row>
    <row r="213" spans="1:65" s="2" customFormat="1" ht="33" customHeight="1">
      <c r="A213" s="31"/>
      <c r="B213" s="32"/>
      <c r="C213" s="205" t="s">
        <v>465</v>
      </c>
      <c r="D213" s="205" t="s">
        <v>153</v>
      </c>
      <c r="E213" s="206" t="s">
        <v>466</v>
      </c>
      <c r="F213" s="207" t="s">
        <v>467</v>
      </c>
      <c r="G213" s="208" t="s">
        <v>205</v>
      </c>
      <c r="H213" s="209">
        <v>18</v>
      </c>
      <c r="I213" s="210"/>
      <c r="J213" s="211">
        <f t="shared" si="30"/>
        <v>0</v>
      </c>
      <c r="K213" s="207" t="s">
        <v>157</v>
      </c>
      <c r="L213" s="36"/>
      <c r="M213" s="212" t="s">
        <v>1</v>
      </c>
      <c r="N213" s="213" t="s">
        <v>40</v>
      </c>
      <c r="O213" s="68"/>
      <c r="P213" s="214">
        <f t="shared" si="31"/>
        <v>0</v>
      </c>
      <c r="Q213" s="214">
        <v>0.00027</v>
      </c>
      <c r="R213" s="214">
        <f t="shared" si="32"/>
        <v>0.00486</v>
      </c>
      <c r="S213" s="214">
        <v>0</v>
      </c>
      <c r="T213" s="215">
        <f t="shared" si="3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16" t="s">
        <v>218</v>
      </c>
      <c r="AT213" s="216" t="s">
        <v>153</v>
      </c>
      <c r="AU213" s="216" t="s">
        <v>84</v>
      </c>
      <c r="AY213" s="14" t="s">
        <v>151</v>
      </c>
      <c r="BE213" s="217">
        <f t="shared" si="34"/>
        <v>0</v>
      </c>
      <c r="BF213" s="217">
        <f t="shared" si="35"/>
        <v>0</v>
      </c>
      <c r="BG213" s="217">
        <f t="shared" si="36"/>
        <v>0</v>
      </c>
      <c r="BH213" s="217">
        <f t="shared" si="37"/>
        <v>0</v>
      </c>
      <c r="BI213" s="217">
        <f t="shared" si="38"/>
        <v>0</v>
      </c>
      <c r="BJ213" s="14" t="s">
        <v>80</v>
      </c>
      <c r="BK213" s="217">
        <f t="shared" si="39"/>
        <v>0</v>
      </c>
      <c r="BL213" s="14" t="s">
        <v>218</v>
      </c>
      <c r="BM213" s="216" t="s">
        <v>468</v>
      </c>
    </row>
    <row r="214" spans="1:65" s="2" customFormat="1" ht="16.5" customHeight="1">
      <c r="A214" s="31"/>
      <c r="B214" s="32"/>
      <c r="C214" s="205" t="s">
        <v>469</v>
      </c>
      <c r="D214" s="205" t="s">
        <v>153</v>
      </c>
      <c r="E214" s="206" t="s">
        <v>470</v>
      </c>
      <c r="F214" s="207" t="s">
        <v>471</v>
      </c>
      <c r="G214" s="208" t="s">
        <v>172</v>
      </c>
      <c r="H214" s="209">
        <v>176</v>
      </c>
      <c r="I214" s="210"/>
      <c r="J214" s="211">
        <f t="shared" si="30"/>
        <v>0</v>
      </c>
      <c r="K214" s="207" t="s">
        <v>157</v>
      </c>
      <c r="L214" s="36"/>
      <c r="M214" s="212" t="s">
        <v>1</v>
      </c>
      <c r="N214" s="213" t="s">
        <v>40</v>
      </c>
      <c r="O214" s="68"/>
      <c r="P214" s="214">
        <f t="shared" si="31"/>
        <v>0</v>
      </c>
      <c r="Q214" s="214">
        <v>0</v>
      </c>
      <c r="R214" s="214">
        <f t="shared" si="32"/>
        <v>0</v>
      </c>
      <c r="S214" s="214">
        <v>0</v>
      </c>
      <c r="T214" s="215">
        <f t="shared" si="3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16" t="s">
        <v>218</v>
      </c>
      <c r="AT214" s="216" t="s">
        <v>153</v>
      </c>
      <c r="AU214" s="216" t="s">
        <v>84</v>
      </c>
      <c r="AY214" s="14" t="s">
        <v>151</v>
      </c>
      <c r="BE214" s="217">
        <f t="shared" si="34"/>
        <v>0</v>
      </c>
      <c r="BF214" s="217">
        <f t="shared" si="35"/>
        <v>0</v>
      </c>
      <c r="BG214" s="217">
        <f t="shared" si="36"/>
        <v>0</v>
      </c>
      <c r="BH214" s="217">
        <f t="shared" si="37"/>
        <v>0</v>
      </c>
      <c r="BI214" s="217">
        <f t="shared" si="38"/>
        <v>0</v>
      </c>
      <c r="BJ214" s="14" t="s">
        <v>80</v>
      </c>
      <c r="BK214" s="217">
        <f t="shared" si="39"/>
        <v>0</v>
      </c>
      <c r="BL214" s="14" t="s">
        <v>218</v>
      </c>
      <c r="BM214" s="216" t="s">
        <v>472</v>
      </c>
    </row>
    <row r="215" spans="1:65" s="2" customFormat="1" ht="21.75" customHeight="1">
      <c r="A215" s="31"/>
      <c r="B215" s="32"/>
      <c r="C215" s="205" t="s">
        <v>473</v>
      </c>
      <c r="D215" s="205" t="s">
        <v>153</v>
      </c>
      <c r="E215" s="206" t="s">
        <v>474</v>
      </c>
      <c r="F215" s="207" t="s">
        <v>475</v>
      </c>
      <c r="G215" s="208" t="s">
        <v>172</v>
      </c>
      <c r="H215" s="209">
        <v>8</v>
      </c>
      <c r="I215" s="210"/>
      <c r="J215" s="211">
        <f t="shared" si="30"/>
        <v>0</v>
      </c>
      <c r="K215" s="207" t="s">
        <v>157</v>
      </c>
      <c r="L215" s="36"/>
      <c r="M215" s="212" t="s">
        <v>1</v>
      </c>
      <c r="N215" s="213" t="s">
        <v>40</v>
      </c>
      <c r="O215" s="68"/>
      <c r="P215" s="214">
        <f t="shared" si="31"/>
        <v>0</v>
      </c>
      <c r="Q215" s="214">
        <v>0.00022</v>
      </c>
      <c r="R215" s="214">
        <f t="shared" si="32"/>
        <v>0.00176</v>
      </c>
      <c r="S215" s="214">
        <v>0</v>
      </c>
      <c r="T215" s="215">
        <f t="shared" si="3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16" t="s">
        <v>218</v>
      </c>
      <c r="AT215" s="216" t="s">
        <v>153</v>
      </c>
      <c r="AU215" s="216" t="s">
        <v>84</v>
      </c>
      <c r="AY215" s="14" t="s">
        <v>151</v>
      </c>
      <c r="BE215" s="217">
        <f t="shared" si="34"/>
        <v>0</v>
      </c>
      <c r="BF215" s="217">
        <f t="shared" si="35"/>
        <v>0</v>
      </c>
      <c r="BG215" s="217">
        <f t="shared" si="36"/>
        <v>0</v>
      </c>
      <c r="BH215" s="217">
        <f t="shared" si="37"/>
        <v>0</v>
      </c>
      <c r="BI215" s="217">
        <f t="shared" si="38"/>
        <v>0</v>
      </c>
      <c r="BJ215" s="14" t="s">
        <v>80</v>
      </c>
      <c r="BK215" s="217">
        <f t="shared" si="39"/>
        <v>0</v>
      </c>
      <c r="BL215" s="14" t="s">
        <v>218</v>
      </c>
      <c r="BM215" s="216" t="s">
        <v>476</v>
      </c>
    </row>
    <row r="216" spans="1:65" s="2" customFormat="1" ht="21.75" customHeight="1">
      <c r="A216" s="31"/>
      <c r="B216" s="32"/>
      <c r="C216" s="205" t="s">
        <v>477</v>
      </c>
      <c r="D216" s="205" t="s">
        <v>153</v>
      </c>
      <c r="E216" s="206" t="s">
        <v>478</v>
      </c>
      <c r="F216" s="207" t="s">
        <v>479</v>
      </c>
      <c r="G216" s="208" t="s">
        <v>172</v>
      </c>
      <c r="H216" s="209">
        <v>2</v>
      </c>
      <c r="I216" s="210"/>
      <c r="J216" s="211">
        <f t="shared" si="30"/>
        <v>0</v>
      </c>
      <c r="K216" s="207" t="s">
        <v>157</v>
      </c>
      <c r="L216" s="36"/>
      <c r="M216" s="212" t="s">
        <v>1</v>
      </c>
      <c r="N216" s="213" t="s">
        <v>40</v>
      </c>
      <c r="O216" s="68"/>
      <c r="P216" s="214">
        <f t="shared" si="31"/>
        <v>0</v>
      </c>
      <c r="Q216" s="214">
        <v>0.00027</v>
      </c>
      <c r="R216" s="214">
        <f t="shared" si="32"/>
        <v>0.00054</v>
      </c>
      <c r="S216" s="214">
        <v>0</v>
      </c>
      <c r="T216" s="215">
        <f t="shared" si="3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16" t="s">
        <v>218</v>
      </c>
      <c r="AT216" s="216" t="s">
        <v>153</v>
      </c>
      <c r="AU216" s="216" t="s">
        <v>84</v>
      </c>
      <c r="AY216" s="14" t="s">
        <v>151</v>
      </c>
      <c r="BE216" s="217">
        <f t="shared" si="34"/>
        <v>0</v>
      </c>
      <c r="BF216" s="217">
        <f t="shared" si="35"/>
        <v>0</v>
      </c>
      <c r="BG216" s="217">
        <f t="shared" si="36"/>
        <v>0</v>
      </c>
      <c r="BH216" s="217">
        <f t="shared" si="37"/>
        <v>0</v>
      </c>
      <c r="BI216" s="217">
        <f t="shared" si="38"/>
        <v>0</v>
      </c>
      <c r="BJ216" s="14" t="s">
        <v>80</v>
      </c>
      <c r="BK216" s="217">
        <f t="shared" si="39"/>
        <v>0</v>
      </c>
      <c r="BL216" s="14" t="s">
        <v>218</v>
      </c>
      <c r="BM216" s="216" t="s">
        <v>480</v>
      </c>
    </row>
    <row r="217" spans="1:65" s="2" customFormat="1" ht="16.5" customHeight="1">
      <c r="A217" s="31"/>
      <c r="B217" s="32"/>
      <c r="C217" s="205" t="s">
        <v>481</v>
      </c>
      <c r="D217" s="205" t="s">
        <v>153</v>
      </c>
      <c r="E217" s="206" t="s">
        <v>482</v>
      </c>
      <c r="F217" s="207" t="s">
        <v>483</v>
      </c>
      <c r="G217" s="208" t="s">
        <v>172</v>
      </c>
      <c r="H217" s="209">
        <v>18</v>
      </c>
      <c r="I217" s="210"/>
      <c r="J217" s="211">
        <f t="shared" si="30"/>
        <v>0</v>
      </c>
      <c r="K217" s="207" t="s">
        <v>157</v>
      </c>
      <c r="L217" s="36"/>
      <c r="M217" s="212" t="s">
        <v>1</v>
      </c>
      <c r="N217" s="213" t="s">
        <v>40</v>
      </c>
      <c r="O217" s="68"/>
      <c r="P217" s="214">
        <f t="shared" si="31"/>
        <v>0</v>
      </c>
      <c r="Q217" s="214">
        <v>0.00021</v>
      </c>
      <c r="R217" s="214">
        <f t="shared" si="32"/>
        <v>0.0037800000000000004</v>
      </c>
      <c r="S217" s="214">
        <v>0</v>
      </c>
      <c r="T217" s="215">
        <f t="shared" si="3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16" t="s">
        <v>218</v>
      </c>
      <c r="AT217" s="216" t="s">
        <v>153</v>
      </c>
      <c r="AU217" s="216" t="s">
        <v>84</v>
      </c>
      <c r="AY217" s="14" t="s">
        <v>151</v>
      </c>
      <c r="BE217" s="217">
        <f t="shared" si="34"/>
        <v>0</v>
      </c>
      <c r="BF217" s="217">
        <f t="shared" si="35"/>
        <v>0</v>
      </c>
      <c r="BG217" s="217">
        <f t="shared" si="36"/>
        <v>0</v>
      </c>
      <c r="BH217" s="217">
        <f t="shared" si="37"/>
        <v>0</v>
      </c>
      <c r="BI217" s="217">
        <f t="shared" si="38"/>
        <v>0</v>
      </c>
      <c r="BJ217" s="14" t="s">
        <v>80</v>
      </c>
      <c r="BK217" s="217">
        <f t="shared" si="39"/>
        <v>0</v>
      </c>
      <c r="BL217" s="14" t="s">
        <v>218</v>
      </c>
      <c r="BM217" s="216" t="s">
        <v>484</v>
      </c>
    </row>
    <row r="218" spans="1:65" s="2" customFormat="1" ht="16.5" customHeight="1">
      <c r="A218" s="31"/>
      <c r="B218" s="32"/>
      <c r="C218" s="205" t="s">
        <v>485</v>
      </c>
      <c r="D218" s="205" t="s">
        <v>153</v>
      </c>
      <c r="E218" s="206" t="s">
        <v>486</v>
      </c>
      <c r="F218" s="207" t="s">
        <v>487</v>
      </c>
      <c r="G218" s="208" t="s">
        <v>172</v>
      </c>
      <c r="H218" s="209">
        <v>18</v>
      </c>
      <c r="I218" s="210"/>
      <c r="J218" s="211">
        <f t="shared" si="30"/>
        <v>0</v>
      </c>
      <c r="K218" s="207" t="s">
        <v>157</v>
      </c>
      <c r="L218" s="36"/>
      <c r="M218" s="212" t="s">
        <v>1</v>
      </c>
      <c r="N218" s="213" t="s">
        <v>40</v>
      </c>
      <c r="O218" s="68"/>
      <c r="P218" s="214">
        <f t="shared" si="31"/>
        <v>0</v>
      </c>
      <c r="Q218" s="214">
        <v>0.00034</v>
      </c>
      <c r="R218" s="214">
        <f t="shared" si="32"/>
        <v>0.0061200000000000004</v>
      </c>
      <c r="S218" s="214">
        <v>0</v>
      </c>
      <c r="T218" s="215">
        <f t="shared" si="3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16" t="s">
        <v>218</v>
      </c>
      <c r="AT218" s="216" t="s">
        <v>153</v>
      </c>
      <c r="AU218" s="216" t="s">
        <v>84</v>
      </c>
      <c r="AY218" s="14" t="s">
        <v>151</v>
      </c>
      <c r="BE218" s="217">
        <f t="shared" si="34"/>
        <v>0</v>
      </c>
      <c r="BF218" s="217">
        <f t="shared" si="35"/>
        <v>0</v>
      </c>
      <c r="BG218" s="217">
        <f t="shared" si="36"/>
        <v>0</v>
      </c>
      <c r="BH218" s="217">
        <f t="shared" si="37"/>
        <v>0</v>
      </c>
      <c r="BI218" s="217">
        <f t="shared" si="38"/>
        <v>0</v>
      </c>
      <c r="BJ218" s="14" t="s">
        <v>80</v>
      </c>
      <c r="BK218" s="217">
        <f t="shared" si="39"/>
        <v>0</v>
      </c>
      <c r="BL218" s="14" t="s">
        <v>218</v>
      </c>
      <c r="BM218" s="216" t="s">
        <v>488</v>
      </c>
    </row>
    <row r="219" spans="1:65" s="2" customFormat="1" ht="16.5" customHeight="1">
      <c r="A219" s="31"/>
      <c r="B219" s="32"/>
      <c r="C219" s="205" t="s">
        <v>489</v>
      </c>
      <c r="D219" s="205" t="s">
        <v>153</v>
      </c>
      <c r="E219" s="206" t="s">
        <v>490</v>
      </c>
      <c r="F219" s="207" t="s">
        <v>491</v>
      </c>
      <c r="G219" s="208" t="s">
        <v>172</v>
      </c>
      <c r="H219" s="209">
        <v>11</v>
      </c>
      <c r="I219" s="210"/>
      <c r="J219" s="211">
        <f t="shared" si="30"/>
        <v>0</v>
      </c>
      <c r="K219" s="207" t="s">
        <v>157</v>
      </c>
      <c r="L219" s="36"/>
      <c r="M219" s="212" t="s">
        <v>1</v>
      </c>
      <c r="N219" s="213" t="s">
        <v>40</v>
      </c>
      <c r="O219" s="68"/>
      <c r="P219" s="214">
        <f t="shared" si="31"/>
        <v>0</v>
      </c>
      <c r="Q219" s="214">
        <v>0.0005</v>
      </c>
      <c r="R219" s="214">
        <f t="shared" si="32"/>
        <v>0.0055</v>
      </c>
      <c r="S219" s="214">
        <v>0</v>
      </c>
      <c r="T219" s="215">
        <f t="shared" si="3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16" t="s">
        <v>218</v>
      </c>
      <c r="AT219" s="216" t="s">
        <v>153</v>
      </c>
      <c r="AU219" s="216" t="s">
        <v>84</v>
      </c>
      <c r="AY219" s="14" t="s">
        <v>151</v>
      </c>
      <c r="BE219" s="217">
        <f t="shared" si="34"/>
        <v>0</v>
      </c>
      <c r="BF219" s="217">
        <f t="shared" si="35"/>
        <v>0</v>
      </c>
      <c r="BG219" s="217">
        <f t="shared" si="36"/>
        <v>0</v>
      </c>
      <c r="BH219" s="217">
        <f t="shared" si="37"/>
        <v>0</v>
      </c>
      <c r="BI219" s="217">
        <f t="shared" si="38"/>
        <v>0</v>
      </c>
      <c r="BJ219" s="14" t="s">
        <v>80</v>
      </c>
      <c r="BK219" s="217">
        <f t="shared" si="39"/>
        <v>0</v>
      </c>
      <c r="BL219" s="14" t="s">
        <v>218</v>
      </c>
      <c r="BM219" s="216" t="s">
        <v>492</v>
      </c>
    </row>
    <row r="220" spans="1:65" s="2" customFormat="1" ht="16.5" customHeight="1">
      <c r="A220" s="31"/>
      <c r="B220" s="32"/>
      <c r="C220" s="205" t="s">
        <v>493</v>
      </c>
      <c r="D220" s="205" t="s">
        <v>153</v>
      </c>
      <c r="E220" s="206" t="s">
        <v>494</v>
      </c>
      <c r="F220" s="207" t="s">
        <v>495</v>
      </c>
      <c r="G220" s="208" t="s">
        <v>172</v>
      </c>
      <c r="H220" s="209">
        <v>4</v>
      </c>
      <c r="I220" s="210"/>
      <c r="J220" s="211">
        <f t="shared" si="30"/>
        <v>0</v>
      </c>
      <c r="K220" s="207" t="s">
        <v>157</v>
      </c>
      <c r="L220" s="36"/>
      <c r="M220" s="212" t="s">
        <v>1</v>
      </c>
      <c r="N220" s="213" t="s">
        <v>40</v>
      </c>
      <c r="O220" s="68"/>
      <c r="P220" s="214">
        <f t="shared" si="31"/>
        <v>0</v>
      </c>
      <c r="Q220" s="214">
        <v>0.0007</v>
      </c>
      <c r="R220" s="214">
        <f t="shared" si="32"/>
        <v>0.0028</v>
      </c>
      <c r="S220" s="214">
        <v>0</v>
      </c>
      <c r="T220" s="215">
        <f t="shared" si="3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16" t="s">
        <v>218</v>
      </c>
      <c r="AT220" s="216" t="s">
        <v>153</v>
      </c>
      <c r="AU220" s="216" t="s">
        <v>84</v>
      </c>
      <c r="AY220" s="14" t="s">
        <v>151</v>
      </c>
      <c r="BE220" s="217">
        <f t="shared" si="34"/>
        <v>0</v>
      </c>
      <c r="BF220" s="217">
        <f t="shared" si="35"/>
        <v>0</v>
      </c>
      <c r="BG220" s="217">
        <f t="shared" si="36"/>
        <v>0</v>
      </c>
      <c r="BH220" s="217">
        <f t="shared" si="37"/>
        <v>0</v>
      </c>
      <c r="BI220" s="217">
        <f t="shared" si="38"/>
        <v>0</v>
      </c>
      <c r="BJ220" s="14" t="s">
        <v>80</v>
      </c>
      <c r="BK220" s="217">
        <f t="shared" si="39"/>
        <v>0</v>
      </c>
      <c r="BL220" s="14" t="s">
        <v>218</v>
      </c>
      <c r="BM220" s="216" t="s">
        <v>496</v>
      </c>
    </row>
    <row r="221" spans="1:65" s="2" customFormat="1" ht="16.5" customHeight="1">
      <c r="A221" s="31"/>
      <c r="B221" s="32"/>
      <c r="C221" s="205" t="s">
        <v>497</v>
      </c>
      <c r="D221" s="205" t="s">
        <v>153</v>
      </c>
      <c r="E221" s="206" t="s">
        <v>498</v>
      </c>
      <c r="F221" s="207" t="s">
        <v>499</v>
      </c>
      <c r="G221" s="208" t="s">
        <v>172</v>
      </c>
      <c r="H221" s="209">
        <v>1</v>
      </c>
      <c r="I221" s="210"/>
      <c r="J221" s="211">
        <f t="shared" si="30"/>
        <v>0</v>
      </c>
      <c r="K221" s="207" t="s">
        <v>157</v>
      </c>
      <c r="L221" s="36"/>
      <c r="M221" s="212" t="s">
        <v>1</v>
      </c>
      <c r="N221" s="213" t="s">
        <v>40</v>
      </c>
      <c r="O221" s="68"/>
      <c r="P221" s="214">
        <f t="shared" si="31"/>
        <v>0</v>
      </c>
      <c r="Q221" s="214">
        <v>0.00107</v>
      </c>
      <c r="R221" s="214">
        <f t="shared" si="32"/>
        <v>0.00107</v>
      </c>
      <c r="S221" s="214">
        <v>0</v>
      </c>
      <c r="T221" s="215">
        <f t="shared" si="3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16" t="s">
        <v>218</v>
      </c>
      <c r="AT221" s="216" t="s">
        <v>153</v>
      </c>
      <c r="AU221" s="216" t="s">
        <v>84</v>
      </c>
      <c r="AY221" s="14" t="s">
        <v>151</v>
      </c>
      <c r="BE221" s="217">
        <f t="shared" si="34"/>
        <v>0</v>
      </c>
      <c r="BF221" s="217">
        <f t="shared" si="35"/>
        <v>0</v>
      </c>
      <c r="BG221" s="217">
        <f t="shared" si="36"/>
        <v>0</v>
      </c>
      <c r="BH221" s="217">
        <f t="shared" si="37"/>
        <v>0</v>
      </c>
      <c r="BI221" s="217">
        <f t="shared" si="38"/>
        <v>0</v>
      </c>
      <c r="BJ221" s="14" t="s">
        <v>80</v>
      </c>
      <c r="BK221" s="217">
        <f t="shared" si="39"/>
        <v>0</v>
      </c>
      <c r="BL221" s="14" t="s">
        <v>218</v>
      </c>
      <c r="BM221" s="216" t="s">
        <v>500</v>
      </c>
    </row>
    <row r="222" spans="1:65" s="2" customFormat="1" ht="16.5" customHeight="1">
      <c r="A222" s="31"/>
      <c r="B222" s="32"/>
      <c r="C222" s="205" t="s">
        <v>501</v>
      </c>
      <c r="D222" s="205" t="s">
        <v>153</v>
      </c>
      <c r="E222" s="206" t="s">
        <v>502</v>
      </c>
      <c r="F222" s="207" t="s">
        <v>503</v>
      </c>
      <c r="G222" s="208" t="s">
        <v>172</v>
      </c>
      <c r="H222" s="209">
        <v>1</v>
      </c>
      <c r="I222" s="210"/>
      <c r="J222" s="211">
        <f t="shared" si="30"/>
        <v>0</v>
      </c>
      <c r="K222" s="207" t="s">
        <v>157</v>
      </c>
      <c r="L222" s="36"/>
      <c r="M222" s="212" t="s">
        <v>1</v>
      </c>
      <c r="N222" s="213" t="s">
        <v>40</v>
      </c>
      <c r="O222" s="68"/>
      <c r="P222" s="214">
        <f t="shared" si="31"/>
        <v>0</v>
      </c>
      <c r="Q222" s="214">
        <v>0.00168</v>
      </c>
      <c r="R222" s="214">
        <f t="shared" si="32"/>
        <v>0.00168</v>
      </c>
      <c r="S222" s="214">
        <v>0</v>
      </c>
      <c r="T222" s="215">
        <f t="shared" si="3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16" t="s">
        <v>218</v>
      </c>
      <c r="AT222" s="216" t="s">
        <v>153</v>
      </c>
      <c r="AU222" s="216" t="s">
        <v>84</v>
      </c>
      <c r="AY222" s="14" t="s">
        <v>151</v>
      </c>
      <c r="BE222" s="217">
        <f t="shared" si="34"/>
        <v>0</v>
      </c>
      <c r="BF222" s="217">
        <f t="shared" si="35"/>
        <v>0</v>
      </c>
      <c r="BG222" s="217">
        <f t="shared" si="36"/>
        <v>0</v>
      </c>
      <c r="BH222" s="217">
        <f t="shared" si="37"/>
        <v>0</v>
      </c>
      <c r="BI222" s="217">
        <f t="shared" si="38"/>
        <v>0</v>
      </c>
      <c r="BJ222" s="14" t="s">
        <v>80</v>
      </c>
      <c r="BK222" s="217">
        <f t="shared" si="39"/>
        <v>0</v>
      </c>
      <c r="BL222" s="14" t="s">
        <v>218</v>
      </c>
      <c r="BM222" s="216" t="s">
        <v>504</v>
      </c>
    </row>
    <row r="223" spans="1:65" s="2" customFormat="1" ht="21.75" customHeight="1">
      <c r="A223" s="31"/>
      <c r="B223" s="32"/>
      <c r="C223" s="205" t="s">
        <v>505</v>
      </c>
      <c r="D223" s="205" t="s">
        <v>153</v>
      </c>
      <c r="E223" s="206" t="s">
        <v>506</v>
      </c>
      <c r="F223" s="207" t="s">
        <v>507</v>
      </c>
      <c r="G223" s="208" t="s">
        <v>172</v>
      </c>
      <c r="H223" s="209">
        <v>7</v>
      </c>
      <c r="I223" s="210"/>
      <c r="J223" s="211">
        <f t="shared" si="30"/>
        <v>0</v>
      </c>
      <c r="K223" s="207" t="s">
        <v>157</v>
      </c>
      <c r="L223" s="36"/>
      <c r="M223" s="212" t="s">
        <v>1</v>
      </c>
      <c r="N223" s="213" t="s">
        <v>40</v>
      </c>
      <c r="O223" s="68"/>
      <c r="P223" s="214">
        <f t="shared" si="31"/>
        <v>0</v>
      </c>
      <c r="Q223" s="214">
        <v>0.00057</v>
      </c>
      <c r="R223" s="214">
        <f t="shared" si="32"/>
        <v>0.00399</v>
      </c>
      <c r="S223" s="214">
        <v>0</v>
      </c>
      <c r="T223" s="215">
        <f t="shared" si="3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16" t="s">
        <v>218</v>
      </c>
      <c r="AT223" s="216" t="s">
        <v>153</v>
      </c>
      <c r="AU223" s="216" t="s">
        <v>84</v>
      </c>
      <c r="AY223" s="14" t="s">
        <v>151</v>
      </c>
      <c r="BE223" s="217">
        <f t="shared" si="34"/>
        <v>0</v>
      </c>
      <c r="BF223" s="217">
        <f t="shared" si="35"/>
        <v>0</v>
      </c>
      <c r="BG223" s="217">
        <f t="shared" si="36"/>
        <v>0</v>
      </c>
      <c r="BH223" s="217">
        <f t="shared" si="37"/>
        <v>0</v>
      </c>
      <c r="BI223" s="217">
        <f t="shared" si="38"/>
        <v>0</v>
      </c>
      <c r="BJ223" s="14" t="s">
        <v>80</v>
      </c>
      <c r="BK223" s="217">
        <f t="shared" si="39"/>
        <v>0</v>
      </c>
      <c r="BL223" s="14" t="s">
        <v>218</v>
      </c>
      <c r="BM223" s="216" t="s">
        <v>508</v>
      </c>
    </row>
    <row r="224" spans="1:65" s="2" customFormat="1" ht="21.75" customHeight="1">
      <c r="A224" s="31"/>
      <c r="B224" s="32"/>
      <c r="C224" s="205" t="s">
        <v>509</v>
      </c>
      <c r="D224" s="205" t="s">
        <v>153</v>
      </c>
      <c r="E224" s="206" t="s">
        <v>510</v>
      </c>
      <c r="F224" s="207" t="s">
        <v>511</v>
      </c>
      <c r="G224" s="208" t="s">
        <v>205</v>
      </c>
      <c r="H224" s="209">
        <v>875</v>
      </c>
      <c r="I224" s="210"/>
      <c r="J224" s="211">
        <f t="shared" si="30"/>
        <v>0</v>
      </c>
      <c r="K224" s="207" t="s">
        <v>157</v>
      </c>
      <c r="L224" s="36"/>
      <c r="M224" s="212" t="s">
        <v>1</v>
      </c>
      <c r="N224" s="213" t="s">
        <v>40</v>
      </c>
      <c r="O224" s="68"/>
      <c r="P224" s="214">
        <f t="shared" si="31"/>
        <v>0</v>
      </c>
      <c r="Q224" s="214">
        <v>0.00019</v>
      </c>
      <c r="R224" s="214">
        <f t="shared" si="32"/>
        <v>0.16625</v>
      </c>
      <c r="S224" s="214">
        <v>0</v>
      </c>
      <c r="T224" s="215">
        <f t="shared" si="3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16" t="s">
        <v>218</v>
      </c>
      <c r="AT224" s="216" t="s">
        <v>153</v>
      </c>
      <c r="AU224" s="216" t="s">
        <v>84</v>
      </c>
      <c r="AY224" s="14" t="s">
        <v>151</v>
      </c>
      <c r="BE224" s="217">
        <f t="shared" si="34"/>
        <v>0</v>
      </c>
      <c r="BF224" s="217">
        <f t="shared" si="35"/>
        <v>0</v>
      </c>
      <c r="BG224" s="217">
        <f t="shared" si="36"/>
        <v>0</v>
      </c>
      <c r="BH224" s="217">
        <f t="shared" si="37"/>
        <v>0</v>
      </c>
      <c r="BI224" s="217">
        <f t="shared" si="38"/>
        <v>0</v>
      </c>
      <c r="BJ224" s="14" t="s">
        <v>80</v>
      </c>
      <c r="BK224" s="217">
        <f t="shared" si="39"/>
        <v>0</v>
      </c>
      <c r="BL224" s="14" t="s">
        <v>218</v>
      </c>
      <c r="BM224" s="216" t="s">
        <v>512</v>
      </c>
    </row>
    <row r="225" spans="1:65" s="2" customFormat="1" ht="21.75" customHeight="1">
      <c r="A225" s="31"/>
      <c r="B225" s="32"/>
      <c r="C225" s="205" t="s">
        <v>513</v>
      </c>
      <c r="D225" s="205" t="s">
        <v>153</v>
      </c>
      <c r="E225" s="206" t="s">
        <v>514</v>
      </c>
      <c r="F225" s="207" t="s">
        <v>515</v>
      </c>
      <c r="G225" s="208" t="s">
        <v>205</v>
      </c>
      <c r="H225" s="209">
        <v>60</v>
      </c>
      <c r="I225" s="210"/>
      <c r="J225" s="211">
        <f t="shared" si="30"/>
        <v>0</v>
      </c>
      <c r="K225" s="207" t="s">
        <v>157</v>
      </c>
      <c r="L225" s="36"/>
      <c r="M225" s="212" t="s">
        <v>1</v>
      </c>
      <c r="N225" s="213" t="s">
        <v>40</v>
      </c>
      <c r="O225" s="68"/>
      <c r="P225" s="214">
        <f t="shared" si="31"/>
        <v>0</v>
      </c>
      <c r="Q225" s="214">
        <v>0.00035</v>
      </c>
      <c r="R225" s="214">
        <f t="shared" si="32"/>
        <v>0.021</v>
      </c>
      <c r="S225" s="214">
        <v>0</v>
      </c>
      <c r="T225" s="215">
        <f t="shared" si="3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16" t="s">
        <v>218</v>
      </c>
      <c r="AT225" s="216" t="s">
        <v>153</v>
      </c>
      <c r="AU225" s="216" t="s">
        <v>84</v>
      </c>
      <c r="AY225" s="14" t="s">
        <v>151</v>
      </c>
      <c r="BE225" s="217">
        <f t="shared" si="34"/>
        <v>0</v>
      </c>
      <c r="BF225" s="217">
        <f t="shared" si="35"/>
        <v>0</v>
      </c>
      <c r="BG225" s="217">
        <f t="shared" si="36"/>
        <v>0</v>
      </c>
      <c r="BH225" s="217">
        <f t="shared" si="37"/>
        <v>0</v>
      </c>
      <c r="BI225" s="217">
        <f t="shared" si="38"/>
        <v>0</v>
      </c>
      <c r="BJ225" s="14" t="s">
        <v>80</v>
      </c>
      <c r="BK225" s="217">
        <f t="shared" si="39"/>
        <v>0</v>
      </c>
      <c r="BL225" s="14" t="s">
        <v>218</v>
      </c>
      <c r="BM225" s="216" t="s">
        <v>516</v>
      </c>
    </row>
    <row r="226" spans="1:65" s="2" customFormat="1" ht="16.5" customHeight="1">
      <c r="A226" s="31"/>
      <c r="B226" s="32"/>
      <c r="C226" s="205" t="s">
        <v>517</v>
      </c>
      <c r="D226" s="205" t="s">
        <v>153</v>
      </c>
      <c r="E226" s="206" t="s">
        <v>518</v>
      </c>
      <c r="F226" s="207" t="s">
        <v>519</v>
      </c>
      <c r="G226" s="208" t="s">
        <v>205</v>
      </c>
      <c r="H226" s="209">
        <v>935</v>
      </c>
      <c r="I226" s="210"/>
      <c r="J226" s="211">
        <f t="shared" si="30"/>
        <v>0</v>
      </c>
      <c r="K226" s="207" t="s">
        <v>157</v>
      </c>
      <c r="L226" s="36"/>
      <c r="M226" s="212" t="s">
        <v>1</v>
      </c>
      <c r="N226" s="213" t="s">
        <v>40</v>
      </c>
      <c r="O226" s="68"/>
      <c r="P226" s="214">
        <f t="shared" si="31"/>
        <v>0</v>
      </c>
      <c r="Q226" s="214">
        <v>1E-05</v>
      </c>
      <c r="R226" s="214">
        <f t="shared" si="32"/>
        <v>0.00935</v>
      </c>
      <c r="S226" s="214">
        <v>0</v>
      </c>
      <c r="T226" s="215">
        <f t="shared" si="3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16" t="s">
        <v>218</v>
      </c>
      <c r="AT226" s="216" t="s">
        <v>153</v>
      </c>
      <c r="AU226" s="216" t="s">
        <v>84</v>
      </c>
      <c r="AY226" s="14" t="s">
        <v>151</v>
      </c>
      <c r="BE226" s="217">
        <f t="shared" si="34"/>
        <v>0</v>
      </c>
      <c r="BF226" s="217">
        <f t="shared" si="35"/>
        <v>0</v>
      </c>
      <c r="BG226" s="217">
        <f t="shared" si="36"/>
        <v>0</v>
      </c>
      <c r="BH226" s="217">
        <f t="shared" si="37"/>
        <v>0</v>
      </c>
      <c r="BI226" s="217">
        <f t="shared" si="38"/>
        <v>0</v>
      </c>
      <c r="BJ226" s="14" t="s">
        <v>80</v>
      </c>
      <c r="BK226" s="217">
        <f t="shared" si="39"/>
        <v>0</v>
      </c>
      <c r="BL226" s="14" t="s">
        <v>218</v>
      </c>
      <c r="BM226" s="216" t="s">
        <v>520</v>
      </c>
    </row>
    <row r="227" spans="1:65" s="2" customFormat="1" ht="21.75" customHeight="1">
      <c r="A227" s="31"/>
      <c r="B227" s="32"/>
      <c r="C227" s="205" t="s">
        <v>521</v>
      </c>
      <c r="D227" s="205" t="s">
        <v>153</v>
      </c>
      <c r="E227" s="206" t="s">
        <v>522</v>
      </c>
      <c r="F227" s="207" t="s">
        <v>523</v>
      </c>
      <c r="G227" s="208" t="s">
        <v>385</v>
      </c>
      <c r="H227" s="218"/>
      <c r="I227" s="210"/>
      <c r="J227" s="211">
        <f t="shared" si="30"/>
        <v>0</v>
      </c>
      <c r="K227" s="207" t="s">
        <v>157</v>
      </c>
      <c r="L227" s="36"/>
      <c r="M227" s="212" t="s">
        <v>1</v>
      </c>
      <c r="N227" s="213" t="s">
        <v>40</v>
      </c>
      <c r="O227" s="68"/>
      <c r="P227" s="214">
        <f t="shared" si="31"/>
        <v>0</v>
      </c>
      <c r="Q227" s="214">
        <v>0</v>
      </c>
      <c r="R227" s="214">
        <f t="shared" si="32"/>
        <v>0</v>
      </c>
      <c r="S227" s="214">
        <v>0</v>
      </c>
      <c r="T227" s="215">
        <f t="shared" si="3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16" t="s">
        <v>218</v>
      </c>
      <c r="AT227" s="216" t="s">
        <v>153</v>
      </c>
      <c r="AU227" s="216" t="s">
        <v>84</v>
      </c>
      <c r="AY227" s="14" t="s">
        <v>151</v>
      </c>
      <c r="BE227" s="217">
        <f t="shared" si="34"/>
        <v>0</v>
      </c>
      <c r="BF227" s="217">
        <f t="shared" si="35"/>
        <v>0</v>
      </c>
      <c r="BG227" s="217">
        <f t="shared" si="36"/>
        <v>0</v>
      </c>
      <c r="BH227" s="217">
        <f t="shared" si="37"/>
        <v>0</v>
      </c>
      <c r="BI227" s="217">
        <f t="shared" si="38"/>
        <v>0</v>
      </c>
      <c r="BJ227" s="14" t="s">
        <v>80</v>
      </c>
      <c r="BK227" s="217">
        <f t="shared" si="39"/>
        <v>0</v>
      </c>
      <c r="BL227" s="14" t="s">
        <v>218</v>
      </c>
      <c r="BM227" s="216" t="s">
        <v>524</v>
      </c>
    </row>
    <row r="228" spans="2:63" s="12" customFormat="1" ht="22.9" customHeight="1">
      <c r="B228" s="189"/>
      <c r="C228" s="190"/>
      <c r="D228" s="191" t="s">
        <v>74</v>
      </c>
      <c r="E228" s="203" t="s">
        <v>525</v>
      </c>
      <c r="F228" s="203" t="s">
        <v>526</v>
      </c>
      <c r="G228" s="190"/>
      <c r="H228" s="190"/>
      <c r="I228" s="193"/>
      <c r="J228" s="204">
        <f>BK228</f>
        <v>0</v>
      </c>
      <c r="K228" s="190"/>
      <c r="L228" s="195"/>
      <c r="M228" s="196"/>
      <c r="N228" s="197"/>
      <c r="O228" s="197"/>
      <c r="P228" s="198">
        <f>SUM(P229:P255)</f>
        <v>0</v>
      </c>
      <c r="Q228" s="197"/>
      <c r="R228" s="198">
        <f>SUM(R229:R255)</f>
        <v>0.16361999999999996</v>
      </c>
      <c r="S228" s="197"/>
      <c r="T228" s="199">
        <f>SUM(T229:T255)</f>
        <v>2.4215400000000002</v>
      </c>
      <c r="AR228" s="200" t="s">
        <v>84</v>
      </c>
      <c r="AT228" s="201" t="s">
        <v>74</v>
      </c>
      <c r="AU228" s="201" t="s">
        <v>80</v>
      </c>
      <c r="AY228" s="200" t="s">
        <v>151</v>
      </c>
      <c r="BK228" s="202">
        <f>SUM(BK229:BK255)</f>
        <v>0</v>
      </c>
    </row>
    <row r="229" spans="1:65" s="2" customFormat="1" ht="16.5" customHeight="1">
      <c r="A229" s="31"/>
      <c r="B229" s="32"/>
      <c r="C229" s="205" t="s">
        <v>527</v>
      </c>
      <c r="D229" s="205" t="s">
        <v>153</v>
      </c>
      <c r="E229" s="206" t="s">
        <v>528</v>
      </c>
      <c r="F229" s="207" t="s">
        <v>529</v>
      </c>
      <c r="G229" s="208" t="s">
        <v>530</v>
      </c>
      <c r="H229" s="209">
        <v>21</v>
      </c>
      <c r="I229" s="210"/>
      <c r="J229" s="211">
        <f aca="true" t="shared" si="40" ref="J229:J255">ROUND(I229*H229,2)</f>
        <v>0</v>
      </c>
      <c r="K229" s="207" t="s">
        <v>157</v>
      </c>
      <c r="L229" s="36"/>
      <c r="M229" s="212" t="s">
        <v>1</v>
      </c>
      <c r="N229" s="213" t="s">
        <v>40</v>
      </c>
      <c r="O229" s="68"/>
      <c r="P229" s="214">
        <f aca="true" t="shared" si="41" ref="P229:P255">O229*H229</f>
        <v>0</v>
      </c>
      <c r="Q229" s="214">
        <v>0</v>
      </c>
      <c r="R229" s="214">
        <f aca="true" t="shared" si="42" ref="R229:R255">Q229*H229</f>
        <v>0</v>
      </c>
      <c r="S229" s="214">
        <v>0.0342</v>
      </c>
      <c r="T229" s="215">
        <f aca="true" t="shared" si="43" ref="T229:T255">S229*H229</f>
        <v>0.7182000000000001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216" t="s">
        <v>218</v>
      </c>
      <c r="AT229" s="216" t="s">
        <v>153</v>
      </c>
      <c r="AU229" s="216" t="s">
        <v>84</v>
      </c>
      <c r="AY229" s="14" t="s">
        <v>151</v>
      </c>
      <c r="BE229" s="217">
        <f aca="true" t="shared" si="44" ref="BE229:BE255">IF(N229="základní",J229,0)</f>
        <v>0</v>
      </c>
      <c r="BF229" s="217">
        <f aca="true" t="shared" si="45" ref="BF229:BF255">IF(N229="snížená",J229,0)</f>
        <v>0</v>
      </c>
      <c r="BG229" s="217">
        <f aca="true" t="shared" si="46" ref="BG229:BG255">IF(N229="zákl. přenesená",J229,0)</f>
        <v>0</v>
      </c>
      <c r="BH229" s="217">
        <f aca="true" t="shared" si="47" ref="BH229:BH255">IF(N229="sníž. přenesená",J229,0)</f>
        <v>0</v>
      </c>
      <c r="BI229" s="217">
        <f aca="true" t="shared" si="48" ref="BI229:BI255">IF(N229="nulová",J229,0)</f>
        <v>0</v>
      </c>
      <c r="BJ229" s="14" t="s">
        <v>80</v>
      </c>
      <c r="BK229" s="217">
        <f aca="true" t="shared" si="49" ref="BK229:BK255">ROUND(I229*H229,2)</f>
        <v>0</v>
      </c>
      <c r="BL229" s="14" t="s">
        <v>218</v>
      </c>
      <c r="BM229" s="216" t="s">
        <v>531</v>
      </c>
    </row>
    <row r="230" spans="1:65" s="2" customFormat="1" ht="16.5" customHeight="1">
      <c r="A230" s="31"/>
      <c r="B230" s="32"/>
      <c r="C230" s="205" t="s">
        <v>532</v>
      </c>
      <c r="D230" s="205" t="s">
        <v>153</v>
      </c>
      <c r="E230" s="206" t="s">
        <v>533</v>
      </c>
      <c r="F230" s="207" t="s">
        <v>534</v>
      </c>
      <c r="G230" s="208" t="s">
        <v>172</v>
      </c>
      <c r="H230" s="209">
        <v>21</v>
      </c>
      <c r="I230" s="210"/>
      <c r="J230" s="211">
        <f t="shared" si="40"/>
        <v>0</v>
      </c>
      <c r="K230" s="207" t="s">
        <v>157</v>
      </c>
      <c r="L230" s="36"/>
      <c r="M230" s="212" t="s">
        <v>1</v>
      </c>
      <c r="N230" s="213" t="s">
        <v>40</v>
      </c>
      <c r="O230" s="68"/>
      <c r="P230" s="214">
        <f t="shared" si="41"/>
        <v>0</v>
      </c>
      <c r="Q230" s="214">
        <v>0.00072</v>
      </c>
      <c r="R230" s="214">
        <f t="shared" si="42"/>
        <v>0.015120000000000001</v>
      </c>
      <c r="S230" s="214">
        <v>0</v>
      </c>
      <c r="T230" s="215">
        <f t="shared" si="4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16" t="s">
        <v>218</v>
      </c>
      <c r="AT230" s="216" t="s">
        <v>153</v>
      </c>
      <c r="AU230" s="216" t="s">
        <v>84</v>
      </c>
      <c r="AY230" s="14" t="s">
        <v>151</v>
      </c>
      <c r="BE230" s="217">
        <f t="shared" si="44"/>
        <v>0</v>
      </c>
      <c r="BF230" s="217">
        <f t="shared" si="45"/>
        <v>0</v>
      </c>
      <c r="BG230" s="217">
        <f t="shared" si="46"/>
        <v>0</v>
      </c>
      <c r="BH230" s="217">
        <f t="shared" si="47"/>
        <v>0</v>
      </c>
      <c r="BI230" s="217">
        <f t="shared" si="48"/>
        <v>0</v>
      </c>
      <c r="BJ230" s="14" t="s">
        <v>80</v>
      </c>
      <c r="BK230" s="217">
        <f t="shared" si="49"/>
        <v>0</v>
      </c>
      <c r="BL230" s="14" t="s">
        <v>218</v>
      </c>
      <c r="BM230" s="216" t="s">
        <v>535</v>
      </c>
    </row>
    <row r="231" spans="1:65" s="2" customFormat="1" ht="16.5" customHeight="1">
      <c r="A231" s="31"/>
      <c r="B231" s="32"/>
      <c r="C231" s="219" t="s">
        <v>536</v>
      </c>
      <c r="D231" s="219" t="s">
        <v>537</v>
      </c>
      <c r="E231" s="220" t="s">
        <v>538</v>
      </c>
      <c r="F231" s="221" t="s">
        <v>539</v>
      </c>
      <c r="G231" s="222" t="s">
        <v>172</v>
      </c>
      <c r="H231" s="223">
        <v>21</v>
      </c>
      <c r="I231" s="224"/>
      <c r="J231" s="225">
        <f t="shared" si="40"/>
        <v>0</v>
      </c>
      <c r="K231" s="221" t="s">
        <v>1</v>
      </c>
      <c r="L231" s="226"/>
      <c r="M231" s="227" t="s">
        <v>1</v>
      </c>
      <c r="N231" s="228" t="s">
        <v>40</v>
      </c>
      <c r="O231" s="68"/>
      <c r="P231" s="214">
        <f t="shared" si="41"/>
        <v>0</v>
      </c>
      <c r="Q231" s="214">
        <v>0.0001</v>
      </c>
      <c r="R231" s="214">
        <f t="shared" si="42"/>
        <v>0.0021000000000000003</v>
      </c>
      <c r="S231" s="214">
        <v>0</v>
      </c>
      <c r="T231" s="215">
        <f t="shared" si="4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216" t="s">
        <v>290</v>
      </c>
      <c r="AT231" s="216" t="s">
        <v>537</v>
      </c>
      <c r="AU231" s="216" t="s">
        <v>84</v>
      </c>
      <c r="AY231" s="14" t="s">
        <v>151</v>
      </c>
      <c r="BE231" s="217">
        <f t="shared" si="44"/>
        <v>0</v>
      </c>
      <c r="BF231" s="217">
        <f t="shared" si="45"/>
        <v>0</v>
      </c>
      <c r="BG231" s="217">
        <f t="shared" si="46"/>
        <v>0</v>
      </c>
      <c r="BH231" s="217">
        <f t="shared" si="47"/>
        <v>0</v>
      </c>
      <c r="BI231" s="217">
        <f t="shared" si="48"/>
        <v>0</v>
      </c>
      <c r="BJ231" s="14" t="s">
        <v>80</v>
      </c>
      <c r="BK231" s="217">
        <f t="shared" si="49"/>
        <v>0</v>
      </c>
      <c r="BL231" s="14" t="s">
        <v>218</v>
      </c>
      <c r="BM231" s="216" t="s">
        <v>540</v>
      </c>
    </row>
    <row r="232" spans="1:65" s="2" customFormat="1" ht="16.5" customHeight="1">
      <c r="A232" s="31"/>
      <c r="B232" s="32"/>
      <c r="C232" s="205" t="s">
        <v>541</v>
      </c>
      <c r="D232" s="205" t="s">
        <v>153</v>
      </c>
      <c r="E232" s="206" t="s">
        <v>542</v>
      </c>
      <c r="F232" s="207" t="s">
        <v>543</v>
      </c>
      <c r="G232" s="208" t="s">
        <v>172</v>
      </c>
      <c r="H232" s="209">
        <v>12</v>
      </c>
      <c r="I232" s="210"/>
      <c r="J232" s="211">
        <f t="shared" si="40"/>
        <v>0</v>
      </c>
      <c r="K232" s="207" t="s">
        <v>157</v>
      </c>
      <c r="L232" s="36"/>
      <c r="M232" s="212" t="s">
        <v>1</v>
      </c>
      <c r="N232" s="213" t="s">
        <v>40</v>
      </c>
      <c r="O232" s="68"/>
      <c r="P232" s="214">
        <f t="shared" si="41"/>
        <v>0</v>
      </c>
      <c r="Q232" s="214">
        <v>0.00037</v>
      </c>
      <c r="R232" s="214">
        <f t="shared" si="42"/>
        <v>0.0044399999999999995</v>
      </c>
      <c r="S232" s="214">
        <v>0</v>
      </c>
      <c r="T232" s="215">
        <f t="shared" si="4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16" t="s">
        <v>218</v>
      </c>
      <c r="AT232" s="216" t="s">
        <v>153</v>
      </c>
      <c r="AU232" s="216" t="s">
        <v>84</v>
      </c>
      <c r="AY232" s="14" t="s">
        <v>151</v>
      </c>
      <c r="BE232" s="217">
        <f t="shared" si="44"/>
        <v>0</v>
      </c>
      <c r="BF232" s="217">
        <f t="shared" si="45"/>
        <v>0</v>
      </c>
      <c r="BG232" s="217">
        <f t="shared" si="46"/>
        <v>0</v>
      </c>
      <c r="BH232" s="217">
        <f t="shared" si="47"/>
        <v>0</v>
      </c>
      <c r="BI232" s="217">
        <f t="shared" si="48"/>
        <v>0</v>
      </c>
      <c r="BJ232" s="14" t="s">
        <v>80</v>
      </c>
      <c r="BK232" s="217">
        <f t="shared" si="49"/>
        <v>0</v>
      </c>
      <c r="BL232" s="14" t="s">
        <v>218</v>
      </c>
      <c r="BM232" s="216" t="s">
        <v>544</v>
      </c>
    </row>
    <row r="233" spans="1:65" s="2" customFormat="1" ht="21.75" customHeight="1">
      <c r="A233" s="31"/>
      <c r="B233" s="32"/>
      <c r="C233" s="205" t="s">
        <v>545</v>
      </c>
      <c r="D233" s="205" t="s">
        <v>153</v>
      </c>
      <c r="E233" s="206" t="s">
        <v>546</v>
      </c>
      <c r="F233" s="207" t="s">
        <v>547</v>
      </c>
      <c r="G233" s="208" t="s">
        <v>530</v>
      </c>
      <c r="H233" s="209">
        <v>12</v>
      </c>
      <c r="I233" s="210"/>
      <c r="J233" s="211">
        <f t="shared" si="40"/>
        <v>0</v>
      </c>
      <c r="K233" s="207" t="s">
        <v>157</v>
      </c>
      <c r="L233" s="36"/>
      <c r="M233" s="212" t="s">
        <v>1</v>
      </c>
      <c r="N233" s="213" t="s">
        <v>40</v>
      </c>
      <c r="O233" s="68"/>
      <c r="P233" s="214">
        <f t="shared" si="41"/>
        <v>0</v>
      </c>
      <c r="Q233" s="214">
        <v>0</v>
      </c>
      <c r="R233" s="214">
        <f t="shared" si="42"/>
        <v>0</v>
      </c>
      <c r="S233" s="214">
        <v>0.0172</v>
      </c>
      <c r="T233" s="215">
        <f t="shared" si="43"/>
        <v>0.2064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16" t="s">
        <v>218</v>
      </c>
      <c r="AT233" s="216" t="s">
        <v>153</v>
      </c>
      <c r="AU233" s="216" t="s">
        <v>84</v>
      </c>
      <c r="AY233" s="14" t="s">
        <v>151</v>
      </c>
      <c r="BE233" s="217">
        <f t="shared" si="44"/>
        <v>0</v>
      </c>
      <c r="BF233" s="217">
        <f t="shared" si="45"/>
        <v>0</v>
      </c>
      <c r="BG233" s="217">
        <f t="shared" si="46"/>
        <v>0</v>
      </c>
      <c r="BH233" s="217">
        <f t="shared" si="47"/>
        <v>0</v>
      </c>
      <c r="BI233" s="217">
        <f t="shared" si="48"/>
        <v>0</v>
      </c>
      <c r="BJ233" s="14" t="s">
        <v>80</v>
      </c>
      <c r="BK233" s="217">
        <f t="shared" si="49"/>
        <v>0</v>
      </c>
      <c r="BL233" s="14" t="s">
        <v>218</v>
      </c>
      <c r="BM233" s="216" t="s">
        <v>548</v>
      </c>
    </row>
    <row r="234" spans="1:65" s="2" customFormat="1" ht="16.5" customHeight="1">
      <c r="A234" s="31"/>
      <c r="B234" s="32"/>
      <c r="C234" s="205" t="s">
        <v>549</v>
      </c>
      <c r="D234" s="205" t="s">
        <v>153</v>
      </c>
      <c r="E234" s="206" t="s">
        <v>550</v>
      </c>
      <c r="F234" s="207" t="s">
        <v>551</v>
      </c>
      <c r="G234" s="208" t="s">
        <v>530</v>
      </c>
      <c r="H234" s="209">
        <v>49</v>
      </c>
      <c r="I234" s="210"/>
      <c r="J234" s="211">
        <f t="shared" si="40"/>
        <v>0</v>
      </c>
      <c r="K234" s="207" t="s">
        <v>157</v>
      </c>
      <c r="L234" s="36"/>
      <c r="M234" s="212" t="s">
        <v>1</v>
      </c>
      <c r="N234" s="213" t="s">
        <v>40</v>
      </c>
      <c r="O234" s="68"/>
      <c r="P234" s="214">
        <f t="shared" si="41"/>
        <v>0</v>
      </c>
      <c r="Q234" s="214">
        <v>0</v>
      </c>
      <c r="R234" s="214">
        <f t="shared" si="42"/>
        <v>0</v>
      </c>
      <c r="S234" s="214">
        <v>0.01946</v>
      </c>
      <c r="T234" s="215">
        <f t="shared" si="43"/>
        <v>0.95354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216" t="s">
        <v>218</v>
      </c>
      <c r="AT234" s="216" t="s">
        <v>153</v>
      </c>
      <c r="AU234" s="216" t="s">
        <v>84</v>
      </c>
      <c r="AY234" s="14" t="s">
        <v>151</v>
      </c>
      <c r="BE234" s="217">
        <f t="shared" si="44"/>
        <v>0</v>
      </c>
      <c r="BF234" s="217">
        <f t="shared" si="45"/>
        <v>0</v>
      </c>
      <c r="BG234" s="217">
        <f t="shared" si="46"/>
        <v>0</v>
      </c>
      <c r="BH234" s="217">
        <f t="shared" si="47"/>
        <v>0</v>
      </c>
      <c r="BI234" s="217">
        <f t="shared" si="48"/>
        <v>0</v>
      </c>
      <c r="BJ234" s="14" t="s">
        <v>80</v>
      </c>
      <c r="BK234" s="217">
        <f t="shared" si="49"/>
        <v>0</v>
      </c>
      <c r="BL234" s="14" t="s">
        <v>218</v>
      </c>
      <c r="BM234" s="216" t="s">
        <v>552</v>
      </c>
    </row>
    <row r="235" spans="1:65" s="2" customFormat="1" ht="21.75" customHeight="1">
      <c r="A235" s="31"/>
      <c r="B235" s="32"/>
      <c r="C235" s="205" t="s">
        <v>553</v>
      </c>
      <c r="D235" s="205" t="s">
        <v>153</v>
      </c>
      <c r="E235" s="206" t="s">
        <v>554</v>
      </c>
      <c r="F235" s="207" t="s">
        <v>555</v>
      </c>
      <c r="G235" s="208" t="s">
        <v>172</v>
      </c>
      <c r="H235" s="209">
        <v>49</v>
      </c>
      <c r="I235" s="210"/>
      <c r="J235" s="211">
        <f t="shared" si="40"/>
        <v>0</v>
      </c>
      <c r="K235" s="207" t="s">
        <v>157</v>
      </c>
      <c r="L235" s="36"/>
      <c r="M235" s="212" t="s">
        <v>1</v>
      </c>
      <c r="N235" s="213" t="s">
        <v>40</v>
      </c>
      <c r="O235" s="68"/>
      <c r="P235" s="214">
        <f t="shared" si="41"/>
        <v>0</v>
      </c>
      <c r="Q235" s="214">
        <v>0.00034</v>
      </c>
      <c r="R235" s="214">
        <f t="shared" si="42"/>
        <v>0.01666</v>
      </c>
      <c r="S235" s="214">
        <v>0</v>
      </c>
      <c r="T235" s="215">
        <f t="shared" si="4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16" t="s">
        <v>218</v>
      </c>
      <c r="AT235" s="216" t="s">
        <v>153</v>
      </c>
      <c r="AU235" s="216" t="s">
        <v>84</v>
      </c>
      <c r="AY235" s="14" t="s">
        <v>151</v>
      </c>
      <c r="BE235" s="217">
        <f t="shared" si="44"/>
        <v>0</v>
      </c>
      <c r="BF235" s="217">
        <f t="shared" si="45"/>
        <v>0</v>
      </c>
      <c r="BG235" s="217">
        <f t="shared" si="46"/>
        <v>0</v>
      </c>
      <c r="BH235" s="217">
        <f t="shared" si="47"/>
        <v>0</v>
      </c>
      <c r="BI235" s="217">
        <f t="shared" si="48"/>
        <v>0</v>
      </c>
      <c r="BJ235" s="14" t="s">
        <v>80</v>
      </c>
      <c r="BK235" s="217">
        <f t="shared" si="49"/>
        <v>0</v>
      </c>
      <c r="BL235" s="14" t="s">
        <v>218</v>
      </c>
      <c r="BM235" s="216" t="s">
        <v>556</v>
      </c>
    </row>
    <row r="236" spans="1:65" s="2" customFormat="1" ht="16.5" customHeight="1">
      <c r="A236" s="31"/>
      <c r="B236" s="32"/>
      <c r="C236" s="205" t="s">
        <v>557</v>
      </c>
      <c r="D236" s="205" t="s">
        <v>153</v>
      </c>
      <c r="E236" s="206" t="s">
        <v>558</v>
      </c>
      <c r="F236" s="207" t="s">
        <v>559</v>
      </c>
      <c r="G236" s="208" t="s">
        <v>530</v>
      </c>
      <c r="H236" s="209">
        <v>1</v>
      </c>
      <c r="I236" s="210"/>
      <c r="J236" s="211">
        <f t="shared" si="40"/>
        <v>0</v>
      </c>
      <c r="K236" s="207" t="s">
        <v>157</v>
      </c>
      <c r="L236" s="36"/>
      <c r="M236" s="212" t="s">
        <v>1</v>
      </c>
      <c r="N236" s="213" t="s">
        <v>40</v>
      </c>
      <c r="O236" s="68"/>
      <c r="P236" s="214">
        <f t="shared" si="41"/>
        <v>0</v>
      </c>
      <c r="Q236" s="214">
        <v>0</v>
      </c>
      <c r="R236" s="214">
        <f t="shared" si="42"/>
        <v>0</v>
      </c>
      <c r="S236" s="214">
        <v>0.0329</v>
      </c>
      <c r="T236" s="215">
        <f t="shared" si="43"/>
        <v>0.0329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16" t="s">
        <v>218</v>
      </c>
      <c r="AT236" s="216" t="s">
        <v>153</v>
      </c>
      <c r="AU236" s="216" t="s">
        <v>84</v>
      </c>
      <c r="AY236" s="14" t="s">
        <v>151</v>
      </c>
      <c r="BE236" s="217">
        <f t="shared" si="44"/>
        <v>0</v>
      </c>
      <c r="BF236" s="217">
        <f t="shared" si="45"/>
        <v>0</v>
      </c>
      <c r="BG236" s="217">
        <f t="shared" si="46"/>
        <v>0</v>
      </c>
      <c r="BH236" s="217">
        <f t="shared" si="47"/>
        <v>0</v>
      </c>
      <c r="BI236" s="217">
        <f t="shared" si="48"/>
        <v>0</v>
      </c>
      <c r="BJ236" s="14" t="s">
        <v>80</v>
      </c>
      <c r="BK236" s="217">
        <f t="shared" si="49"/>
        <v>0</v>
      </c>
      <c r="BL236" s="14" t="s">
        <v>218</v>
      </c>
      <c r="BM236" s="216" t="s">
        <v>560</v>
      </c>
    </row>
    <row r="237" spans="1:65" s="2" customFormat="1" ht="16.5" customHeight="1">
      <c r="A237" s="31"/>
      <c r="B237" s="32"/>
      <c r="C237" s="205" t="s">
        <v>561</v>
      </c>
      <c r="D237" s="205" t="s">
        <v>153</v>
      </c>
      <c r="E237" s="206" t="s">
        <v>562</v>
      </c>
      <c r="F237" s="207" t="s">
        <v>563</v>
      </c>
      <c r="G237" s="208" t="s">
        <v>172</v>
      </c>
      <c r="H237" s="209">
        <v>1</v>
      </c>
      <c r="I237" s="210"/>
      <c r="J237" s="211">
        <f t="shared" si="40"/>
        <v>0</v>
      </c>
      <c r="K237" s="207" t="s">
        <v>157</v>
      </c>
      <c r="L237" s="36"/>
      <c r="M237" s="212" t="s">
        <v>1</v>
      </c>
      <c r="N237" s="213" t="s">
        <v>40</v>
      </c>
      <c r="O237" s="68"/>
      <c r="P237" s="214">
        <f t="shared" si="41"/>
        <v>0</v>
      </c>
      <c r="Q237" s="214">
        <v>0.00036</v>
      </c>
      <c r="R237" s="214">
        <f t="shared" si="42"/>
        <v>0.00036</v>
      </c>
      <c r="S237" s="214">
        <v>0</v>
      </c>
      <c r="T237" s="215">
        <f t="shared" si="4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216" t="s">
        <v>218</v>
      </c>
      <c r="AT237" s="216" t="s">
        <v>153</v>
      </c>
      <c r="AU237" s="216" t="s">
        <v>84</v>
      </c>
      <c r="AY237" s="14" t="s">
        <v>151</v>
      </c>
      <c r="BE237" s="217">
        <f t="shared" si="44"/>
        <v>0</v>
      </c>
      <c r="BF237" s="217">
        <f t="shared" si="45"/>
        <v>0</v>
      </c>
      <c r="BG237" s="217">
        <f t="shared" si="46"/>
        <v>0</v>
      </c>
      <c r="BH237" s="217">
        <f t="shared" si="47"/>
        <v>0</v>
      </c>
      <c r="BI237" s="217">
        <f t="shared" si="48"/>
        <v>0</v>
      </c>
      <c r="BJ237" s="14" t="s">
        <v>80</v>
      </c>
      <c r="BK237" s="217">
        <f t="shared" si="49"/>
        <v>0</v>
      </c>
      <c r="BL237" s="14" t="s">
        <v>218</v>
      </c>
      <c r="BM237" s="216" t="s">
        <v>564</v>
      </c>
    </row>
    <row r="238" spans="1:65" s="2" customFormat="1" ht="16.5" customHeight="1">
      <c r="A238" s="31"/>
      <c r="B238" s="32"/>
      <c r="C238" s="205" t="s">
        <v>565</v>
      </c>
      <c r="D238" s="205" t="s">
        <v>153</v>
      </c>
      <c r="E238" s="206" t="s">
        <v>566</v>
      </c>
      <c r="F238" s="207" t="s">
        <v>567</v>
      </c>
      <c r="G238" s="208" t="s">
        <v>530</v>
      </c>
      <c r="H238" s="209">
        <v>3</v>
      </c>
      <c r="I238" s="210"/>
      <c r="J238" s="211">
        <f t="shared" si="40"/>
        <v>0</v>
      </c>
      <c r="K238" s="207" t="s">
        <v>157</v>
      </c>
      <c r="L238" s="36"/>
      <c r="M238" s="212" t="s">
        <v>1</v>
      </c>
      <c r="N238" s="213" t="s">
        <v>40</v>
      </c>
      <c r="O238" s="68"/>
      <c r="P238" s="214">
        <f t="shared" si="41"/>
        <v>0</v>
      </c>
      <c r="Q238" s="214">
        <v>0</v>
      </c>
      <c r="R238" s="214">
        <f t="shared" si="42"/>
        <v>0</v>
      </c>
      <c r="S238" s="214">
        <v>0.0245</v>
      </c>
      <c r="T238" s="215">
        <f t="shared" si="43"/>
        <v>0.07350000000000001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16" t="s">
        <v>218</v>
      </c>
      <c r="AT238" s="216" t="s">
        <v>153</v>
      </c>
      <c r="AU238" s="216" t="s">
        <v>84</v>
      </c>
      <c r="AY238" s="14" t="s">
        <v>151</v>
      </c>
      <c r="BE238" s="217">
        <f t="shared" si="44"/>
        <v>0</v>
      </c>
      <c r="BF238" s="217">
        <f t="shared" si="45"/>
        <v>0</v>
      </c>
      <c r="BG238" s="217">
        <f t="shared" si="46"/>
        <v>0</v>
      </c>
      <c r="BH238" s="217">
        <f t="shared" si="47"/>
        <v>0</v>
      </c>
      <c r="BI238" s="217">
        <f t="shared" si="48"/>
        <v>0</v>
      </c>
      <c r="BJ238" s="14" t="s">
        <v>80</v>
      </c>
      <c r="BK238" s="217">
        <f t="shared" si="49"/>
        <v>0</v>
      </c>
      <c r="BL238" s="14" t="s">
        <v>218</v>
      </c>
      <c r="BM238" s="216" t="s">
        <v>568</v>
      </c>
    </row>
    <row r="239" spans="1:65" s="2" customFormat="1" ht="16.5" customHeight="1">
      <c r="A239" s="31"/>
      <c r="B239" s="32"/>
      <c r="C239" s="205" t="s">
        <v>569</v>
      </c>
      <c r="D239" s="205" t="s">
        <v>153</v>
      </c>
      <c r="E239" s="206" t="s">
        <v>570</v>
      </c>
      <c r="F239" s="207" t="s">
        <v>571</v>
      </c>
      <c r="G239" s="208" t="s">
        <v>530</v>
      </c>
      <c r="H239" s="209">
        <v>3</v>
      </c>
      <c r="I239" s="210"/>
      <c r="J239" s="211">
        <f t="shared" si="40"/>
        <v>0</v>
      </c>
      <c r="K239" s="207" t="s">
        <v>157</v>
      </c>
      <c r="L239" s="36"/>
      <c r="M239" s="212" t="s">
        <v>1</v>
      </c>
      <c r="N239" s="213" t="s">
        <v>40</v>
      </c>
      <c r="O239" s="68"/>
      <c r="P239" s="214">
        <f t="shared" si="41"/>
        <v>0</v>
      </c>
      <c r="Q239" s="214">
        <v>0.00583</v>
      </c>
      <c r="R239" s="214">
        <f t="shared" si="42"/>
        <v>0.01749</v>
      </c>
      <c r="S239" s="214">
        <v>0</v>
      </c>
      <c r="T239" s="215">
        <f t="shared" si="4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16" t="s">
        <v>218</v>
      </c>
      <c r="AT239" s="216" t="s">
        <v>153</v>
      </c>
      <c r="AU239" s="216" t="s">
        <v>84</v>
      </c>
      <c r="AY239" s="14" t="s">
        <v>151</v>
      </c>
      <c r="BE239" s="217">
        <f t="shared" si="44"/>
        <v>0</v>
      </c>
      <c r="BF239" s="217">
        <f t="shared" si="45"/>
        <v>0</v>
      </c>
      <c r="BG239" s="217">
        <f t="shared" si="46"/>
        <v>0</v>
      </c>
      <c r="BH239" s="217">
        <f t="shared" si="47"/>
        <v>0</v>
      </c>
      <c r="BI239" s="217">
        <f t="shared" si="48"/>
        <v>0</v>
      </c>
      <c r="BJ239" s="14" t="s">
        <v>80</v>
      </c>
      <c r="BK239" s="217">
        <f t="shared" si="49"/>
        <v>0</v>
      </c>
      <c r="BL239" s="14" t="s">
        <v>218</v>
      </c>
      <c r="BM239" s="216" t="s">
        <v>572</v>
      </c>
    </row>
    <row r="240" spans="1:65" s="2" customFormat="1" ht="21.75" customHeight="1">
      <c r="A240" s="31"/>
      <c r="B240" s="32"/>
      <c r="C240" s="205" t="s">
        <v>573</v>
      </c>
      <c r="D240" s="205" t="s">
        <v>153</v>
      </c>
      <c r="E240" s="206" t="s">
        <v>574</v>
      </c>
      <c r="F240" s="207" t="s">
        <v>575</v>
      </c>
      <c r="G240" s="208" t="s">
        <v>530</v>
      </c>
      <c r="H240" s="209">
        <v>3</v>
      </c>
      <c r="I240" s="210"/>
      <c r="J240" s="211">
        <f t="shared" si="40"/>
        <v>0</v>
      </c>
      <c r="K240" s="207" t="s">
        <v>157</v>
      </c>
      <c r="L240" s="36"/>
      <c r="M240" s="212" t="s">
        <v>1</v>
      </c>
      <c r="N240" s="213" t="s">
        <v>40</v>
      </c>
      <c r="O240" s="68"/>
      <c r="P240" s="214">
        <f t="shared" si="41"/>
        <v>0</v>
      </c>
      <c r="Q240" s="214">
        <v>0.01937</v>
      </c>
      <c r="R240" s="214">
        <f t="shared" si="42"/>
        <v>0.058109999999999995</v>
      </c>
      <c r="S240" s="214">
        <v>0</v>
      </c>
      <c r="T240" s="215">
        <f t="shared" si="4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16" t="s">
        <v>218</v>
      </c>
      <c r="AT240" s="216" t="s">
        <v>153</v>
      </c>
      <c r="AU240" s="216" t="s">
        <v>84</v>
      </c>
      <c r="AY240" s="14" t="s">
        <v>151</v>
      </c>
      <c r="BE240" s="217">
        <f t="shared" si="44"/>
        <v>0</v>
      </c>
      <c r="BF240" s="217">
        <f t="shared" si="45"/>
        <v>0</v>
      </c>
      <c r="BG240" s="217">
        <f t="shared" si="46"/>
        <v>0</v>
      </c>
      <c r="BH240" s="217">
        <f t="shared" si="47"/>
        <v>0</v>
      </c>
      <c r="BI240" s="217">
        <f t="shared" si="48"/>
        <v>0</v>
      </c>
      <c r="BJ240" s="14" t="s">
        <v>80</v>
      </c>
      <c r="BK240" s="217">
        <f t="shared" si="49"/>
        <v>0</v>
      </c>
      <c r="BL240" s="14" t="s">
        <v>218</v>
      </c>
      <c r="BM240" s="216" t="s">
        <v>576</v>
      </c>
    </row>
    <row r="241" spans="1:65" s="2" customFormat="1" ht="21.75" customHeight="1">
      <c r="A241" s="31"/>
      <c r="B241" s="32"/>
      <c r="C241" s="205" t="s">
        <v>577</v>
      </c>
      <c r="D241" s="205" t="s">
        <v>153</v>
      </c>
      <c r="E241" s="206" t="s">
        <v>578</v>
      </c>
      <c r="F241" s="207" t="s">
        <v>579</v>
      </c>
      <c r="G241" s="208" t="s">
        <v>530</v>
      </c>
      <c r="H241" s="209">
        <v>13</v>
      </c>
      <c r="I241" s="210"/>
      <c r="J241" s="211">
        <f t="shared" si="40"/>
        <v>0</v>
      </c>
      <c r="K241" s="207" t="s">
        <v>157</v>
      </c>
      <c r="L241" s="36"/>
      <c r="M241" s="212" t="s">
        <v>1</v>
      </c>
      <c r="N241" s="213" t="s">
        <v>40</v>
      </c>
      <c r="O241" s="68"/>
      <c r="P241" s="214">
        <f t="shared" si="41"/>
        <v>0</v>
      </c>
      <c r="Q241" s="214">
        <v>0</v>
      </c>
      <c r="R241" s="214">
        <f t="shared" si="42"/>
        <v>0</v>
      </c>
      <c r="S241" s="214">
        <v>0.0092</v>
      </c>
      <c r="T241" s="215">
        <f t="shared" si="43"/>
        <v>0.1196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16" t="s">
        <v>218</v>
      </c>
      <c r="AT241" s="216" t="s">
        <v>153</v>
      </c>
      <c r="AU241" s="216" t="s">
        <v>84</v>
      </c>
      <c r="AY241" s="14" t="s">
        <v>151</v>
      </c>
      <c r="BE241" s="217">
        <f t="shared" si="44"/>
        <v>0</v>
      </c>
      <c r="BF241" s="217">
        <f t="shared" si="45"/>
        <v>0</v>
      </c>
      <c r="BG241" s="217">
        <f t="shared" si="46"/>
        <v>0</v>
      </c>
      <c r="BH241" s="217">
        <f t="shared" si="47"/>
        <v>0</v>
      </c>
      <c r="BI241" s="217">
        <f t="shared" si="48"/>
        <v>0</v>
      </c>
      <c r="BJ241" s="14" t="s">
        <v>80</v>
      </c>
      <c r="BK241" s="217">
        <f t="shared" si="49"/>
        <v>0</v>
      </c>
      <c r="BL241" s="14" t="s">
        <v>218</v>
      </c>
      <c r="BM241" s="216" t="s">
        <v>580</v>
      </c>
    </row>
    <row r="242" spans="1:65" s="2" customFormat="1" ht="16.5" customHeight="1">
      <c r="A242" s="31"/>
      <c r="B242" s="32"/>
      <c r="C242" s="205" t="s">
        <v>581</v>
      </c>
      <c r="D242" s="205" t="s">
        <v>153</v>
      </c>
      <c r="E242" s="206" t="s">
        <v>582</v>
      </c>
      <c r="F242" s="207" t="s">
        <v>583</v>
      </c>
      <c r="G242" s="208" t="s">
        <v>530</v>
      </c>
      <c r="H242" s="209">
        <v>5</v>
      </c>
      <c r="I242" s="210"/>
      <c r="J242" s="211">
        <f t="shared" si="40"/>
        <v>0</v>
      </c>
      <c r="K242" s="207" t="s">
        <v>157</v>
      </c>
      <c r="L242" s="36"/>
      <c r="M242" s="212" t="s">
        <v>1</v>
      </c>
      <c r="N242" s="213" t="s">
        <v>40</v>
      </c>
      <c r="O242" s="68"/>
      <c r="P242" s="214">
        <f t="shared" si="41"/>
        <v>0</v>
      </c>
      <c r="Q242" s="214">
        <v>0</v>
      </c>
      <c r="R242" s="214">
        <f t="shared" si="42"/>
        <v>0</v>
      </c>
      <c r="S242" s="214">
        <v>0.0347</v>
      </c>
      <c r="T242" s="215">
        <f t="shared" si="43"/>
        <v>0.17350000000000002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16" t="s">
        <v>218</v>
      </c>
      <c r="AT242" s="216" t="s">
        <v>153</v>
      </c>
      <c r="AU242" s="216" t="s">
        <v>84</v>
      </c>
      <c r="AY242" s="14" t="s">
        <v>151</v>
      </c>
      <c r="BE242" s="217">
        <f t="shared" si="44"/>
        <v>0</v>
      </c>
      <c r="BF242" s="217">
        <f t="shared" si="45"/>
        <v>0</v>
      </c>
      <c r="BG242" s="217">
        <f t="shared" si="46"/>
        <v>0</v>
      </c>
      <c r="BH242" s="217">
        <f t="shared" si="47"/>
        <v>0</v>
      </c>
      <c r="BI242" s="217">
        <f t="shared" si="48"/>
        <v>0</v>
      </c>
      <c r="BJ242" s="14" t="s">
        <v>80</v>
      </c>
      <c r="BK242" s="217">
        <f t="shared" si="49"/>
        <v>0</v>
      </c>
      <c r="BL242" s="14" t="s">
        <v>218</v>
      </c>
      <c r="BM242" s="216" t="s">
        <v>584</v>
      </c>
    </row>
    <row r="243" spans="1:65" s="2" customFormat="1" ht="16.5" customHeight="1">
      <c r="A243" s="31"/>
      <c r="B243" s="32"/>
      <c r="C243" s="205" t="s">
        <v>585</v>
      </c>
      <c r="D243" s="205" t="s">
        <v>153</v>
      </c>
      <c r="E243" s="206" t="s">
        <v>586</v>
      </c>
      <c r="F243" s="207" t="s">
        <v>587</v>
      </c>
      <c r="G243" s="208" t="s">
        <v>172</v>
      </c>
      <c r="H243" s="209">
        <v>5</v>
      </c>
      <c r="I243" s="210"/>
      <c r="J243" s="211">
        <f t="shared" si="40"/>
        <v>0</v>
      </c>
      <c r="K243" s="207" t="s">
        <v>157</v>
      </c>
      <c r="L243" s="36"/>
      <c r="M243" s="212" t="s">
        <v>1</v>
      </c>
      <c r="N243" s="213" t="s">
        <v>40</v>
      </c>
      <c r="O243" s="68"/>
      <c r="P243" s="214">
        <f t="shared" si="41"/>
        <v>0</v>
      </c>
      <c r="Q243" s="214">
        <v>0.00041</v>
      </c>
      <c r="R243" s="214">
        <f t="shared" si="42"/>
        <v>0.0020499999999999997</v>
      </c>
      <c r="S243" s="214">
        <v>0</v>
      </c>
      <c r="T243" s="215">
        <f t="shared" si="4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216" t="s">
        <v>218</v>
      </c>
      <c r="AT243" s="216" t="s">
        <v>153</v>
      </c>
      <c r="AU243" s="216" t="s">
        <v>84</v>
      </c>
      <c r="AY243" s="14" t="s">
        <v>151</v>
      </c>
      <c r="BE243" s="217">
        <f t="shared" si="44"/>
        <v>0</v>
      </c>
      <c r="BF243" s="217">
        <f t="shared" si="45"/>
        <v>0</v>
      </c>
      <c r="BG243" s="217">
        <f t="shared" si="46"/>
        <v>0</v>
      </c>
      <c r="BH243" s="217">
        <f t="shared" si="47"/>
        <v>0</v>
      </c>
      <c r="BI243" s="217">
        <f t="shared" si="48"/>
        <v>0</v>
      </c>
      <c r="BJ243" s="14" t="s">
        <v>80</v>
      </c>
      <c r="BK243" s="217">
        <f t="shared" si="49"/>
        <v>0</v>
      </c>
      <c r="BL243" s="14" t="s">
        <v>218</v>
      </c>
      <c r="BM243" s="216" t="s">
        <v>588</v>
      </c>
    </row>
    <row r="244" spans="1:65" s="2" customFormat="1" ht="16.5" customHeight="1">
      <c r="A244" s="31"/>
      <c r="B244" s="32"/>
      <c r="C244" s="205" t="s">
        <v>589</v>
      </c>
      <c r="D244" s="205" t="s">
        <v>153</v>
      </c>
      <c r="E244" s="206" t="s">
        <v>590</v>
      </c>
      <c r="F244" s="207" t="s">
        <v>591</v>
      </c>
      <c r="G244" s="208" t="s">
        <v>530</v>
      </c>
      <c r="H244" s="209">
        <v>5</v>
      </c>
      <c r="I244" s="210"/>
      <c r="J244" s="211">
        <f t="shared" si="40"/>
        <v>0</v>
      </c>
      <c r="K244" s="207" t="s">
        <v>157</v>
      </c>
      <c r="L244" s="36"/>
      <c r="M244" s="212" t="s">
        <v>1</v>
      </c>
      <c r="N244" s="213" t="s">
        <v>40</v>
      </c>
      <c r="O244" s="68"/>
      <c r="P244" s="214">
        <f t="shared" si="41"/>
        <v>0</v>
      </c>
      <c r="Q244" s="214">
        <v>0.00064</v>
      </c>
      <c r="R244" s="214">
        <f t="shared" si="42"/>
        <v>0.0032</v>
      </c>
      <c r="S244" s="214">
        <v>0</v>
      </c>
      <c r="T244" s="215">
        <f t="shared" si="4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216" t="s">
        <v>218</v>
      </c>
      <c r="AT244" s="216" t="s">
        <v>153</v>
      </c>
      <c r="AU244" s="216" t="s">
        <v>84</v>
      </c>
      <c r="AY244" s="14" t="s">
        <v>151</v>
      </c>
      <c r="BE244" s="217">
        <f t="shared" si="44"/>
        <v>0</v>
      </c>
      <c r="BF244" s="217">
        <f t="shared" si="45"/>
        <v>0</v>
      </c>
      <c r="BG244" s="217">
        <f t="shared" si="46"/>
        <v>0</v>
      </c>
      <c r="BH244" s="217">
        <f t="shared" si="47"/>
        <v>0</v>
      </c>
      <c r="BI244" s="217">
        <f t="shared" si="48"/>
        <v>0</v>
      </c>
      <c r="BJ244" s="14" t="s">
        <v>80</v>
      </c>
      <c r="BK244" s="217">
        <f t="shared" si="49"/>
        <v>0</v>
      </c>
      <c r="BL244" s="14" t="s">
        <v>218</v>
      </c>
      <c r="BM244" s="216" t="s">
        <v>592</v>
      </c>
    </row>
    <row r="245" spans="1:65" s="2" customFormat="1" ht="16.5" customHeight="1">
      <c r="A245" s="31"/>
      <c r="B245" s="32"/>
      <c r="C245" s="205" t="s">
        <v>593</v>
      </c>
      <c r="D245" s="205" t="s">
        <v>153</v>
      </c>
      <c r="E245" s="206" t="s">
        <v>594</v>
      </c>
      <c r="F245" s="207" t="s">
        <v>595</v>
      </c>
      <c r="G245" s="208" t="s">
        <v>172</v>
      </c>
      <c r="H245" s="209">
        <v>49</v>
      </c>
      <c r="I245" s="210"/>
      <c r="J245" s="211">
        <f t="shared" si="40"/>
        <v>0</v>
      </c>
      <c r="K245" s="207" t="s">
        <v>157</v>
      </c>
      <c r="L245" s="36"/>
      <c r="M245" s="212" t="s">
        <v>1</v>
      </c>
      <c r="N245" s="213" t="s">
        <v>40</v>
      </c>
      <c r="O245" s="68"/>
      <c r="P245" s="214">
        <f t="shared" si="41"/>
        <v>0</v>
      </c>
      <c r="Q245" s="214">
        <v>0</v>
      </c>
      <c r="R245" s="214">
        <f t="shared" si="42"/>
        <v>0</v>
      </c>
      <c r="S245" s="214">
        <v>0</v>
      </c>
      <c r="T245" s="215">
        <f t="shared" si="4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16" t="s">
        <v>218</v>
      </c>
      <c r="AT245" s="216" t="s">
        <v>153</v>
      </c>
      <c r="AU245" s="216" t="s">
        <v>84</v>
      </c>
      <c r="AY245" s="14" t="s">
        <v>151</v>
      </c>
      <c r="BE245" s="217">
        <f t="shared" si="44"/>
        <v>0</v>
      </c>
      <c r="BF245" s="217">
        <f t="shared" si="45"/>
        <v>0</v>
      </c>
      <c r="BG245" s="217">
        <f t="shared" si="46"/>
        <v>0</v>
      </c>
      <c r="BH245" s="217">
        <f t="shared" si="47"/>
        <v>0</v>
      </c>
      <c r="BI245" s="217">
        <f t="shared" si="48"/>
        <v>0</v>
      </c>
      <c r="BJ245" s="14" t="s">
        <v>80</v>
      </c>
      <c r="BK245" s="217">
        <f t="shared" si="49"/>
        <v>0</v>
      </c>
      <c r="BL245" s="14" t="s">
        <v>218</v>
      </c>
      <c r="BM245" s="216" t="s">
        <v>596</v>
      </c>
    </row>
    <row r="246" spans="1:65" s="2" customFormat="1" ht="16.5" customHeight="1">
      <c r="A246" s="31"/>
      <c r="B246" s="32"/>
      <c r="C246" s="219" t="s">
        <v>597</v>
      </c>
      <c r="D246" s="219" t="s">
        <v>537</v>
      </c>
      <c r="E246" s="220" t="s">
        <v>538</v>
      </c>
      <c r="F246" s="221" t="s">
        <v>539</v>
      </c>
      <c r="G246" s="222" t="s">
        <v>172</v>
      </c>
      <c r="H246" s="223">
        <v>98</v>
      </c>
      <c r="I246" s="224"/>
      <c r="J246" s="225">
        <f t="shared" si="40"/>
        <v>0</v>
      </c>
      <c r="K246" s="221" t="s">
        <v>1</v>
      </c>
      <c r="L246" s="226"/>
      <c r="M246" s="227" t="s">
        <v>1</v>
      </c>
      <c r="N246" s="228" t="s">
        <v>40</v>
      </c>
      <c r="O246" s="68"/>
      <c r="P246" s="214">
        <f t="shared" si="41"/>
        <v>0</v>
      </c>
      <c r="Q246" s="214">
        <v>0.0001</v>
      </c>
      <c r="R246" s="214">
        <f t="shared" si="42"/>
        <v>0.0098</v>
      </c>
      <c r="S246" s="214">
        <v>0</v>
      </c>
      <c r="T246" s="215">
        <f t="shared" si="4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216" t="s">
        <v>290</v>
      </c>
      <c r="AT246" s="216" t="s">
        <v>537</v>
      </c>
      <c r="AU246" s="216" t="s">
        <v>84</v>
      </c>
      <c r="AY246" s="14" t="s">
        <v>151</v>
      </c>
      <c r="BE246" s="217">
        <f t="shared" si="44"/>
        <v>0</v>
      </c>
      <c r="BF246" s="217">
        <f t="shared" si="45"/>
        <v>0</v>
      </c>
      <c r="BG246" s="217">
        <f t="shared" si="46"/>
        <v>0</v>
      </c>
      <c r="BH246" s="217">
        <f t="shared" si="47"/>
        <v>0</v>
      </c>
      <c r="BI246" s="217">
        <f t="shared" si="48"/>
        <v>0</v>
      </c>
      <c r="BJ246" s="14" t="s">
        <v>80</v>
      </c>
      <c r="BK246" s="217">
        <f t="shared" si="49"/>
        <v>0</v>
      </c>
      <c r="BL246" s="14" t="s">
        <v>218</v>
      </c>
      <c r="BM246" s="216" t="s">
        <v>598</v>
      </c>
    </row>
    <row r="247" spans="1:65" s="2" customFormat="1" ht="16.5" customHeight="1">
      <c r="A247" s="31"/>
      <c r="B247" s="32"/>
      <c r="C247" s="205" t="s">
        <v>599</v>
      </c>
      <c r="D247" s="205" t="s">
        <v>153</v>
      </c>
      <c r="E247" s="206" t="s">
        <v>600</v>
      </c>
      <c r="F247" s="207" t="s">
        <v>601</v>
      </c>
      <c r="G247" s="208" t="s">
        <v>172</v>
      </c>
      <c r="H247" s="209">
        <v>18</v>
      </c>
      <c r="I247" s="210"/>
      <c r="J247" s="211">
        <f t="shared" si="40"/>
        <v>0</v>
      </c>
      <c r="K247" s="207" t="s">
        <v>157</v>
      </c>
      <c r="L247" s="36"/>
      <c r="M247" s="212" t="s">
        <v>1</v>
      </c>
      <c r="N247" s="213" t="s">
        <v>40</v>
      </c>
      <c r="O247" s="68"/>
      <c r="P247" s="214">
        <f t="shared" si="41"/>
        <v>0</v>
      </c>
      <c r="Q247" s="214">
        <v>8E-05</v>
      </c>
      <c r="R247" s="214">
        <f t="shared" si="42"/>
        <v>0.00144</v>
      </c>
      <c r="S247" s="214">
        <v>0</v>
      </c>
      <c r="T247" s="215">
        <f t="shared" si="4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216" t="s">
        <v>218</v>
      </c>
      <c r="AT247" s="216" t="s">
        <v>153</v>
      </c>
      <c r="AU247" s="216" t="s">
        <v>84</v>
      </c>
      <c r="AY247" s="14" t="s">
        <v>151</v>
      </c>
      <c r="BE247" s="217">
        <f t="shared" si="44"/>
        <v>0</v>
      </c>
      <c r="BF247" s="217">
        <f t="shared" si="45"/>
        <v>0</v>
      </c>
      <c r="BG247" s="217">
        <f t="shared" si="46"/>
        <v>0</v>
      </c>
      <c r="BH247" s="217">
        <f t="shared" si="47"/>
        <v>0</v>
      </c>
      <c r="BI247" s="217">
        <f t="shared" si="48"/>
        <v>0</v>
      </c>
      <c r="BJ247" s="14" t="s">
        <v>80</v>
      </c>
      <c r="BK247" s="217">
        <f t="shared" si="49"/>
        <v>0</v>
      </c>
      <c r="BL247" s="14" t="s">
        <v>218</v>
      </c>
      <c r="BM247" s="216" t="s">
        <v>602</v>
      </c>
    </row>
    <row r="248" spans="1:65" s="2" customFormat="1" ht="16.5" customHeight="1">
      <c r="A248" s="31"/>
      <c r="B248" s="32"/>
      <c r="C248" s="205" t="s">
        <v>603</v>
      </c>
      <c r="D248" s="205" t="s">
        <v>153</v>
      </c>
      <c r="E248" s="206" t="s">
        <v>604</v>
      </c>
      <c r="F248" s="207" t="s">
        <v>605</v>
      </c>
      <c r="G248" s="208" t="s">
        <v>172</v>
      </c>
      <c r="H248" s="209">
        <v>4</v>
      </c>
      <c r="I248" s="210"/>
      <c r="J248" s="211">
        <f t="shared" si="40"/>
        <v>0</v>
      </c>
      <c r="K248" s="207" t="s">
        <v>157</v>
      </c>
      <c r="L248" s="36"/>
      <c r="M248" s="212" t="s">
        <v>1</v>
      </c>
      <c r="N248" s="213" t="s">
        <v>40</v>
      </c>
      <c r="O248" s="68"/>
      <c r="P248" s="214">
        <f t="shared" si="41"/>
        <v>0</v>
      </c>
      <c r="Q248" s="214">
        <v>8E-05</v>
      </c>
      <c r="R248" s="214">
        <f t="shared" si="42"/>
        <v>0.00032</v>
      </c>
      <c r="S248" s="214">
        <v>0</v>
      </c>
      <c r="T248" s="215">
        <f t="shared" si="43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216" t="s">
        <v>218</v>
      </c>
      <c r="AT248" s="216" t="s">
        <v>153</v>
      </c>
      <c r="AU248" s="216" t="s">
        <v>84</v>
      </c>
      <c r="AY248" s="14" t="s">
        <v>151</v>
      </c>
      <c r="BE248" s="217">
        <f t="shared" si="44"/>
        <v>0</v>
      </c>
      <c r="BF248" s="217">
        <f t="shared" si="45"/>
        <v>0</v>
      </c>
      <c r="BG248" s="217">
        <f t="shared" si="46"/>
        <v>0</v>
      </c>
      <c r="BH248" s="217">
        <f t="shared" si="47"/>
        <v>0</v>
      </c>
      <c r="BI248" s="217">
        <f t="shared" si="48"/>
        <v>0</v>
      </c>
      <c r="BJ248" s="14" t="s">
        <v>80</v>
      </c>
      <c r="BK248" s="217">
        <f t="shared" si="49"/>
        <v>0</v>
      </c>
      <c r="BL248" s="14" t="s">
        <v>218</v>
      </c>
      <c r="BM248" s="216" t="s">
        <v>606</v>
      </c>
    </row>
    <row r="249" spans="1:65" s="2" customFormat="1" ht="16.5" customHeight="1">
      <c r="A249" s="31"/>
      <c r="B249" s="32"/>
      <c r="C249" s="205" t="s">
        <v>607</v>
      </c>
      <c r="D249" s="205" t="s">
        <v>153</v>
      </c>
      <c r="E249" s="206" t="s">
        <v>608</v>
      </c>
      <c r="F249" s="207" t="s">
        <v>609</v>
      </c>
      <c r="G249" s="208" t="s">
        <v>172</v>
      </c>
      <c r="H249" s="209">
        <v>132</v>
      </c>
      <c r="I249" s="210"/>
      <c r="J249" s="211">
        <f t="shared" si="40"/>
        <v>0</v>
      </c>
      <c r="K249" s="207" t="s">
        <v>157</v>
      </c>
      <c r="L249" s="36"/>
      <c r="M249" s="212" t="s">
        <v>1</v>
      </c>
      <c r="N249" s="213" t="s">
        <v>40</v>
      </c>
      <c r="O249" s="68"/>
      <c r="P249" s="214">
        <f t="shared" si="41"/>
        <v>0</v>
      </c>
      <c r="Q249" s="214">
        <v>0</v>
      </c>
      <c r="R249" s="214">
        <f t="shared" si="42"/>
        <v>0</v>
      </c>
      <c r="S249" s="214">
        <v>0.00049</v>
      </c>
      <c r="T249" s="215">
        <f t="shared" si="43"/>
        <v>0.06468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216" t="s">
        <v>218</v>
      </c>
      <c r="AT249" s="216" t="s">
        <v>153</v>
      </c>
      <c r="AU249" s="216" t="s">
        <v>84</v>
      </c>
      <c r="AY249" s="14" t="s">
        <v>151</v>
      </c>
      <c r="BE249" s="217">
        <f t="shared" si="44"/>
        <v>0</v>
      </c>
      <c r="BF249" s="217">
        <f t="shared" si="45"/>
        <v>0</v>
      </c>
      <c r="BG249" s="217">
        <f t="shared" si="46"/>
        <v>0</v>
      </c>
      <c r="BH249" s="217">
        <f t="shared" si="47"/>
        <v>0</v>
      </c>
      <c r="BI249" s="217">
        <f t="shared" si="48"/>
        <v>0</v>
      </c>
      <c r="BJ249" s="14" t="s">
        <v>80</v>
      </c>
      <c r="BK249" s="217">
        <f t="shared" si="49"/>
        <v>0</v>
      </c>
      <c r="BL249" s="14" t="s">
        <v>218</v>
      </c>
      <c r="BM249" s="216" t="s">
        <v>610</v>
      </c>
    </row>
    <row r="250" spans="1:65" s="2" customFormat="1" ht="21.75" customHeight="1">
      <c r="A250" s="31"/>
      <c r="B250" s="32"/>
      <c r="C250" s="205" t="s">
        <v>611</v>
      </c>
      <c r="D250" s="205" t="s">
        <v>153</v>
      </c>
      <c r="E250" s="206" t="s">
        <v>612</v>
      </c>
      <c r="F250" s="207" t="s">
        <v>613</v>
      </c>
      <c r="G250" s="208" t="s">
        <v>530</v>
      </c>
      <c r="H250" s="209">
        <v>131</v>
      </c>
      <c r="I250" s="210"/>
      <c r="J250" s="211">
        <f t="shared" si="40"/>
        <v>0</v>
      </c>
      <c r="K250" s="207" t="s">
        <v>157</v>
      </c>
      <c r="L250" s="36"/>
      <c r="M250" s="212" t="s">
        <v>1</v>
      </c>
      <c r="N250" s="213" t="s">
        <v>40</v>
      </c>
      <c r="O250" s="68"/>
      <c r="P250" s="214">
        <f t="shared" si="41"/>
        <v>0</v>
      </c>
      <c r="Q250" s="214">
        <v>0.00024</v>
      </c>
      <c r="R250" s="214">
        <f t="shared" si="42"/>
        <v>0.03144</v>
      </c>
      <c r="S250" s="214">
        <v>0</v>
      </c>
      <c r="T250" s="215">
        <f t="shared" si="4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16" t="s">
        <v>218</v>
      </c>
      <c r="AT250" s="216" t="s">
        <v>153</v>
      </c>
      <c r="AU250" s="216" t="s">
        <v>84</v>
      </c>
      <c r="AY250" s="14" t="s">
        <v>151</v>
      </c>
      <c r="BE250" s="217">
        <f t="shared" si="44"/>
        <v>0</v>
      </c>
      <c r="BF250" s="217">
        <f t="shared" si="45"/>
        <v>0</v>
      </c>
      <c r="BG250" s="217">
        <f t="shared" si="46"/>
        <v>0</v>
      </c>
      <c r="BH250" s="217">
        <f t="shared" si="47"/>
        <v>0</v>
      </c>
      <c r="BI250" s="217">
        <f t="shared" si="48"/>
        <v>0</v>
      </c>
      <c r="BJ250" s="14" t="s">
        <v>80</v>
      </c>
      <c r="BK250" s="217">
        <f t="shared" si="49"/>
        <v>0</v>
      </c>
      <c r="BL250" s="14" t="s">
        <v>218</v>
      </c>
      <c r="BM250" s="216" t="s">
        <v>614</v>
      </c>
    </row>
    <row r="251" spans="1:65" s="2" customFormat="1" ht="16.5" customHeight="1">
      <c r="A251" s="31"/>
      <c r="B251" s="32"/>
      <c r="C251" s="205" t="s">
        <v>615</v>
      </c>
      <c r="D251" s="205" t="s">
        <v>153</v>
      </c>
      <c r="E251" s="206" t="s">
        <v>616</v>
      </c>
      <c r="F251" s="207" t="s">
        <v>617</v>
      </c>
      <c r="G251" s="208" t="s">
        <v>172</v>
      </c>
      <c r="H251" s="209">
        <v>1</v>
      </c>
      <c r="I251" s="210"/>
      <c r="J251" s="211">
        <f t="shared" si="40"/>
        <v>0</v>
      </c>
      <c r="K251" s="207" t="s">
        <v>157</v>
      </c>
      <c r="L251" s="36"/>
      <c r="M251" s="212" t="s">
        <v>1</v>
      </c>
      <c r="N251" s="213" t="s">
        <v>40</v>
      </c>
      <c r="O251" s="68"/>
      <c r="P251" s="214">
        <f t="shared" si="41"/>
        <v>0</v>
      </c>
      <c r="Q251" s="214">
        <v>0.00109</v>
      </c>
      <c r="R251" s="214">
        <f t="shared" si="42"/>
        <v>0.00109</v>
      </c>
      <c r="S251" s="214">
        <v>0</v>
      </c>
      <c r="T251" s="215">
        <f t="shared" si="4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216" t="s">
        <v>218</v>
      </c>
      <c r="AT251" s="216" t="s">
        <v>153</v>
      </c>
      <c r="AU251" s="216" t="s">
        <v>84</v>
      </c>
      <c r="AY251" s="14" t="s">
        <v>151</v>
      </c>
      <c r="BE251" s="217">
        <f t="shared" si="44"/>
        <v>0</v>
      </c>
      <c r="BF251" s="217">
        <f t="shared" si="45"/>
        <v>0</v>
      </c>
      <c r="BG251" s="217">
        <f t="shared" si="46"/>
        <v>0</v>
      </c>
      <c r="BH251" s="217">
        <f t="shared" si="47"/>
        <v>0</v>
      </c>
      <c r="BI251" s="217">
        <f t="shared" si="48"/>
        <v>0</v>
      </c>
      <c r="BJ251" s="14" t="s">
        <v>80</v>
      </c>
      <c r="BK251" s="217">
        <f t="shared" si="49"/>
        <v>0</v>
      </c>
      <c r="BL251" s="14" t="s">
        <v>218</v>
      </c>
      <c r="BM251" s="216" t="s">
        <v>618</v>
      </c>
    </row>
    <row r="252" spans="1:65" s="2" customFormat="1" ht="16.5" customHeight="1">
      <c r="A252" s="31"/>
      <c r="B252" s="32"/>
      <c r="C252" s="205" t="s">
        <v>619</v>
      </c>
      <c r="D252" s="205" t="s">
        <v>153</v>
      </c>
      <c r="E252" s="206" t="s">
        <v>620</v>
      </c>
      <c r="F252" s="207" t="s">
        <v>621</v>
      </c>
      <c r="G252" s="208" t="s">
        <v>530</v>
      </c>
      <c r="H252" s="209">
        <v>18</v>
      </c>
      <c r="I252" s="210"/>
      <c r="J252" s="211">
        <f t="shared" si="40"/>
        <v>0</v>
      </c>
      <c r="K252" s="207" t="s">
        <v>157</v>
      </c>
      <c r="L252" s="36"/>
      <c r="M252" s="212" t="s">
        <v>1</v>
      </c>
      <c r="N252" s="213" t="s">
        <v>40</v>
      </c>
      <c r="O252" s="68"/>
      <c r="P252" s="214">
        <f t="shared" si="41"/>
        <v>0</v>
      </c>
      <c r="Q252" s="214">
        <v>0</v>
      </c>
      <c r="R252" s="214">
        <f t="shared" si="42"/>
        <v>0</v>
      </c>
      <c r="S252" s="214">
        <v>0.00156</v>
      </c>
      <c r="T252" s="215">
        <f t="shared" si="43"/>
        <v>0.02808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216" t="s">
        <v>218</v>
      </c>
      <c r="AT252" s="216" t="s">
        <v>153</v>
      </c>
      <c r="AU252" s="216" t="s">
        <v>84</v>
      </c>
      <c r="AY252" s="14" t="s">
        <v>151</v>
      </c>
      <c r="BE252" s="217">
        <f t="shared" si="44"/>
        <v>0</v>
      </c>
      <c r="BF252" s="217">
        <f t="shared" si="45"/>
        <v>0</v>
      </c>
      <c r="BG252" s="217">
        <f t="shared" si="46"/>
        <v>0</v>
      </c>
      <c r="BH252" s="217">
        <f t="shared" si="47"/>
        <v>0</v>
      </c>
      <c r="BI252" s="217">
        <f t="shared" si="48"/>
        <v>0</v>
      </c>
      <c r="BJ252" s="14" t="s">
        <v>80</v>
      </c>
      <c r="BK252" s="217">
        <f t="shared" si="49"/>
        <v>0</v>
      </c>
      <c r="BL252" s="14" t="s">
        <v>218</v>
      </c>
      <c r="BM252" s="216" t="s">
        <v>622</v>
      </c>
    </row>
    <row r="253" spans="1:65" s="2" customFormat="1" ht="16.5" customHeight="1">
      <c r="A253" s="31"/>
      <c r="B253" s="32"/>
      <c r="C253" s="205" t="s">
        <v>623</v>
      </c>
      <c r="D253" s="205" t="s">
        <v>153</v>
      </c>
      <c r="E253" s="206" t="s">
        <v>624</v>
      </c>
      <c r="F253" s="207" t="s">
        <v>625</v>
      </c>
      <c r="G253" s="208" t="s">
        <v>530</v>
      </c>
      <c r="H253" s="209">
        <v>49</v>
      </c>
      <c r="I253" s="210"/>
      <c r="J253" s="211">
        <f t="shared" si="40"/>
        <v>0</v>
      </c>
      <c r="K253" s="207" t="s">
        <v>157</v>
      </c>
      <c r="L253" s="36"/>
      <c r="M253" s="212" t="s">
        <v>1</v>
      </c>
      <c r="N253" s="213" t="s">
        <v>40</v>
      </c>
      <c r="O253" s="68"/>
      <c r="P253" s="214">
        <f t="shared" si="41"/>
        <v>0</v>
      </c>
      <c r="Q253" s="214">
        <v>0</v>
      </c>
      <c r="R253" s="214">
        <f t="shared" si="42"/>
        <v>0</v>
      </c>
      <c r="S253" s="214">
        <v>0.00086</v>
      </c>
      <c r="T253" s="215">
        <f t="shared" si="43"/>
        <v>0.04214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216" t="s">
        <v>218</v>
      </c>
      <c r="AT253" s="216" t="s">
        <v>153</v>
      </c>
      <c r="AU253" s="216" t="s">
        <v>84</v>
      </c>
      <c r="AY253" s="14" t="s">
        <v>151</v>
      </c>
      <c r="BE253" s="217">
        <f t="shared" si="44"/>
        <v>0</v>
      </c>
      <c r="BF253" s="217">
        <f t="shared" si="45"/>
        <v>0</v>
      </c>
      <c r="BG253" s="217">
        <f t="shared" si="46"/>
        <v>0</v>
      </c>
      <c r="BH253" s="217">
        <f t="shared" si="47"/>
        <v>0</v>
      </c>
      <c r="BI253" s="217">
        <f t="shared" si="48"/>
        <v>0</v>
      </c>
      <c r="BJ253" s="14" t="s">
        <v>80</v>
      </c>
      <c r="BK253" s="217">
        <f t="shared" si="49"/>
        <v>0</v>
      </c>
      <c r="BL253" s="14" t="s">
        <v>218</v>
      </c>
      <c r="BM253" s="216" t="s">
        <v>626</v>
      </c>
    </row>
    <row r="254" spans="1:65" s="2" customFormat="1" ht="16.5" customHeight="1">
      <c r="A254" s="31"/>
      <c r="B254" s="32"/>
      <c r="C254" s="205" t="s">
        <v>627</v>
      </c>
      <c r="D254" s="205" t="s">
        <v>153</v>
      </c>
      <c r="E254" s="206" t="s">
        <v>628</v>
      </c>
      <c r="F254" s="207" t="s">
        <v>629</v>
      </c>
      <c r="G254" s="208" t="s">
        <v>172</v>
      </c>
      <c r="H254" s="209">
        <v>4</v>
      </c>
      <c r="I254" s="210"/>
      <c r="J254" s="211">
        <f t="shared" si="40"/>
        <v>0</v>
      </c>
      <c r="K254" s="207" t="s">
        <v>157</v>
      </c>
      <c r="L254" s="36"/>
      <c r="M254" s="212" t="s">
        <v>1</v>
      </c>
      <c r="N254" s="213" t="s">
        <v>40</v>
      </c>
      <c r="O254" s="68"/>
      <c r="P254" s="214">
        <f t="shared" si="41"/>
        <v>0</v>
      </c>
      <c r="Q254" s="214">
        <v>0</v>
      </c>
      <c r="R254" s="214">
        <f t="shared" si="42"/>
        <v>0</v>
      </c>
      <c r="S254" s="214">
        <v>0.00225</v>
      </c>
      <c r="T254" s="215">
        <f t="shared" si="43"/>
        <v>0.009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216" t="s">
        <v>218</v>
      </c>
      <c r="AT254" s="216" t="s">
        <v>153</v>
      </c>
      <c r="AU254" s="216" t="s">
        <v>84</v>
      </c>
      <c r="AY254" s="14" t="s">
        <v>151</v>
      </c>
      <c r="BE254" s="217">
        <f t="shared" si="44"/>
        <v>0</v>
      </c>
      <c r="BF254" s="217">
        <f t="shared" si="45"/>
        <v>0</v>
      </c>
      <c r="BG254" s="217">
        <f t="shared" si="46"/>
        <v>0</v>
      </c>
      <c r="BH254" s="217">
        <f t="shared" si="47"/>
        <v>0</v>
      </c>
      <c r="BI254" s="217">
        <f t="shared" si="48"/>
        <v>0</v>
      </c>
      <c r="BJ254" s="14" t="s">
        <v>80</v>
      </c>
      <c r="BK254" s="217">
        <f t="shared" si="49"/>
        <v>0</v>
      </c>
      <c r="BL254" s="14" t="s">
        <v>218</v>
      </c>
      <c r="BM254" s="216" t="s">
        <v>630</v>
      </c>
    </row>
    <row r="255" spans="1:65" s="2" customFormat="1" ht="21.75" customHeight="1">
      <c r="A255" s="31"/>
      <c r="B255" s="32"/>
      <c r="C255" s="205" t="s">
        <v>631</v>
      </c>
      <c r="D255" s="205" t="s">
        <v>153</v>
      </c>
      <c r="E255" s="206" t="s">
        <v>632</v>
      </c>
      <c r="F255" s="207" t="s">
        <v>633</v>
      </c>
      <c r="G255" s="208" t="s">
        <v>385</v>
      </c>
      <c r="H255" s="218"/>
      <c r="I255" s="210"/>
      <c r="J255" s="211">
        <f t="shared" si="40"/>
        <v>0</v>
      </c>
      <c r="K255" s="207" t="s">
        <v>157</v>
      </c>
      <c r="L255" s="36"/>
      <c r="M255" s="212" t="s">
        <v>1</v>
      </c>
      <c r="N255" s="213" t="s">
        <v>40</v>
      </c>
      <c r="O255" s="68"/>
      <c r="P255" s="214">
        <f t="shared" si="41"/>
        <v>0</v>
      </c>
      <c r="Q255" s="214">
        <v>0</v>
      </c>
      <c r="R255" s="214">
        <f t="shared" si="42"/>
        <v>0</v>
      </c>
      <c r="S255" s="214">
        <v>0</v>
      </c>
      <c r="T255" s="215">
        <f t="shared" si="4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216" t="s">
        <v>218</v>
      </c>
      <c r="AT255" s="216" t="s">
        <v>153</v>
      </c>
      <c r="AU255" s="216" t="s">
        <v>84</v>
      </c>
      <c r="AY255" s="14" t="s">
        <v>151</v>
      </c>
      <c r="BE255" s="217">
        <f t="shared" si="44"/>
        <v>0</v>
      </c>
      <c r="BF255" s="217">
        <f t="shared" si="45"/>
        <v>0</v>
      </c>
      <c r="BG255" s="217">
        <f t="shared" si="46"/>
        <v>0</v>
      </c>
      <c r="BH255" s="217">
        <f t="shared" si="47"/>
        <v>0</v>
      </c>
      <c r="BI255" s="217">
        <f t="shared" si="48"/>
        <v>0</v>
      </c>
      <c r="BJ255" s="14" t="s">
        <v>80</v>
      </c>
      <c r="BK255" s="217">
        <f t="shared" si="49"/>
        <v>0</v>
      </c>
      <c r="BL255" s="14" t="s">
        <v>218</v>
      </c>
      <c r="BM255" s="216" t="s">
        <v>634</v>
      </c>
    </row>
    <row r="256" spans="2:63" s="12" customFormat="1" ht="22.9" customHeight="1">
      <c r="B256" s="189"/>
      <c r="C256" s="190"/>
      <c r="D256" s="191" t="s">
        <v>74</v>
      </c>
      <c r="E256" s="203" t="s">
        <v>635</v>
      </c>
      <c r="F256" s="203" t="s">
        <v>636</v>
      </c>
      <c r="G256" s="190"/>
      <c r="H256" s="190"/>
      <c r="I256" s="193"/>
      <c r="J256" s="204">
        <f>BK256</f>
        <v>0</v>
      </c>
      <c r="K256" s="190"/>
      <c r="L256" s="195"/>
      <c r="M256" s="196"/>
      <c r="N256" s="197"/>
      <c r="O256" s="197"/>
      <c r="P256" s="198">
        <f>SUM(P257:P260)</f>
        <v>0</v>
      </c>
      <c r="Q256" s="197"/>
      <c r="R256" s="198">
        <f>SUM(R257:R260)</f>
        <v>1.362276</v>
      </c>
      <c r="S256" s="197"/>
      <c r="T256" s="199">
        <f>SUM(T257:T260)</f>
        <v>0</v>
      </c>
      <c r="AR256" s="200" t="s">
        <v>84</v>
      </c>
      <c r="AT256" s="201" t="s">
        <v>74</v>
      </c>
      <c r="AU256" s="201" t="s">
        <v>80</v>
      </c>
      <c r="AY256" s="200" t="s">
        <v>151</v>
      </c>
      <c r="BK256" s="202">
        <f>SUM(BK257:BK260)</f>
        <v>0</v>
      </c>
    </row>
    <row r="257" spans="1:65" s="2" customFormat="1" ht="21.75" customHeight="1">
      <c r="A257" s="31"/>
      <c r="B257" s="32"/>
      <c r="C257" s="205" t="s">
        <v>637</v>
      </c>
      <c r="D257" s="205" t="s">
        <v>153</v>
      </c>
      <c r="E257" s="206" t="s">
        <v>638</v>
      </c>
      <c r="F257" s="207" t="s">
        <v>639</v>
      </c>
      <c r="G257" s="208" t="s">
        <v>166</v>
      </c>
      <c r="H257" s="209">
        <v>71.1</v>
      </c>
      <c r="I257" s="210"/>
      <c r="J257" s="211">
        <f>ROUND(I257*H257,2)</f>
        <v>0</v>
      </c>
      <c r="K257" s="207" t="s">
        <v>157</v>
      </c>
      <c r="L257" s="36"/>
      <c r="M257" s="212" t="s">
        <v>1</v>
      </c>
      <c r="N257" s="213" t="s">
        <v>40</v>
      </c>
      <c r="O257" s="68"/>
      <c r="P257" s="214">
        <f>O257*H257</f>
        <v>0</v>
      </c>
      <c r="Q257" s="214">
        <v>0.0053</v>
      </c>
      <c r="R257" s="214">
        <f>Q257*H257</f>
        <v>0.37683</v>
      </c>
      <c r="S257" s="214">
        <v>0</v>
      </c>
      <c r="T257" s="215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216" t="s">
        <v>218</v>
      </c>
      <c r="AT257" s="216" t="s">
        <v>153</v>
      </c>
      <c r="AU257" s="216" t="s">
        <v>84</v>
      </c>
      <c r="AY257" s="14" t="s">
        <v>151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4" t="s">
        <v>80</v>
      </c>
      <c r="BK257" s="217">
        <f>ROUND(I257*H257,2)</f>
        <v>0</v>
      </c>
      <c r="BL257" s="14" t="s">
        <v>218</v>
      </c>
      <c r="BM257" s="216" t="s">
        <v>640</v>
      </c>
    </row>
    <row r="258" spans="1:65" s="2" customFormat="1" ht="16.5" customHeight="1">
      <c r="A258" s="31"/>
      <c r="B258" s="32"/>
      <c r="C258" s="219" t="s">
        <v>641</v>
      </c>
      <c r="D258" s="219" t="s">
        <v>537</v>
      </c>
      <c r="E258" s="220" t="s">
        <v>642</v>
      </c>
      <c r="F258" s="221" t="s">
        <v>643</v>
      </c>
      <c r="G258" s="222" t="s">
        <v>166</v>
      </c>
      <c r="H258" s="223">
        <v>78.21</v>
      </c>
      <c r="I258" s="224"/>
      <c r="J258" s="225">
        <f>ROUND(I258*H258,2)</f>
        <v>0</v>
      </c>
      <c r="K258" s="221" t="s">
        <v>157</v>
      </c>
      <c r="L258" s="226"/>
      <c r="M258" s="227" t="s">
        <v>1</v>
      </c>
      <c r="N258" s="228" t="s">
        <v>40</v>
      </c>
      <c r="O258" s="68"/>
      <c r="P258" s="214">
        <f>O258*H258</f>
        <v>0</v>
      </c>
      <c r="Q258" s="214">
        <v>0.0126</v>
      </c>
      <c r="R258" s="214">
        <f>Q258*H258</f>
        <v>0.9854459999999999</v>
      </c>
      <c r="S258" s="214">
        <v>0</v>
      </c>
      <c r="T258" s="215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216" t="s">
        <v>290</v>
      </c>
      <c r="AT258" s="216" t="s">
        <v>537</v>
      </c>
      <c r="AU258" s="216" t="s">
        <v>84</v>
      </c>
      <c r="AY258" s="14" t="s">
        <v>151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4" t="s">
        <v>80</v>
      </c>
      <c r="BK258" s="217">
        <f>ROUND(I258*H258,2)</f>
        <v>0</v>
      </c>
      <c r="BL258" s="14" t="s">
        <v>218</v>
      </c>
      <c r="BM258" s="216" t="s">
        <v>644</v>
      </c>
    </row>
    <row r="259" spans="1:65" s="2" customFormat="1" ht="21.75" customHeight="1">
      <c r="A259" s="31"/>
      <c r="B259" s="32"/>
      <c r="C259" s="205" t="s">
        <v>645</v>
      </c>
      <c r="D259" s="205" t="s">
        <v>153</v>
      </c>
      <c r="E259" s="206" t="s">
        <v>646</v>
      </c>
      <c r="F259" s="207" t="s">
        <v>647</v>
      </c>
      <c r="G259" s="208" t="s">
        <v>166</v>
      </c>
      <c r="H259" s="209">
        <v>71.1</v>
      </c>
      <c r="I259" s="210"/>
      <c r="J259" s="211">
        <f>ROUND(I259*H259,2)</f>
        <v>0</v>
      </c>
      <c r="K259" s="207" t="s">
        <v>157</v>
      </c>
      <c r="L259" s="36"/>
      <c r="M259" s="212" t="s">
        <v>1</v>
      </c>
      <c r="N259" s="213" t="s">
        <v>40</v>
      </c>
      <c r="O259" s="68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216" t="s">
        <v>218</v>
      </c>
      <c r="AT259" s="216" t="s">
        <v>153</v>
      </c>
      <c r="AU259" s="216" t="s">
        <v>84</v>
      </c>
      <c r="AY259" s="14" t="s">
        <v>151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4" t="s">
        <v>80</v>
      </c>
      <c r="BK259" s="217">
        <f>ROUND(I259*H259,2)</f>
        <v>0</v>
      </c>
      <c r="BL259" s="14" t="s">
        <v>218</v>
      </c>
      <c r="BM259" s="216" t="s">
        <v>648</v>
      </c>
    </row>
    <row r="260" spans="1:65" s="2" customFormat="1" ht="21.75" customHeight="1">
      <c r="A260" s="31"/>
      <c r="B260" s="32"/>
      <c r="C260" s="205" t="s">
        <v>649</v>
      </c>
      <c r="D260" s="205" t="s">
        <v>153</v>
      </c>
      <c r="E260" s="206" t="s">
        <v>650</v>
      </c>
      <c r="F260" s="207" t="s">
        <v>651</v>
      </c>
      <c r="G260" s="208" t="s">
        <v>385</v>
      </c>
      <c r="H260" s="218"/>
      <c r="I260" s="210"/>
      <c r="J260" s="211">
        <f>ROUND(I260*H260,2)</f>
        <v>0</v>
      </c>
      <c r="K260" s="207" t="s">
        <v>157</v>
      </c>
      <c r="L260" s="36"/>
      <c r="M260" s="229" t="s">
        <v>1</v>
      </c>
      <c r="N260" s="230" t="s">
        <v>40</v>
      </c>
      <c r="O260" s="231"/>
      <c r="P260" s="232">
        <f>O260*H260</f>
        <v>0</v>
      </c>
      <c r="Q260" s="232">
        <v>0</v>
      </c>
      <c r="R260" s="232">
        <f>Q260*H260</f>
        <v>0</v>
      </c>
      <c r="S260" s="232">
        <v>0</v>
      </c>
      <c r="T260" s="233">
        <f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216" t="s">
        <v>218</v>
      </c>
      <c r="AT260" s="216" t="s">
        <v>153</v>
      </c>
      <c r="AU260" s="216" t="s">
        <v>84</v>
      </c>
      <c r="AY260" s="14" t="s">
        <v>151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4" t="s">
        <v>80</v>
      </c>
      <c r="BK260" s="217">
        <f>ROUND(I260*H260,2)</f>
        <v>0</v>
      </c>
      <c r="BL260" s="14" t="s">
        <v>218</v>
      </c>
      <c r="BM260" s="216" t="s">
        <v>652</v>
      </c>
    </row>
    <row r="261" spans="1:31" s="2" customFormat="1" ht="6.95" customHeight="1">
      <c r="A261" s="31"/>
      <c r="B261" s="51"/>
      <c r="C261" s="52"/>
      <c r="D261" s="52"/>
      <c r="E261" s="52"/>
      <c r="F261" s="52"/>
      <c r="G261" s="52"/>
      <c r="H261" s="52"/>
      <c r="I261" s="155"/>
      <c r="J261" s="52"/>
      <c r="K261" s="52"/>
      <c r="L261" s="36"/>
      <c r="M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</row>
  </sheetData>
  <sheetProtection algorithmName="SHA-512" hashValue="BCb1HifSAOJ1Gs6ORym9DlooBFap7HoFZYGm+WJ2d8ExCj0A8vFt6cc7DOLdTDrHk463K/drCBnmo9ySqk6WsQ==" saltValue="3eI606kkJ4i5WNKB7qGwzryNZX32riZZH3wi0pZgEkHu9xoPub9btjQx4hyfHUHTFgTBMGGSqKt1VpHfo7TWrQ==" spinCount="100000" sheet="1" objects="1" scenarios="1" formatColumns="0" formatRows="0" autoFilter="0"/>
  <autoFilter ref="C127:K260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2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4" t="s">
        <v>90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2:46" s="1" customFormat="1" ht="24.95" customHeight="1">
      <c r="B4" s="17"/>
      <c r="D4" s="116" t="s">
        <v>115</v>
      </c>
      <c r="I4" s="112"/>
      <c r="L4" s="17"/>
      <c r="M4" s="117" t="s">
        <v>10</v>
      </c>
      <c r="AT4" s="14" t="s">
        <v>4</v>
      </c>
    </row>
    <row r="5" spans="2:12" s="1" customFormat="1" ht="6.95" customHeight="1">
      <c r="B5" s="17"/>
      <c r="I5" s="112"/>
      <c r="L5" s="17"/>
    </row>
    <row r="6" spans="2:12" s="1" customFormat="1" ht="12" customHeight="1">
      <c r="B6" s="17"/>
      <c r="D6" s="118" t="s">
        <v>16</v>
      </c>
      <c r="I6" s="112"/>
      <c r="L6" s="17"/>
    </row>
    <row r="7" spans="2:12" s="1" customFormat="1" ht="16.5" customHeight="1">
      <c r="B7" s="17"/>
      <c r="E7" s="279" t="str">
        <f>'Rekapitulace stavby'!K6</f>
        <v>SOŠ Stříbro</v>
      </c>
      <c r="F7" s="280"/>
      <c r="G7" s="280"/>
      <c r="H7" s="280"/>
      <c r="I7" s="112"/>
      <c r="L7" s="17"/>
    </row>
    <row r="8" spans="2:12" s="1" customFormat="1" ht="12" customHeight="1">
      <c r="B8" s="17"/>
      <c r="D8" s="118" t="s">
        <v>116</v>
      </c>
      <c r="I8" s="112"/>
      <c r="L8" s="17"/>
    </row>
    <row r="9" spans="1:31" s="2" customFormat="1" ht="16.5" customHeight="1">
      <c r="A9" s="31"/>
      <c r="B9" s="36"/>
      <c r="C9" s="31"/>
      <c r="D9" s="31"/>
      <c r="E9" s="279" t="s">
        <v>653</v>
      </c>
      <c r="F9" s="282"/>
      <c r="G9" s="282"/>
      <c r="H9" s="282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8" t="s">
        <v>654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81" t="s">
        <v>655</v>
      </c>
      <c r="F11" s="282"/>
      <c r="G11" s="282"/>
      <c r="H11" s="282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8" t="s">
        <v>18</v>
      </c>
      <c r="E13" s="31"/>
      <c r="F13" s="107" t="s">
        <v>1</v>
      </c>
      <c r="G13" s="31"/>
      <c r="H13" s="31"/>
      <c r="I13" s="120" t="s">
        <v>19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8" t="s">
        <v>20</v>
      </c>
      <c r="E14" s="31"/>
      <c r="F14" s="107" t="s">
        <v>21</v>
      </c>
      <c r="G14" s="31"/>
      <c r="H14" s="31"/>
      <c r="I14" s="120" t="s">
        <v>22</v>
      </c>
      <c r="J14" s="121" t="str">
        <f>'Rekapitulace stavby'!AN8</f>
        <v>12. 4. 2020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8" t="s">
        <v>24</v>
      </c>
      <c r="E16" s="31"/>
      <c r="F16" s="31"/>
      <c r="G16" s="31"/>
      <c r="H16" s="31"/>
      <c r="I16" s="120" t="s">
        <v>25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17</v>
      </c>
      <c r="F17" s="31"/>
      <c r="G17" s="31"/>
      <c r="H17" s="31"/>
      <c r="I17" s="120" t="s">
        <v>26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8" t="s">
        <v>27</v>
      </c>
      <c r="E19" s="31"/>
      <c r="F19" s="31"/>
      <c r="G19" s="31"/>
      <c r="H19" s="31"/>
      <c r="I19" s="120" t="s">
        <v>25</v>
      </c>
      <c r="J19" s="27" t="str">
        <f>'Rekapitulace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83" t="str">
        <f>'Rekapitulace stavby'!E14</f>
        <v>Vyplň údaj</v>
      </c>
      <c r="F20" s="284"/>
      <c r="G20" s="284"/>
      <c r="H20" s="284"/>
      <c r="I20" s="120" t="s">
        <v>26</v>
      </c>
      <c r="J20" s="27" t="str">
        <f>'Rekapitulace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8" t="s">
        <v>29</v>
      </c>
      <c r="E22" s="31"/>
      <c r="F22" s="31"/>
      <c r="G22" s="31"/>
      <c r="H22" s="31"/>
      <c r="I22" s="120" t="s">
        <v>25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30</v>
      </c>
      <c r="F23" s="31"/>
      <c r="G23" s="31"/>
      <c r="H23" s="31"/>
      <c r="I23" s="120" t="s">
        <v>26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8" t="s">
        <v>32</v>
      </c>
      <c r="E25" s="31"/>
      <c r="F25" s="31"/>
      <c r="G25" s="31"/>
      <c r="H25" s="31"/>
      <c r="I25" s="120" t="s">
        <v>25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33</v>
      </c>
      <c r="F26" s="31"/>
      <c r="G26" s="31"/>
      <c r="H26" s="31"/>
      <c r="I26" s="120" t="s">
        <v>26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8" t="s">
        <v>34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285" t="s">
        <v>1</v>
      </c>
      <c r="F29" s="285"/>
      <c r="G29" s="285"/>
      <c r="H29" s="28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8" t="s">
        <v>35</v>
      </c>
      <c r="E32" s="31"/>
      <c r="F32" s="31"/>
      <c r="G32" s="31"/>
      <c r="H32" s="31"/>
      <c r="I32" s="119"/>
      <c r="J32" s="129">
        <f>ROUND(J131,2)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30" t="s">
        <v>37</v>
      </c>
      <c r="G34" s="31"/>
      <c r="H34" s="31"/>
      <c r="I34" s="131" t="s">
        <v>36</v>
      </c>
      <c r="J34" s="130" t="s">
        <v>38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32" t="s">
        <v>39</v>
      </c>
      <c r="E35" s="118" t="s">
        <v>40</v>
      </c>
      <c r="F35" s="133">
        <f>ROUND((SUM(BE131:BE214)),2)</f>
        <v>0</v>
      </c>
      <c r="G35" s="31"/>
      <c r="H35" s="31"/>
      <c r="I35" s="134">
        <v>0.21</v>
      </c>
      <c r="J35" s="133">
        <f>ROUND(((SUM(BE131:BE214))*I35),2)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8" t="s">
        <v>41</v>
      </c>
      <c r="F36" s="133">
        <f>ROUND((SUM(BF131:BF214)),2)</f>
        <v>0</v>
      </c>
      <c r="G36" s="31"/>
      <c r="H36" s="31"/>
      <c r="I36" s="134">
        <v>0.15</v>
      </c>
      <c r="J36" s="133">
        <f>ROUND(((SUM(BF131:BF214))*I36),2)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8" t="s">
        <v>42</v>
      </c>
      <c r="F37" s="133">
        <f>ROUND((SUM(BG131:BG214)),2)</f>
        <v>0</v>
      </c>
      <c r="G37" s="31"/>
      <c r="H37" s="31"/>
      <c r="I37" s="134">
        <v>0.21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8" t="s">
        <v>43</v>
      </c>
      <c r="F38" s="133">
        <f>ROUND((SUM(BH131:BH214)),2)</f>
        <v>0</v>
      </c>
      <c r="G38" s="31"/>
      <c r="H38" s="31"/>
      <c r="I38" s="134">
        <v>0.15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8" t="s">
        <v>44</v>
      </c>
      <c r="F39" s="133">
        <f>ROUND((SUM(BI131:BI214)),2)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5"/>
      <c r="D41" s="136" t="s">
        <v>45</v>
      </c>
      <c r="E41" s="137"/>
      <c r="F41" s="137"/>
      <c r="G41" s="138" t="s">
        <v>46</v>
      </c>
      <c r="H41" s="139" t="s">
        <v>47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7"/>
      <c r="I43" s="112"/>
      <c r="L43" s="17"/>
    </row>
    <row r="44" spans="2:12" s="1" customFormat="1" ht="14.45" customHeight="1">
      <c r="B44" s="17"/>
      <c r="I44" s="112"/>
      <c r="L44" s="17"/>
    </row>
    <row r="45" spans="2:12" s="1" customFormat="1" ht="14.45" customHeight="1">
      <c r="B45" s="17"/>
      <c r="I45" s="112"/>
      <c r="L45" s="17"/>
    </row>
    <row r="46" spans="2:12" s="1" customFormat="1" ht="14.45" customHeight="1">
      <c r="B46" s="17"/>
      <c r="I46" s="112"/>
      <c r="L46" s="17"/>
    </row>
    <row r="47" spans="2:12" s="1" customFormat="1" ht="14.45" customHeight="1">
      <c r="B47" s="17"/>
      <c r="I47" s="112"/>
      <c r="L47" s="17"/>
    </row>
    <row r="48" spans="2:12" s="1" customFormat="1" ht="14.45" customHeight="1">
      <c r="B48" s="17"/>
      <c r="I48" s="112"/>
      <c r="L48" s="17"/>
    </row>
    <row r="49" spans="2:12" s="1" customFormat="1" ht="14.45" customHeight="1">
      <c r="B49" s="17"/>
      <c r="I49" s="112"/>
      <c r="L49" s="17"/>
    </row>
    <row r="50" spans="2:12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119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86" t="str">
        <f>E7</f>
        <v>SOŠ Stříbro</v>
      </c>
      <c r="F85" s="287"/>
      <c r="G85" s="287"/>
      <c r="H85" s="287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18"/>
      <c r="C86" s="26" t="s">
        <v>116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86" t="s">
        <v>653</v>
      </c>
      <c r="F87" s="288"/>
      <c r="G87" s="288"/>
      <c r="H87" s="288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654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9" t="str">
        <f>E11</f>
        <v>2-2 - Vytápění</v>
      </c>
      <c r="F89" s="288"/>
      <c r="G89" s="288"/>
      <c r="H89" s="288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20</v>
      </c>
      <c r="D91" s="33"/>
      <c r="E91" s="33"/>
      <c r="F91" s="24" t="str">
        <f>F14</f>
        <v>Stříbro</v>
      </c>
      <c r="G91" s="33"/>
      <c r="H91" s="33"/>
      <c r="I91" s="120" t="s">
        <v>22</v>
      </c>
      <c r="J91" s="63" t="str">
        <f>IF(J14="","",J14)</f>
        <v>12. 4. 2020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24</v>
      </c>
      <c r="D93" s="33"/>
      <c r="E93" s="33"/>
      <c r="F93" s="24" t="str">
        <f>E17</f>
        <v>SOŠ Stříbro</v>
      </c>
      <c r="G93" s="33"/>
      <c r="H93" s="33"/>
      <c r="I93" s="120" t="s">
        <v>29</v>
      </c>
      <c r="J93" s="29" t="str">
        <f>E23</f>
        <v>Ing.Volný Martin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27</v>
      </c>
      <c r="D94" s="33"/>
      <c r="E94" s="33"/>
      <c r="F94" s="24" t="str">
        <f>IF(E20="","",E20)</f>
        <v>Vyplň údaj</v>
      </c>
      <c r="G94" s="33"/>
      <c r="H94" s="33"/>
      <c r="I94" s="120" t="s">
        <v>32</v>
      </c>
      <c r="J94" s="29" t="str">
        <f>E26</f>
        <v>Milan Hájek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120</v>
      </c>
      <c r="D96" s="160"/>
      <c r="E96" s="160"/>
      <c r="F96" s="160"/>
      <c r="G96" s="160"/>
      <c r="H96" s="160"/>
      <c r="I96" s="161"/>
      <c r="J96" s="162" t="s">
        <v>121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122</v>
      </c>
      <c r="D98" s="33"/>
      <c r="E98" s="33"/>
      <c r="F98" s="33"/>
      <c r="G98" s="33"/>
      <c r="H98" s="33"/>
      <c r="I98" s="119"/>
      <c r="J98" s="81">
        <f>J131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123</v>
      </c>
    </row>
    <row r="99" spans="2:12" s="9" customFormat="1" ht="24.95" customHeight="1">
      <c r="B99" s="164"/>
      <c r="C99" s="165"/>
      <c r="D99" s="166" t="s">
        <v>124</v>
      </c>
      <c r="E99" s="167"/>
      <c r="F99" s="167"/>
      <c r="G99" s="167"/>
      <c r="H99" s="167"/>
      <c r="I99" s="168"/>
      <c r="J99" s="169">
        <f>J132</f>
        <v>0</v>
      </c>
      <c r="K99" s="165"/>
      <c r="L99" s="170"/>
    </row>
    <row r="100" spans="2:12" s="10" customFormat="1" ht="19.9" customHeight="1">
      <c r="B100" s="171"/>
      <c r="C100" s="101"/>
      <c r="D100" s="172" t="s">
        <v>127</v>
      </c>
      <c r="E100" s="173"/>
      <c r="F100" s="173"/>
      <c r="G100" s="173"/>
      <c r="H100" s="173"/>
      <c r="I100" s="174"/>
      <c r="J100" s="175">
        <f>J133</f>
        <v>0</v>
      </c>
      <c r="K100" s="101"/>
      <c r="L100" s="176"/>
    </row>
    <row r="101" spans="2:12" s="10" customFormat="1" ht="19.9" customHeight="1">
      <c r="B101" s="171"/>
      <c r="C101" s="101"/>
      <c r="D101" s="172" t="s">
        <v>128</v>
      </c>
      <c r="E101" s="173"/>
      <c r="F101" s="173"/>
      <c r="G101" s="173"/>
      <c r="H101" s="173"/>
      <c r="I101" s="174"/>
      <c r="J101" s="175">
        <f>J135</f>
        <v>0</v>
      </c>
      <c r="K101" s="101"/>
      <c r="L101" s="176"/>
    </row>
    <row r="102" spans="2:12" s="10" customFormat="1" ht="19.9" customHeight="1">
      <c r="B102" s="171"/>
      <c r="C102" s="101"/>
      <c r="D102" s="172" t="s">
        <v>129</v>
      </c>
      <c r="E102" s="173"/>
      <c r="F102" s="173"/>
      <c r="G102" s="173"/>
      <c r="H102" s="173"/>
      <c r="I102" s="174"/>
      <c r="J102" s="175">
        <f>J137</f>
        <v>0</v>
      </c>
      <c r="K102" s="101"/>
      <c r="L102" s="176"/>
    </row>
    <row r="103" spans="2:12" s="10" customFormat="1" ht="19.9" customHeight="1">
      <c r="B103" s="171"/>
      <c r="C103" s="101"/>
      <c r="D103" s="172" t="s">
        <v>130</v>
      </c>
      <c r="E103" s="173"/>
      <c r="F103" s="173"/>
      <c r="G103" s="173"/>
      <c r="H103" s="173"/>
      <c r="I103" s="174"/>
      <c r="J103" s="175">
        <f>J142</f>
        <v>0</v>
      </c>
      <c r="K103" s="101"/>
      <c r="L103" s="176"/>
    </row>
    <row r="104" spans="2:12" s="9" customFormat="1" ht="24.95" customHeight="1">
      <c r="B104" s="164"/>
      <c r="C104" s="165"/>
      <c r="D104" s="166" t="s">
        <v>131</v>
      </c>
      <c r="E104" s="167"/>
      <c r="F104" s="167"/>
      <c r="G104" s="167"/>
      <c r="H104" s="167"/>
      <c r="I104" s="168"/>
      <c r="J104" s="169">
        <f>J144</f>
        <v>0</v>
      </c>
      <c r="K104" s="165"/>
      <c r="L104" s="170"/>
    </row>
    <row r="105" spans="2:12" s="10" customFormat="1" ht="19.9" customHeight="1">
      <c r="B105" s="171"/>
      <c r="C105" s="101"/>
      <c r="D105" s="172" t="s">
        <v>656</v>
      </c>
      <c r="E105" s="173"/>
      <c r="F105" s="173"/>
      <c r="G105" s="173"/>
      <c r="H105" s="173"/>
      <c r="I105" s="174"/>
      <c r="J105" s="175">
        <f>J145</f>
        <v>0</v>
      </c>
      <c r="K105" s="101"/>
      <c r="L105" s="176"/>
    </row>
    <row r="106" spans="2:12" s="10" customFormat="1" ht="19.9" customHeight="1">
      <c r="B106" s="171"/>
      <c r="C106" s="101"/>
      <c r="D106" s="172" t="s">
        <v>657</v>
      </c>
      <c r="E106" s="173"/>
      <c r="F106" s="173"/>
      <c r="G106" s="173"/>
      <c r="H106" s="173"/>
      <c r="I106" s="174"/>
      <c r="J106" s="175">
        <f>J157</f>
        <v>0</v>
      </c>
      <c r="K106" s="101"/>
      <c r="L106" s="176"/>
    </row>
    <row r="107" spans="2:12" s="10" customFormat="1" ht="19.9" customHeight="1">
      <c r="B107" s="171"/>
      <c r="C107" s="101"/>
      <c r="D107" s="172" t="s">
        <v>658</v>
      </c>
      <c r="E107" s="173"/>
      <c r="F107" s="173"/>
      <c r="G107" s="173"/>
      <c r="H107" s="173"/>
      <c r="I107" s="174"/>
      <c r="J107" s="175">
        <f>J175</f>
        <v>0</v>
      </c>
      <c r="K107" s="101"/>
      <c r="L107" s="176"/>
    </row>
    <row r="108" spans="2:12" s="10" customFormat="1" ht="19.9" customHeight="1">
      <c r="B108" s="171"/>
      <c r="C108" s="101"/>
      <c r="D108" s="172" t="s">
        <v>659</v>
      </c>
      <c r="E108" s="173"/>
      <c r="F108" s="173"/>
      <c r="G108" s="173"/>
      <c r="H108" s="173"/>
      <c r="I108" s="174"/>
      <c r="J108" s="175">
        <f>J188</f>
        <v>0</v>
      </c>
      <c r="K108" s="101"/>
      <c r="L108" s="176"/>
    </row>
    <row r="109" spans="2:12" s="9" customFormat="1" ht="24.95" customHeight="1">
      <c r="B109" s="164"/>
      <c r="C109" s="165"/>
      <c r="D109" s="166" t="s">
        <v>660</v>
      </c>
      <c r="E109" s="167"/>
      <c r="F109" s="167"/>
      <c r="G109" s="167"/>
      <c r="H109" s="167"/>
      <c r="I109" s="168"/>
      <c r="J109" s="169">
        <f>J212</f>
        <v>0</v>
      </c>
      <c r="K109" s="165"/>
      <c r="L109" s="170"/>
    </row>
    <row r="110" spans="1:31" s="2" customFormat="1" ht="21.75" customHeight="1">
      <c r="A110" s="31"/>
      <c r="B110" s="32"/>
      <c r="C110" s="33"/>
      <c r="D110" s="33"/>
      <c r="E110" s="33"/>
      <c r="F110" s="33"/>
      <c r="G110" s="33"/>
      <c r="H110" s="33"/>
      <c r="I110" s="119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51"/>
      <c r="C111" s="52"/>
      <c r="D111" s="52"/>
      <c r="E111" s="52"/>
      <c r="F111" s="52"/>
      <c r="G111" s="52"/>
      <c r="H111" s="52"/>
      <c r="I111" s="155"/>
      <c r="J111" s="52"/>
      <c r="K111" s="52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5" spans="1:31" s="2" customFormat="1" ht="6.95" customHeight="1">
      <c r="A115" s="31"/>
      <c r="B115" s="53"/>
      <c r="C115" s="54"/>
      <c r="D115" s="54"/>
      <c r="E115" s="54"/>
      <c r="F115" s="54"/>
      <c r="G115" s="54"/>
      <c r="H115" s="54"/>
      <c r="I115" s="158"/>
      <c r="J115" s="54"/>
      <c r="K115" s="54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24.95" customHeight="1">
      <c r="A116" s="31"/>
      <c r="B116" s="32"/>
      <c r="C116" s="20" t="s">
        <v>136</v>
      </c>
      <c r="D116" s="33"/>
      <c r="E116" s="33"/>
      <c r="F116" s="33"/>
      <c r="G116" s="33"/>
      <c r="H116" s="33"/>
      <c r="I116" s="119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119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16</v>
      </c>
      <c r="D118" s="33"/>
      <c r="E118" s="33"/>
      <c r="F118" s="33"/>
      <c r="G118" s="33"/>
      <c r="H118" s="33"/>
      <c r="I118" s="119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6.5" customHeight="1">
      <c r="A119" s="31"/>
      <c r="B119" s="32"/>
      <c r="C119" s="33"/>
      <c r="D119" s="33"/>
      <c r="E119" s="286" t="str">
        <f>E7</f>
        <v>SOŠ Stříbro</v>
      </c>
      <c r="F119" s="287"/>
      <c r="G119" s="287"/>
      <c r="H119" s="287"/>
      <c r="I119" s="119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2:12" s="1" customFormat="1" ht="12" customHeight="1">
      <c r="B120" s="18"/>
      <c r="C120" s="26" t="s">
        <v>116</v>
      </c>
      <c r="D120" s="19"/>
      <c r="E120" s="19"/>
      <c r="F120" s="19"/>
      <c r="G120" s="19"/>
      <c r="H120" s="19"/>
      <c r="I120" s="112"/>
      <c r="J120" s="19"/>
      <c r="K120" s="19"/>
      <c r="L120" s="17"/>
    </row>
    <row r="121" spans="1:31" s="2" customFormat="1" ht="16.5" customHeight="1">
      <c r="A121" s="31"/>
      <c r="B121" s="32"/>
      <c r="C121" s="33"/>
      <c r="D121" s="33"/>
      <c r="E121" s="286" t="s">
        <v>653</v>
      </c>
      <c r="F121" s="288"/>
      <c r="G121" s="288"/>
      <c r="H121" s="288"/>
      <c r="I121" s="119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654</v>
      </c>
      <c r="D122" s="33"/>
      <c r="E122" s="33"/>
      <c r="F122" s="33"/>
      <c r="G122" s="33"/>
      <c r="H122" s="33"/>
      <c r="I122" s="119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6.5" customHeight="1">
      <c r="A123" s="31"/>
      <c r="B123" s="32"/>
      <c r="C123" s="33"/>
      <c r="D123" s="33"/>
      <c r="E123" s="239" t="str">
        <f>E11</f>
        <v>2-2 - Vytápění</v>
      </c>
      <c r="F123" s="288"/>
      <c r="G123" s="288"/>
      <c r="H123" s="288"/>
      <c r="I123" s="119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3"/>
      <c r="D124" s="33"/>
      <c r="E124" s="33"/>
      <c r="F124" s="33"/>
      <c r="G124" s="33"/>
      <c r="H124" s="33"/>
      <c r="I124" s="119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6" t="s">
        <v>20</v>
      </c>
      <c r="D125" s="33"/>
      <c r="E125" s="33"/>
      <c r="F125" s="24" t="str">
        <f>F14</f>
        <v>Stříbro</v>
      </c>
      <c r="G125" s="33"/>
      <c r="H125" s="33"/>
      <c r="I125" s="120" t="s">
        <v>22</v>
      </c>
      <c r="J125" s="63" t="str">
        <f>IF(J14="","",J14)</f>
        <v>12. 4. 2020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3"/>
      <c r="D126" s="33"/>
      <c r="E126" s="33"/>
      <c r="F126" s="33"/>
      <c r="G126" s="33"/>
      <c r="H126" s="33"/>
      <c r="I126" s="119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2" customHeight="1">
      <c r="A127" s="31"/>
      <c r="B127" s="32"/>
      <c r="C127" s="26" t="s">
        <v>24</v>
      </c>
      <c r="D127" s="33"/>
      <c r="E127" s="33"/>
      <c r="F127" s="24" t="str">
        <f>E17</f>
        <v>SOŠ Stříbro</v>
      </c>
      <c r="G127" s="33"/>
      <c r="H127" s="33"/>
      <c r="I127" s="120" t="s">
        <v>29</v>
      </c>
      <c r="J127" s="29" t="str">
        <f>E23</f>
        <v>Ing.Volný Martin</v>
      </c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2" customHeight="1">
      <c r="A128" s="31"/>
      <c r="B128" s="32"/>
      <c r="C128" s="26" t="s">
        <v>27</v>
      </c>
      <c r="D128" s="33"/>
      <c r="E128" s="33"/>
      <c r="F128" s="24" t="str">
        <f>IF(E20="","",E20)</f>
        <v>Vyplň údaj</v>
      </c>
      <c r="G128" s="33"/>
      <c r="H128" s="33"/>
      <c r="I128" s="120" t="s">
        <v>32</v>
      </c>
      <c r="J128" s="29" t="str">
        <f>E26</f>
        <v>Milan Hájek</v>
      </c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0.35" customHeight="1">
      <c r="A129" s="31"/>
      <c r="B129" s="32"/>
      <c r="C129" s="33"/>
      <c r="D129" s="33"/>
      <c r="E129" s="33"/>
      <c r="F129" s="33"/>
      <c r="G129" s="33"/>
      <c r="H129" s="33"/>
      <c r="I129" s="119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11" customFormat="1" ht="29.25" customHeight="1">
      <c r="A130" s="177"/>
      <c r="B130" s="178"/>
      <c r="C130" s="179" t="s">
        <v>137</v>
      </c>
      <c r="D130" s="180" t="s">
        <v>60</v>
      </c>
      <c r="E130" s="180" t="s">
        <v>56</v>
      </c>
      <c r="F130" s="180" t="s">
        <v>57</v>
      </c>
      <c r="G130" s="180" t="s">
        <v>138</v>
      </c>
      <c r="H130" s="180" t="s">
        <v>139</v>
      </c>
      <c r="I130" s="181" t="s">
        <v>140</v>
      </c>
      <c r="J130" s="180" t="s">
        <v>121</v>
      </c>
      <c r="K130" s="182" t="s">
        <v>141</v>
      </c>
      <c r="L130" s="183"/>
      <c r="M130" s="72" t="s">
        <v>1</v>
      </c>
      <c r="N130" s="73" t="s">
        <v>39</v>
      </c>
      <c r="O130" s="73" t="s">
        <v>142</v>
      </c>
      <c r="P130" s="73" t="s">
        <v>143</v>
      </c>
      <c r="Q130" s="73" t="s">
        <v>144</v>
      </c>
      <c r="R130" s="73" t="s">
        <v>145</v>
      </c>
      <c r="S130" s="73" t="s">
        <v>146</v>
      </c>
      <c r="T130" s="74" t="s">
        <v>147</v>
      </c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</row>
    <row r="131" spans="1:63" s="2" customFormat="1" ht="22.9" customHeight="1">
      <c r="A131" s="31"/>
      <c r="B131" s="32"/>
      <c r="C131" s="79" t="s">
        <v>148</v>
      </c>
      <c r="D131" s="33"/>
      <c r="E131" s="33"/>
      <c r="F131" s="33"/>
      <c r="G131" s="33"/>
      <c r="H131" s="33"/>
      <c r="I131" s="119"/>
      <c r="J131" s="184">
        <f>BK131</f>
        <v>0</v>
      </c>
      <c r="K131" s="33"/>
      <c r="L131" s="36"/>
      <c r="M131" s="75"/>
      <c r="N131" s="185"/>
      <c r="O131" s="76"/>
      <c r="P131" s="186">
        <f>P132+P144+P212</f>
        <v>0</v>
      </c>
      <c r="Q131" s="76"/>
      <c r="R131" s="186">
        <f>R132+R144+R212</f>
        <v>10.870249</v>
      </c>
      <c r="S131" s="76"/>
      <c r="T131" s="187">
        <f>T132+T144+T212</f>
        <v>18.20924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4" t="s">
        <v>74</v>
      </c>
      <c r="AU131" s="14" t="s">
        <v>123</v>
      </c>
      <c r="BK131" s="188">
        <f>BK132+BK144+BK212</f>
        <v>0</v>
      </c>
    </row>
    <row r="132" spans="2:63" s="12" customFormat="1" ht="25.9" customHeight="1">
      <c r="B132" s="189"/>
      <c r="C132" s="190"/>
      <c r="D132" s="191" t="s">
        <v>74</v>
      </c>
      <c r="E132" s="192" t="s">
        <v>149</v>
      </c>
      <c r="F132" s="192" t="s">
        <v>150</v>
      </c>
      <c r="G132" s="190"/>
      <c r="H132" s="190"/>
      <c r="I132" s="193"/>
      <c r="J132" s="194">
        <f>BK132</f>
        <v>0</v>
      </c>
      <c r="K132" s="190"/>
      <c r="L132" s="195"/>
      <c r="M132" s="196"/>
      <c r="N132" s="197"/>
      <c r="O132" s="197"/>
      <c r="P132" s="198">
        <f>P133+P135+P137+P142</f>
        <v>0</v>
      </c>
      <c r="Q132" s="197"/>
      <c r="R132" s="198">
        <f>R133+R135+R137+R142</f>
        <v>0.534559</v>
      </c>
      <c r="S132" s="197"/>
      <c r="T132" s="199">
        <f>T133+T135+T137+T142</f>
        <v>0.24850000000000003</v>
      </c>
      <c r="AR132" s="200" t="s">
        <v>80</v>
      </c>
      <c r="AT132" s="201" t="s">
        <v>74</v>
      </c>
      <c r="AU132" s="201" t="s">
        <v>75</v>
      </c>
      <c r="AY132" s="200" t="s">
        <v>151</v>
      </c>
      <c r="BK132" s="202">
        <f>BK133+BK135+BK137+BK142</f>
        <v>0</v>
      </c>
    </row>
    <row r="133" spans="2:63" s="12" customFormat="1" ht="22.9" customHeight="1">
      <c r="B133" s="189"/>
      <c r="C133" s="190"/>
      <c r="D133" s="191" t="s">
        <v>74</v>
      </c>
      <c r="E133" s="203" t="s">
        <v>168</v>
      </c>
      <c r="F133" s="203" t="s">
        <v>169</v>
      </c>
      <c r="G133" s="190"/>
      <c r="H133" s="190"/>
      <c r="I133" s="193"/>
      <c r="J133" s="204">
        <f>BK133</f>
        <v>0</v>
      </c>
      <c r="K133" s="190"/>
      <c r="L133" s="195"/>
      <c r="M133" s="196"/>
      <c r="N133" s="197"/>
      <c r="O133" s="197"/>
      <c r="P133" s="198">
        <f>P134</f>
        <v>0</v>
      </c>
      <c r="Q133" s="197"/>
      <c r="R133" s="198">
        <f>R134</f>
        <v>0.5112</v>
      </c>
      <c r="S133" s="197"/>
      <c r="T133" s="199">
        <f>T134</f>
        <v>0</v>
      </c>
      <c r="AR133" s="200" t="s">
        <v>80</v>
      </c>
      <c r="AT133" s="201" t="s">
        <v>74</v>
      </c>
      <c r="AU133" s="201" t="s">
        <v>80</v>
      </c>
      <c r="AY133" s="200" t="s">
        <v>151</v>
      </c>
      <c r="BK133" s="202">
        <f>BK134</f>
        <v>0</v>
      </c>
    </row>
    <row r="134" spans="1:65" s="2" customFormat="1" ht="21.75" customHeight="1">
      <c r="A134" s="31"/>
      <c r="B134" s="32"/>
      <c r="C134" s="205" t="s">
        <v>80</v>
      </c>
      <c r="D134" s="205" t="s">
        <v>153</v>
      </c>
      <c r="E134" s="206" t="s">
        <v>661</v>
      </c>
      <c r="F134" s="207" t="s">
        <v>662</v>
      </c>
      <c r="G134" s="208" t="s">
        <v>172</v>
      </c>
      <c r="H134" s="209">
        <v>142</v>
      </c>
      <c r="I134" s="210"/>
      <c r="J134" s="211">
        <f>ROUND(I134*H134,2)</f>
        <v>0</v>
      </c>
      <c r="K134" s="207" t="s">
        <v>157</v>
      </c>
      <c r="L134" s="36"/>
      <c r="M134" s="212" t="s">
        <v>1</v>
      </c>
      <c r="N134" s="213" t="s">
        <v>40</v>
      </c>
      <c r="O134" s="68"/>
      <c r="P134" s="214">
        <f>O134*H134</f>
        <v>0</v>
      </c>
      <c r="Q134" s="214">
        <v>0.0036</v>
      </c>
      <c r="R134" s="214">
        <f>Q134*H134</f>
        <v>0.5112</v>
      </c>
      <c r="S134" s="214">
        <v>0</v>
      </c>
      <c r="T134" s="21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6" t="s">
        <v>158</v>
      </c>
      <c r="AT134" s="216" t="s">
        <v>153</v>
      </c>
      <c r="AU134" s="216" t="s">
        <v>84</v>
      </c>
      <c r="AY134" s="14" t="s">
        <v>151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4" t="s">
        <v>80</v>
      </c>
      <c r="BK134" s="217">
        <f>ROUND(I134*H134,2)</f>
        <v>0</v>
      </c>
      <c r="BL134" s="14" t="s">
        <v>158</v>
      </c>
      <c r="BM134" s="216" t="s">
        <v>663</v>
      </c>
    </row>
    <row r="135" spans="2:63" s="12" customFormat="1" ht="22.9" customHeight="1">
      <c r="B135" s="189"/>
      <c r="C135" s="190"/>
      <c r="D135" s="191" t="s">
        <v>74</v>
      </c>
      <c r="E135" s="203" t="s">
        <v>189</v>
      </c>
      <c r="F135" s="203" t="s">
        <v>197</v>
      </c>
      <c r="G135" s="190"/>
      <c r="H135" s="190"/>
      <c r="I135" s="193"/>
      <c r="J135" s="204">
        <f>BK135</f>
        <v>0</v>
      </c>
      <c r="K135" s="190"/>
      <c r="L135" s="195"/>
      <c r="M135" s="196"/>
      <c r="N135" s="197"/>
      <c r="O135" s="197"/>
      <c r="P135" s="198">
        <f>P136</f>
        <v>0</v>
      </c>
      <c r="Q135" s="197"/>
      <c r="R135" s="198">
        <f>R136</f>
        <v>0.023359</v>
      </c>
      <c r="S135" s="197"/>
      <c r="T135" s="199">
        <f>T136</f>
        <v>0.24850000000000003</v>
      </c>
      <c r="AR135" s="200" t="s">
        <v>80</v>
      </c>
      <c r="AT135" s="201" t="s">
        <v>74</v>
      </c>
      <c r="AU135" s="201" t="s">
        <v>80</v>
      </c>
      <c r="AY135" s="200" t="s">
        <v>151</v>
      </c>
      <c r="BK135" s="202">
        <f>BK136</f>
        <v>0</v>
      </c>
    </row>
    <row r="136" spans="1:65" s="2" customFormat="1" ht="21.75" customHeight="1">
      <c r="A136" s="31"/>
      <c r="B136" s="32"/>
      <c r="C136" s="205" t="s">
        <v>84</v>
      </c>
      <c r="D136" s="205" t="s">
        <v>153</v>
      </c>
      <c r="E136" s="206" t="s">
        <v>664</v>
      </c>
      <c r="F136" s="207" t="s">
        <v>665</v>
      </c>
      <c r="G136" s="208" t="s">
        <v>205</v>
      </c>
      <c r="H136" s="209">
        <v>49.7</v>
      </c>
      <c r="I136" s="210"/>
      <c r="J136" s="211">
        <f>ROUND(I136*H136,2)</f>
        <v>0</v>
      </c>
      <c r="K136" s="207" t="s">
        <v>157</v>
      </c>
      <c r="L136" s="36"/>
      <c r="M136" s="212" t="s">
        <v>1</v>
      </c>
      <c r="N136" s="213" t="s">
        <v>40</v>
      </c>
      <c r="O136" s="68"/>
      <c r="P136" s="214">
        <f>O136*H136</f>
        <v>0</v>
      </c>
      <c r="Q136" s="214">
        <v>0.00047</v>
      </c>
      <c r="R136" s="214">
        <f>Q136*H136</f>
        <v>0.023359</v>
      </c>
      <c r="S136" s="214">
        <v>0.005</v>
      </c>
      <c r="T136" s="215">
        <f>S136*H136</f>
        <v>0.24850000000000003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6" t="s">
        <v>158</v>
      </c>
      <c r="AT136" s="216" t="s">
        <v>153</v>
      </c>
      <c r="AU136" s="216" t="s">
        <v>84</v>
      </c>
      <c r="AY136" s="14" t="s">
        <v>151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4" t="s">
        <v>80</v>
      </c>
      <c r="BK136" s="217">
        <f>ROUND(I136*H136,2)</f>
        <v>0</v>
      </c>
      <c r="BL136" s="14" t="s">
        <v>158</v>
      </c>
      <c r="BM136" s="216" t="s">
        <v>666</v>
      </c>
    </row>
    <row r="137" spans="2:63" s="12" customFormat="1" ht="22.9" customHeight="1">
      <c r="B137" s="189"/>
      <c r="C137" s="190"/>
      <c r="D137" s="191" t="s">
        <v>74</v>
      </c>
      <c r="E137" s="203" t="s">
        <v>226</v>
      </c>
      <c r="F137" s="203" t="s">
        <v>227</v>
      </c>
      <c r="G137" s="190"/>
      <c r="H137" s="190"/>
      <c r="I137" s="193"/>
      <c r="J137" s="204">
        <f>BK137</f>
        <v>0</v>
      </c>
      <c r="K137" s="190"/>
      <c r="L137" s="195"/>
      <c r="M137" s="196"/>
      <c r="N137" s="197"/>
      <c r="O137" s="197"/>
      <c r="P137" s="198">
        <f>SUM(P138:P141)</f>
        <v>0</v>
      </c>
      <c r="Q137" s="197"/>
      <c r="R137" s="198">
        <f>SUM(R138:R141)</f>
        <v>0</v>
      </c>
      <c r="S137" s="197"/>
      <c r="T137" s="199">
        <f>SUM(T138:T141)</f>
        <v>0</v>
      </c>
      <c r="AR137" s="200" t="s">
        <v>80</v>
      </c>
      <c r="AT137" s="201" t="s">
        <v>74</v>
      </c>
      <c r="AU137" s="201" t="s">
        <v>80</v>
      </c>
      <c r="AY137" s="200" t="s">
        <v>151</v>
      </c>
      <c r="BK137" s="202">
        <f>SUM(BK138:BK141)</f>
        <v>0</v>
      </c>
    </row>
    <row r="138" spans="1:65" s="2" customFormat="1" ht="21.75" customHeight="1">
      <c r="A138" s="31"/>
      <c r="B138" s="32"/>
      <c r="C138" s="205" t="s">
        <v>91</v>
      </c>
      <c r="D138" s="205" t="s">
        <v>153</v>
      </c>
      <c r="E138" s="206" t="s">
        <v>667</v>
      </c>
      <c r="F138" s="207" t="s">
        <v>668</v>
      </c>
      <c r="G138" s="208" t="s">
        <v>231</v>
      </c>
      <c r="H138" s="209">
        <v>18.209</v>
      </c>
      <c r="I138" s="210"/>
      <c r="J138" s="211">
        <f>ROUND(I138*H138,2)</f>
        <v>0</v>
      </c>
      <c r="K138" s="207" t="s">
        <v>157</v>
      </c>
      <c r="L138" s="36"/>
      <c r="M138" s="212" t="s">
        <v>1</v>
      </c>
      <c r="N138" s="213" t="s">
        <v>40</v>
      </c>
      <c r="O138" s="68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6" t="s">
        <v>158</v>
      </c>
      <c r="AT138" s="216" t="s">
        <v>153</v>
      </c>
      <c r="AU138" s="216" t="s">
        <v>84</v>
      </c>
      <c r="AY138" s="14" t="s">
        <v>151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4" t="s">
        <v>80</v>
      </c>
      <c r="BK138" s="217">
        <f>ROUND(I138*H138,2)</f>
        <v>0</v>
      </c>
      <c r="BL138" s="14" t="s">
        <v>158</v>
      </c>
      <c r="BM138" s="216" t="s">
        <v>669</v>
      </c>
    </row>
    <row r="139" spans="1:65" s="2" customFormat="1" ht="21.75" customHeight="1">
      <c r="A139" s="31"/>
      <c r="B139" s="32"/>
      <c r="C139" s="205" t="s">
        <v>158</v>
      </c>
      <c r="D139" s="205" t="s">
        <v>153</v>
      </c>
      <c r="E139" s="206" t="s">
        <v>234</v>
      </c>
      <c r="F139" s="207" t="s">
        <v>235</v>
      </c>
      <c r="G139" s="208" t="s">
        <v>231</v>
      </c>
      <c r="H139" s="209">
        <v>18.209</v>
      </c>
      <c r="I139" s="210"/>
      <c r="J139" s="211">
        <f>ROUND(I139*H139,2)</f>
        <v>0</v>
      </c>
      <c r="K139" s="207" t="s">
        <v>157</v>
      </c>
      <c r="L139" s="36"/>
      <c r="M139" s="212" t="s">
        <v>1</v>
      </c>
      <c r="N139" s="213" t="s">
        <v>40</v>
      </c>
      <c r="O139" s="68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6" t="s">
        <v>158</v>
      </c>
      <c r="AT139" s="216" t="s">
        <v>153</v>
      </c>
      <c r="AU139" s="216" t="s">
        <v>84</v>
      </c>
      <c r="AY139" s="14" t="s">
        <v>151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80</v>
      </c>
      <c r="BK139" s="217">
        <f>ROUND(I139*H139,2)</f>
        <v>0</v>
      </c>
      <c r="BL139" s="14" t="s">
        <v>158</v>
      </c>
      <c r="BM139" s="216" t="s">
        <v>670</v>
      </c>
    </row>
    <row r="140" spans="1:65" s="2" customFormat="1" ht="21.75" customHeight="1">
      <c r="A140" s="31"/>
      <c r="B140" s="32"/>
      <c r="C140" s="205" t="s">
        <v>174</v>
      </c>
      <c r="D140" s="205" t="s">
        <v>153</v>
      </c>
      <c r="E140" s="206" t="s">
        <v>238</v>
      </c>
      <c r="F140" s="207" t="s">
        <v>239</v>
      </c>
      <c r="G140" s="208" t="s">
        <v>231</v>
      </c>
      <c r="H140" s="209">
        <v>163.881</v>
      </c>
      <c r="I140" s="210"/>
      <c r="J140" s="211">
        <f>ROUND(I140*H140,2)</f>
        <v>0</v>
      </c>
      <c r="K140" s="207" t="s">
        <v>157</v>
      </c>
      <c r="L140" s="36"/>
      <c r="M140" s="212" t="s">
        <v>1</v>
      </c>
      <c r="N140" s="213" t="s">
        <v>40</v>
      </c>
      <c r="O140" s="68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6" t="s">
        <v>158</v>
      </c>
      <c r="AT140" s="216" t="s">
        <v>153</v>
      </c>
      <c r="AU140" s="216" t="s">
        <v>84</v>
      </c>
      <c r="AY140" s="14" t="s">
        <v>151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4" t="s">
        <v>80</v>
      </c>
      <c r="BK140" s="217">
        <f>ROUND(I140*H140,2)</f>
        <v>0</v>
      </c>
      <c r="BL140" s="14" t="s">
        <v>158</v>
      </c>
      <c r="BM140" s="216" t="s">
        <v>671</v>
      </c>
    </row>
    <row r="141" spans="1:65" s="2" customFormat="1" ht="44.25" customHeight="1">
      <c r="A141" s="31"/>
      <c r="B141" s="32"/>
      <c r="C141" s="205" t="s">
        <v>168</v>
      </c>
      <c r="D141" s="205" t="s">
        <v>153</v>
      </c>
      <c r="E141" s="206" t="s">
        <v>672</v>
      </c>
      <c r="F141" s="207" t="s">
        <v>673</v>
      </c>
      <c r="G141" s="208" t="s">
        <v>231</v>
      </c>
      <c r="H141" s="209">
        <v>18.209</v>
      </c>
      <c r="I141" s="210"/>
      <c r="J141" s="211">
        <f>ROUND(I141*H141,2)</f>
        <v>0</v>
      </c>
      <c r="K141" s="207" t="s">
        <v>157</v>
      </c>
      <c r="L141" s="36"/>
      <c r="M141" s="212" t="s">
        <v>1</v>
      </c>
      <c r="N141" s="213" t="s">
        <v>40</v>
      </c>
      <c r="O141" s="68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6" t="s">
        <v>158</v>
      </c>
      <c r="AT141" s="216" t="s">
        <v>153</v>
      </c>
      <c r="AU141" s="216" t="s">
        <v>84</v>
      </c>
      <c r="AY141" s="14" t="s">
        <v>151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4" t="s">
        <v>80</v>
      </c>
      <c r="BK141" s="217">
        <f>ROUND(I141*H141,2)</f>
        <v>0</v>
      </c>
      <c r="BL141" s="14" t="s">
        <v>158</v>
      </c>
      <c r="BM141" s="216" t="s">
        <v>674</v>
      </c>
    </row>
    <row r="142" spans="2:63" s="12" customFormat="1" ht="22.9" customHeight="1">
      <c r="B142" s="189"/>
      <c r="C142" s="190"/>
      <c r="D142" s="191" t="s">
        <v>74</v>
      </c>
      <c r="E142" s="203" t="s">
        <v>241</v>
      </c>
      <c r="F142" s="203" t="s">
        <v>242</v>
      </c>
      <c r="G142" s="190"/>
      <c r="H142" s="190"/>
      <c r="I142" s="193"/>
      <c r="J142" s="204">
        <f>BK142</f>
        <v>0</v>
      </c>
      <c r="K142" s="190"/>
      <c r="L142" s="195"/>
      <c r="M142" s="196"/>
      <c r="N142" s="197"/>
      <c r="O142" s="197"/>
      <c r="P142" s="198">
        <f>P143</f>
        <v>0</v>
      </c>
      <c r="Q142" s="197"/>
      <c r="R142" s="198">
        <f>R143</f>
        <v>0</v>
      </c>
      <c r="S142" s="197"/>
      <c r="T142" s="199">
        <f>T143</f>
        <v>0</v>
      </c>
      <c r="AR142" s="200" t="s">
        <v>80</v>
      </c>
      <c r="AT142" s="201" t="s">
        <v>74</v>
      </c>
      <c r="AU142" s="201" t="s">
        <v>80</v>
      </c>
      <c r="AY142" s="200" t="s">
        <v>151</v>
      </c>
      <c r="BK142" s="202">
        <f>BK143</f>
        <v>0</v>
      </c>
    </row>
    <row r="143" spans="1:65" s="2" customFormat="1" ht="16.5" customHeight="1">
      <c r="A143" s="31"/>
      <c r="B143" s="32"/>
      <c r="C143" s="205" t="s">
        <v>181</v>
      </c>
      <c r="D143" s="205" t="s">
        <v>153</v>
      </c>
      <c r="E143" s="206" t="s">
        <v>675</v>
      </c>
      <c r="F143" s="207" t="s">
        <v>676</v>
      </c>
      <c r="G143" s="208" t="s">
        <v>231</v>
      </c>
      <c r="H143" s="209">
        <v>0.535</v>
      </c>
      <c r="I143" s="210"/>
      <c r="J143" s="211">
        <f>ROUND(I143*H143,2)</f>
        <v>0</v>
      </c>
      <c r="K143" s="207" t="s">
        <v>157</v>
      </c>
      <c r="L143" s="36"/>
      <c r="M143" s="212" t="s">
        <v>1</v>
      </c>
      <c r="N143" s="213" t="s">
        <v>40</v>
      </c>
      <c r="O143" s="68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6" t="s">
        <v>158</v>
      </c>
      <c r="AT143" s="216" t="s">
        <v>153</v>
      </c>
      <c r="AU143" s="216" t="s">
        <v>84</v>
      </c>
      <c r="AY143" s="14" t="s">
        <v>151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4" t="s">
        <v>80</v>
      </c>
      <c r="BK143" s="217">
        <f>ROUND(I143*H143,2)</f>
        <v>0</v>
      </c>
      <c r="BL143" s="14" t="s">
        <v>158</v>
      </c>
      <c r="BM143" s="216" t="s">
        <v>677</v>
      </c>
    </row>
    <row r="144" spans="2:63" s="12" customFormat="1" ht="25.9" customHeight="1">
      <c r="B144" s="189"/>
      <c r="C144" s="190"/>
      <c r="D144" s="191" t="s">
        <v>74</v>
      </c>
      <c r="E144" s="192" t="s">
        <v>246</v>
      </c>
      <c r="F144" s="192" t="s">
        <v>247</v>
      </c>
      <c r="G144" s="190"/>
      <c r="H144" s="190"/>
      <c r="I144" s="193"/>
      <c r="J144" s="194">
        <f>BK144</f>
        <v>0</v>
      </c>
      <c r="K144" s="190"/>
      <c r="L144" s="195"/>
      <c r="M144" s="196"/>
      <c r="N144" s="197"/>
      <c r="O144" s="197"/>
      <c r="P144" s="198">
        <f>P145+P157+P175+P188</f>
        <v>0</v>
      </c>
      <c r="Q144" s="197"/>
      <c r="R144" s="198">
        <f>R145+R157+R175+R188</f>
        <v>10.33569</v>
      </c>
      <c r="S144" s="197"/>
      <c r="T144" s="199">
        <f>T145+T157+T175+T188</f>
        <v>17.96074</v>
      </c>
      <c r="AR144" s="200" t="s">
        <v>84</v>
      </c>
      <c r="AT144" s="201" t="s">
        <v>74</v>
      </c>
      <c r="AU144" s="201" t="s">
        <v>75</v>
      </c>
      <c r="AY144" s="200" t="s">
        <v>151</v>
      </c>
      <c r="BK144" s="202">
        <f>BK145+BK157+BK175+BK188</f>
        <v>0</v>
      </c>
    </row>
    <row r="145" spans="2:63" s="12" customFormat="1" ht="22.9" customHeight="1">
      <c r="B145" s="189"/>
      <c r="C145" s="190"/>
      <c r="D145" s="191" t="s">
        <v>74</v>
      </c>
      <c r="E145" s="203" t="s">
        <v>678</v>
      </c>
      <c r="F145" s="203" t="s">
        <v>679</v>
      </c>
      <c r="G145" s="190"/>
      <c r="H145" s="190"/>
      <c r="I145" s="193"/>
      <c r="J145" s="204">
        <f>BK145</f>
        <v>0</v>
      </c>
      <c r="K145" s="190"/>
      <c r="L145" s="195"/>
      <c r="M145" s="196"/>
      <c r="N145" s="197"/>
      <c r="O145" s="197"/>
      <c r="P145" s="198">
        <f>SUM(P146:P156)</f>
        <v>0</v>
      </c>
      <c r="Q145" s="197"/>
      <c r="R145" s="198">
        <f>SUM(R146:R156)</f>
        <v>0.49854000000000004</v>
      </c>
      <c r="S145" s="197"/>
      <c r="T145" s="199">
        <f>SUM(T146:T156)</f>
        <v>0.5399999999999999</v>
      </c>
      <c r="AR145" s="200" t="s">
        <v>84</v>
      </c>
      <c r="AT145" s="201" t="s">
        <v>74</v>
      </c>
      <c r="AU145" s="201" t="s">
        <v>80</v>
      </c>
      <c r="AY145" s="200" t="s">
        <v>151</v>
      </c>
      <c r="BK145" s="202">
        <f>SUM(BK146:BK156)</f>
        <v>0</v>
      </c>
    </row>
    <row r="146" spans="1:65" s="2" customFormat="1" ht="21.75" customHeight="1">
      <c r="A146" s="31"/>
      <c r="B146" s="32"/>
      <c r="C146" s="205" t="s">
        <v>185</v>
      </c>
      <c r="D146" s="205" t="s">
        <v>153</v>
      </c>
      <c r="E146" s="206" t="s">
        <v>680</v>
      </c>
      <c r="F146" s="207" t="s">
        <v>681</v>
      </c>
      <c r="G146" s="208" t="s">
        <v>205</v>
      </c>
      <c r="H146" s="209">
        <v>1031</v>
      </c>
      <c r="I146" s="210"/>
      <c r="J146" s="211">
        <f aca="true" t="shared" si="0" ref="J146:J156">ROUND(I146*H146,2)</f>
        <v>0</v>
      </c>
      <c r="K146" s="207" t="s">
        <v>157</v>
      </c>
      <c r="L146" s="36"/>
      <c r="M146" s="212" t="s">
        <v>1</v>
      </c>
      <c r="N146" s="213" t="s">
        <v>40</v>
      </c>
      <c r="O146" s="68"/>
      <c r="P146" s="214">
        <f aca="true" t="shared" si="1" ref="P146:P156">O146*H146</f>
        <v>0</v>
      </c>
      <c r="Q146" s="214">
        <v>0</v>
      </c>
      <c r="R146" s="214">
        <f aca="true" t="shared" si="2" ref="R146:R156">Q146*H146</f>
        <v>0</v>
      </c>
      <c r="S146" s="214">
        <v>0</v>
      </c>
      <c r="T146" s="215">
        <f aca="true" t="shared" si="3" ref="T146:T156"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6" t="s">
        <v>218</v>
      </c>
      <c r="AT146" s="216" t="s">
        <v>153</v>
      </c>
      <c r="AU146" s="216" t="s">
        <v>84</v>
      </c>
      <c r="AY146" s="14" t="s">
        <v>151</v>
      </c>
      <c r="BE146" s="217">
        <f aca="true" t="shared" si="4" ref="BE146:BE156">IF(N146="základní",J146,0)</f>
        <v>0</v>
      </c>
      <c r="BF146" s="217">
        <f aca="true" t="shared" si="5" ref="BF146:BF156">IF(N146="snížená",J146,0)</f>
        <v>0</v>
      </c>
      <c r="BG146" s="217">
        <f aca="true" t="shared" si="6" ref="BG146:BG156">IF(N146="zákl. přenesená",J146,0)</f>
        <v>0</v>
      </c>
      <c r="BH146" s="217">
        <f aca="true" t="shared" si="7" ref="BH146:BH156">IF(N146="sníž. přenesená",J146,0)</f>
        <v>0</v>
      </c>
      <c r="BI146" s="217">
        <f aca="true" t="shared" si="8" ref="BI146:BI156">IF(N146="nulová",J146,0)</f>
        <v>0</v>
      </c>
      <c r="BJ146" s="14" t="s">
        <v>80</v>
      </c>
      <c r="BK146" s="217">
        <f aca="true" t="shared" si="9" ref="BK146:BK156">ROUND(I146*H146,2)</f>
        <v>0</v>
      </c>
      <c r="BL146" s="14" t="s">
        <v>218</v>
      </c>
      <c r="BM146" s="216" t="s">
        <v>682</v>
      </c>
    </row>
    <row r="147" spans="1:65" s="2" customFormat="1" ht="21.75" customHeight="1">
      <c r="A147" s="31"/>
      <c r="B147" s="32"/>
      <c r="C147" s="219" t="s">
        <v>189</v>
      </c>
      <c r="D147" s="219" t="s">
        <v>537</v>
      </c>
      <c r="E147" s="220" t="s">
        <v>683</v>
      </c>
      <c r="F147" s="221" t="s">
        <v>684</v>
      </c>
      <c r="G147" s="222" t="s">
        <v>205</v>
      </c>
      <c r="H147" s="223">
        <v>47.25</v>
      </c>
      <c r="I147" s="224"/>
      <c r="J147" s="225">
        <f t="shared" si="0"/>
        <v>0</v>
      </c>
      <c r="K147" s="221" t="s">
        <v>157</v>
      </c>
      <c r="L147" s="226"/>
      <c r="M147" s="227" t="s">
        <v>1</v>
      </c>
      <c r="N147" s="228" t="s">
        <v>40</v>
      </c>
      <c r="O147" s="68"/>
      <c r="P147" s="214">
        <f t="shared" si="1"/>
        <v>0</v>
      </c>
      <c r="Q147" s="214">
        <v>2E-05</v>
      </c>
      <c r="R147" s="214">
        <f t="shared" si="2"/>
        <v>0.0009450000000000001</v>
      </c>
      <c r="S147" s="214">
        <v>0</v>
      </c>
      <c r="T147" s="215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6" t="s">
        <v>290</v>
      </c>
      <c r="AT147" s="216" t="s">
        <v>537</v>
      </c>
      <c r="AU147" s="216" t="s">
        <v>84</v>
      </c>
      <c r="AY147" s="14" t="s">
        <v>151</v>
      </c>
      <c r="BE147" s="217">
        <f t="shared" si="4"/>
        <v>0</v>
      </c>
      <c r="BF147" s="217">
        <f t="shared" si="5"/>
        <v>0</v>
      </c>
      <c r="BG147" s="217">
        <f t="shared" si="6"/>
        <v>0</v>
      </c>
      <c r="BH147" s="217">
        <f t="shared" si="7"/>
        <v>0</v>
      </c>
      <c r="BI147" s="217">
        <f t="shared" si="8"/>
        <v>0</v>
      </c>
      <c r="BJ147" s="14" t="s">
        <v>80</v>
      </c>
      <c r="BK147" s="217">
        <f t="shared" si="9"/>
        <v>0</v>
      </c>
      <c r="BL147" s="14" t="s">
        <v>218</v>
      </c>
      <c r="BM147" s="216" t="s">
        <v>685</v>
      </c>
    </row>
    <row r="148" spans="1:65" s="2" customFormat="1" ht="21.75" customHeight="1">
      <c r="A148" s="31"/>
      <c r="B148" s="32"/>
      <c r="C148" s="219" t="s">
        <v>193</v>
      </c>
      <c r="D148" s="219" t="s">
        <v>537</v>
      </c>
      <c r="E148" s="220" t="s">
        <v>686</v>
      </c>
      <c r="F148" s="221" t="s">
        <v>687</v>
      </c>
      <c r="G148" s="222" t="s">
        <v>205</v>
      </c>
      <c r="H148" s="223">
        <v>52.5</v>
      </c>
      <c r="I148" s="224"/>
      <c r="J148" s="225">
        <f t="shared" si="0"/>
        <v>0</v>
      </c>
      <c r="K148" s="221" t="s">
        <v>157</v>
      </c>
      <c r="L148" s="226"/>
      <c r="M148" s="227" t="s">
        <v>1</v>
      </c>
      <c r="N148" s="228" t="s">
        <v>40</v>
      </c>
      <c r="O148" s="68"/>
      <c r="P148" s="214">
        <f t="shared" si="1"/>
        <v>0</v>
      </c>
      <c r="Q148" s="214">
        <v>4E-05</v>
      </c>
      <c r="R148" s="214">
        <f t="shared" si="2"/>
        <v>0.0021000000000000003</v>
      </c>
      <c r="S148" s="214">
        <v>0</v>
      </c>
      <c r="T148" s="215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6" t="s">
        <v>290</v>
      </c>
      <c r="AT148" s="216" t="s">
        <v>537</v>
      </c>
      <c r="AU148" s="216" t="s">
        <v>84</v>
      </c>
      <c r="AY148" s="14" t="s">
        <v>151</v>
      </c>
      <c r="BE148" s="217">
        <f t="shared" si="4"/>
        <v>0</v>
      </c>
      <c r="BF148" s="217">
        <f t="shared" si="5"/>
        <v>0</v>
      </c>
      <c r="BG148" s="217">
        <f t="shared" si="6"/>
        <v>0</v>
      </c>
      <c r="BH148" s="217">
        <f t="shared" si="7"/>
        <v>0</v>
      </c>
      <c r="BI148" s="217">
        <f t="shared" si="8"/>
        <v>0</v>
      </c>
      <c r="BJ148" s="14" t="s">
        <v>80</v>
      </c>
      <c r="BK148" s="217">
        <f t="shared" si="9"/>
        <v>0</v>
      </c>
      <c r="BL148" s="14" t="s">
        <v>218</v>
      </c>
      <c r="BM148" s="216" t="s">
        <v>688</v>
      </c>
    </row>
    <row r="149" spans="1:65" s="2" customFormat="1" ht="21.75" customHeight="1">
      <c r="A149" s="31"/>
      <c r="B149" s="32"/>
      <c r="C149" s="219" t="s">
        <v>198</v>
      </c>
      <c r="D149" s="219" t="s">
        <v>537</v>
      </c>
      <c r="E149" s="220" t="s">
        <v>689</v>
      </c>
      <c r="F149" s="221" t="s">
        <v>690</v>
      </c>
      <c r="G149" s="222" t="s">
        <v>205</v>
      </c>
      <c r="H149" s="223">
        <v>147</v>
      </c>
      <c r="I149" s="224"/>
      <c r="J149" s="225">
        <f t="shared" si="0"/>
        <v>0</v>
      </c>
      <c r="K149" s="221" t="s">
        <v>157</v>
      </c>
      <c r="L149" s="226"/>
      <c r="M149" s="227" t="s">
        <v>1</v>
      </c>
      <c r="N149" s="228" t="s">
        <v>40</v>
      </c>
      <c r="O149" s="68"/>
      <c r="P149" s="214">
        <f t="shared" si="1"/>
        <v>0</v>
      </c>
      <c r="Q149" s="214">
        <v>5E-05</v>
      </c>
      <c r="R149" s="214">
        <f t="shared" si="2"/>
        <v>0.007350000000000001</v>
      </c>
      <c r="S149" s="214">
        <v>0</v>
      </c>
      <c r="T149" s="215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6" t="s">
        <v>290</v>
      </c>
      <c r="AT149" s="216" t="s">
        <v>537</v>
      </c>
      <c r="AU149" s="216" t="s">
        <v>84</v>
      </c>
      <c r="AY149" s="14" t="s">
        <v>151</v>
      </c>
      <c r="BE149" s="217">
        <f t="shared" si="4"/>
        <v>0</v>
      </c>
      <c r="BF149" s="217">
        <f t="shared" si="5"/>
        <v>0</v>
      </c>
      <c r="BG149" s="217">
        <f t="shared" si="6"/>
        <v>0</v>
      </c>
      <c r="BH149" s="217">
        <f t="shared" si="7"/>
        <v>0</v>
      </c>
      <c r="BI149" s="217">
        <f t="shared" si="8"/>
        <v>0</v>
      </c>
      <c r="BJ149" s="14" t="s">
        <v>80</v>
      </c>
      <c r="BK149" s="217">
        <f t="shared" si="9"/>
        <v>0</v>
      </c>
      <c r="BL149" s="14" t="s">
        <v>218</v>
      </c>
      <c r="BM149" s="216" t="s">
        <v>691</v>
      </c>
    </row>
    <row r="150" spans="1:65" s="2" customFormat="1" ht="21.75" customHeight="1">
      <c r="A150" s="31"/>
      <c r="B150" s="32"/>
      <c r="C150" s="219" t="s">
        <v>202</v>
      </c>
      <c r="D150" s="219" t="s">
        <v>537</v>
      </c>
      <c r="E150" s="220" t="s">
        <v>692</v>
      </c>
      <c r="F150" s="221" t="s">
        <v>693</v>
      </c>
      <c r="G150" s="222" t="s">
        <v>205</v>
      </c>
      <c r="H150" s="223">
        <v>201.6</v>
      </c>
      <c r="I150" s="224"/>
      <c r="J150" s="225">
        <f t="shared" si="0"/>
        <v>0</v>
      </c>
      <c r="K150" s="221" t="s">
        <v>157</v>
      </c>
      <c r="L150" s="226"/>
      <c r="M150" s="227" t="s">
        <v>1</v>
      </c>
      <c r="N150" s="228" t="s">
        <v>40</v>
      </c>
      <c r="O150" s="68"/>
      <c r="P150" s="214">
        <f t="shared" si="1"/>
        <v>0</v>
      </c>
      <c r="Q150" s="214">
        <v>0.0001</v>
      </c>
      <c r="R150" s="214">
        <f t="shared" si="2"/>
        <v>0.02016</v>
      </c>
      <c r="S150" s="214">
        <v>0</v>
      </c>
      <c r="T150" s="215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6" t="s">
        <v>290</v>
      </c>
      <c r="AT150" s="216" t="s">
        <v>537</v>
      </c>
      <c r="AU150" s="216" t="s">
        <v>84</v>
      </c>
      <c r="AY150" s="14" t="s">
        <v>151</v>
      </c>
      <c r="BE150" s="217">
        <f t="shared" si="4"/>
        <v>0</v>
      </c>
      <c r="BF150" s="217">
        <f t="shared" si="5"/>
        <v>0</v>
      </c>
      <c r="BG150" s="217">
        <f t="shared" si="6"/>
        <v>0</v>
      </c>
      <c r="BH150" s="217">
        <f t="shared" si="7"/>
        <v>0</v>
      </c>
      <c r="BI150" s="217">
        <f t="shared" si="8"/>
        <v>0</v>
      </c>
      <c r="BJ150" s="14" t="s">
        <v>80</v>
      </c>
      <c r="BK150" s="217">
        <f t="shared" si="9"/>
        <v>0</v>
      </c>
      <c r="BL150" s="14" t="s">
        <v>218</v>
      </c>
      <c r="BM150" s="216" t="s">
        <v>694</v>
      </c>
    </row>
    <row r="151" spans="1:65" s="2" customFormat="1" ht="21.75" customHeight="1">
      <c r="A151" s="31"/>
      <c r="B151" s="32"/>
      <c r="C151" s="219" t="s">
        <v>207</v>
      </c>
      <c r="D151" s="219" t="s">
        <v>537</v>
      </c>
      <c r="E151" s="220" t="s">
        <v>695</v>
      </c>
      <c r="F151" s="221" t="s">
        <v>696</v>
      </c>
      <c r="G151" s="222" t="s">
        <v>205</v>
      </c>
      <c r="H151" s="223">
        <v>158.55</v>
      </c>
      <c r="I151" s="224"/>
      <c r="J151" s="225">
        <f t="shared" si="0"/>
        <v>0</v>
      </c>
      <c r="K151" s="221" t="s">
        <v>157</v>
      </c>
      <c r="L151" s="226"/>
      <c r="M151" s="227" t="s">
        <v>1</v>
      </c>
      <c r="N151" s="228" t="s">
        <v>40</v>
      </c>
      <c r="O151" s="68"/>
      <c r="P151" s="214">
        <f t="shared" si="1"/>
        <v>0</v>
      </c>
      <c r="Q151" s="214">
        <v>0.00037</v>
      </c>
      <c r="R151" s="214">
        <f t="shared" si="2"/>
        <v>0.0586635</v>
      </c>
      <c r="S151" s="214">
        <v>0</v>
      </c>
      <c r="T151" s="215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6" t="s">
        <v>290</v>
      </c>
      <c r="AT151" s="216" t="s">
        <v>537</v>
      </c>
      <c r="AU151" s="216" t="s">
        <v>84</v>
      </c>
      <c r="AY151" s="14" t="s">
        <v>151</v>
      </c>
      <c r="BE151" s="217">
        <f t="shared" si="4"/>
        <v>0</v>
      </c>
      <c r="BF151" s="217">
        <f t="shared" si="5"/>
        <v>0</v>
      </c>
      <c r="BG151" s="217">
        <f t="shared" si="6"/>
        <v>0</v>
      </c>
      <c r="BH151" s="217">
        <f t="shared" si="7"/>
        <v>0</v>
      </c>
      <c r="BI151" s="217">
        <f t="shared" si="8"/>
        <v>0</v>
      </c>
      <c r="BJ151" s="14" t="s">
        <v>80</v>
      </c>
      <c r="BK151" s="217">
        <f t="shared" si="9"/>
        <v>0</v>
      </c>
      <c r="BL151" s="14" t="s">
        <v>218</v>
      </c>
      <c r="BM151" s="216" t="s">
        <v>697</v>
      </c>
    </row>
    <row r="152" spans="1:65" s="2" customFormat="1" ht="21.75" customHeight="1">
      <c r="A152" s="31"/>
      <c r="B152" s="32"/>
      <c r="C152" s="219" t="s">
        <v>211</v>
      </c>
      <c r="D152" s="219" t="s">
        <v>537</v>
      </c>
      <c r="E152" s="220" t="s">
        <v>698</v>
      </c>
      <c r="F152" s="221" t="s">
        <v>699</v>
      </c>
      <c r="G152" s="222" t="s">
        <v>205</v>
      </c>
      <c r="H152" s="223">
        <v>290.85</v>
      </c>
      <c r="I152" s="224"/>
      <c r="J152" s="225">
        <f t="shared" si="0"/>
        <v>0</v>
      </c>
      <c r="K152" s="221" t="s">
        <v>157</v>
      </c>
      <c r="L152" s="226"/>
      <c r="M152" s="227" t="s">
        <v>1</v>
      </c>
      <c r="N152" s="228" t="s">
        <v>40</v>
      </c>
      <c r="O152" s="68"/>
      <c r="P152" s="214">
        <f t="shared" si="1"/>
        <v>0</v>
      </c>
      <c r="Q152" s="214">
        <v>0.00083</v>
      </c>
      <c r="R152" s="214">
        <f t="shared" si="2"/>
        <v>0.24140550000000002</v>
      </c>
      <c r="S152" s="214">
        <v>0</v>
      </c>
      <c r="T152" s="215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6" t="s">
        <v>290</v>
      </c>
      <c r="AT152" s="216" t="s">
        <v>537</v>
      </c>
      <c r="AU152" s="216" t="s">
        <v>84</v>
      </c>
      <c r="AY152" s="14" t="s">
        <v>151</v>
      </c>
      <c r="BE152" s="217">
        <f t="shared" si="4"/>
        <v>0</v>
      </c>
      <c r="BF152" s="217">
        <f t="shared" si="5"/>
        <v>0</v>
      </c>
      <c r="BG152" s="217">
        <f t="shared" si="6"/>
        <v>0</v>
      </c>
      <c r="BH152" s="217">
        <f t="shared" si="7"/>
        <v>0</v>
      </c>
      <c r="BI152" s="217">
        <f t="shared" si="8"/>
        <v>0</v>
      </c>
      <c r="BJ152" s="14" t="s">
        <v>80</v>
      </c>
      <c r="BK152" s="217">
        <f t="shared" si="9"/>
        <v>0</v>
      </c>
      <c r="BL152" s="14" t="s">
        <v>218</v>
      </c>
      <c r="BM152" s="216" t="s">
        <v>700</v>
      </c>
    </row>
    <row r="153" spans="1:65" s="2" customFormat="1" ht="21.75" customHeight="1">
      <c r="A153" s="31"/>
      <c r="B153" s="32"/>
      <c r="C153" s="219" t="s">
        <v>8</v>
      </c>
      <c r="D153" s="219" t="s">
        <v>537</v>
      </c>
      <c r="E153" s="220" t="s">
        <v>701</v>
      </c>
      <c r="F153" s="221" t="s">
        <v>702</v>
      </c>
      <c r="G153" s="222" t="s">
        <v>205</v>
      </c>
      <c r="H153" s="223">
        <v>147</v>
      </c>
      <c r="I153" s="224"/>
      <c r="J153" s="225">
        <f t="shared" si="0"/>
        <v>0</v>
      </c>
      <c r="K153" s="221" t="s">
        <v>157</v>
      </c>
      <c r="L153" s="226"/>
      <c r="M153" s="227" t="s">
        <v>1</v>
      </c>
      <c r="N153" s="228" t="s">
        <v>40</v>
      </c>
      <c r="O153" s="68"/>
      <c r="P153" s="214">
        <f t="shared" si="1"/>
        <v>0</v>
      </c>
      <c r="Q153" s="214">
        <v>0.00088</v>
      </c>
      <c r="R153" s="214">
        <f t="shared" si="2"/>
        <v>0.12936</v>
      </c>
      <c r="S153" s="214">
        <v>0</v>
      </c>
      <c r="T153" s="215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6" t="s">
        <v>290</v>
      </c>
      <c r="AT153" s="216" t="s">
        <v>537</v>
      </c>
      <c r="AU153" s="216" t="s">
        <v>84</v>
      </c>
      <c r="AY153" s="14" t="s">
        <v>151</v>
      </c>
      <c r="BE153" s="217">
        <f t="shared" si="4"/>
        <v>0</v>
      </c>
      <c r="BF153" s="217">
        <f t="shared" si="5"/>
        <v>0</v>
      </c>
      <c r="BG153" s="217">
        <f t="shared" si="6"/>
        <v>0</v>
      </c>
      <c r="BH153" s="217">
        <f t="shared" si="7"/>
        <v>0</v>
      </c>
      <c r="BI153" s="217">
        <f t="shared" si="8"/>
        <v>0</v>
      </c>
      <c r="BJ153" s="14" t="s">
        <v>80</v>
      </c>
      <c r="BK153" s="217">
        <f t="shared" si="9"/>
        <v>0</v>
      </c>
      <c r="BL153" s="14" t="s">
        <v>218</v>
      </c>
      <c r="BM153" s="216" t="s">
        <v>703</v>
      </c>
    </row>
    <row r="154" spans="1:65" s="2" customFormat="1" ht="21.75" customHeight="1">
      <c r="A154" s="31"/>
      <c r="B154" s="32"/>
      <c r="C154" s="219" t="s">
        <v>218</v>
      </c>
      <c r="D154" s="219" t="s">
        <v>537</v>
      </c>
      <c r="E154" s="220" t="s">
        <v>704</v>
      </c>
      <c r="F154" s="221" t="s">
        <v>705</v>
      </c>
      <c r="G154" s="222" t="s">
        <v>205</v>
      </c>
      <c r="H154" s="223">
        <v>37.8</v>
      </c>
      <c r="I154" s="224"/>
      <c r="J154" s="225">
        <f t="shared" si="0"/>
        <v>0</v>
      </c>
      <c r="K154" s="221" t="s">
        <v>157</v>
      </c>
      <c r="L154" s="226"/>
      <c r="M154" s="227" t="s">
        <v>1</v>
      </c>
      <c r="N154" s="228" t="s">
        <v>40</v>
      </c>
      <c r="O154" s="68"/>
      <c r="P154" s="214">
        <f t="shared" si="1"/>
        <v>0</v>
      </c>
      <c r="Q154" s="214">
        <v>0.00102</v>
      </c>
      <c r="R154" s="214">
        <f t="shared" si="2"/>
        <v>0.038556</v>
      </c>
      <c r="S154" s="214">
        <v>0</v>
      </c>
      <c r="T154" s="215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6" t="s">
        <v>290</v>
      </c>
      <c r="AT154" s="216" t="s">
        <v>537</v>
      </c>
      <c r="AU154" s="216" t="s">
        <v>84</v>
      </c>
      <c r="AY154" s="14" t="s">
        <v>151</v>
      </c>
      <c r="BE154" s="217">
        <f t="shared" si="4"/>
        <v>0</v>
      </c>
      <c r="BF154" s="217">
        <f t="shared" si="5"/>
        <v>0</v>
      </c>
      <c r="BG154" s="217">
        <f t="shared" si="6"/>
        <v>0</v>
      </c>
      <c r="BH154" s="217">
        <f t="shared" si="7"/>
        <v>0</v>
      </c>
      <c r="BI154" s="217">
        <f t="shared" si="8"/>
        <v>0</v>
      </c>
      <c r="BJ154" s="14" t="s">
        <v>80</v>
      </c>
      <c r="BK154" s="217">
        <f t="shared" si="9"/>
        <v>0</v>
      </c>
      <c r="BL154" s="14" t="s">
        <v>218</v>
      </c>
      <c r="BM154" s="216" t="s">
        <v>706</v>
      </c>
    </row>
    <row r="155" spans="1:65" s="2" customFormat="1" ht="16.5" customHeight="1">
      <c r="A155" s="31"/>
      <c r="B155" s="32"/>
      <c r="C155" s="205" t="s">
        <v>222</v>
      </c>
      <c r="D155" s="205" t="s">
        <v>153</v>
      </c>
      <c r="E155" s="206" t="s">
        <v>707</v>
      </c>
      <c r="F155" s="207" t="s">
        <v>708</v>
      </c>
      <c r="G155" s="208" t="s">
        <v>205</v>
      </c>
      <c r="H155" s="209">
        <v>900</v>
      </c>
      <c r="I155" s="210"/>
      <c r="J155" s="211">
        <f t="shared" si="0"/>
        <v>0</v>
      </c>
      <c r="K155" s="207" t="s">
        <v>157</v>
      </c>
      <c r="L155" s="36"/>
      <c r="M155" s="212" t="s">
        <v>1</v>
      </c>
      <c r="N155" s="213" t="s">
        <v>40</v>
      </c>
      <c r="O155" s="68"/>
      <c r="P155" s="214">
        <f t="shared" si="1"/>
        <v>0</v>
      </c>
      <c r="Q155" s="214">
        <v>0</v>
      </c>
      <c r="R155" s="214">
        <f t="shared" si="2"/>
        <v>0</v>
      </c>
      <c r="S155" s="214">
        <v>0.0006</v>
      </c>
      <c r="T155" s="215">
        <f t="shared" si="3"/>
        <v>0.5399999999999999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6" t="s">
        <v>218</v>
      </c>
      <c r="AT155" s="216" t="s">
        <v>153</v>
      </c>
      <c r="AU155" s="216" t="s">
        <v>84</v>
      </c>
      <c r="AY155" s="14" t="s">
        <v>151</v>
      </c>
      <c r="BE155" s="217">
        <f t="shared" si="4"/>
        <v>0</v>
      </c>
      <c r="BF155" s="217">
        <f t="shared" si="5"/>
        <v>0</v>
      </c>
      <c r="BG155" s="217">
        <f t="shared" si="6"/>
        <v>0</v>
      </c>
      <c r="BH155" s="217">
        <f t="shared" si="7"/>
        <v>0</v>
      </c>
      <c r="BI155" s="217">
        <f t="shared" si="8"/>
        <v>0</v>
      </c>
      <c r="BJ155" s="14" t="s">
        <v>80</v>
      </c>
      <c r="BK155" s="217">
        <f t="shared" si="9"/>
        <v>0</v>
      </c>
      <c r="BL155" s="14" t="s">
        <v>218</v>
      </c>
      <c r="BM155" s="216" t="s">
        <v>709</v>
      </c>
    </row>
    <row r="156" spans="1:65" s="2" customFormat="1" ht="21.75" customHeight="1">
      <c r="A156" s="31"/>
      <c r="B156" s="32"/>
      <c r="C156" s="205" t="s">
        <v>228</v>
      </c>
      <c r="D156" s="205" t="s">
        <v>153</v>
      </c>
      <c r="E156" s="206" t="s">
        <v>710</v>
      </c>
      <c r="F156" s="207" t="s">
        <v>711</v>
      </c>
      <c r="G156" s="208" t="s">
        <v>385</v>
      </c>
      <c r="H156" s="218"/>
      <c r="I156" s="210"/>
      <c r="J156" s="211">
        <f t="shared" si="0"/>
        <v>0</v>
      </c>
      <c r="K156" s="207" t="s">
        <v>157</v>
      </c>
      <c r="L156" s="36"/>
      <c r="M156" s="212" t="s">
        <v>1</v>
      </c>
      <c r="N156" s="213" t="s">
        <v>40</v>
      </c>
      <c r="O156" s="68"/>
      <c r="P156" s="214">
        <f t="shared" si="1"/>
        <v>0</v>
      </c>
      <c r="Q156" s="214">
        <v>0</v>
      </c>
      <c r="R156" s="214">
        <f t="shared" si="2"/>
        <v>0</v>
      </c>
      <c r="S156" s="214">
        <v>0</v>
      </c>
      <c r="T156" s="215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6" t="s">
        <v>218</v>
      </c>
      <c r="AT156" s="216" t="s">
        <v>153</v>
      </c>
      <c r="AU156" s="216" t="s">
        <v>84</v>
      </c>
      <c r="AY156" s="14" t="s">
        <v>151</v>
      </c>
      <c r="BE156" s="217">
        <f t="shared" si="4"/>
        <v>0</v>
      </c>
      <c r="BF156" s="217">
        <f t="shared" si="5"/>
        <v>0</v>
      </c>
      <c r="BG156" s="217">
        <f t="shared" si="6"/>
        <v>0</v>
      </c>
      <c r="BH156" s="217">
        <f t="shared" si="7"/>
        <v>0</v>
      </c>
      <c r="BI156" s="217">
        <f t="shared" si="8"/>
        <v>0</v>
      </c>
      <c r="BJ156" s="14" t="s">
        <v>80</v>
      </c>
      <c r="BK156" s="217">
        <f t="shared" si="9"/>
        <v>0</v>
      </c>
      <c r="BL156" s="14" t="s">
        <v>218</v>
      </c>
      <c r="BM156" s="216" t="s">
        <v>712</v>
      </c>
    </row>
    <row r="157" spans="2:63" s="12" customFormat="1" ht="22.9" customHeight="1">
      <c r="B157" s="189"/>
      <c r="C157" s="190"/>
      <c r="D157" s="191" t="s">
        <v>74</v>
      </c>
      <c r="E157" s="203" t="s">
        <v>713</v>
      </c>
      <c r="F157" s="203" t="s">
        <v>714</v>
      </c>
      <c r="G157" s="190"/>
      <c r="H157" s="190"/>
      <c r="I157" s="193"/>
      <c r="J157" s="204">
        <f>BK157</f>
        <v>0</v>
      </c>
      <c r="K157" s="190"/>
      <c r="L157" s="195"/>
      <c r="M157" s="196"/>
      <c r="N157" s="197"/>
      <c r="O157" s="197"/>
      <c r="P157" s="198">
        <f>SUM(P158:P174)</f>
        <v>0</v>
      </c>
      <c r="Q157" s="197"/>
      <c r="R157" s="198">
        <f>SUM(R158:R174)</f>
        <v>2.9881</v>
      </c>
      <c r="S157" s="197"/>
      <c r="T157" s="199">
        <f>SUM(T158:T174)</f>
        <v>6.23404</v>
      </c>
      <c r="AR157" s="200" t="s">
        <v>84</v>
      </c>
      <c r="AT157" s="201" t="s">
        <v>74</v>
      </c>
      <c r="AU157" s="201" t="s">
        <v>80</v>
      </c>
      <c r="AY157" s="200" t="s">
        <v>151</v>
      </c>
      <c r="BK157" s="202">
        <f>SUM(BK158:BK174)</f>
        <v>0</v>
      </c>
    </row>
    <row r="158" spans="1:65" s="2" customFormat="1" ht="16.5" customHeight="1">
      <c r="A158" s="31"/>
      <c r="B158" s="32"/>
      <c r="C158" s="205" t="s">
        <v>233</v>
      </c>
      <c r="D158" s="205" t="s">
        <v>153</v>
      </c>
      <c r="E158" s="206" t="s">
        <v>715</v>
      </c>
      <c r="F158" s="207" t="s">
        <v>716</v>
      </c>
      <c r="G158" s="208" t="s">
        <v>205</v>
      </c>
      <c r="H158" s="209">
        <v>287</v>
      </c>
      <c r="I158" s="210"/>
      <c r="J158" s="211">
        <f aca="true" t="shared" si="10" ref="J158:J174">ROUND(I158*H158,2)</f>
        <v>0</v>
      </c>
      <c r="K158" s="207" t="s">
        <v>157</v>
      </c>
      <c r="L158" s="36"/>
      <c r="M158" s="212" t="s">
        <v>1</v>
      </c>
      <c r="N158" s="213" t="s">
        <v>40</v>
      </c>
      <c r="O158" s="68"/>
      <c r="P158" s="214">
        <f aca="true" t="shared" si="11" ref="P158:P174">O158*H158</f>
        <v>0</v>
      </c>
      <c r="Q158" s="214">
        <v>2E-05</v>
      </c>
      <c r="R158" s="214">
        <f aca="true" t="shared" si="12" ref="R158:R174">Q158*H158</f>
        <v>0.00574</v>
      </c>
      <c r="S158" s="214">
        <v>0.001</v>
      </c>
      <c r="T158" s="215">
        <f aca="true" t="shared" si="13" ref="T158:T174">S158*H158</f>
        <v>0.28700000000000003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6" t="s">
        <v>218</v>
      </c>
      <c r="AT158" s="216" t="s">
        <v>153</v>
      </c>
      <c r="AU158" s="216" t="s">
        <v>84</v>
      </c>
      <c r="AY158" s="14" t="s">
        <v>151</v>
      </c>
      <c r="BE158" s="217">
        <f aca="true" t="shared" si="14" ref="BE158:BE174">IF(N158="základní",J158,0)</f>
        <v>0</v>
      </c>
      <c r="BF158" s="217">
        <f aca="true" t="shared" si="15" ref="BF158:BF174">IF(N158="snížená",J158,0)</f>
        <v>0</v>
      </c>
      <c r="BG158" s="217">
        <f aca="true" t="shared" si="16" ref="BG158:BG174">IF(N158="zákl. přenesená",J158,0)</f>
        <v>0</v>
      </c>
      <c r="BH158" s="217">
        <f aca="true" t="shared" si="17" ref="BH158:BH174">IF(N158="sníž. přenesená",J158,0)</f>
        <v>0</v>
      </c>
      <c r="BI158" s="217">
        <f aca="true" t="shared" si="18" ref="BI158:BI174">IF(N158="nulová",J158,0)</f>
        <v>0</v>
      </c>
      <c r="BJ158" s="14" t="s">
        <v>80</v>
      </c>
      <c r="BK158" s="217">
        <f aca="true" t="shared" si="19" ref="BK158:BK174">ROUND(I158*H158,2)</f>
        <v>0</v>
      </c>
      <c r="BL158" s="14" t="s">
        <v>218</v>
      </c>
      <c r="BM158" s="216" t="s">
        <v>717</v>
      </c>
    </row>
    <row r="159" spans="1:65" s="2" customFormat="1" ht="16.5" customHeight="1">
      <c r="A159" s="31"/>
      <c r="B159" s="32"/>
      <c r="C159" s="205" t="s">
        <v>237</v>
      </c>
      <c r="D159" s="205" t="s">
        <v>153</v>
      </c>
      <c r="E159" s="206" t="s">
        <v>718</v>
      </c>
      <c r="F159" s="207" t="s">
        <v>719</v>
      </c>
      <c r="G159" s="208" t="s">
        <v>205</v>
      </c>
      <c r="H159" s="209">
        <v>675</v>
      </c>
      <c r="I159" s="210"/>
      <c r="J159" s="211">
        <f t="shared" si="10"/>
        <v>0</v>
      </c>
      <c r="K159" s="207" t="s">
        <v>157</v>
      </c>
      <c r="L159" s="36"/>
      <c r="M159" s="212" t="s">
        <v>1</v>
      </c>
      <c r="N159" s="213" t="s">
        <v>40</v>
      </c>
      <c r="O159" s="68"/>
      <c r="P159" s="214">
        <f t="shared" si="11"/>
        <v>0</v>
      </c>
      <c r="Q159" s="214">
        <v>2E-05</v>
      </c>
      <c r="R159" s="214">
        <f t="shared" si="12"/>
        <v>0.013500000000000002</v>
      </c>
      <c r="S159" s="214">
        <v>0.0032</v>
      </c>
      <c r="T159" s="215">
        <f t="shared" si="13"/>
        <v>2.16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6" t="s">
        <v>218</v>
      </c>
      <c r="AT159" s="216" t="s">
        <v>153</v>
      </c>
      <c r="AU159" s="216" t="s">
        <v>84</v>
      </c>
      <c r="AY159" s="14" t="s">
        <v>151</v>
      </c>
      <c r="BE159" s="217">
        <f t="shared" si="14"/>
        <v>0</v>
      </c>
      <c r="BF159" s="217">
        <f t="shared" si="15"/>
        <v>0</v>
      </c>
      <c r="BG159" s="217">
        <f t="shared" si="16"/>
        <v>0</v>
      </c>
      <c r="BH159" s="217">
        <f t="shared" si="17"/>
        <v>0</v>
      </c>
      <c r="BI159" s="217">
        <f t="shared" si="18"/>
        <v>0</v>
      </c>
      <c r="BJ159" s="14" t="s">
        <v>80</v>
      </c>
      <c r="BK159" s="217">
        <f t="shared" si="19"/>
        <v>0</v>
      </c>
      <c r="BL159" s="14" t="s">
        <v>218</v>
      </c>
      <c r="BM159" s="216" t="s">
        <v>720</v>
      </c>
    </row>
    <row r="160" spans="1:65" s="2" customFormat="1" ht="16.5" customHeight="1">
      <c r="A160" s="31"/>
      <c r="B160" s="32"/>
      <c r="C160" s="205" t="s">
        <v>7</v>
      </c>
      <c r="D160" s="205" t="s">
        <v>153</v>
      </c>
      <c r="E160" s="206" t="s">
        <v>721</v>
      </c>
      <c r="F160" s="207" t="s">
        <v>722</v>
      </c>
      <c r="G160" s="208" t="s">
        <v>205</v>
      </c>
      <c r="H160" s="209">
        <v>428</v>
      </c>
      <c r="I160" s="210"/>
      <c r="J160" s="211">
        <f t="shared" si="10"/>
        <v>0</v>
      </c>
      <c r="K160" s="207" t="s">
        <v>157</v>
      </c>
      <c r="L160" s="36"/>
      <c r="M160" s="212" t="s">
        <v>1</v>
      </c>
      <c r="N160" s="213" t="s">
        <v>40</v>
      </c>
      <c r="O160" s="68"/>
      <c r="P160" s="214">
        <f t="shared" si="11"/>
        <v>0</v>
      </c>
      <c r="Q160" s="214">
        <v>5E-05</v>
      </c>
      <c r="R160" s="214">
        <f t="shared" si="12"/>
        <v>0.021400000000000002</v>
      </c>
      <c r="S160" s="214">
        <v>0.00532</v>
      </c>
      <c r="T160" s="215">
        <f t="shared" si="13"/>
        <v>2.27696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6" t="s">
        <v>218</v>
      </c>
      <c r="AT160" s="216" t="s">
        <v>153</v>
      </c>
      <c r="AU160" s="216" t="s">
        <v>84</v>
      </c>
      <c r="AY160" s="14" t="s">
        <v>151</v>
      </c>
      <c r="BE160" s="217">
        <f t="shared" si="14"/>
        <v>0</v>
      </c>
      <c r="BF160" s="217">
        <f t="shared" si="15"/>
        <v>0</v>
      </c>
      <c r="BG160" s="217">
        <f t="shared" si="16"/>
        <v>0</v>
      </c>
      <c r="BH160" s="217">
        <f t="shared" si="17"/>
        <v>0</v>
      </c>
      <c r="BI160" s="217">
        <f t="shared" si="18"/>
        <v>0</v>
      </c>
      <c r="BJ160" s="14" t="s">
        <v>80</v>
      </c>
      <c r="BK160" s="217">
        <f t="shared" si="19"/>
        <v>0</v>
      </c>
      <c r="BL160" s="14" t="s">
        <v>218</v>
      </c>
      <c r="BM160" s="216" t="s">
        <v>723</v>
      </c>
    </row>
    <row r="161" spans="1:65" s="2" customFormat="1" ht="16.5" customHeight="1">
      <c r="A161" s="31"/>
      <c r="B161" s="32"/>
      <c r="C161" s="205" t="s">
        <v>250</v>
      </c>
      <c r="D161" s="205" t="s">
        <v>153</v>
      </c>
      <c r="E161" s="206" t="s">
        <v>724</v>
      </c>
      <c r="F161" s="207" t="s">
        <v>725</v>
      </c>
      <c r="G161" s="208" t="s">
        <v>205</v>
      </c>
      <c r="H161" s="209">
        <v>176</v>
      </c>
      <c r="I161" s="210"/>
      <c r="J161" s="211">
        <f t="shared" si="10"/>
        <v>0</v>
      </c>
      <c r="K161" s="207" t="s">
        <v>157</v>
      </c>
      <c r="L161" s="36"/>
      <c r="M161" s="212" t="s">
        <v>1</v>
      </c>
      <c r="N161" s="213" t="s">
        <v>40</v>
      </c>
      <c r="O161" s="68"/>
      <c r="P161" s="214">
        <f t="shared" si="11"/>
        <v>0</v>
      </c>
      <c r="Q161" s="214">
        <v>9E-05</v>
      </c>
      <c r="R161" s="214">
        <f t="shared" si="12"/>
        <v>0.01584</v>
      </c>
      <c r="S161" s="214">
        <v>0.00858</v>
      </c>
      <c r="T161" s="215">
        <f t="shared" si="13"/>
        <v>1.51008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6" t="s">
        <v>218</v>
      </c>
      <c r="AT161" s="216" t="s">
        <v>153</v>
      </c>
      <c r="AU161" s="216" t="s">
        <v>84</v>
      </c>
      <c r="AY161" s="14" t="s">
        <v>151</v>
      </c>
      <c r="BE161" s="217">
        <f t="shared" si="14"/>
        <v>0</v>
      </c>
      <c r="BF161" s="217">
        <f t="shared" si="15"/>
        <v>0</v>
      </c>
      <c r="BG161" s="217">
        <f t="shared" si="16"/>
        <v>0</v>
      </c>
      <c r="BH161" s="217">
        <f t="shared" si="17"/>
        <v>0</v>
      </c>
      <c r="BI161" s="217">
        <f t="shared" si="18"/>
        <v>0</v>
      </c>
      <c r="BJ161" s="14" t="s">
        <v>80</v>
      </c>
      <c r="BK161" s="217">
        <f t="shared" si="19"/>
        <v>0</v>
      </c>
      <c r="BL161" s="14" t="s">
        <v>218</v>
      </c>
      <c r="BM161" s="216" t="s">
        <v>726</v>
      </c>
    </row>
    <row r="162" spans="1:65" s="2" customFormat="1" ht="21.75" customHeight="1">
      <c r="A162" s="31"/>
      <c r="B162" s="32"/>
      <c r="C162" s="205" t="s">
        <v>254</v>
      </c>
      <c r="D162" s="205" t="s">
        <v>153</v>
      </c>
      <c r="E162" s="206" t="s">
        <v>727</v>
      </c>
      <c r="F162" s="207" t="s">
        <v>728</v>
      </c>
      <c r="G162" s="208" t="s">
        <v>205</v>
      </c>
      <c r="H162" s="209">
        <v>287</v>
      </c>
      <c r="I162" s="210"/>
      <c r="J162" s="211">
        <f t="shared" si="10"/>
        <v>0</v>
      </c>
      <c r="K162" s="207" t="s">
        <v>157</v>
      </c>
      <c r="L162" s="36"/>
      <c r="M162" s="212" t="s">
        <v>1</v>
      </c>
      <c r="N162" s="213" t="s">
        <v>40</v>
      </c>
      <c r="O162" s="68"/>
      <c r="P162" s="214">
        <f t="shared" si="11"/>
        <v>0</v>
      </c>
      <c r="Q162" s="214">
        <v>0.00057</v>
      </c>
      <c r="R162" s="214">
        <f t="shared" si="12"/>
        <v>0.16358999999999999</v>
      </c>
      <c r="S162" s="214">
        <v>0</v>
      </c>
      <c r="T162" s="21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6" t="s">
        <v>218</v>
      </c>
      <c r="AT162" s="216" t="s">
        <v>153</v>
      </c>
      <c r="AU162" s="216" t="s">
        <v>84</v>
      </c>
      <c r="AY162" s="14" t="s">
        <v>151</v>
      </c>
      <c r="BE162" s="217">
        <f t="shared" si="14"/>
        <v>0</v>
      </c>
      <c r="BF162" s="217">
        <f t="shared" si="15"/>
        <v>0</v>
      </c>
      <c r="BG162" s="217">
        <f t="shared" si="16"/>
        <v>0</v>
      </c>
      <c r="BH162" s="217">
        <f t="shared" si="17"/>
        <v>0</v>
      </c>
      <c r="BI162" s="217">
        <f t="shared" si="18"/>
        <v>0</v>
      </c>
      <c r="BJ162" s="14" t="s">
        <v>80</v>
      </c>
      <c r="BK162" s="217">
        <f t="shared" si="19"/>
        <v>0</v>
      </c>
      <c r="BL162" s="14" t="s">
        <v>218</v>
      </c>
      <c r="BM162" s="216" t="s">
        <v>729</v>
      </c>
    </row>
    <row r="163" spans="1:65" s="2" customFormat="1" ht="21.75" customHeight="1">
      <c r="A163" s="31"/>
      <c r="B163" s="32"/>
      <c r="C163" s="205" t="s">
        <v>258</v>
      </c>
      <c r="D163" s="205" t="s">
        <v>153</v>
      </c>
      <c r="E163" s="206" t="s">
        <v>730</v>
      </c>
      <c r="F163" s="207" t="s">
        <v>731</v>
      </c>
      <c r="G163" s="208" t="s">
        <v>205</v>
      </c>
      <c r="H163" s="209">
        <v>307</v>
      </c>
      <c r="I163" s="210"/>
      <c r="J163" s="211">
        <f t="shared" si="10"/>
        <v>0</v>
      </c>
      <c r="K163" s="207" t="s">
        <v>157</v>
      </c>
      <c r="L163" s="36"/>
      <c r="M163" s="212" t="s">
        <v>1</v>
      </c>
      <c r="N163" s="213" t="s">
        <v>40</v>
      </c>
      <c r="O163" s="68"/>
      <c r="P163" s="214">
        <f t="shared" si="11"/>
        <v>0</v>
      </c>
      <c r="Q163" s="214">
        <v>0.0007</v>
      </c>
      <c r="R163" s="214">
        <f t="shared" si="12"/>
        <v>0.2149</v>
      </c>
      <c r="S163" s="214">
        <v>0</v>
      </c>
      <c r="T163" s="215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6" t="s">
        <v>218</v>
      </c>
      <c r="AT163" s="216" t="s">
        <v>153</v>
      </c>
      <c r="AU163" s="216" t="s">
        <v>84</v>
      </c>
      <c r="AY163" s="14" t="s">
        <v>151</v>
      </c>
      <c r="BE163" s="217">
        <f t="shared" si="14"/>
        <v>0</v>
      </c>
      <c r="BF163" s="217">
        <f t="shared" si="15"/>
        <v>0</v>
      </c>
      <c r="BG163" s="217">
        <f t="shared" si="16"/>
        <v>0</v>
      </c>
      <c r="BH163" s="217">
        <f t="shared" si="17"/>
        <v>0</v>
      </c>
      <c r="BI163" s="217">
        <f t="shared" si="18"/>
        <v>0</v>
      </c>
      <c r="BJ163" s="14" t="s">
        <v>80</v>
      </c>
      <c r="BK163" s="217">
        <f t="shared" si="19"/>
        <v>0</v>
      </c>
      <c r="BL163" s="14" t="s">
        <v>218</v>
      </c>
      <c r="BM163" s="216" t="s">
        <v>732</v>
      </c>
    </row>
    <row r="164" spans="1:65" s="2" customFormat="1" ht="21.75" customHeight="1">
      <c r="A164" s="31"/>
      <c r="B164" s="32"/>
      <c r="C164" s="205" t="s">
        <v>262</v>
      </c>
      <c r="D164" s="205" t="s">
        <v>153</v>
      </c>
      <c r="E164" s="206" t="s">
        <v>733</v>
      </c>
      <c r="F164" s="207" t="s">
        <v>734</v>
      </c>
      <c r="G164" s="208" t="s">
        <v>205</v>
      </c>
      <c r="H164" s="209">
        <v>176</v>
      </c>
      <c r="I164" s="210"/>
      <c r="J164" s="211">
        <f t="shared" si="10"/>
        <v>0</v>
      </c>
      <c r="K164" s="207" t="s">
        <v>157</v>
      </c>
      <c r="L164" s="36"/>
      <c r="M164" s="212" t="s">
        <v>1</v>
      </c>
      <c r="N164" s="213" t="s">
        <v>40</v>
      </c>
      <c r="O164" s="68"/>
      <c r="P164" s="214">
        <f t="shared" si="11"/>
        <v>0</v>
      </c>
      <c r="Q164" s="214">
        <v>0.00127</v>
      </c>
      <c r="R164" s="214">
        <f t="shared" si="12"/>
        <v>0.22352000000000002</v>
      </c>
      <c r="S164" s="214">
        <v>0</v>
      </c>
      <c r="T164" s="21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6" t="s">
        <v>218</v>
      </c>
      <c r="AT164" s="216" t="s">
        <v>153</v>
      </c>
      <c r="AU164" s="216" t="s">
        <v>84</v>
      </c>
      <c r="AY164" s="14" t="s">
        <v>151</v>
      </c>
      <c r="BE164" s="217">
        <f t="shared" si="14"/>
        <v>0</v>
      </c>
      <c r="BF164" s="217">
        <f t="shared" si="15"/>
        <v>0</v>
      </c>
      <c r="BG164" s="217">
        <f t="shared" si="16"/>
        <v>0</v>
      </c>
      <c r="BH164" s="217">
        <f t="shared" si="17"/>
        <v>0</v>
      </c>
      <c r="BI164" s="217">
        <f t="shared" si="18"/>
        <v>0</v>
      </c>
      <c r="BJ164" s="14" t="s">
        <v>80</v>
      </c>
      <c r="BK164" s="217">
        <f t="shared" si="19"/>
        <v>0</v>
      </c>
      <c r="BL164" s="14" t="s">
        <v>218</v>
      </c>
      <c r="BM164" s="216" t="s">
        <v>735</v>
      </c>
    </row>
    <row r="165" spans="1:65" s="2" customFormat="1" ht="21.75" customHeight="1">
      <c r="A165" s="31"/>
      <c r="B165" s="32"/>
      <c r="C165" s="205" t="s">
        <v>266</v>
      </c>
      <c r="D165" s="205" t="s">
        <v>153</v>
      </c>
      <c r="E165" s="206" t="s">
        <v>736</v>
      </c>
      <c r="F165" s="207" t="s">
        <v>737</v>
      </c>
      <c r="G165" s="208" t="s">
        <v>205</v>
      </c>
      <c r="H165" s="209">
        <v>192</v>
      </c>
      <c r="I165" s="210"/>
      <c r="J165" s="211">
        <f t="shared" si="10"/>
        <v>0</v>
      </c>
      <c r="K165" s="207" t="s">
        <v>157</v>
      </c>
      <c r="L165" s="36"/>
      <c r="M165" s="212" t="s">
        <v>1</v>
      </c>
      <c r="N165" s="213" t="s">
        <v>40</v>
      </c>
      <c r="O165" s="68"/>
      <c r="P165" s="214">
        <f t="shared" si="11"/>
        <v>0</v>
      </c>
      <c r="Q165" s="214">
        <v>0.00159</v>
      </c>
      <c r="R165" s="214">
        <f t="shared" si="12"/>
        <v>0.30528</v>
      </c>
      <c r="S165" s="214">
        <v>0</v>
      </c>
      <c r="T165" s="21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6" t="s">
        <v>218</v>
      </c>
      <c r="AT165" s="216" t="s">
        <v>153</v>
      </c>
      <c r="AU165" s="216" t="s">
        <v>84</v>
      </c>
      <c r="AY165" s="14" t="s">
        <v>151</v>
      </c>
      <c r="BE165" s="217">
        <f t="shared" si="14"/>
        <v>0</v>
      </c>
      <c r="BF165" s="217">
        <f t="shared" si="15"/>
        <v>0</v>
      </c>
      <c r="BG165" s="217">
        <f t="shared" si="16"/>
        <v>0</v>
      </c>
      <c r="BH165" s="217">
        <f t="shared" si="17"/>
        <v>0</v>
      </c>
      <c r="BI165" s="217">
        <f t="shared" si="18"/>
        <v>0</v>
      </c>
      <c r="BJ165" s="14" t="s">
        <v>80</v>
      </c>
      <c r="BK165" s="217">
        <f t="shared" si="19"/>
        <v>0</v>
      </c>
      <c r="BL165" s="14" t="s">
        <v>218</v>
      </c>
      <c r="BM165" s="216" t="s">
        <v>738</v>
      </c>
    </row>
    <row r="166" spans="1:65" s="2" customFormat="1" ht="21.75" customHeight="1">
      <c r="A166" s="31"/>
      <c r="B166" s="32"/>
      <c r="C166" s="205" t="s">
        <v>270</v>
      </c>
      <c r="D166" s="205" t="s">
        <v>153</v>
      </c>
      <c r="E166" s="206" t="s">
        <v>739</v>
      </c>
      <c r="F166" s="207" t="s">
        <v>740</v>
      </c>
      <c r="G166" s="208" t="s">
        <v>205</v>
      </c>
      <c r="H166" s="209">
        <v>151</v>
      </c>
      <c r="I166" s="210"/>
      <c r="J166" s="211">
        <f t="shared" si="10"/>
        <v>0</v>
      </c>
      <c r="K166" s="207" t="s">
        <v>157</v>
      </c>
      <c r="L166" s="36"/>
      <c r="M166" s="212" t="s">
        <v>1</v>
      </c>
      <c r="N166" s="213" t="s">
        <v>40</v>
      </c>
      <c r="O166" s="68"/>
      <c r="P166" s="214">
        <f t="shared" si="11"/>
        <v>0</v>
      </c>
      <c r="Q166" s="214">
        <v>0.002</v>
      </c>
      <c r="R166" s="214">
        <f t="shared" si="12"/>
        <v>0.302</v>
      </c>
      <c r="S166" s="214">
        <v>0</v>
      </c>
      <c r="T166" s="21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6" t="s">
        <v>218</v>
      </c>
      <c r="AT166" s="216" t="s">
        <v>153</v>
      </c>
      <c r="AU166" s="216" t="s">
        <v>84</v>
      </c>
      <c r="AY166" s="14" t="s">
        <v>151</v>
      </c>
      <c r="BE166" s="217">
        <f t="shared" si="14"/>
        <v>0</v>
      </c>
      <c r="BF166" s="217">
        <f t="shared" si="15"/>
        <v>0</v>
      </c>
      <c r="BG166" s="217">
        <f t="shared" si="16"/>
        <v>0</v>
      </c>
      <c r="BH166" s="217">
        <f t="shared" si="17"/>
        <v>0</v>
      </c>
      <c r="BI166" s="217">
        <f t="shared" si="18"/>
        <v>0</v>
      </c>
      <c r="BJ166" s="14" t="s">
        <v>80</v>
      </c>
      <c r="BK166" s="217">
        <f t="shared" si="19"/>
        <v>0</v>
      </c>
      <c r="BL166" s="14" t="s">
        <v>218</v>
      </c>
      <c r="BM166" s="216" t="s">
        <v>741</v>
      </c>
    </row>
    <row r="167" spans="1:65" s="2" customFormat="1" ht="21.75" customHeight="1">
      <c r="A167" s="31"/>
      <c r="B167" s="32"/>
      <c r="C167" s="205" t="s">
        <v>274</v>
      </c>
      <c r="D167" s="205" t="s">
        <v>153</v>
      </c>
      <c r="E167" s="206" t="s">
        <v>742</v>
      </c>
      <c r="F167" s="207" t="s">
        <v>743</v>
      </c>
      <c r="G167" s="208" t="s">
        <v>205</v>
      </c>
      <c r="H167" s="209">
        <v>277</v>
      </c>
      <c r="I167" s="210"/>
      <c r="J167" s="211">
        <f t="shared" si="10"/>
        <v>0</v>
      </c>
      <c r="K167" s="207" t="s">
        <v>157</v>
      </c>
      <c r="L167" s="36"/>
      <c r="M167" s="212" t="s">
        <v>1</v>
      </c>
      <c r="N167" s="213" t="s">
        <v>40</v>
      </c>
      <c r="O167" s="68"/>
      <c r="P167" s="214">
        <f t="shared" si="11"/>
        <v>0</v>
      </c>
      <c r="Q167" s="214">
        <v>0.00337</v>
      </c>
      <c r="R167" s="214">
        <f t="shared" si="12"/>
        <v>0.93349</v>
      </c>
      <c r="S167" s="214">
        <v>0</v>
      </c>
      <c r="T167" s="215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6" t="s">
        <v>218</v>
      </c>
      <c r="AT167" s="216" t="s">
        <v>153</v>
      </c>
      <c r="AU167" s="216" t="s">
        <v>84</v>
      </c>
      <c r="AY167" s="14" t="s">
        <v>151</v>
      </c>
      <c r="BE167" s="217">
        <f t="shared" si="14"/>
        <v>0</v>
      </c>
      <c r="BF167" s="217">
        <f t="shared" si="15"/>
        <v>0</v>
      </c>
      <c r="BG167" s="217">
        <f t="shared" si="16"/>
        <v>0</v>
      </c>
      <c r="BH167" s="217">
        <f t="shared" si="17"/>
        <v>0</v>
      </c>
      <c r="BI167" s="217">
        <f t="shared" si="18"/>
        <v>0</v>
      </c>
      <c r="BJ167" s="14" t="s">
        <v>80</v>
      </c>
      <c r="BK167" s="217">
        <f t="shared" si="19"/>
        <v>0</v>
      </c>
      <c r="BL167" s="14" t="s">
        <v>218</v>
      </c>
      <c r="BM167" s="216" t="s">
        <v>744</v>
      </c>
    </row>
    <row r="168" spans="1:65" s="2" customFormat="1" ht="21.75" customHeight="1">
      <c r="A168" s="31"/>
      <c r="B168" s="32"/>
      <c r="C168" s="205" t="s">
        <v>278</v>
      </c>
      <c r="D168" s="205" t="s">
        <v>153</v>
      </c>
      <c r="E168" s="206" t="s">
        <v>745</v>
      </c>
      <c r="F168" s="207" t="s">
        <v>746</v>
      </c>
      <c r="G168" s="208" t="s">
        <v>205</v>
      </c>
      <c r="H168" s="209">
        <v>140</v>
      </c>
      <c r="I168" s="210"/>
      <c r="J168" s="211">
        <f t="shared" si="10"/>
        <v>0</v>
      </c>
      <c r="K168" s="207" t="s">
        <v>157</v>
      </c>
      <c r="L168" s="36"/>
      <c r="M168" s="212" t="s">
        <v>1</v>
      </c>
      <c r="N168" s="213" t="s">
        <v>40</v>
      </c>
      <c r="O168" s="68"/>
      <c r="P168" s="214">
        <f t="shared" si="11"/>
        <v>0</v>
      </c>
      <c r="Q168" s="214">
        <v>0.0043</v>
      </c>
      <c r="R168" s="214">
        <f t="shared" si="12"/>
        <v>0.602</v>
      </c>
      <c r="S168" s="214">
        <v>0</v>
      </c>
      <c r="T168" s="215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6" t="s">
        <v>218</v>
      </c>
      <c r="AT168" s="216" t="s">
        <v>153</v>
      </c>
      <c r="AU168" s="216" t="s">
        <v>84</v>
      </c>
      <c r="AY168" s="14" t="s">
        <v>151</v>
      </c>
      <c r="BE168" s="217">
        <f t="shared" si="14"/>
        <v>0</v>
      </c>
      <c r="BF168" s="217">
        <f t="shared" si="15"/>
        <v>0</v>
      </c>
      <c r="BG168" s="217">
        <f t="shared" si="16"/>
        <v>0</v>
      </c>
      <c r="BH168" s="217">
        <f t="shared" si="17"/>
        <v>0</v>
      </c>
      <c r="BI168" s="217">
        <f t="shared" si="18"/>
        <v>0</v>
      </c>
      <c r="BJ168" s="14" t="s">
        <v>80</v>
      </c>
      <c r="BK168" s="217">
        <f t="shared" si="19"/>
        <v>0</v>
      </c>
      <c r="BL168" s="14" t="s">
        <v>218</v>
      </c>
      <c r="BM168" s="216" t="s">
        <v>747</v>
      </c>
    </row>
    <row r="169" spans="1:65" s="2" customFormat="1" ht="21.75" customHeight="1">
      <c r="A169" s="31"/>
      <c r="B169" s="32"/>
      <c r="C169" s="205" t="s">
        <v>282</v>
      </c>
      <c r="D169" s="205" t="s">
        <v>153</v>
      </c>
      <c r="E169" s="206" t="s">
        <v>748</v>
      </c>
      <c r="F169" s="207" t="s">
        <v>749</v>
      </c>
      <c r="G169" s="208" t="s">
        <v>205</v>
      </c>
      <c r="H169" s="209">
        <v>36</v>
      </c>
      <c r="I169" s="210"/>
      <c r="J169" s="211">
        <f t="shared" si="10"/>
        <v>0</v>
      </c>
      <c r="K169" s="207" t="s">
        <v>157</v>
      </c>
      <c r="L169" s="36"/>
      <c r="M169" s="212" t="s">
        <v>1</v>
      </c>
      <c r="N169" s="213" t="s">
        <v>40</v>
      </c>
      <c r="O169" s="68"/>
      <c r="P169" s="214">
        <f t="shared" si="11"/>
        <v>0</v>
      </c>
      <c r="Q169" s="214">
        <v>0.00519</v>
      </c>
      <c r="R169" s="214">
        <f t="shared" si="12"/>
        <v>0.18684</v>
      </c>
      <c r="S169" s="214">
        <v>0</v>
      </c>
      <c r="T169" s="215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6" t="s">
        <v>218</v>
      </c>
      <c r="AT169" s="216" t="s">
        <v>153</v>
      </c>
      <c r="AU169" s="216" t="s">
        <v>84</v>
      </c>
      <c r="AY169" s="14" t="s">
        <v>151</v>
      </c>
      <c r="BE169" s="217">
        <f t="shared" si="14"/>
        <v>0</v>
      </c>
      <c r="BF169" s="217">
        <f t="shared" si="15"/>
        <v>0</v>
      </c>
      <c r="BG169" s="217">
        <f t="shared" si="16"/>
        <v>0</v>
      </c>
      <c r="BH169" s="217">
        <f t="shared" si="17"/>
        <v>0</v>
      </c>
      <c r="BI169" s="217">
        <f t="shared" si="18"/>
        <v>0</v>
      </c>
      <c r="BJ169" s="14" t="s">
        <v>80</v>
      </c>
      <c r="BK169" s="217">
        <f t="shared" si="19"/>
        <v>0</v>
      </c>
      <c r="BL169" s="14" t="s">
        <v>218</v>
      </c>
      <c r="BM169" s="216" t="s">
        <v>750</v>
      </c>
    </row>
    <row r="170" spans="1:65" s="2" customFormat="1" ht="16.5" customHeight="1">
      <c r="A170" s="31"/>
      <c r="B170" s="32"/>
      <c r="C170" s="205" t="s">
        <v>286</v>
      </c>
      <c r="D170" s="205" t="s">
        <v>153</v>
      </c>
      <c r="E170" s="206" t="s">
        <v>751</v>
      </c>
      <c r="F170" s="207" t="s">
        <v>752</v>
      </c>
      <c r="G170" s="208" t="s">
        <v>205</v>
      </c>
      <c r="H170" s="209">
        <v>962</v>
      </c>
      <c r="I170" s="210"/>
      <c r="J170" s="211">
        <f t="shared" si="10"/>
        <v>0</v>
      </c>
      <c r="K170" s="207" t="s">
        <v>157</v>
      </c>
      <c r="L170" s="36"/>
      <c r="M170" s="212" t="s">
        <v>1</v>
      </c>
      <c r="N170" s="213" t="s">
        <v>40</v>
      </c>
      <c r="O170" s="68"/>
      <c r="P170" s="214">
        <f t="shared" si="11"/>
        <v>0</v>
      </c>
      <c r="Q170" s="214">
        <v>0</v>
      </c>
      <c r="R170" s="214">
        <f t="shared" si="12"/>
        <v>0</v>
      </c>
      <c r="S170" s="214">
        <v>0</v>
      </c>
      <c r="T170" s="215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6" t="s">
        <v>218</v>
      </c>
      <c r="AT170" s="216" t="s">
        <v>153</v>
      </c>
      <c r="AU170" s="216" t="s">
        <v>84</v>
      </c>
      <c r="AY170" s="14" t="s">
        <v>151</v>
      </c>
      <c r="BE170" s="217">
        <f t="shared" si="14"/>
        <v>0</v>
      </c>
      <c r="BF170" s="217">
        <f t="shared" si="15"/>
        <v>0</v>
      </c>
      <c r="BG170" s="217">
        <f t="shared" si="16"/>
        <v>0</v>
      </c>
      <c r="BH170" s="217">
        <f t="shared" si="17"/>
        <v>0</v>
      </c>
      <c r="BI170" s="217">
        <f t="shared" si="18"/>
        <v>0</v>
      </c>
      <c r="BJ170" s="14" t="s">
        <v>80</v>
      </c>
      <c r="BK170" s="217">
        <f t="shared" si="19"/>
        <v>0</v>
      </c>
      <c r="BL170" s="14" t="s">
        <v>218</v>
      </c>
      <c r="BM170" s="216" t="s">
        <v>753</v>
      </c>
    </row>
    <row r="171" spans="1:65" s="2" customFormat="1" ht="16.5" customHeight="1">
      <c r="A171" s="31"/>
      <c r="B171" s="32"/>
      <c r="C171" s="205" t="s">
        <v>290</v>
      </c>
      <c r="D171" s="205" t="s">
        <v>153</v>
      </c>
      <c r="E171" s="206" t="s">
        <v>754</v>
      </c>
      <c r="F171" s="207" t="s">
        <v>755</v>
      </c>
      <c r="G171" s="208" t="s">
        <v>205</v>
      </c>
      <c r="H171" s="209">
        <v>568</v>
      </c>
      <c r="I171" s="210"/>
      <c r="J171" s="211">
        <f t="shared" si="10"/>
        <v>0</v>
      </c>
      <c r="K171" s="207" t="s">
        <v>157</v>
      </c>
      <c r="L171" s="36"/>
      <c r="M171" s="212" t="s">
        <v>1</v>
      </c>
      <c r="N171" s="213" t="s">
        <v>40</v>
      </c>
      <c r="O171" s="68"/>
      <c r="P171" s="214">
        <f t="shared" si="11"/>
        <v>0</v>
      </c>
      <c r="Q171" s="214">
        <v>0</v>
      </c>
      <c r="R171" s="214">
        <f t="shared" si="12"/>
        <v>0</v>
      </c>
      <c r="S171" s="214">
        <v>0</v>
      </c>
      <c r="T171" s="215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6" t="s">
        <v>218</v>
      </c>
      <c r="AT171" s="216" t="s">
        <v>153</v>
      </c>
      <c r="AU171" s="216" t="s">
        <v>84</v>
      </c>
      <c r="AY171" s="14" t="s">
        <v>151</v>
      </c>
      <c r="BE171" s="217">
        <f t="shared" si="14"/>
        <v>0</v>
      </c>
      <c r="BF171" s="217">
        <f t="shared" si="15"/>
        <v>0</v>
      </c>
      <c r="BG171" s="217">
        <f t="shared" si="16"/>
        <v>0</v>
      </c>
      <c r="BH171" s="217">
        <f t="shared" si="17"/>
        <v>0</v>
      </c>
      <c r="BI171" s="217">
        <f t="shared" si="18"/>
        <v>0</v>
      </c>
      <c r="BJ171" s="14" t="s">
        <v>80</v>
      </c>
      <c r="BK171" s="217">
        <f t="shared" si="19"/>
        <v>0</v>
      </c>
      <c r="BL171" s="14" t="s">
        <v>218</v>
      </c>
      <c r="BM171" s="216" t="s">
        <v>756</v>
      </c>
    </row>
    <row r="172" spans="1:65" s="2" customFormat="1" ht="16.5" customHeight="1">
      <c r="A172" s="31"/>
      <c r="B172" s="32"/>
      <c r="C172" s="205" t="s">
        <v>294</v>
      </c>
      <c r="D172" s="205" t="s">
        <v>153</v>
      </c>
      <c r="E172" s="206" t="s">
        <v>757</v>
      </c>
      <c r="F172" s="207" t="s">
        <v>758</v>
      </c>
      <c r="G172" s="208" t="s">
        <v>205</v>
      </c>
      <c r="H172" s="209">
        <v>36</v>
      </c>
      <c r="I172" s="210"/>
      <c r="J172" s="211">
        <f t="shared" si="10"/>
        <v>0</v>
      </c>
      <c r="K172" s="207" t="s">
        <v>157</v>
      </c>
      <c r="L172" s="36"/>
      <c r="M172" s="212" t="s">
        <v>1</v>
      </c>
      <c r="N172" s="213" t="s">
        <v>40</v>
      </c>
      <c r="O172" s="68"/>
      <c r="P172" s="214">
        <f t="shared" si="11"/>
        <v>0</v>
      </c>
      <c r="Q172" s="214">
        <v>0</v>
      </c>
      <c r="R172" s="214">
        <f t="shared" si="12"/>
        <v>0</v>
      </c>
      <c r="S172" s="214">
        <v>0</v>
      </c>
      <c r="T172" s="215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6" t="s">
        <v>218</v>
      </c>
      <c r="AT172" s="216" t="s">
        <v>153</v>
      </c>
      <c r="AU172" s="216" t="s">
        <v>84</v>
      </c>
      <c r="AY172" s="14" t="s">
        <v>151</v>
      </c>
      <c r="BE172" s="217">
        <f t="shared" si="14"/>
        <v>0</v>
      </c>
      <c r="BF172" s="217">
        <f t="shared" si="15"/>
        <v>0</v>
      </c>
      <c r="BG172" s="217">
        <f t="shared" si="16"/>
        <v>0</v>
      </c>
      <c r="BH172" s="217">
        <f t="shared" si="17"/>
        <v>0</v>
      </c>
      <c r="BI172" s="217">
        <f t="shared" si="18"/>
        <v>0</v>
      </c>
      <c r="BJ172" s="14" t="s">
        <v>80</v>
      </c>
      <c r="BK172" s="217">
        <f t="shared" si="19"/>
        <v>0</v>
      </c>
      <c r="BL172" s="14" t="s">
        <v>218</v>
      </c>
      <c r="BM172" s="216" t="s">
        <v>759</v>
      </c>
    </row>
    <row r="173" spans="1:65" s="2" customFormat="1" ht="16.5" customHeight="1">
      <c r="A173" s="31"/>
      <c r="B173" s="32"/>
      <c r="C173" s="205" t="s">
        <v>298</v>
      </c>
      <c r="D173" s="205" t="s">
        <v>153</v>
      </c>
      <c r="E173" s="206" t="s">
        <v>760</v>
      </c>
      <c r="F173" s="207" t="s">
        <v>761</v>
      </c>
      <c r="G173" s="208" t="s">
        <v>205</v>
      </c>
      <c r="H173" s="209">
        <v>64</v>
      </c>
      <c r="I173" s="210"/>
      <c r="J173" s="211">
        <f t="shared" si="10"/>
        <v>0</v>
      </c>
      <c r="K173" s="207" t="s">
        <v>1</v>
      </c>
      <c r="L173" s="36"/>
      <c r="M173" s="212" t="s">
        <v>1</v>
      </c>
      <c r="N173" s="213" t="s">
        <v>40</v>
      </c>
      <c r="O173" s="68"/>
      <c r="P173" s="214">
        <f t="shared" si="11"/>
        <v>0</v>
      </c>
      <c r="Q173" s="214">
        <v>0</v>
      </c>
      <c r="R173" s="214">
        <f t="shared" si="12"/>
        <v>0</v>
      </c>
      <c r="S173" s="214">
        <v>0</v>
      </c>
      <c r="T173" s="215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6" t="s">
        <v>218</v>
      </c>
      <c r="AT173" s="216" t="s">
        <v>153</v>
      </c>
      <c r="AU173" s="216" t="s">
        <v>84</v>
      </c>
      <c r="AY173" s="14" t="s">
        <v>151</v>
      </c>
      <c r="BE173" s="217">
        <f t="shared" si="14"/>
        <v>0</v>
      </c>
      <c r="BF173" s="217">
        <f t="shared" si="15"/>
        <v>0</v>
      </c>
      <c r="BG173" s="217">
        <f t="shared" si="16"/>
        <v>0</v>
      </c>
      <c r="BH173" s="217">
        <f t="shared" si="17"/>
        <v>0</v>
      </c>
      <c r="BI173" s="217">
        <f t="shared" si="18"/>
        <v>0</v>
      </c>
      <c r="BJ173" s="14" t="s">
        <v>80</v>
      </c>
      <c r="BK173" s="217">
        <f t="shared" si="19"/>
        <v>0</v>
      </c>
      <c r="BL173" s="14" t="s">
        <v>218</v>
      </c>
      <c r="BM173" s="216" t="s">
        <v>762</v>
      </c>
    </row>
    <row r="174" spans="1:65" s="2" customFormat="1" ht="21.75" customHeight="1">
      <c r="A174" s="31"/>
      <c r="B174" s="32"/>
      <c r="C174" s="205" t="s">
        <v>302</v>
      </c>
      <c r="D174" s="205" t="s">
        <v>153</v>
      </c>
      <c r="E174" s="206" t="s">
        <v>763</v>
      </c>
      <c r="F174" s="207" t="s">
        <v>764</v>
      </c>
      <c r="G174" s="208" t="s">
        <v>385</v>
      </c>
      <c r="H174" s="218"/>
      <c r="I174" s="210"/>
      <c r="J174" s="211">
        <f t="shared" si="10"/>
        <v>0</v>
      </c>
      <c r="K174" s="207" t="s">
        <v>157</v>
      </c>
      <c r="L174" s="36"/>
      <c r="M174" s="212" t="s">
        <v>1</v>
      </c>
      <c r="N174" s="213" t="s">
        <v>40</v>
      </c>
      <c r="O174" s="68"/>
      <c r="P174" s="214">
        <f t="shared" si="11"/>
        <v>0</v>
      </c>
      <c r="Q174" s="214">
        <v>0</v>
      </c>
      <c r="R174" s="214">
        <f t="shared" si="12"/>
        <v>0</v>
      </c>
      <c r="S174" s="214">
        <v>0</v>
      </c>
      <c r="T174" s="215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6" t="s">
        <v>218</v>
      </c>
      <c r="AT174" s="216" t="s">
        <v>153</v>
      </c>
      <c r="AU174" s="216" t="s">
        <v>84</v>
      </c>
      <c r="AY174" s="14" t="s">
        <v>151</v>
      </c>
      <c r="BE174" s="217">
        <f t="shared" si="14"/>
        <v>0</v>
      </c>
      <c r="BF174" s="217">
        <f t="shared" si="15"/>
        <v>0</v>
      </c>
      <c r="BG174" s="217">
        <f t="shared" si="16"/>
        <v>0</v>
      </c>
      <c r="BH174" s="217">
        <f t="shared" si="17"/>
        <v>0</v>
      </c>
      <c r="BI174" s="217">
        <f t="shared" si="18"/>
        <v>0</v>
      </c>
      <c r="BJ174" s="14" t="s">
        <v>80</v>
      </c>
      <c r="BK174" s="217">
        <f t="shared" si="19"/>
        <v>0</v>
      </c>
      <c r="BL174" s="14" t="s">
        <v>218</v>
      </c>
      <c r="BM174" s="216" t="s">
        <v>765</v>
      </c>
    </row>
    <row r="175" spans="2:63" s="12" customFormat="1" ht="22.9" customHeight="1">
      <c r="B175" s="189"/>
      <c r="C175" s="190"/>
      <c r="D175" s="191" t="s">
        <v>74</v>
      </c>
      <c r="E175" s="203" t="s">
        <v>766</v>
      </c>
      <c r="F175" s="203" t="s">
        <v>767</v>
      </c>
      <c r="G175" s="190"/>
      <c r="H175" s="190"/>
      <c r="I175" s="193"/>
      <c r="J175" s="204">
        <f>BK175</f>
        <v>0</v>
      </c>
      <c r="K175" s="190"/>
      <c r="L175" s="195"/>
      <c r="M175" s="196"/>
      <c r="N175" s="197"/>
      <c r="O175" s="197"/>
      <c r="P175" s="198">
        <f>SUM(P176:P187)</f>
        <v>0</v>
      </c>
      <c r="Q175" s="197"/>
      <c r="R175" s="198">
        <f>SUM(R176:R187)</f>
        <v>0.16817000000000004</v>
      </c>
      <c r="S175" s="197"/>
      <c r="T175" s="199">
        <f>SUM(T176:T187)</f>
        <v>0.1197</v>
      </c>
      <c r="AR175" s="200" t="s">
        <v>84</v>
      </c>
      <c r="AT175" s="201" t="s">
        <v>74</v>
      </c>
      <c r="AU175" s="201" t="s">
        <v>80</v>
      </c>
      <c r="AY175" s="200" t="s">
        <v>151</v>
      </c>
      <c r="BK175" s="202">
        <f>SUM(BK176:BK187)</f>
        <v>0</v>
      </c>
    </row>
    <row r="176" spans="1:65" s="2" customFormat="1" ht="16.5" customHeight="1">
      <c r="A176" s="31"/>
      <c r="B176" s="32"/>
      <c r="C176" s="205" t="s">
        <v>306</v>
      </c>
      <c r="D176" s="205" t="s">
        <v>153</v>
      </c>
      <c r="E176" s="206" t="s">
        <v>768</v>
      </c>
      <c r="F176" s="207" t="s">
        <v>769</v>
      </c>
      <c r="G176" s="208" t="s">
        <v>172</v>
      </c>
      <c r="H176" s="209">
        <v>266</v>
      </c>
      <c r="I176" s="210"/>
      <c r="J176" s="211">
        <f aca="true" t="shared" si="20" ref="J176:J187">ROUND(I176*H176,2)</f>
        <v>0</v>
      </c>
      <c r="K176" s="207" t="s">
        <v>157</v>
      </c>
      <c r="L176" s="36"/>
      <c r="M176" s="212" t="s">
        <v>1</v>
      </c>
      <c r="N176" s="213" t="s">
        <v>40</v>
      </c>
      <c r="O176" s="68"/>
      <c r="P176" s="214">
        <f aca="true" t="shared" si="21" ref="P176:P187">O176*H176</f>
        <v>0</v>
      </c>
      <c r="Q176" s="214">
        <v>9E-05</v>
      </c>
      <c r="R176" s="214">
        <f aca="true" t="shared" si="22" ref="R176:R187">Q176*H176</f>
        <v>0.023940000000000003</v>
      </c>
      <c r="S176" s="214">
        <v>0.00045</v>
      </c>
      <c r="T176" s="215">
        <f aca="true" t="shared" si="23" ref="T176:T187">S176*H176</f>
        <v>0.1197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6" t="s">
        <v>218</v>
      </c>
      <c r="AT176" s="216" t="s">
        <v>153</v>
      </c>
      <c r="AU176" s="216" t="s">
        <v>84</v>
      </c>
      <c r="AY176" s="14" t="s">
        <v>151</v>
      </c>
      <c r="BE176" s="217">
        <f aca="true" t="shared" si="24" ref="BE176:BE187">IF(N176="základní",J176,0)</f>
        <v>0</v>
      </c>
      <c r="BF176" s="217">
        <f aca="true" t="shared" si="25" ref="BF176:BF187">IF(N176="snížená",J176,0)</f>
        <v>0</v>
      </c>
      <c r="BG176" s="217">
        <f aca="true" t="shared" si="26" ref="BG176:BG187">IF(N176="zákl. přenesená",J176,0)</f>
        <v>0</v>
      </c>
      <c r="BH176" s="217">
        <f aca="true" t="shared" si="27" ref="BH176:BH187">IF(N176="sníž. přenesená",J176,0)</f>
        <v>0</v>
      </c>
      <c r="BI176" s="217">
        <f aca="true" t="shared" si="28" ref="BI176:BI187">IF(N176="nulová",J176,0)</f>
        <v>0</v>
      </c>
      <c r="BJ176" s="14" t="s">
        <v>80</v>
      </c>
      <c r="BK176" s="217">
        <f aca="true" t="shared" si="29" ref="BK176:BK187">ROUND(I176*H176,2)</f>
        <v>0</v>
      </c>
      <c r="BL176" s="14" t="s">
        <v>218</v>
      </c>
      <c r="BM176" s="216" t="s">
        <v>770</v>
      </c>
    </row>
    <row r="177" spans="1:65" s="2" customFormat="1" ht="21.75" customHeight="1">
      <c r="A177" s="31"/>
      <c r="B177" s="32"/>
      <c r="C177" s="205" t="s">
        <v>310</v>
      </c>
      <c r="D177" s="205" t="s">
        <v>153</v>
      </c>
      <c r="E177" s="206" t="s">
        <v>771</v>
      </c>
      <c r="F177" s="207" t="s">
        <v>772</v>
      </c>
      <c r="G177" s="208" t="s">
        <v>172</v>
      </c>
      <c r="H177" s="209">
        <v>23</v>
      </c>
      <c r="I177" s="210"/>
      <c r="J177" s="211">
        <f t="shared" si="20"/>
        <v>0</v>
      </c>
      <c r="K177" s="207" t="s">
        <v>157</v>
      </c>
      <c r="L177" s="36"/>
      <c r="M177" s="212" t="s">
        <v>1</v>
      </c>
      <c r="N177" s="213" t="s">
        <v>40</v>
      </c>
      <c r="O177" s="68"/>
      <c r="P177" s="214">
        <f t="shared" si="21"/>
        <v>0</v>
      </c>
      <c r="Q177" s="214">
        <v>0.00026</v>
      </c>
      <c r="R177" s="214">
        <f t="shared" si="22"/>
        <v>0.005979999999999999</v>
      </c>
      <c r="S177" s="214">
        <v>0</v>
      </c>
      <c r="T177" s="215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6" t="s">
        <v>218</v>
      </c>
      <c r="AT177" s="216" t="s">
        <v>153</v>
      </c>
      <c r="AU177" s="216" t="s">
        <v>84</v>
      </c>
      <c r="AY177" s="14" t="s">
        <v>151</v>
      </c>
      <c r="BE177" s="217">
        <f t="shared" si="24"/>
        <v>0</v>
      </c>
      <c r="BF177" s="217">
        <f t="shared" si="25"/>
        <v>0</v>
      </c>
      <c r="BG177" s="217">
        <f t="shared" si="26"/>
        <v>0</v>
      </c>
      <c r="BH177" s="217">
        <f t="shared" si="27"/>
        <v>0</v>
      </c>
      <c r="BI177" s="217">
        <f t="shared" si="28"/>
        <v>0</v>
      </c>
      <c r="BJ177" s="14" t="s">
        <v>80</v>
      </c>
      <c r="BK177" s="217">
        <f t="shared" si="29"/>
        <v>0</v>
      </c>
      <c r="BL177" s="14" t="s">
        <v>218</v>
      </c>
      <c r="BM177" s="216" t="s">
        <v>773</v>
      </c>
    </row>
    <row r="178" spans="1:65" s="2" customFormat="1" ht="21.75" customHeight="1">
      <c r="A178" s="31"/>
      <c r="B178" s="32"/>
      <c r="C178" s="205" t="s">
        <v>314</v>
      </c>
      <c r="D178" s="205" t="s">
        <v>153</v>
      </c>
      <c r="E178" s="206" t="s">
        <v>774</v>
      </c>
      <c r="F178" s="207" t="s">
        <v>775</v>
      </c>
      <c r="G178" s="208" t="s">
        <v>172</v>
      </c>
      <c r="H178" s="209">
        <v>133</v>
      </c>
      <c r="I178" s="210"/>
      <c r="J178" s="211">
        <f t="shared" si="20"/>
        <v>0</v>
      </c>
      <c r="K178" s="207" t="s">
        <v>157</v>
      </c>
      <c r="L178" s="36"/>
      <c r="M178" s="212" t="s">
        <v>1</v>
      </c>
      <c r="N178" s="213" t="s">
        <v>40</v>
      </c>
      <c r="O178" s="68"/>
      <c r="P178" s="214">
        <f t="shared" si="21"/>
        <v>0</v>
      </c>
      <c r="Q178" s="214">
        <v>0.00011</v>
      </c>
      <c r="R178" s="214">
        <f t="shared" si="22"/>
        <v>0.01463</v>
      </c>
      <c r="S178" s="214">
        <v>0</v>
      </c>
      <c r="T178" s="215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6" t="s">
        <v>218</v>
      </c>
      <c r="AT178" s="216" t="s">
        <v>153</v>
      </c>
      <c r="AU178" s="216" t="s">
        <v>84</v>
      </c>
      <c r="AY178" s="14" t="s">
        <v>151</v>
      </c>
      <c r="BE178" s="217">
        <f t="shared" si="24"/>
        <v>0</v>
      </c>
      <c r="BF178" s="217">
        <f t="shared" si="25"/>
        <v>0</v>
      </c>
      <c r="BG178" s="217">
        <f t="shared" si="26"/>
        <v>0</v>
      </c>
      <c r="BH178" s="217">
        <f t="shared" si="27"/>
        <v>0</v>
      </c>
      <c r="BI178" s="217">
        <f t="shared" si="28"/>
        <v>0</v>
      </c>
      <c r="BJ178" s="14" t="s">
        <v>80</v>
      </c>
      <c r="BK178" s="217">
        <f t="shared" si="29"/>
        <v>0</v>
      </c>
      <c r="BL178" s="14" t="s">
        <v>218</v>
      </c>
      <c r="BM178" s="216" t="s">
        <v>776</v>
      </c>
    </row>
    <row r="179" spans="1:65" s="2" customFormat="1" ht="21.75" customHeight="1">
      <c r="A179" s="31"/>
      <c r="B179" s="32"/>
      <c r="C179" s="205" t="s">
        <v>318</v>
      </c>
      <c r="D179" s="205" t="s">
        <v>153</v>
      </c>
      <c r="E179" s="206" t="s">
        <v>777</v>
      </c>
      <c r="F179" s="207" t="s">
        <v>778</v>
      </c>
      <c r="G179" s="208" t="s">
        <v>172</v>
      </c>
      <c r="H179" s="209">
        <v>110</v>
      </c>
      <c r="I179" s="210"/>
      <c r="J179" s="211">
        <f t="shared" si="20"/>
        <v>0</v>
      </c>
      <c r="K179" s="207" t="s">
        <v>157</v>
      </c>
      <c r="L179" s="36"/>
      <c r="M179" s="212" t="s">
        <v>1</v>
      </c>
      <c r="N179" s="213" t="s">
        <v>40</v>
      </c>
      <c r="O179" s="68"/>
      <c r="P179" s="214">
        <f t="shared" si="21"/>
        <v>0</v>
      </c>
      <c r="Q179" s="214">
        <v>0.0007</v>
      </c>
      <c r="R179" s="214">
        <f t="shared" si="22"/>
        <v>0.077</v>
      </c>
      <c r="S179" s="214">
        <v>0</v>
      </c>
      <c r="T179" s="215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6" t="s">
        <v>218</v>
      </c>
      <c r="AT179" s="216" t="s">
        <v>153</v>
      </c>
      <c r="AU179" s="216" t="s">
        <v>84</v>
      </c>
      <c r="AY179" s="14" t="s">
        <v>151</v>
      </c>
      <c r="BE179" s="217">
        <f t="shared" si="24"/>
        <v>0</v>
      </c>
      <c r="BF179" s="217">
        <f t="shared" si="25"/>
        <v>0</v>
      </c>
      <c r="BG179" s="217">
        <f t="shared" si="26"/>
        <v>0</v>
      </c>
      <c r="BH179" s="217">
        <f t="shared" si="27"/>
        <v>0</v>
      </c>
      <c r="BI179" s="217">
        <f t="shared" si="28"/>
        <v>0</v>
      </c>
      <c r="BJ179" s="14" t="s">
        <v>80</v>
      </c>
      <c r="BK179" s="217">
        <f t="shared" si="29"/>
        <v>0</v>
      </c>
      <c r="BL179" s="14" t="s">
        <v>218</v>
      </c>
      <c r="BM179" s="216" t="s">
        <v>779</v>
      </c>
    </row>
    <row r="180" spans="1:65" s="2" customFormat="1" ht="21.75" customHeight="1">
      <c r="A180" s="31"/>
      <c r="B180" s="32"/>
      <c r="C180" s="205" t="s">
        <v>322</v>
      </c>
      <c r="D180" s="205" t="s">
        <v>153</v>
      </c>
      <c r="E180" s="206" t="s">
        <v>780</v>
      </c>
      <c r="F180" s="207" t="s">
        <v>781</v>
      </c>
      <c r="G180" s="208" t="s">
        <v>172</v>
      </c>
      <c r="H180" s="209">
        <v>23</v>
      </c>
      <c r="I180" s="210"/>
      <c r="J180" s="211">
        <f t="shared" si="20"/>
        <v>0</v>
      </c>
      <c r="K180" s="207" t="s">
        <v>157</v>
      </c>
      <c r="L180" s="36"/>
      <c r="M180" s="212" t="s">
        <v>1</v>
      </c>
      <c r="N180" s="213" t="s">
        <v>40</v>
      </c>
      <c r="O180" s="68"/>
      <c r="P180" s="214">
        <f t="shared" si="21"/>
        <v>0</v>
      </c>
      <c r="Q180" s="214">
        <v>0.00024</v>
      </c>
      <c r="R180" s="214">
        <f t="shared" si="22"/>
        <v>0.00552</v>
      </c>
      <c r="S180" s="214">
        <v>0</v>
      </c>
      <c r="T180" s="215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6" t="s">
        <v>218</v>
      </c>
      <c r="AT180" s="216" t="s">
        <v>153</v>
      </c>
      <c r="AU180" s="216" t="s">
        <v>84</v>
      </c>
      <c r="AY180" s="14" t="s">
        <v>151</v>
      </c>
      <c r="BE180" s="217">
        <f t="shared" si="24"/>
        <v>0</v>
      </c>
      <c r="BF180" s="217">
        <f t="shared" si="25"/>
        <v>0</v>
      </c>
      <c r="BG180" s="217">
        <f t="shared" si="26"/>
        <v>0</v>
      </c>
      <c r="BH180" s="217">
        <f t="shared" si="27"/>
        <v>0</v>
      </c>
      <c r="BI180" s="217">
        <f t="shared" si="28"/>
        <v>0</v>
      </c>
      <c r="BJ180" s="14" t="s">
        <v>80</v>
      </c>
      <c r="BK180" s="217">
        <f t="shared" si="29"/>
        <v>0</v>
      </c>
      <c r="BL180" s="14" t="s">
        <v>218</v>
      </c>
      <c r="BM180" s="216" t="s">
        <v>782</v>
      </c>
    </row>
    <row r="181" spans="1:65" s="2" customFormat="1" ht="21.75" customHeight="1">
      <c r="A181" s="31"/>
      <c r="B181" s="32"/>
      <c r="C181" s="205" t="s">
        <v>326</v>
      </c>
      <c r="D181" s="205" t="s">
        <v>153</v>
      </c>
      <c r="E181" s="206" t="s">
        <v>783</v>
      </c>
      <c r="F181" s="207" t="s">
        <v>784</v>
      </c>
      <c r="G181" s="208" t="s">
        <v>172</v>
      </c>
      <c r="H181" s="209">
        <v>9</v>
      </c>
      <c r="I181" s="210"/>
      <c r="J181" s="211">
        <f t="shared" si="20"/>
        <v>0</v>
      </c>
      <c r="K181" s="207" t="s">
        <v>157</v>
      </c>
      <c r="L181" s="36"/>
      <c r="M181" s="212" t="s">
        <v>1</v>
      </c>
      <c r="N181" s="213" t="s">
        <v>40</v>
      </c>
      <c r="O181" s="68"/>
      <c r="P181" s="214">
        <f t="shared" si="21"/>
        <v>0</v>
      </c>
      <c r="Q181" s="214">
        <v>0.00018</v>
      </c>
      <c r="R181" s="214">
        <f t="shared" si="22"/>
        <v>0.0016200000000000001</v>
      </c>
      <c r="S181" s="214">
        <v>0</v>
      </c>
      <c r="T181" s="215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6" t="s">
        <v>218</v>
      </c>
      <c r="AT181" s="216" t="s">
        <v>153</v>
      </c>
      <c r="AU181" s="216" t="s">
        <v>84</v>
      </c>
      <c r="AY181" s="14" t="s">
        <v>151</v>
      </c>
      <c r="BE181" s="217">
        <f t="shared" si="24"/>
        <v>0</v>
      </c>
      <c r="BF181" s="217">
        <f t="shared" si="25"/>
        <v>0</v>
      </c>
      <c r="BG181" s="217">
        <f t="shared" si="26"/>
        <v>0</v>
      </c>
      <c r="BH181" s="217">
        <f t="shared" si="27"/>
        <v>0</v>
      </c>
      <c r="BI181" s="217">
        <f t="shared" si="28"/>
        <v>0</v>
      </c>
      <c r="BJ181" s="14" t="s">
        <v>80</v>
      </c>
      <c r="BK181" s="217">
        <f t="shared" si="29"/>
        <v>0</v>
      </c>
      <c r="BL181" s="14" t="s">
        <v>218</v>
      </c>
      <c r="BM181" s="216" t="s">
        <v>785</v>
      </c>
    </row>
    <row r="182" spans="1:65" s="2" customFormat="1" ht="21.75" customHeight="1">
      <c r="A182" s="31"/>
      <c r="B182" s="32"/>
      <c r="C182" s="205" t="s">
        <v>330</v>
      </c>
      <c r="D182" s="205" t="s">
        <v>153</v>
      </c>
      <c r="E182" s="206" t="s">
        <v>786</v>
      </c>
      <c r="F182" s="207" t="s">
        <v>787</v>
      </c>
      <c r="G182" s="208" t="s">
        <v>172</v>
      </c>
      <c r="H182" s="209">
        <v>56</v>
      </c>
      <c r="I182" s="210"/>
      <c r="J182" s="211">
        <f t="shared" si="20"/>
        <v>0</v>
      </c>
      <c r="K182" s="207" t="s">
        <v>157</v>
      </c>
      <c r="L182" s="36"/>
      <c r="M182" s="212" t="s">
        <v>1</v>
      </c>
      <c r="N182" s="213" t="s">
        <v>40</v>
      </c>
      <c r="O182" s="68"/>
      <c r="P182" s="214">
        <f t="shared" si="21"/>
        <v>0</v>
      </c>
      <c r="Q182" s="214">
        <v>0.00022</v>
      </c>
      <c r="R182" s="214">
        <f t="shared" si="22"/>
        <v>0.012320000000000001</v>
      </c>
      <c r="S182" s="214">
        <v>0</v>
      </c>
      <c r="T182" s="215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6" t="s">
        <v>218</v>
      </c>
      <c r="AT182" s="216" t="s">
        <v>153</v>
      </c>
      <c r="AU182" s="216" t="s">
        <v>84</v>
      </c>
      <c r="AY182" s="14" t="s">
        <v>151</v>
      </c>
      <c r="BE182" s="217">
        <f t="shared" si="24"/>
        <v>0</v>
      </c>
      <c r="BF182" s="217">
        <f t="shared" si="25"/>
        <v>0</v>
      </c>
      <c r="BG182" s="217">
        <f t="shared" si="26"/>
        <v>0</v>
      </c>
      <c r="BH182" s="217">
        <f t="shared" si="27"/>
        <v>0</v>
      </c>
      <c r="BI182" s="217">
        <f t="shared" si="28"/>
        <v>0</v>
      </c>
      <c r="BJ182" s="14" t="s">
        <v>80</v>
      </c>
      <c r="BK182" s="217">
        <f t="shared" si="29"/>
        <v>0</v>
      </c>
      <c r="BL182" s="14" t="s">
        <v>218</v>
      </c>
      <c r="BM182" s="216" t="s">
        <v>788</v>
      </c>
    </row>
    <row r="183" spans="1:65" s="2" customFormat="1" ht="16.5" customHeight="1">
      <c r="A183" s="31"/>
      <c r="B183" s="32"/>
      <c r="C183" s="205" t="s">
        <v>334</v>
      </c>
      <c r="D183" s="205" t="s">
        <v>153</v>
      </c>
      <c r="E183" s="206" t="s">
        <v>789</v>
      </c>
      <c r="F183" s="207" t="s">
        <v>483</v>
      </c>
      <c r="G183" s="208" t="s">
        <v>172</v>
      </c>
      <c r="H183" s="209">
        <v>4</v>
      </c>
      <c r="I183" s="210"/>
      <c r="J183" s="211">
        <f t="shared" si="20"/>
        <v>0</v>
      </c>
      <c r="K183" s="207" t="s">
        <v>157</v>
      </c>
      <c r="L183" s="36"/>
      <c r="M183" s="212" t="s">
        <v>1</v>
      </c>
      <c r="N183" s="213" t="s">
        <v>40</v>
      </c>
      <c r="O183" s="68"/>
      <c r="P183" s="214">
        <f t="shared" si="21"/>
        <v>0</v>
      </c>
      <c r="Q183" s="214">
        <v>0.00021</v>
      </c>
      <c r="R183" s="214">
        <f t="shared" si="22"/>
        <v>0.00084</v>
      </c>
      <c r="S183" s="214">
        <v>0</v>
      </c>
      <c r="T183" s="215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6" t="s">
        <v>218</v>
      </c>
      <c r="AT183" s="216" t="s">
        <v>153</v>
      </c>
      <c r="AU183" s="216" t="s">
        <v>84</v>
      </c>
      <c r="AY183" s="14" t="s">
        <v>151</v>
      </c>
      <c r="BE183" s="217">
        <f t="shared" si="24"/>
        <v>0</v>
      </c>
      <c r="BF183" s="217">
        <f t="shared" si="25"/>
        <v>0</v>
      </c>
      <c r="BG183" s="217">
        <f t="shared" si="26"/>
        <v>0</v>
      </c>
      <c r="BH183" s="217">
        <f t="shared" si="27"/>
        <v>0</v>
      </c>
      <c r="BI183" s="217">
        <f t="shared" si="28"/>
        <v>0</v>
      </c>
      <c r="BJ183" s="14" t="s">
        <v>80</v>
      </c>
      <c r="BK183" s="217">
        <f t="shared" si="29"/>
        <v>0</v>
      </c>
      <c r="BL183" s="14" t="s">
        <v>218</v>
      </c>
      <c r="BM183" s="216" t="s">
        <v>790</v>
      </c>
    </row>
    <row r="184" spans="1:65" s="2" customFormat="1" ht="16.5" customHeight="1">
      <c r="A184" s="31"/>
      <c r="B184" s="32"/>
      <c r="C184" s="205" t="s">
        <v>338</v>
      </c>
      <c r="D184" s="205" t="s">
        <v>153</v>
      </c>
      <c r="E184" s="206" t="s">
        <v>791</v>
      </c>
      <c r="F184" s="207" t="s">
        <v>487</v>
      </c>
      <c r="G184" s="208" t="s">
        <v>172</v>
      </c>
      <c r="H184" s="209">
        <v>8</v>
      </c>
      <c r="I184" s="210"/>
      <c r="J184" s="211">
        <f t="shared" si="20"/>
        <v>0</v>
      </c>
      <c r="K184" s="207" t="s">
        <v>157</v>
      </c>
      <c r="L184" s="36"/>
      <c r="M184" s="212" t="s">
        <v>1</v>
      </c>
      <c r="N184" s="213" t="s">
        <v>40</v>
      </c>
      <c r="O184" s="68"/>
      <c r="P184" s="214">
        <f t="shared" si="21"/>
        <v>0</v>
      </c>
      <c r="Q184" s="214">
        <v>0.00034</v>
      </c>
      <c r="R184" s="214">
        <f t="shared" si="22"/>
        <v>0.00272</v>
      </c>
      <c r="S184" s="214">
        <v>0</v>
      </c>
      <c r="T184" s="215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6" t="s">
        <v>218</v>
      </c>
      <c r="AT184" s="216" t="s">
        <v>153</v>
      </c>
      <c r="AU184" s="216" t="s">
        <v>84</v>
      </c>
      <c r="AY184" s="14" t="s">
        <v>151</v>
      </c>
      <c r="BE184" s="217">
        <f t="shared" si="24"/>
        <v>0</v>
      </c>
      <c r="BF184" s="217">
        <f t="shared" si="25"/>
        <v>0</v>
      </c>
      <c r="BG184" s="217">
        <f t="shared" si="26"/>
        <v>0</v>
      </c>
      <c r="BH184" s="217">
        <f t="shared" si="27"/>
        <v>0</v>
      </c>
      <c r="BI184" s="217">
        <f t="shared" si="28"/>
        <v>0</v>
      </c>
      <c r="BJ184" s="14" t="s">
        <v>80</v>
      </c>
      <c r="BK184" s="217">
        <f t="shared" si="29"/>
        <v>0</v>
      </c>
      <c r="BL184" s="14" t="s">
        <v>218</v>
      </c>
      <c r="BM184" s="216" t="s">
        <v>792</v>
      </c>
    </row>
    <row r="185" spans="1:65" s="2" customFormat="1" ht="16.5" customHeight="1">
      <c r="A185" s="31"/>
      <c r="B185" s="32"/>
      <c r="C185" s="205" t="s">
        <v>342</v>
      </c>
      <c r="D185" s="205" t="s">
        <v>153</v>
      </c>
      <c r="E185" s="206" t="s">
        <v>793</v>
      </c>
      <c r="F185" s="207" t="s">
        <v>491</v>
      </c>
      <c r="G185" s="208" t="s">
        <v>172</v>
      </c>
      <c r="H185" s="209">
        <v>36</v>
      </c>
      <c r="I185" s="210"/>
      <c r="J185" s="211">
        <f t="shared" si="20"/>
        <v>0</v>
      </c>
      <c r="K185" s="207" t="s">
        <v>157</v>
      </c>
      <c r="L185" s="36"/>
      <c r="M185" s="212" t="s">
        <v>1</v>
      </c>
      <c r="N185" s="213" t="s">
        <v>40</v>
      </c>
      <c r="O185" s="68"/>
      <c r="P185" s="214">
        <f t="shared" si="21"/>
        <v>0</v>
      </c>
      <c r="Q185" s="214">
        <v>0.0005</v>
      </c>
      <c r="R185" s="214">
        <f t="shared" si="22"/>
        <v>0.018000000000000002</v>
      </c>
      <c r="S185" s="214">
        <v>0</v>
      </c>
      <c r="T185" s="215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6" t="s">
        <v>218</v>
      </c>
      <c r="AT185" s="216" t="s">
        <v>153</v>
      </c>
      <c r="AU185" s="216" t="s">
        <v>84</v>
      </c>
      <c r="AY185" s="14" t="s">
        <v>151</v>
      </c>
      <c r="BE185" s="217">
        <f t="shared" si="24"/>
        <v>0</v>
      </c>
      <c r="BF185" s="217">
        <f t="shared" si="25"/>
        <v>0</v>
      </c>
      <c r="BG185" s="217">
        <f t="shared" si="26"/>
        <v>0</v>
      </c>
      <c r="BH185" s="217">
        <f t="shared" si="27"/>
        <v>0</v>
      </c>
      <c r="BI185" s="217">
        <f t="shared" si="28"/>
        <v>0</v>
      </c>
      <c r="BJ185" s="14" t="s">
        <v>80</v>
      </c>
      <c r="BK185" s="217">
        <f t="shared" si="29"/>
        <v>0</v>
      </c>
      <c r="BL185" s="14" t="s">
        <v>218</v>
      </c>
      <c r="BM185" s="216" t="s">
        <v>794</v>
      </c>
    </row>
    <row r="186" spans="1:65" s="2" customFormat="1" ht="21.75" customHeight="1">
      <c r="A186" s="31"/>
      <c r="B186" s="32"/>
      <c r="C186" s="205" t="s">
        <v>346</v>
      </c>
      <c r="D186" s="205" t="s">
        <v>153</v>
      </c>
      <c r="E186" s="206" t="s">
        <v>795</v>
      </c>
      <c r="F186" s="207" t="s">
        <v>796</v>
      </c>
      <c r="G186" s="208" t="s">
        <v>172</v>
      </c>
      <c r="H186" s="209">
        <v>8</v>
      </c>
      <c r="I186" s="210"/>
      <c r="J186" s="211">
        <f t="shared" si="20"/>
        <v>0</v>
      </c>
      <c r="K186" s="207" t="s">
        <v>157</v>
      </c>
      <c r="L186" s="36"/>
      <c r="M186" s="212" t="s">
        <v>1</v>
      </c>
      <c r="N186" s="213" t="s">
        <v>40</v>
      </c>
      <c r="O186" s="68"/>
      <c r="P186" s="214">
        <f t="shared" si="21"/>
        <v>0</v>
      </c>
      <c r="Q186" s="214">
        <v>0.0007</v>
      </c>
      <c r="R186" s="214">
        <f t="shared" si="22"/>
        <v>0.0056</v>
      </c>
      <c r="S186" s="214">
        <v>0</v>
      </c>
      <c r="T186" s="215">
        <f t="shared" si="2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6" t="s">
        <v>218</v>
      </c>
      <c r="AT186" s="216" t="s">
        <v>153</v>
      </c>
      <c r="AU186" s="216" t="s">
        <v>84</v>
      </c>
      <c r="AY186" s="14" t="s">
        <v>151</v>
      </c>
      <c r="BE186" s="217">
        <f t="shared" si="24"/>
        <v>0</v>
      </c>
      <c r="BF186" s="217">
        <f t="shared" si="25"/>
        <v>0</v>
      </c>
      <c r="BG186" s="217">
        <f t="shared" si="26"/>
        <v>0</v>
      </c>
      <c r="BH186" s="217">
        <f t="shared" si="27"/>
        <v>0</v>
      </c>
      <c r="BI186" s="217">
        <f t="shared" si="28"/>
        <v>0</v>
      </c>
      <c r="BJ186" s="14" t="s">
        <v>80</v>
      </c>
      <c r="BK186" s="217">
        <f t="shared" si="29"/>
        <v>0</v>
      </c>
      <c r="BL186" s="14" t="s">
        <v>218</v>
      </c>
      <c r="BM186" s="216" t="s">
        <v>797</v>
      </c>
    </row>
    <row r="187" spans="1:65" s="2" customFormat="1" ht="21.75" customHeight="1">
      <c r="A187" s="31"/>
      <c r="B187" s="32"/>
      <c r="C187" s="205" t="s">
        <v>350</v>
      </c>
      <c r="D187" s="205" t="s">
        <v>153</v>
      </c>
      <c r="E187" s="206" t="s">
        <v>798</v>
      </c>
      <c r="F187" s="207" t="s">
        <v>799</v>
      </c>
      <c r="G187" s="208" t="s">
        <v>385</v>
      </c>
      <c r="H187" s="218"/>
      <c r="I187" s="210"/>
      <c r="J187" s="211">
        <f t="shared" si="20"/>
        <v>0</v>
      </c>
      <c r="K187" s="207" t="s">
        <v>157</v>
      </c>
      <c r="L187" s="36"/>
      <c r="M187" s="212" t="s">
        <v>1</v>
      </c>
      <c r="N187" s="213" t="s">
        <v>40</v>
      </c>
      <c r="O187" s="68"/>
      <c r="P187" s="214">
        <f t="shared" si="21"/>
        <v>0</v>
      </c>
      <c r="Q187" s="214">
        <v>0</v>
      </c>
      <c r="R187" s="214">
        <f t="shared" si="22"/>
        <v>0</v>
      </c>
      <c r="S187" s="214">
        <v>0</v>
      </c>
      <c r="T187" s="215">
        <f t="shared" si="2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6" t="s">
        <v>218</v>
      </c>
      <c r="AT187" s="216" t="s">
        <v>153</v>
      </c>
      <c r="AU187" s="216" t="s">
        <v>84</v>
      </c>
      <c r="AY187" s="14" t="s">
        <v>151</v>
      </c>
      <c r="BE187" s="217">
        <f t="shared" si="24"/>
        <v>0</v>
      </c>
      <c r="BF187" s="217">
        <f t="shared" si="25"/>
        <v>0</v>
      </c>
      <c r="BG187" s="217">
        <f t="shared" si="26"/>
        <v>0</v>
      </c>
      <c r="BH187" s="217">
        <f t="shared" si="27"/>
        <v>0</v>
      </c>
      <c r="BI187" s="217">
        <f t="shared" si="28"/>
        <v>0</v>
      </c>
      <c r="BJ187" s="14" t="s">
        <v>80</v>
      </c>
      <c r="BK187" s="217">
        <f t="shared" si="29"/>
        <v>0</v>
      </c>
      <c r="BL187" s="14" t="s">
        <v>218</v>
      </c>
      <c r="BM187" s="216" t="s">
        <v>800</v>
      </c>
    </row>
    <row r="188" spans="2:63" s="12" customFormat="1" ht="22.9" customHeight="1">
      <c r="B188" s="189"/>
      <c r="C188" s="190"/>
      <c r="D188" s="191" t="s">
        <v>74</v>
      </c>
      <c r="E188" s="203" t="s">
        <v>801</v>
      </c>
      <c r="F188" s="203" t="s">
        <v>802</v>
      </c>
      <c r="G188" s="190"/>
      <c r="H188" s="190"/>
      <c r="I188" s="193"/>
      <c r="J188" s="204">
        <f>BK188</f>
        <v>0</v>
      </c>
      <c r="K188" s="190"/>
      <c r="L188" s="195"/>
      <c r="M188" s="196"/>
      <c r="N188" s="197"/>
      <c r="O188" s="197"/>
      <c r="P188" s="198">
        <f>SUM(P189:P211)</f>
        <v>0</v>
      </c>
      <c r="Q188" s="197"/>
      <c r="R188" s="198">
        <f>SUM(R189:R211)</f>
        <v>6.68088</v>
      </c>
      <c r="S188" s="197"/>
      <c r="T188" s="199">
        <f>SUM(T189:T211)</f>
        <v>11.067</v>
      </c>
      <c r="AR188" s="200" t="s">
        <v>84</v>
      </c>
      <c r="AT188" s="201" t="s">
        <v>74</v>
      </c>
      <c r="AU188" s="201" t="s">
        <v>80</v>
      </c>
      <c r="AY188" s="200" t="s">
        <v>151</v>
      </c>
      <c r="BK188" s="202">
        <f>SUM(BK189:BK211)</f>
        <v>0</v>
      </c>
    </row>
    <row r="189" spans="1:65" s="2" customFormat="1" ht="16.5" customHeight="1">
      <c r="A189" s="31"/>
      <c r="B189" s="32"/>
      <c r="C189" s="205" t="s">
        <v>354</v>
      </c>
      <c r="D189" s="205" t="s">
        <v>153</v>
      </c>
      <c r="E189" s="206" t="s">
        <v>803</v>
      </c>
      <c r="F189" s="207" t="s">
        <v>804</v>
      </c>
      <c r="G189" s="208" t="s">
        <v>166</v>
      </c>
      <c r="H189" s="209">
        <v>465</v>
      </c>
      <c r="I189" s="210"/>
      <c r="J189" s="211">
        <f aca="true" t="shared" si="30" ref="J189:J211">ROUND(I189*H189,2)</f>
        <v>0</v>
      </c>
      <c r="K189" s="207" t="s">
        <v>157</v>
      </c>
      <c r="L189" s="36"/>
      <c r="M189" s="212" t="s">
        <v>1</v>
      </c>
      <c r="N189" s="213" t="s">
        <v>40</v>
      </c>
      <c r="O189" s="68"/>
      <c r="P189" s="214">
        <f aca="true" t="shared" si="31" ref="P189:P211">O189*H189</f>
        <v>0</v>
      </c>
      <c r="Q189" s="214">
        <v>0</v>
      </c>
      <c r="R189" s="214">
        <f aca="true" t="shared" si="32" ref="R189:R211">Q189*H189</f>
        <v>0</v>
      </c>
      <c r="S189" s="214">
        <v>0.0238</v>
      </c>
      <c r="T189" s="215">
        <f aca="true" t="shared" si="33" ref="T189:T211">S189*H189</f>
        <v>11.067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16" t="s">
        <v>218</v>
      </c>
      <c r="AT189" s="216" t="s">
        <v>153</v>
      </c>
      <c r="AU189" s="216" t="s">
        <v>84</v>
      </c>
      <c r="AY189" s="14" t="s">
        <v>151</v>
      </c>
      <c r="BE189" s="217">
        <f aca="true" t="shared" si="34" ref="BE189:BE211">IF(N189="základní",J189,0)</f>
        <v>0</v>
      </c>
      <c r="BF189" s="217">
        <f aca="true" t="shared" si="35" ref="BF189:BF211">IF(N189="snížená",J189,0)</f>
        <v>0</v>
      </c>
      <c r="BG189" s="217">
        <f aca="true" t="shared" si="36" ref="BG189:BG211">IF(N189="zákl. přenesená",J189,0)</f>
        <v>0</v>
      </c>
      <c r="BH189" s="217">
        <f aca="true" t="shared" si="37" ref="BH189:BH211">IF(N189="sníž. přenesená",J189,0)</f>
        <v>0</v>
      </c>
      <c r="BI189" s="217">
        <f aca="true" t="shared" si="38" ref="BI189:BI211">IF(N189="nulová",J189,0)</f>
        <v>0</v>
      </c>
      <c r="BJ189" s="14" t="s">
        <v>80</v>
      </c>
      <c r="BK189" s="217">
        <f aca="true" t="shared" si="39" ref="BK189:BK211">ROUND(I189*H189,2)</f>
        <v>0</v>
      </c>
      <c r="BL189" s="14" t="s">
        <v>218</v>
      </c>
      <c r="BM189" s="216" t="s">
        <v>805</v>
      </c>
    </row>
    <row r="190" spans="1:65" s="2" customFormat="1" ht="33" customHeight="1">
      <c r="A190" s="31"/>
      <c r="B190" s="32"/>
      <c r="C190" s="205" t="s">
        <v>358</v>
      </c>
      <c r="D190" s="205" t="s">
        <v>153</v>
      </c>
      <c r="E190" s="206" t="s">
        <v>806</v>
      </c>
      <c r="F190" s="207" t="s">
        <v>807</v>
      </c>
      <c r="G190" s="208" t="s">
        <v>172</v>
      </c>
      <c r="H190" s="209">
        <v>1</v>
      </c>
      <c r="I190" s="210"/>
      <c r="J190" s="211">
        <f t="shared" si="30"/>
        <v>0</v>
      </c>
      <c r="K190" s="207" t="s">
        <v>157</v>
      </c>
      <c r="L190" s="36"/>
      <c r="M190" s="212" t="s">
        <v>1</v>
      </c>
      <c r="N190" s="213" t="s">
        <v>40</v>
      </c>
      <c r="O190" s="68"/>
      <c r="P190" s="214">
        <f t="shared" si="31"/>
        <v>0</v>
      </c>
      <c r="Q190" s="214">
        <v>0.02502</v>
      </c>
      <c r="R190" s="214">
        <f t="shared" si="32"/>
        <v>0.02502</v>
      </c>
      <c r="S190" s="214">
        <v>0</v>
      </c>
      <c r="T190" s="215">
        <f t="shared" si="3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6" t="s">
        <v>218</v>
      </c>
      <c r="AT190" s="216" t="s">
        <v>153</v>
      </c>
      <c r="AU190" s="216" t="s">
        <v>84</v>
      </c>
      <c r="AY190" s="14" t="s">
        <v>151</v>
      </c>
      <c r="BE190" s="217">
        <f t="shared" si="34"/>
        <v>0</v>
      </c>
      <c r="BF190" s="217">
        <f t="shared" si="35"/>
        <v>0</v>
      </c>
      <c r="BG190" s="217">
        <f t="shared" si="36"/>
        <v>0</v>
      </c>
      <c r="BH190" s="217">
        <f t="shared" si="37"/>
        <v>0</v>
      </c>
      <c r="BI190" s="217">
        <f t="shared" si="38"/>
        <v>0</v>
      </c>
      <c r="BJ190" s="14" t="s">
        <v>80</v>
      </c>
      <c r="BK190" s="217">
        <f t="shared" si="39"/>
        <v>0</v>
      </c>
      <c r="BL190" s="14" t="s">
        <v>218</v>
      </c>
      <c r="BM190" s="216" t="s">
        <v>808</v>
      </c>
    </row>
    <row r="191" spans="1:65" s="2" customFormat="1" ht="33" customHeight="1">
      <c r="A191" s="31"/>
      <c r="B191" s="32"/>
      <c r="C191" s="205" t="s">
        <v>362</v>
      </c>
      <c r="D191" s="205" t="s">
        <v>153</v>
      </c>
      <c r="E191" s="206" t="s">
        <v>809</v>
      </c>
      <c r="F191" s="207" t="s">
        <v>810</v>
      </c>
      <c r="G191" s="208" t="s">
        <v>172</v>
      </c>
      <c r="H191" s="209">
        <v>1</v>
      </c>
      <c r="I191" s="210"/>
      <c r="J191" s="211">
        <f t="shared" si="30"/>
        <v>0</v>
      </c>
      <c r="K191" s="207" t="s">
        <v>157</v>
      </c>
      <c r="L191" s="36"/>
      <c r="M191" s="212" t="s">
        <v>1</v>
      </c>
      <c r="N191" s="213" t="s">
        <v>40</v>
      </c>
      <c r="O191" s="68"/>
      <c r="P191" s="214">
        <f t="shared" si="31"/>
        <v>0</v>
      </c>
      <c r="Q191" s="214">
        <v>0.02828</v>
      </c>
      <c r="R191" s="214">
        <f t="shared" si="32"/>
        <v>0.02828</v>
      </c>
      <c r="S191" s="214">
        <v>0</v>
      </c>
      <c r="T191" s="215">
        <f t="shared" si="3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16" t="s">
        <v>218</v>
      </c>
      <c r="AT191" s="216" t="s">
        <v>153</v>
      </c>
      <c r="AU191" s="216" t="s">
        <v>84</v>
      </c>
      <c r="AY191" s="14" t="s">
        <v>151</v>
      </c>
      <c r="BE191" s="217">
        <f t="shared" si="34"/>
        <v>0</v>
      </c>
      <c r="BF191" s="217">
        <f t="shared" si="35"/>
        <v>0</v>
      </c>
      <c r="BG191" s="217">
        <f t="shared" si="36"/>
        <v>0</v>
      </c>
      <c r="BH191" s="217">
        <f t="shared" si="37"/>
        <v>0</v>
      </c>
      <c r="BI191" s="217">
        <f t="shared" si="38"/>
        <v>0</v>
      </c>
      <c r="BJ191" s="14" t="s">
        <v>80</v>
      </c>
      <c r="BK191" s="217">
        <f t="shared" si="39"/>
        <v>0</v>
      </c>
      <c r="BL191" s="14" t="s">
        <v>218</v>
      </c>
      <c r="BM191" s="216" t="s">
        <v>811</v>
      </c>
    </row>
    <row r="192" spans="1:65" s="2" customFormat="1" ht="33" customHeight="1">
      <c r="A192" s="31"/>
      <c r="B192" s="32"/>
      <c r="C192" s="205" t="s">
        <v>366</v>
      </c>
      <c r="D192" s="205" t="s">
        <v>153</v>
      </c>
      <c r="E192" s="206" t="s">
        <v>812</v>
      </c>
      <c r="F192" s="207" t="s">
        <v>813</v>
      </c>
      <c r="G192" s="208" t="s">
        <v>172</v>
      </c>
      <c r="H192" s="209">
        <v>7</v>
      </c>
      <c r="I192" s="210"/>
      <c r="J192" s="211">
        <f t="shared" si="30"/>
        <v>0</v>
      </c>
      <c r="K192" s="207" t="s">
        <v>157</v>
      </c>
      <c r="L192" s="36"/>
      <c r="M192" s="212" t="s">
        <v>1</v>
      </c>
      <c r="N192" s="213" t="s">
        <v>40</v>
      </c>
      <c r="O192" s="68"/>
      <c r="P192" s="214">
        <f t="shared" si="31"/>
        <v>0</v>
      </c>
      <c r="Q192" s="214">
        <v>0.0348</v>
      </c>
      <c r="R192" s="214">
        <f t="shared" si="32"/>
        <v>0.24359999999999998</v>
      </c>
      <c r="S192" s="214">
        <v>0</v>
      </c>
      <c r="T192" s="215">
        <f t="shared" si="3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16" t="s">
        <v>218</v>
      </c>
      <c r="AT192" s="216" t="s">
        <v>153</v>
      </c>
      <c r="AU192" s="216" t="s">
        <v>84</v>
      </c>
      <c r="AY192" s="14" t="s">
        <v>151</v>
      </c>
      <c r="BE192" s="217">
        <f t="shared" si="34"/>
        <v>0</v>
      </c>
      <c r="BF192" s="217">
        <f t="shared" si="35"/>
        <v>0</v>
      </c>
      <c r="BG192" s="217">
        <f t="shared" si="36"/>
        <v>0</v>
      </c>
      <c r="BH192" s="217">
        <f t="shared" si="37"/>
        <v>0</v>
      </c>
      <c r="BI192" s="217">
        <f t="shared" si="38"/>
        <v>0</v>
      </c>
      <c r="BJ192" s="14" t="s">
        <v>80</v>
      </c>
      <c r="BK192" s="217">
        <f t="shared" si="39"/>
        <v>0</v>
      </c>
      <c r="BL192" s="14" t="s">
        <v>218</v>
      </c>
      <c r="BM192" s="216" t="s">
        <v>814</v>
      </c>
    </row>
    <row r="193" spans="1:65" s="2" customFormat="1" ht="33" customHeight="1">
      <c r="A193" s="31"/>
      <c r="B193" s="32"/>
      <c r="C193" s="205" t="s">
        <v>370</v>
      </c>
      <c r="D193" s="205" t="s">
        <v>153</v>
      </c>
      <c r="E193" s="206" t="s">
        <v>815</v>
      </c>
      <c r="F193" s="207" t="s">
        <v>816</v>
      </c>
      <c r="G193" s="208" t="s">
        <v>172</v>
      </c>
      <c r="H193" s="209">
        <v>14</v>
      </c>
      <c r="I193" s="210"/>
      <c r="J193" s="211">
        <f t="shared" si="30"/>
        <v>0</v>
      </c>
      <c r="K193" s="207" t="s">
        <v>157</v>
      </c>
      <c r="L193" s="36"/>
      <c r="M193" s="212" t="s">
        <v>1</v>
      </c>
      <c r="N193" s="213" t="s">
        <v>40</v>
      </c>
      <c r="O193" s="68"/>
      <c r="P193" s="214">
        <f t="shared" si="31"/>
        <v>0</v>
      </c>
      <c r="Q193" s="214">
        <v>0.08032</v>
      </c>
      <c r="R193" s="214">
        <f t="shared" si="32"/>
        <v>1.1244800000000001</v>
      </c>
      <c r="S193" s="214">
        <v>0</v>
      </c>
      <c r="T193" s="215">
        <f t="shared" si="3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6" t="s">
        <v>218</v>
      </c>
      <c r="AT193" s="216" t="s">
        <v>153</v>
      </c>
      <c r="AU193" s="216" t="s">
        <v>84</v>
      </c>
      <c r="AY193" s="14" t="s">
        <v>151</v>
      </c>
      <c r="BE193" s="217">
        <f t="shared" si="34"/>
        <v>0</v>
      </c>
      <c r="BF193" s="217">
        <f t="shared" si="35"/>
        <v>0</v>
      </c>
      <c r="BG193" s="217">
        <f t="shared" si="36"/>
        <v>0</v>
      </c>
      <c r="BH193" s="217">
        <f t="shared" si="37"/>
        <v>0</v>
      </c>
      <c r="BI193" s="217">
        <f t="shared" si="38"/>
        <v>0</v>
      </c>
      <c r="BJ193" s="14" t="s">
        <v>80</v>
      </c>
      <c r="BK193" s="217">
        <f t="shared" si="39"/>
        <v>0</v>
      </c>
      <c r="BL193" s="14" t="s">
        <v>218</v>
      </c>
      <c r="BM193" s="216" t="s">
        <v>817</v>
      </c>
    </row>
    <row r="194" spans="1:65" s="2" customFormat="1" ht="21.75" customHeight="1">
      <c r="A194" s="31"/>
      <c r="B194" s="32"/>
      <c r="C194" s="205" t="s">
        <v>374</v>
      </c>
      <c r="D194" s="205" t="s">
        <v>153</v>
      </c>
      <c r="E194" s="206" t="s">
        <v>818</v>
      </c>
      <c r="F194" s="207" t="s">
        <v>819</v>
      </c>
      <c r="G194" s="208" t="s">
        <v>172</v>
      </c>
      <c r="H194" s="209">
        <v>1</v>
      </c>
      <c r="I194" s="210"/>
      <c r="J194" s="211">
        <f t="shared" si="30"/>
        <v>0</v>
      </c>
      <c r="K194" s="207" t="s">
        <v>157</v>
      </c>
      <c r="L194" s="36"/>
      <c r="M194" s="212" t="s">
        <v>1</v>
      </c>
      <c r="N194" s="213" t="s">
        <v>40</v>
      </c>
      <c r="O194" s="68"/>
      <c r="P194" s="214">
        <f t="shared" si="31"/>
        <v>0</v>
      </c>
      <c r="Q194" s="214">
        <v>0.01088</v>
      </c>
      <c r="R194" s="214">
        <f t="shared" si="32"/>
        <v>0.01088</v>
      </c>
      <c r="S194" s="214">
        <v>0</v>
      </c>
      <c r="T194" s="215">
        <f t="shared" si="3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16" t="s">
        <v>218</v>
      </c>
      <c r="AT194" s="216" t="s">
        <v>153</v>
      </c>
      <c r="AU194" s="216" t="s">
        <v>84</v>
      </c>
      <c r="AY194" s="14" t="s">
        <v>151</v>
      </c>
      <c r="BE194" s="217">
        <f t="shared" si="34"/>
        <v>0</v>
      </c>
      <c r="BF194" s="217">
        <f t="shared" si="35"/>
        <v>0</v>
      </c>
      <c r="BG194" s="217">
        <f t="shared" si="36"/>
        <v>0</v>
      </c>
      <c r="BH194" s="217">
        <f t="shared" si="37"/>
        <v>0</v>
      </c>
      <c r="BI194" s="217">
        <f t="shared" si="38"/>
        <v>0</v>
      </c>
      <c r="BJ194" s="14" t="s">
        <v>80</v>
      </c>
      <c r="BK194" s="217">
        <f t="shared" si="39"/>
        <v>0</v>
      </c>
      <c r="BL194" s="14" t="s">
        <v>218</v>
      </c>
      <c r="BM194" s="216" t="s">
        <v>820</v>
      </c>
    </row>
    <row r="195" spans="1:65" s="2" customFormat="1" ht="21.75" customHeight="1">
      <c r="A195" s="31"/>
      <c r="B195" s="32"/>
      <c r="C195" s="205" t="s">
        <v>378</v>
      </c>
      <c r="D195" s="205" t="s">
        <v>153</v>
      </c>
      <c r="E195" s="206" t="s">
        <v>821</v>
      </c>
      <c r="F195" s="207" t="s">
        <v>822</v>
      </c>
      <c r="G195" s="208" t="s">
        <v>172</v>
      </c>
      <c r="H195" s="209">
        <v>1</v>
      </c>
      <c r="I195" s="210"/>
      <c r="J195" s="211">
        <f t="shared" si="30"/>
        <v>0</v>
      </c>
      <c r="K195" s="207" t="s">
        <v>157</v>
      </c>
      <c r="L195" s="36"/>
      <c r="M195" s="212" t="s">
        <v>1</v>
      </c>
      <c r="N195" s="213" t="s">
        <v>40</v>
      </c>
      <c r="O195" s="68"/>
      <c r="P195" s="214">
        <f t="shared" si="31"/>
        <v>0</v>
      </c>
      <c r="Q195" s="214">
        <v>0.0134</v>
      </c>
      <c r="R195" s="214">
        <f t="shared" si="32"/>
        <v>0.0134</v>
      </c>
      <c r="S195" s="214">
        <v>0</v>
      </c>
      <c r="T195" s="215">
        <f t="shared" si="3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6" t="s">
        <v>218</v>
      </c>
      <c r="AT195" s="216" t="s">
        <v>153</v>
      </c>
      <c r="AU195" s="216" t="s">
        <v>84</v>
      </c>
      <c r="AY195" s="14" t="s">
        <v>151</v>
      </c>
      <c r="BE195" s="217">
        <f t="shared" si="34"/>
        <v>0</v>
      </c>
      <c r="BF195" s="217">
        <f t="shared" si="35"/>
        <v>0</v>
      </c>
      <c r="BG195" s="217">
        <f t="shared" si="36"/>
        <v>0</v>
      </c>
      <c r="BH195" s="217">
        <f t="shared" si="37"/>
        <v>0</v>
      </c>
      <c r="BI195" s="217">
        <f t="shared" si="38"/>
        <v>0</v>
      </c>
      <c r="BJ195" s="14" t="s">
        <v>80</v>
      </c>
      <c r="BK195" s="217">
        <f t="shared" si="39"/>
        <v>0</v>
      </c>
      <c r="BL195" s="14" t="s">
        <v>218</v>
      </c>
      <c r="BM195" s="216" t="s">
        <v>823</v>
      </c>
    </row>
    <row r="196" spans="1:65" s="2" customFormat="1" ht="21.75" customHeight="1">
      <c r="A196" s="31"/>
      <c r="B196" s="32"/>
      <c r="C196" s="205" t="s">
        <v>382</v>
      </c>
      <c r="D196" s="205" t="s">
        <v>153</v>
      </c>
      <c r="E196" s="206" t="s">
        <v>824</v>
      </c>
      <c r="F196" s="207" t="s">
        <v>825</v>
      </c>
      <c r="G196" s="208" t="s">
        <v>172</v>
      </c>
      <c r="H196" s="209">
        <v>1</v>
      </c>
      <c r="I196" s="210"/>
      <c r="J196" s="211">
        <f t="shared" si="30"/>
        <v>0</v>
      </c>
      <c r="K196" s="207" t="s">
        <v>157</v>
      </c>
      <c r="L196" s="36"/>
      <c r="M196" s="212" t="s">
        <v>1</v>
      </c>
      <c r="N196" s="213" t="s">
        <v>40</v>
      </c>
      <c r="O196" s="68"/>
      <c r="P196" s="214">
        <f t="shared" si="31"/>
        <v>0</v>
      </c>
      <c r="Q196" s="214">
        <v>0.0185</v>
      </c>
      <c r="R196" s="214">
        <f t="shared" si="32"/>
        <v>0.0185</v>
      </c>
      <c r="S196" s="214">
        <v>0</v>
      </c>
      <c r="T196" s="215">
        <f t="shared" si="3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16" t="s">
        <v>218</v>
      </c>
      <c r="AT196" s="216" t="s">
        <v>153</v>
      </c>
      <c r="AU196" s="216" t="s">
        <v>84</v>
      </c>
      <c r="AY196" s="14" t="s">
        <v>151</v>
      </c>
      <c r="BE196" s="217">
        <f t="shared" si="34"/>
        <v>0</v>
      </c>
      <c r="BF196" s="217">
        <f t="shared" si="35"/>
        <v>0</v>
      </c>
      <c r="BG196" s="217">
        <f t="shared" si="36"/>
        <v>0</v>
      </c>
      <c r="BH196" s="217">
        <f t="shared" si="37"/>
        <v>0</v>
      </c>
      <c r="BI196" s="217">
        <f t="shared" si="38"/>
        <v>0</v>
      </c>
      <c r="BJ196" s="14" t="s">
        <v>80</v>
      </c>
      <c r="BK196" s="217">
        <f t="shared" si="39"/>
        <v>0</v>
      </c>
      <c r="BL196" s="14" t="s">
        <v>218</v>
      </c>
      <c r="BM196" s="216" t="s">
        <v>826</v>
      </c>
    </row>
    <row r="197" spans="1:65" s="2" customFormat="1" ht="33" customHeight="1">
      <c r="A197" s="31"/>
      <c r="B197" s="32"/>
      <c r="C197" s="205" t="s">
        <v>389</v>
      </c>
      <c r="D197" s="205" t="s">
        <v>153</v>
      </c>
      <c r="E197" s="206" t="s">
        <v>827</v>
      </c>
      <c r="F197" s="207" t="s">
        <v>828</v>
      </c>
      <c r="G197" s="208" t="s">
        <v>172</v>
      </c>
      <c r="H197" s="209">
        <v>2</v>
      </c>
      <c r="I197" s="210"/>
      <c r="J197" s="211">
        <f t="shared" si="30"/>
        <v>0</v>
      </c>
      <c r="K197" s="207" t="s">
        <v>157</v>
      </c>
      <c r="L197" s="36"/>
      <c r="M197" s="212" t="s">
        <v>1</v>
      </c>
      <c r="N197" s="213" t="s">
        <v>40</v>
      </c>
      <c r="O197" s="68"/>
      <c r="P197" s="214">
        <f t="shared" si="31"/>
        <v>0</v>
      </c>
      <c r="Q197" s="214">
        <v>0.02502</v>
      </c>
      <c r="R197" s="214">
        <f t="shared" si="32"/>
        <v>0.05004</v>
      </c>
      <c r="S197" s="214">
        <v>0</v>
      </c>
      <c r="T197" s="215">
        <f t="shared" si="3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16" t="s">
        <v>218</v>
      </c>
      <c r="AT197" s="216" t="s">
        <v>153</v>
      </c>
      <c r="AU197" s="216" t="s">
        <v>84</v>
      </c>
      <c r="AY197" s="14" t="s">
        <v>151</v>
      </c>
      <c r="BE197" s="217">
        <f t="shared" si="34"/>
        <v>0</v>
      </c>
      <c r="BF197" s="217">
        <f t="shared" si="35"/>
        <v>0</v>
      </c>
      <c r="BG197" s="217">
        <f t="shared" si="36"/>
        <v>0</v>
      </c>
      <c r="BH197" s="217">
        <f t="shared" si="37"/>
        <v>0</v>
      </c>
      <c r="BI197" s="217">
        <f t="shared" si="38"/>
        <v>0</v>
      </c>
      <c r="BJ197" s="14" t="s">
        <v>80</v>
      </c>
      <c r="BK197" s="217">
        <f t="shared" si="39"/>
        <v>0</v>
      </c>
      <c r="BL197" s="14" t="s">
        <v>218</v>
      </c>
      <c r="BM197" s="216" t="s">
        <v>829</v>
      </c>
    </row>
    <row r="198" spans="1:65" s="2" customFormat="1" ht="33" customHeight="1">
      <c r="A198" s="31"/>
      <c r="B198" s="32"/>
      <c r="C198" s="205" t="s">
        <v>393</v>
      </c>
      <c r="D198" s="205" t="s">
        <v>153</v>
      </c>
      <c r="E198" s="206" t="s">
        <v>830</v>
      </c>
      <c r="F198" s="207" t="s">
        <v>831</v>
      </c>
      <c r="G198" s="208" t="s">
        <v>172</v>
      </c>
      <c r="H198" s="209">
        <v>17</v>
      </c>
      <c r="I198" s="210"/>
      <c r="J198" s="211">
        <f t="shared" si="30"/>
        <v>0</v>
      </c>
      <c r="K198" s="207" t="s">
        <v>157</v>
      </c>
      <c r="L198" s="36"/>
      <c r="M198" s="212" t="s">
        <v>1</v>
      </c>
      <c r="N198" s="213" t="s">
        <v>40</v>
      </c>
      <c r="O198" s="68"/>
      <c r="P198" s="214">
        <f t="shared" si="31"/>
        <v>0</v>
      </c>
      <c r="Q198" s="214">
        <v>0.02828</v>
      </c>
      <c r="R198" s="214">
        <f t="shared" si="32"/>
        <v>0.48075999999999997</v>
      </c>
      <c r="S198" s="214">
        <v>0</v>
      </c>
      <c r="T198" s="215">
        <f t="shared" si="3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16" t="s">
        <v>218</v>
      </c>
      <c r="AT198" s="216" t="s">
        <v>153</v>
      </c>
      <c r="AU198" s="216" t="s">
        <v>84</v>
      </c>
      <c r="AY198" s="14" t="s">
        <v>151</v>
      </c>
      <c r="BE198" s="217">
        <f t="shared" si="34"/>
        <v>0</v>
      </c>
      <c r="BF198" s="217">
        <f t="shared" si="35"/>
        <v>0</v>
      </c>
      <c r="BG198" s="217">
        <f t="shared" si="36"/>
        <v>0</v>
      </c>
      <c r="BH198" s="217">
        <f t="shared" si="37"/>
        <v>0</v>
      </c>
      <c r="BI198" s="217">
        <f t="shared" si="38"/>
        <v>0</v>
      </c>
      <c r="BJ198" s="14" t="s">
        <v>80</v>
      </c>
      <c r="BK198" s="217">
        <f t="shared" si="39"/>
        <v>0</v>
      </c>
      <c r="BL198" s="14" t="s">
        <v>218</v>
      </c>
      <c r="BM198" s="216" t="s">
        <v>832</v>
      </c>
    </row>
    <row r="199" spans="1:65" s="2" customFormat="1" ht="33" customHeight="1">
      <c r="A199" s="31"/>
      <c r="B199" s="32"/>
      <c r="C199" s="205" t="s">
        <v>397</v>
      </c>
      <c r="D199" s="205" t="s">
        <v>153</v>
      </c>
      <c r="E199" s="206" t="s">
        <v>833</v>
      </c>
      <c r="F199" s="207" t="s">
        <v>834</v>
      </c>
      <c r="G199" s="208" t="s">
        <v>172</v>
      </c>
      <c r="H199" s="209">
        <v>7</v>
      </c>
      <c r="I199" s="210"/>
      <c r="J199" s="211">
        <f t="shared" si="30"/>
        <v>0</v>
      </c>
      <c r="K199" s="207" t="s">
        <v>157</v>
      </c>
      <c r="L199" s="36"/>
      <c r="M199" s="212" t="s">
        <v>1</v>
      </c>
      <c r="N199" s="213" t="s">
        <v>40</v>
      </c>
      <c r="O199" s="68"/>
      <c r="P199" s="214">
        <f t="shared" si="31"/>
        <v>0</v>
      </c>
      <c r="Q199" s="214">
        <v>0.03154</v>
      </c>
      <c r="R199" s="214">
        <f t="shared" si="32"/>
        <v>0.22077999999999998</v>
      </c>
      <c r="S199" s="214">
        <v>0</v>
      </c>
      <c r="T199" s="215">
        <f t="shared" si="3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16" t="s">
        <v>218</v>
      </c>
      <c r="AT199" s="216" t="s">
        <v>153</v>
      </c>
      <c r="AU199" s="216" t="s">
        <v>84</v>
      </c>
      <c r="AY199" s="14" t="s">
        <v>151</v>
      </c>
      <c r="BE199" s="217">
        <f t="shared" si="34"/>
        <v>0</v>
      </c>
      <c r="BF199" s="217">
        <f t="shared" si="35"/>
        <v>0</v>
      </c>
      <c r="BG199" s="217">
        <f t="shared" si="36"/>
        <v>0</v>
      </c>
      <c r="BH199" s="217">
        <f t="shared" si="37"/>
        <v>0</v>
      </c>
      <c r="BI199" s="217">
        <f t="shared" si="38"/>
        <v>0</v>
      </c>
      <c r="BJ199" s="14" t="s">
        <v>80</v>
      </c>
      <c r="BK199" s="217">
        <f t="shared" si="39"/>
        <v>0</v>
      </c>
      <c r="BL199" s="14" t="s">
        <v>218</v>
      </c>
      <c r="BM199" s="216" t="s">
        <v>835</v>
      </c>
    </row>
    <row r="200" spans="1:65" s="2" customFormat="1" ht="33" customHeight="1">
      <c r="A200" s="31"/>
      <c r="B200" s="32"/>
      <c r="C200" s="205" t="s">
        <v>401</v>
      </c>
      <c r="D200" s="205" t="s">
        <v>153</v>
      </c>
      <c r="E200" s="206" t="s">
        <v>836</v>
      </c>
      <c r="F200" s="207" t="s">
        <v>837</v>
      </c>
      <c r="G200" s="208" t="s">
        <v>172</v>
      </c>
      <c r="H200" s="209">
        <v>10</v>
      </c>
      <c r="I200" s="210"/>
      <c r="J200" s="211">
        <f t="shared" si="30"/>
        <v>0</v>
      </c>
      <c r="K200" s="207" t="s">
        <v>157</v>
      </c>
      <c r="L200" s="36"/>
      <c r="M200" s="212" t="s">
        <v>1</v>
      </c>
      <c r="N200" s="213" t="s">
        <v>40</v>
      </c>
      <c r="O200" s="68"/>
      <c r="P200" s="214">
        <f t="shared" si="31"/>
        <v>0</v>
      </c>
      <c r="Q200" s="214">
        <v>0.0348</v>
      </c>
      <c r="R200" s="214">
        <f t="shared" si="32"/>
        <v>0.348</v>
      </c>
      <c r="S200" s="214">
        <v>0</v>
      </c>
      <c r="T200" s="215">
        <f t="shared" si="3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16" t="s">
        <v>218</v>
      </c>
      <c r="AT200" s="216" t="s">
        <v>153</v>
      </c>
      <c r="AU200" s="216" t="s">
        <v>84</v>
      </c>
      <c r="AY200" s="14" t="s">
        <v>151</v>
      </c>
      <c r="BE200" s="217">
        <f t="shared" si="34"/>
        <v>0</v>
      </c>
      <c r="BF200" s="217">
        <f t="shared" si="35"/>
        <v>0</v>
      </c>
      <c r="BG200" s="217">
        <f t="shared" si="36"/>
        <v>0</v>
      </c>
      <c r="BH200" s="217">
        <f t="shared" si="37"/>
        <v>0</v>
      </c>
      <c r="BI200" s="217">
        <f t="shared" si="38"/>
        <v>0</v>
      </c>
      <c r="BJ200" s="14" t="s">
        <v>80</v>
      </c>
      <c r="BK200" s="217">
        <f t="shared" si="39"/>
        <v>0</v>
      </c>
      <c r="BL200" s="14" t="s">
        <v>218</v>
      </c>
      <c r="BM200" s="216" t="s">
        <v>838</v>
      </c>
    </row>
    <row r="201" spans="1:65" s="2" customFormat="1" ht="33" customHeight="1">
      <c r="A201" s="31"/>
      <c r="B201" s="32"/>
      <c r="C201" s="205" t="s">
        <v>405</v>
      </c>
      <c r="D201" s="205" t="s">
        <v>153</v>
      </c>
      <c r="E201" s="206" t="s">
        <v>839</v>
      </c>
      <c r="F201" s="207" t="s">
        <v>840</v>
      </c>
      <c r="G201" s="208" t="s">
        <v>172</v>
      </c>
      <c r="H201" s="209">
        <v>8</v>
      </c>
      <c r="I201" s="210"/>
      <c r="J201" s="211">
        <f t="shared" si="30"/>
        <v>0</v>
      </c>
      <c r="K201" s="207" t="s">
        <v>157</v>
      </c>
      <c r="L201" s="36"/>
      <c r="M201" s="212" t="s">
        <v>1</v>
      </c>
      <c r="N201" s="213" t="s">
        <v>40</v>
      </c>
      <c r="O201" s="68"/>
      <c r="P201" s="214">
        <f t="shared" si="31"/>
        <v>0</v>
      </c>
      <c r="Q201" s="214">
        <v>0.0372</v>
      </c>
      <c r="R201" s="214">
        <f t="shared" si="32"/>
        <v>0.2976</v>
      </c>
      <c r="S201" s="214">
        <v>0</v>
      </c>
      <c r="T201" s="215">
        <f t="shared" si="3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16" t="s">
        <v>218</v>
      </c>
      <c r="AT201" s="216" t="s">
        <v>153</v>
      </c>
      <c r="AU201" s="216" t="s">
        <v>84</v>
      </c>
      <c r="AY201" s="14" t="s">
        <v>151</v>
      </c>
      <c r="BE201" s="217">
        <f t="shared" si="34"/>
        <v>0</v>
      </c>
      <c r="BF201" s="217">
        <f t="shared" si="35"/>
        <v>0</v>
      </c>
      <c r="BG201" s="217">
        <f t="shared" si="36"/>
        <v>0</v>
      </c>
      <c r="BH201" s="217">
        <f t="shared" si="37"/>
        <v>0</v>
      </c>
      <c r="BI201" s="217">
        <f t="shared" si="38"/>
        <v>0</v>
      </c>
      <c r="BJ201" s="14" t="s">
        <v>80</v>
      </c>
      <c r="BK201" s="217">
        <f t="shared" si="39"/>
        <v>0</v>
      </c>
      <c r="BL201" s="14" t="s">
        <v>218</v>
      </c>
      <c r="BM201" s="216" t="s">
        <v>841</v>
      </c>
    </row>
    <row r="202" spans="1:65" s="2" customFormat="1" ht="33" customHeight="1">
      <c r="A202" s="31"/>
      <c r="B202" s="32"/>
      <c r="C202" s="205" t="s">
        <v>409</v>
      </c>
      <c r="D202" s="205" t="s">
        <v>153</v>
      </c>
      <c r="E202" s="206" t="s">
        <v>842</v>
      </c>
      <c r="F202" s="207" t="s">
        <v>843</v>
      </c>
      <c r="G202" s="208" t="s">
        <v>172</v>
      </c>
      <c r="H202" s="209">
        <v>20</v>
      </c>
      <c r="I202" s="210"/>
      <c r="J202" s="211">
        <f t="shared" si="30"/>
        <v>0</v>
      </c>
      <c r="K202" s="207" t="s">
        <v>157</v>
      </c>
      <c r="L202" s="36"/>
      <c r="M202" s="212" t="s">
        <v>1</v>
      </c>
      <c r="N202" s="213" t="s">
        <v>40</v>
      </c>
      <c r="O202" s="68"/>
      <c r="P202" s="214">
        <f t="shared" si="31"/>
        <v>0</v>
      </c>
      <c r="Q202" s="214">
        <v>0.04132</v>
      </c>
      <c r="R202" s="214">
        <f t="shared" si="32"/>
        <v>0.8264</v>
      </c>
      <c r="S202" s="214">
        <v>0</v>
      </c>
      <c r="T202" s="215">
        <f t="shared" si="3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16" t="s">
        <v>218</v>
      </c>
      <c r="AT202" s="216" t="s">
        <v>153</v>
      </c>
      <c r="AU202" s="216" t="s">
        <v>84</v>
      </c>
      <c r="AY202" s="14" t="s">
        <v>151</v>
      </c>
      <c r="BE202" s="217">
        <f t="shared" si="34"/>
        <v>0</v>
      </c>
      <c r="BF202" s="217">
        <f t="shared" si="35"/>
        <v>0</v>
      </c>
      <c r="BG202" s="217">
        <f t="shared" si="36"/>
        <v>0</v>
      </c>
      <c r="BH202" s="217">
        <f t="shared" si="37"/>
        <v>0</v>
      </c>
      <c r="BI202" s="217">
        <f t="shared" si="38"/>
        <v>0</v>
      </c>
      <c r="BJ202" s="14" t="s">
        <v>80</v>
      </c>
      <c r="BK202" s="217">
        <f t="shared" si="39"/>
        <v>0</v>
      </c>
      <c r="BL202" s="14" t="s">
        <v>218</v>
      </c>
      <c r="BM202" s="216" t="s">
        <v>844</v>
      </c>
    </row>
    <row r="203" spans="1:65" s="2" customFormat="1" ht="33" customHeight="1">
      <c r="A203" s="31"/>
      <c r="B203" s="32"/>
      <c r="C203" s="205" t="s">
        <v>413</v>
      </c>
      <c r="D203" s="205" t="s">
        <v>153</v>
      </c>
      <c r="E203" s="206" t="s">
        <v>845</v>
      </c>
      <c r="F203" s="207" t="s">
        <v>846</v>
      </c>
      <c r="G203" s="208" t="s">
        <v>172</v>
      </c>
      <c r="H203" s="209">
        <v>1</v>
      </c>
      <c r="I203" s="210"/>
      <c r="J203" s="211">
        <f t="shared" si="30"/>
        <v>0</v>
      </c>
      <c r="K203" s="207" t="s">
        <v>157</v>
      </c>
      <c r="L203" s="36"/>
      <c r="M203" s="212" t="s">
        <v>1</v>
      </c>
      <c r="N203" s="213" t="s">
        <v>40</v>
      </c>
      <c r="O203" s="68"/>
      <c r="P203" s="214">
        <f t="shared" si="31"/>
        <v>0</v>
      </c>
      <c r="Q203" s="214">
        <v>0.04784</v>
      </c>
      <c r="R203" s="214">
        <f t="shared" si="32"/>
        <v>0.04784</v>
      </c>
      <c r="S203" s="214">
        <v>0</v>
      </c>
      <c r="T203" s="215">
        <f t="shared" si="3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16" t="s">
        <v>218</v>
      </c>
      <c r="AT203" s="216" t="s">
        <v>153</v>
      </c>
      <c r="AU203" s="216" t="s">
        <v>84</v>
      </c>
      <c r="AY203" s="14" t="s">
        <v>151</v>
      </c>
      <c r="BE203" s="217">
        <f t="shared" si="34"/>
        <v>0</v>
      </c>
      <c r="BF203" s="217">
        <f t="shared" si="35"/>
        <v>0</v>
      </c>
      <c r="BG203" s="217">
        <f t="shared" si="36"/>
        <v>0</v>
      </c>
      <c r="BH203" s="217">
        <f t="shared" si="37"/>
        <v>0</v>
      </c>
      <c r="BI203" s="217">
        <f t="shared" si="38"/>
        <v>0</v>
      </c>
      <c r="BJ203" s="14" t="s">
        <v>80</v>
      </c>
      <c r="BK203" s="217">
        <f t="shared" si="39"/>
        <v>0</v>
      </c>
      <c r="BL203" s="14" t="s">
        <v>218</v>
      </c>
      <c r="BM203" s="216" t="s">
        <v>847</v>
      </c>
    </row>
    <row r="204" spans="1:65" s="2" customFormat="1" ht="33" customHeight="1">
      <c r="A204" s="31"/>
      <c r="B204" s="32"/>
      <c r="C204" s="205" t="s">
        <v>417</v>
      </c>
      <c r="D204" s="205" t="s">
        <v>153</v>
      </c>
      <c r="E204" s="206" t="s">
        <v>848</v>
      </c>
      <c r="F204" s="207" t="s">
        <v>849</v>
      </c>
      <c r="G204" s="208" t="s">
        <v>172</v>
      </c>
      <c r="H204" s="209">
        <v>2</v>
      </c>
      <c r="I204" s="210"/>
      <c r="J204" s="211">
        <f t="shared" si="30"/>
        <v>0</v>
      </c>
      <c r="K204" s="207" t="s">
        <v>157</v>
      </c>
      <c r="L204" s="36"/>
      <c r="M204" s="212" t="s">
        <v>1</v>
      </c>
      <c r="N204" s="213" t="s">
        <v>40</v>
      </c>
      <c r="O204" s="68"/>
      <c r="P204" s="214">
        <f t="shared" si="31"/>
        <v>0</v>
      </c>
      <c r="Q204" s="214">
        <v>0.03993</v>
      </c>
      <c r="R204" s="214">
        <f t="shared" si="32"/>
        <v>0.07986</v>
      </c>
      <c r="S204" s="214">
        <v>0</v>
      </c>
      <c r="T204" s="215">
        <f t="shared" si="3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16" t="s">
        <v>218</v>
      </c>
      <c r="AT204" s="216" t="s">
        <v>153</v>
      </c>
      <c r="AU204" s="216" t="s">
        <v>84</v>
      </c>
      <c r="AY204" s="14" t="s">
        <v>151</v>
      </c>
      <c r="BE204" s="217">
        <f t="shared" si="34"/>
        <v>0</v>
      </c>
      <c r="BF204" s="217">
        <f t="shared" si="35"/>
        <v>0</v>
      </c>
      <c r="BG204" s="217">
        <f t="shared" si="36"/>
        <v>0</v>
      </c>
      <c r="BH204" s="217">
        <f t="shared" si="37"/>
        <v>0</v>
      </c>
      <c r="BI204" s="217">
        <f t="shared" si="38"/>
        <v>0</v>
      </c>
      <c r="BJ204" s="14" t="s">
        <v>80</v>
      </c>
      <c r="BK204" s="217">
        <f t="shared" si="39"/>
        <v>0</v>
      </c>
      <c r="BL204" s="14" t="s">
        <v>218</v>
      </c>
      <c r="BM204" s="216" t="s">
        <v>850</v>
      </c>
    </row>
    <row r="205" spans="1:65" s="2" customFormat="1" ht="33" customHeight="1">
      <c r="A205" s="31"/>
      <c r="B205" s="32"/>
      <c r="C205" s="205" t="s">
        <v>421</v>
      </c>
      <c r="D205" s="205" t="s">
        <v>153</v>
      </c>
      <c r="E205" s="206" t="s">
        <v>851</v>
      </c>
      <c r="F205" s="207" t="s">
        <v>852</v>
      </c>
      <c r="G205" s="208" t="s">
        <v>172</v>
      </c>
      <c r="H205" s="209">
        <v>1</v>
      </c>
      <c r="I205" s="210"/>
      <c r="J205" s="211">
        <f t="shared" si="30"/>
        <v>0</v>
      </c>
      <c r="K205" s="207" t="s">
        <v>157</v>
      </c>
      <c r="L205" s="36"/>
      <c r="M205" s="212" t="s">
        <v>1</v>
      </c>
      <c r="N205" s="213" t="s">
        <v>40</v>
      </c>
      <c r="O205" s="68"/>
      <c r="P205" s="214">
        <f t="shared" si="31"/>
        <v>0</v>
      </c>
      <c r="Q205" s="214">
        <v>0.0602</v>
      </c>
      <c r="R205" s="214">
        <f t="shared" si="32"/>
        <v>0.0602</v>
      </c>
      <c r="S205" s="214">
        <v>0</v>
      </c>
      <c r="T205" s="215">
        <f t="shared" si="3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16" t="s">
        <v>218</v>
      </c>
      <c r="AT205" s="216" t="s">
        <v>153</v>
      </c>
      <c r="AU205" s="216" t="s">
        <v>84</v>
      </c>
      <c r="AY205" s="14" t="s">
        <v>151</v>
      </c>
      <c r="BE205" s="217">
        <f t="shared" si="34"/>
        <v>0</v>
      </c>
      <c r="BF205" s="217">
        <f t="shared" si="35"/>
        <v>0</v>
      </c>
      <c r="BG205" s="217">
        <f t="shared" si="36"/>
        <v>0</v>
      </c>
      <c r="BH205" s="217">
        <f t="shared" si="37"/>
        <v>0</v>
      </c>
      <c r="BI205" s="217">
        <f t="shared" si="38"/>
        <v>0</v>
      </c>
      <c r="BJ205" s="14" t="s">
        <v>80</v>
      </c>
      <c r="BK205" s="217">
        <f t="shared" si="39"/>
        <v>0</v>
      </c>
      <c r="BL205" s="14" t="s">
        <v>218</v>
      </c>
      <c r="BM205" s="216" t="s">
        <v>853</v>
      </c>
    </row>
    <row r="206" spans="1:65" s="2" customFormat="1" ht="33" customHeight="1">
      <c r="A206" s="31"/>
      <c r="B206" s="32"/>
      <c r="C206" s="205" t="s">
        <v>425</v>
      </c>
      <c r="D206" s="205" t="s">
        <v>153</v>
      </c>
      <c r="E206" s="206" t="s">
        <v>854</v>
      </c>
      <c r="F206" s="207" t="s">
        <v>855</v>
      </c>
      <c r="G206" s="208" t="s">
        <v>172</v>
      </c>
      <c r="H206" s="209">
        <v>2</v>
      </c>
      <c r="I206" s="210"/>
      <c r="J206" s="211">
        <f t="shared" si="30"/>
        <v>0</v>
      </c>
      <c r="K206" s="207" t="s">
        <v>157</v>
      </c>
      <c r="L206" s="36"/>
      <c r="M206" s="212" t="s">
        <v>1</v>
      </c>
      <c r="N206" s="213" t="s">
        <v>40</v>
      </c>
      <c r="O206" s="68"/>
      <c r="P206" s="214">
        <f t="shared" si="31"/>
        <v>0</v>
      </c>
      <c r="Q206" s="214">
        <v>0.058</v>
      </c>
      <c r="R206" s="214">
        <f t="shared" si="32"/>
        <v>0.116</v>
      </c>
      <c r="S206" s="214">
        <v>0</v>
      </c>
      <c r="T206" s="215">
        <f t="shared" si="3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16" t="s">
        <v>218</v>
      </c>
      <c r="AT206" s="216" t="s">
        <v>153</v>
      </c>
      <c r="AU206" s="216" t="s">
        <v>84</v>
      </c>
      <c r="AY206" s="14" t="s">
        <v>151</v>
      </c>
      <c r="BE206" s="217">
        <f t="shared" si="34"/>
        <v>0</v>
      </c>
      <c r="BF206" s="217">
        <f t="shared" si="35"/>
        <v>0</v>
      </c>
      <c r="BG206" s="217">
        <f t="shared" si="36"/>
        <v>0</v>
      </c>
      <c r="BH206" s="217">
        <f t="shared" si="37"/>
        <v>0</v>
      </c>
      <c r="BI206" s="217">
        <f t="shared" si="38"/>
        <v>0</v>
      </c>
      <c r="BJ206" s="14" t="s">
        <v>80</v>
      </c>
      <c r="BK206" s="217">
        <f t="shared" si="39"/>
        <v>0</v>
      </c>
      <c r="BL206" s="14" t="s">
        <v>218</v>
      </c>
      <c r="BM206" s="216" t="s">
        <v>856</v>
      </c>
    </row>
    <row r="207" spans="1:65" s="2" customFormat="1" ht="33" customHeight="1">
      <c r="A207" s="31"/>
      <c r="B207" s="32"/>
      <c r="C207" s="205" t="s">
        <v>429</v>
      </c>
      <c r="D207" s="205" t="s">
        <v>153</v>
      </c>
      <c r="E207" s="206" t="s">
        <v>857</v>
      </c>
      <c r="F207" s="207" t="s">
        <v>858</v>
      </c>
      <c r="G207" s="208" t="s">
        <v>172</v>
      </c>
      <c r="H207" s="209">
        <v>3</v>
      </c>
      <c r="I207" s="210"/>
      <c r="J207" s="211">
        <f t="shared" si="30"/>
        <v>0</v>
      </c>
      <c r="K207" s="207" t="s">
        <v>157</v>
      </c>
      <c r="L207" s="36"/>
      <c r="M207" s="212" t="s">
        <v>1</v>
      </c>
      <c r="N207" s="213" t="s">
        <v>40</v>
      </c>
      <c r="O207" s="68"/>
      <c r="P207" s="214">
        <f t="shared" si="31"/>
        <v>0</v>
      </c>
      <c r="Q207" s="214">
        <v>0.0622</v>
      </c>
      <c r="R207" s="214">
        <f t="shared" si="32"/>
        <v>0.1866</v>
      </c>
      <c r="S207" s="214">
        <v>0</v>
      </c>
      <c r="T207" s="215">
        <f t="shared" si="3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16" t="s">
        <v>218</v>
      </c>
      <c r="AT207" s="216" t="s">
        <v>153</v>
      </c>
      <c r="AU207" s="216" t="s">
        <v>84</v>
      </c>
      <c r="AY207" s="14" t="s">
        <v>151</v>
      </c>
      <c r="BE207" s="217">
        <f t="shared" si="34"/>
        <v>0</v>
      </c>
      <c r="BF207" s="217">
        <f t="shared" si="35"/>
        <v>0</v>
      </c>
      <c r="BG207" s="217">
        <f t="shared" si="36"/>
        <v>0</v>
      </c>
      <c r="BH207" s="217">
        <f t="shared" si="37"/>
        <v>0</v>
      </c>
      <c r="BI207" s="217">
        <f t="shared" si="38"/>
        <v>0</v>
      </c>
      <c r="BJ207" s="14" t="s">
        <v>80</v>
      </c>
      <c r="BK207" s="217">
        <f t="shared" si="39"/>
        <v>0</v>
      </c>
      <c r="BL207" s="14" t="s">
        <v>218</v>
      </c>
      <c r="BM207" s="216" t="s">
        <v>859</v>
      </c>
    </row>
    <row r="208" spans="1:65" s="2" customFormat="1" ht="33" customHeight="1">
      <c r="A208" s="31"/>
      <c r="B208" s="32"/>
      <c r="C208" s="205" t="s">
        <v>433</v>
      </c>
      <c r="D208" s="205" t="s">
        <v>153</v>
      </c>
      <c r="E208" s="206" t="s">
        <v>860</v>
      </c>
      <c r="F208" s="207" t="s">
        <v>861</v>
      </c>
      <c r="G208" s="208" t="s">
        <v>172</v>
      </c>
      <c r="H208" s="209">
        <v>15</v>
      </c>
      <c r="I208" s="210"/>
      <c r="J208" s="211">
        <f t="shared" si="30"/>
        <v>0</v>
      </c>
      <c r="K208" s="207" t="s">
        <v>157</v>
      </c>
      <c r="L208" s="36"/>
      <c r="M208" s="212" t="s">
        <v>1</v>
      </c>
      <c r="N208" s="213" t="s">
        <v>40</v>
      </c>
      <c r="O208" s="68"/>
      <c r="P208" s="214">
        <f t="shared" si="31"/>
        <v>0</v>
      </c>
      <c r="Q208" s="214">
        <v>0.06916</v>
      </c>
      <c r="R208" s="214">
        <f t="shared" si="32"/>
        <v>1.0373999999999999</v>
      </c>
      <c r="S208" s="214">
        <v>0</v>
      </c>
      <c r="T208" s="215">
        <f t="shared" si="3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16" t="s">
        <v>218</v>
      </c>
      <c r="AT208" s="216" t="s">
        <v>153</v>
      </c>
      <c r="AU208" s="216" t="s">
        <v>84</v>
      </c>
      <c r="AY208" s="14" t="s">
        <v>151</v>
      </c>
      <c r="BE208" s="217">
        <f t="shared" si="34"/>
        <v>0</v>
      </c>
      <c r="BF208" s="217">
        <f t="shared" si="35"/>
        <v>0</v>
      </c>
      <c r="BG208" s="217">
        <f t="shared" si="36"/>
        <v>0</v>
      </c>
      <c r="BH208" s="217">
        <f t="shared" si="37"/>
        <v>0</v>
      </c>
      <c r="BI208" s="217">
        <f t="shared" si="38"/>
        <v>0</v>
      </c>
      <c r="BJ208" s="14" t="s">
        <v>80</v>
      </c>
      <c r="BK208" s="217">
        <f t="shared" si="39"/>
        <v>0</v>
      </c>
      <c r="BL208" s="14" t="s">
        <v>218</v>
      </c>
      <c r="BM208" s="216" t="s">
        <v>862</v>
      </c>
    </row>
    <row r="209" spans="1:65" s="2" customFormat="1" ht="33" customHeight="1">
      <c r="A209" s="31"/>
      <c r="B209" s="32"/>
      <c r="C209" s="205" t="s">
        <v>437</v>
      </c>
      <c r="D209" s="205" t="s">
        <v>153</v>
      </c>
      <c r="E209" s="206" t="s">
        <v>863</v>
      </c>
      <c r="F209" s="207" t="s">
        <v>864</v>
      </c>
      <c r="G209" s="208" t="s">
        <v>172</v>
      </c>
      <c r="H209" s="209">
        <v>17</v>
      </c>
      <c r="I209" s="210"/>
      <c r="J209" s="211">
        <f t="shared" si="30"/>
        <v>0</v>
      </c>
      <c r="K209" s="207" t="s">
        <v>157</v>
      </c>
      <c r="L209" s="36"/>
      <c r="M209" s="212" t="s">
        <v>1</v>
      </c>
      <c r="N209" s="213" t="s">
        <v>40</v>
      </c>
      <c r="O209" s="68"/>
      <c r="P209" s="214">
        <f t="shared" si="31"/>
        <v>0</v>
      </c>
      <c r="Q209" s="214">
        <v>0.08032</v>
      </c>
      <c r="R209" s="214">
        <f t="shared" si="32"/>
        <v>1.36544</v>
      </c>
      <c r="S209" s="214">
        <v>0</v>
      </c>
      <c r="T209" s="215">
        <f t="shared" si="3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16" t="s">
        <v>218</v>
      </c>
      <c r="AT209" s="216" t="s">
        <v>153</v>
      </c>
      <c r="AU209" s="216" t="s">
        <v>84</v>
      </c>
      <c r="AY209" s="14" t="s">
        <v>151</v>
      </c>
      <c r="BE209" s="217">
        <f t="shared" si="34"/>
        <v>0</v>
      </c>
      <c r="BF209" s="217">
        <f t="shared" si="35"/>
        <v>0</v>
      </c>
      <c r="BG209" s="217">
        <f t="shared" si="36"/>
        <v>0</v>
      </c>
      <c r="BH209" s="217">
        <f t="shared" si="37"/>
        <v>0</v>
      </c>
      <c r="BI209" s="217">
        <f t="shared" si="38"/>
        <v>0</v>
      </c>
      <c r="BJ209" s="14" t="s">
        <v>80</v>
      </c>
      <c r="BK209" s="217">
        <f t="shared" si="39"/>
        <v>0</v>
      </c>
      <c r="BL209" s="14" t="s">
        <v>218</v>
      </c>
      <c r="BM209" s="216" t="s">
        <v>865</v>
      </c>
    </row>
    <row r="210" spans="1:65" s="2" customFormat="1" ht="33" customHeight="1">
      <c r="A210" s="31"/>
      <c r="B210" s="32"/>
      <c r="C210" s="205" t="s">
        <v>441</v>
      </c>
      <c r="D210" s="205" t="s">
        <v>153</v>
      </c>
      <c r="E210" s="206" t="s">
        <v>866</v>
      </c>
      <c r="F210" s="207" t="s">
        <v>867</v>
      </c>
      <c r="G210" s="208" t="s">
        <v>172</v>
      </c>
      <c r="H210" s="209">
        <v>2</v>
      </c>
      <c r="I210" s="210"/>
      <c r="J210" s="211">
        <f t="shared" si="30"/>
        <v>0</v>
      </c>
      <c r="K210" s="207" t="s">
        <v>157</v>
      </c>
      <c r="L210" s="36"/>
      <c r="M210" s="212" t="s">
        <v>1</v>
      </c>
      <c r="N210" s="213" t="s">
        <v>40</v>
      </c>
      <c r="O210" s="68"/>
      <c r="P210" s="214">
        <f t="shared" si="31"/>
        <v>0</v>
      </c>
      <c r="Q210" s="214">
        <v>0.0499</v>
      </c>
      <c r="R210" s="214">
        <f t="shared" si="32"/>
        <v>0.0998</v>
      </c>
      <c r="S210" s="214">
        <v>0</v>
      </c>
      <c r="T210" s="215">
        <f t="shared" si="3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16" t="s">
        <v>218</v>
      </c>
      <c r="AT210" s="216" t="s">
        <v>153</v>
      </c>
      <c r="AU210" s="216" t="s">
        <v>84</v>
      </c>
      <c r="AY210" s="14" t="s">
        <v>151</v>
      </c>
      <c r="BE210" s="217">
        <f t="shared" si="34"/>
        <v>0</v>
      </c>
      <c r="BF210" s="217">
        <f t="shared" si="35"/>
        <v>0</v>
      </c>
      <c r="BG210" s="217">
        <f t="shared" si="36"/>
        <v>0</v>
      </c>
      <c r="BH210" s="217">
        <f t="shared" si="37"/>
        <v>0</v>
      </c>
      <c r="BI210" s="217">
        <f t="shared" si="38"/>
        <v>0</v>
      </c>
      <c r="BJ210" s="14" t="s">
        <v>80</v>
      </c>
      <c r="BK210" s="217">
        <f t="shared" si="39"/>
        <v>0</v>
      </c>
      <c r="BL210" s="14" t="s">
        <v>218</v>
      </c>
      <c r="BM210" s="216" t="s">
        <v>868</v>
      </c>
    </row>
    <row r="211" spans="1:65" s="2" customFormat="1" ht="21.75" customHeight="1">
      <c r="A211" s="31"/>
      <c r="B211" s="32"/>
      <c r="C211" s="205" t="s">
        <v>445</v>
      </c>
      <c r="D211" s="205" t="s">
        <v>153</v>
      </c>
      <c r="E211" s="206" t="s">
        <v>869</v>
      </c>
      <c r="F211" s="207" t="s">
        <v>870</v>
      </c>
      <c r="G211" s="208" t="s">
        <v>385</v>
      </c>
      <c r="H211" s="218"/>
      <c r="I211" s="210"/>
      <c r="J211" s="211">
        <f t="shared" si="30"/>
        <v>0</v>
      </c>
      <c r="K211" s="207" t="s">
        <v>157</v>
      </c>
      <c r="L211" s="36"/>
      <c r="M211" s="212" t="s">
        <v>1</v>
      </c>
      <c r="N211" s="213" t="s">
        <v>40</v>
      </c>
      <c r="O211" s="68"/>
      <c r="P211" s="214">
        <f t="shared" si="31"/>
        <v>0</v>
      </c>
      <c r="Q211" s="214">
        <v>0</v>
      </c>
      <c r="R211" s="214">
        <f t="shared" si="32"/>
        <v>0</v>
      </c>
      <c r="S211" s="214">
        <v>0</v>
      </c>
      <c r="T211" s="215">
        <f t="shared" si="3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16" t="s">
        <v>218</v>
      </c>
      <c r="AT211" s="216" t="s">
        <v>153</v>
      </c>
      <c r="AU211" s="216" t="s">
        <v>84</v>
      </c>
      <c r="AY211" s="14" t="s">
        <v>151</v>
      </c>
      <c r="BE211" s="217">
        <f t="shared" si="34"/>
        <v>0</v>
      </c>
      <c r="BF211" s="217">
        <f t="shared" si="35"/>
        <v>0</v>
      </c>
      <c r="BG211" s="217">
        <f t="shared" si="36"/>
        <v>0</v>
      </c>
      <c r="BH211" s="217">
        <f t="shared" si="37"/>
        <v>0</v>
      </c>
      <c r="BI211" s="217">
        <f t="shared" si="38"/>
        <v>0</v>
      </c>
      <c r="BJ211" s="14" t="s">
        <v>80</v>
      </c>
      <c r="BK211" s="217">
        <f t="shared" si="39"/>
        <v>0</v>
      </c>
      <c r="BL211" s="14" t="s">
        <v>218</v>
      </c>
      <c r="BM211" s="216" t="s">
        <v>871</v>
      </c>
    </row>
    <row r="212" spans="2:63" s="12" customFormat="1" ht="25.9" customHeight="1">
      <c r="B212" s="189"/>
      <c r="C212" s="190"/>
      <c r="D212" s="191" t="s">
        <v>74</v>
      </c>
      <c r="E212" s="192" t="s">
        <v>872</v>
      </c>
      <c r="F212" s="192" t="s">
        <v>873</v>
      </c>
      <c r="G212" s="190"/>
      <c r="H212" s="190"/>
      <c r="I212" s="193"/>
      <c r="J212" s="194">
        <f>BK212</f>
        <v>0</v>
      </c>
      <c r="K212" s="190"/>
      <c r="L212" s="195"/>
      <c r="M212" s="196"/>
      <c r="N212" s="197"/>
      <c r="O212" s="197"/>
      <c r="P212" s="198">
        <f>SUM(P213:P214)</f>
        <v>0</v>
      </c>
      <c r="Q212" s="197"/>
      <c r="R212" s="198">
        <f>SUM(R213:R214)</f>
        <v>0</v>
      </c>
      <c r="S212" s="197"/>
      <c r="T212" s="199">
        <f>SUM(T213:T214)</f>
        <v>0</v>
      </c>
      <c r="AR212" s="200" t="s">
        <v>158</v>
      </c>
      <c r="AT212" s="201" t="s">
        <v>74</v>
      </c>
      <c r="AU212" s="201" t="s">
        <v>75</v>
      </c>
      <c r="AY212" s="200" t="s">
        <v>151</v>
      </c>
      <c r="BK212" s="202">
        <f>SUM(BK213:BK214)</f>
        <v>0</v>
      </c>
    </row>
    <row r="213" spans="1:65" s="2" customFormat="1" ht="16.5" customHeight="1">
      <c r="A213" s="31"/>
      <c r="B213" s="32"/>
      <c r="C213" s="205" t="s">
        <v>449</v>
      </c>
      <c r="D213" s="205" t="s">
        <v>153</v>
      </c>
      <c r="E213" s="206" t="s">
        <v>874</v>
      </c>
      <c r="F213" s="207" t="s">
        <v>875</v>
      </c>
      <c r="G213" s="208" t="s">
        <v>385</v>
      </c>
      <c r="H213" s="218"/>
      <c r="I213" s="210"/>
      <c r="J213" s="211">
        <f>ROUND(I213*H213,2)</f>
        <v>0</v>
      </c>
      <c r="K213" s="207" t="s">
        <v>1</v>
      </c>
      <c r="L213" s="36"/>
      <c r="M213" s="212" t="s">
        <v>1</v>
      </c>
      <c r="N213" s="213" t="s">
        <v>40</v>
      </c>
      <c r="O213" s="68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16" t="s">
        <v>158</v>
      </c>
      <c r="AT213" s="216" t="s">
        <v>153</v>
      </c>
      <c r="AU213" s="216" t="s">
        <v>80</v>
      </c>
      <c r="AY213" s="14" t="s">
        <v>151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4" t="s">
        <v>80</v>
      </c>
      <c r="BK213" s="217">
        <f>ROUND(I213*H213,2)</f>
        <v>0</v>
      </c>
      <c r="BL213" s="14" t="s">
        <v>158</v>
      </c>
      <c r="BM213" s="216" t="s">
        <v>876</v>
      </c>
    </row>
    <row r="214" spans="1:65" s="2" customFormat="1" ht="16.5" customHeight="1">
      <c r="A214" s="31"/>
      <c r="B214" s="32"/>
      <c r="C214" s="205" t="s">
        <v>453</v>
      </c>
      <c r="D214" s="205" t="s">
        <v>153</v>
      </c>
      <c r="E214" s="206" t="s">
        <v>877</v>
      </c>
      <c r="F214" s="207" t="s">
        <v>878</v>
      </c>
      <c r="G214" s="208" t="s">
        <v>172</v>
      </c>
      <c r="H214" s="209">
        <v>1</v>
      </c>
      <c r="I214" s="210"/>
      <c r="J214" s="211">
        <f>ROUND(I214*H214,2)</f>
        <v>0</v>
      </c>
      <c r="K214" s="207" t="s">
        <v>1</v>
      </c>
      <c r="L214" s="36"/>
      <c r="M214" s="229" t="s">
        <v>1</v>
      </c>
      <c r="N214" s="230" t="s">
        <v>40</v>
      </c>
      <c r="O214" s="231"/>
      <c r="P214" s="232">
        <f>O214*H214</f>
        <v>0</v>
      </c>
      <c r="Q214" s="232">
        <v>0</v>
      </c>
      <c r="R214" s="232">
        <f>Q214*H214</f>
        <v>0</v>
      </c>
      <c r="S214" s="232">
        <v>0</v>
      </c>
      <c r="T214" s="233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16" t="s">
        <v>158</v>
      </c>
      <c r="AT214" s="216" t="s">
        <v>153</v>
      </c>
      <c r="AU214" s="216" t="s">
        <v>80</v>
      </c>
      <c r="AY214" s="14" t="s">
        <v>151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4" t="s">
        <v>80</v>
      </c>
      <c r="BK214" s="217">
        <f>ROUND(I214*H214,2)</f>
        <v>0</v>
      </c>
      <c r="BL214" s="14" t="s">
        <v>158</v>
      </c>
      <c r="BM214" s="216" t="s">
        <v>879</v>
      </c>
    </row>
    <row r="215" spans="1:31" s="2" customFormat="1" ht="6.95" customHeight="1">
      <c r="A215" s="31"/>
      <c r="B215" s="51"/>
      <c r="C215" s="52"/>
      <c r="D215" s="52"/>
      <c r="E215" s="52"/>
      <c r="F215" s="52"/>
      <c r="G215" s="52"/>
      <c r="H215" s="52"/>
      <c r="I215" s="155"/>
      <c r="J215" s="52"/>
      <c r="K215" s="52"/>
      <c r="L215" s="36"/>
      <c r="M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</row>
  </sheetData>
  <sheetProtection algorithmName="SHA-512" hashValue="sDi4cYP8AZK/AspF6o4YMhZxYByI6RMIA/n2SEYGGe0mt21RCjwFVPe8mr6eZjHUupcqUNt3IRhpqJpOKXtXIQ==" saltValue="3gpuos4Lzw7Wp0Fp2/+R1H9FutL1z44zcJJMcsmu+bJTBAnv3fqDsr5m+OKN3YUdu5HkaDBVSonBIGUv0JiUMg==" spinCount="100000" sheet="1" objects="1" scenarios="1" formatColumns="0" formatRows="0" autoFilter="0"/>
  <autoFilter ref="C130:K214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2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4" t="s">
        <v>96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2:46" s="1" customFormat="1" ht="24.95" customHeight="1">
      <c r="B4" s="17"/>
      <c r="D4" s="116" t="s">
        <v>115</v>
      </c>
      <c r="I4" s="112"/>
      <c r="L4" s="17"/>
      <c r="M4" s="117" t="s">
        <v>10</v>
      </c>
      <c r="AT4" s="14" t="s">
        <v>4</v>
      </c>
    </row>
    <row r="5" spans="2:12" s="1" customFormat="1" ht="6.95" customHeight="1">
      <c r="B5" s="17"/>
      <c r="I5" s="112"/>
      <c r="L5" s="17"/>
    </row>
    <row r="6" spans="2:12" s="1" customFormat="1" ht="12" customHeight="1">
      <c r="B6" s="17"/>
      <c r="D6" s="118" t="s">
        <v>16</v>
      </c>
      <c r="I6" s="112"/>
      <c r="L6" s="17"/>
    </row>
    <row r="7" spans="2:12" s="1" customFormat="1" ht="16.5" customHeight="1">
      <c r="B7" s="17"/>
      <c r="E7" s="279" t="str">
        <f>'Rekapitulace stavby'!K6</f>
        <v>SOŠ Stříbro</v>
      </c>
      <c r="F7" s="280"/>
      <c r="G7" s="280"/>
      <c r="H7" s="280"/>
      <c r="I7" s="112"/>
      <c r="L7" s="17"/>
    </row>
    <row r="8" spans="2:12" s="1" customFormat="1" ht="12" customHeight="1">
      <c r="B8" s="17"/>
      <c r="D8" s="118" t="s">
        <v>116</v>
      </c>
      <c r="I8" s="112"/>
      <c r="L8" s="17"/>
    </row>
    <row r="9" spans="1:31" s="2" customFormat="1" ht="16.5" customHeight="1">
      <c r="A9" s="31"/>
      <c r="B9" s="36"/>
      <c r="C9" s="31"/>
      <c r="D9" s="31"/>
      <c r="E9" s="279" t="s">
        <v>880</v>
      </c>
      <c r="F9" s="282"/>
      <c r="G9" s="282"/>
      <c r="H9" s="282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8" t="s">
        <v>654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81" t="s">
        <v>881</v>
      </c>
      <c r="F11" s="282"/>
      <c r="G11" s="282"/>
      <c r="H11" s="282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8" t="s">
        <v>18</v>
      </c>
      <c r="E13" s="31"/>
      <c r="F13" s="107" t="s">
        <v>1</v>
      </c>
      <c r="G13" s="31"/>
      <c r="H13" s="31"/>
      <c r="I13" s="120" t="s">
        <v>19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8" t="s">
        <v>20</v>
      </c>
      <c r="E14" s="31"/>
      <c r="F14" s="107" t="s">
        <v>882</v>
      </c>
      <c r="G14" s="31"/>
      <c r="H14" s="31"/>
      <c r="I14" s="120" t="s">
        <v>22</v>
      </c>
      <c r="J14" s="121" t="str">
        <f>'Rekapitulace stavby'!AN8</f>
        <v>12. 4. 2020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8" t="s">
        <v>24</v>
      </c>
      <c r="E16" s="31"/>
      <c r="F16" s="31"/>
      <c r="G16" s="31"/>
      <c r="H16" s="31"/>
      <c r="I16" s="120" t="s">
        <v>25</v>
      </c>
      <c r="J16" s="107" t="str">
        <f>IF('Rekapitulace stavby'!AN10="","",'Rekapitulace stavby'!AN10)</f>
        <v/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tr">
        <f>IF('Rekapitulace stavby'!E11="","",'Rekapitulace stavby'!E11)</f>
        <v>SOŠ Stříbro</v>
      </c>
      <c r="F17" s="31"/>
      <c r="G17" s="31"/>
      <c r="H17" s="31"/>
      <c r="I17" s="120" t="s">
        <v>26</v>
      </c>
      <c r="J17" s="107" t="str">
        <f>IF('Rekapitulace stavby'!AN11="","",'Rekapitulace stavby'!AN11)</f>
        <v/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8" t="s">
        <v>27</v>
      </c>
      <c r="E19" s="31"/>
      <c r="F19" s="31"/>
      <c r="G19" s="31"/>
      <c r="H19" s="31"/>
      <c r="I19" s="120" t="s">
        <v>25</v>
      </c>
      <c r="J19" s="27" t="str">
        <f>'Rekapitulace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83" t="str">
        <f>'Rekapitulace stavby'!E14</f>
        <v>Vyplň údaj</v>
      </c>
      <c r="F20" s="284"/>
      <c r="G20" s="284"/>
      <c r="H20" s="284"/>
      <c r="I20" s="120" t="s">
        <v>26</v>
      </c>
      <c r="J20" s="27" t="str">
        <f>'Rekapitulace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8" t="s">
        <v>29</v>
      </c>
      <c r="E22" s="31"/>
      <c r="F22" s="31"/>
      <c r="G22" s="31"/>
      <c r="H22" s="31"/>
      <c r="I22" s="120" t="s">
        <v>25</v>
      </c>
      <c r="J22" s="107" t="str">
        <f>IF('Rekapitulace stavby'!AN16="","",'Rekapitulace stavby'!AN16)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tr">
        <f>IF('Rekapitulace stavby'!E17="","",'Rekapitulace stavby'!E17)</f>
        <v>Ing.Volný Martin</v>
      </c>
      <c r="F23" s="31"/>
      <c r="G23" s="31"/>
      <c r="H23" s="31"/>
      <c r="I23" s="120" t="s">
        <v>26</v>
      </c>
      <c r="J23" s="107" t="str">
        <f>IF('Rekapitulace stavby'!AN17="","",'Rekapitulace stavby'!AN17)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8" t="s">
        <v>32</v>
      </c>
      <c r="E25" s="31"/>
      <c r="F25" s="31"/>
      <c r="G25" s="31"/>
      <c r="H25" s="31"/>
      <c r="I25" s="120" t="s">
        <v>25</v>
      </c>
      <c r="J25" s="107" t="str">
        <f>IF('Rekapitulace stavby'!AN19="","",'Rekapitulace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tr">
        <f>IF('Rekapitulace stavby'!E20="","",'Rekapitulace stavby'!E20)</f>
        <v>Milan Hájek</v>
      </c>
      <c r="F26" s="31"/>
      <c r="G26" s="31"/>
      <c r="H26" s="31"/>
      <c r="I26" s="120" t="s">
        <v>26</v>
      </c>
      <c r="J26" s="107" t="str">
        <f>IF('Rekapitulace stavby'!AN20="","",'Rekapitulace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8" t="s">
        <v>34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285" t="s">
        <v>1</v>
      </c>
      <c r="F29" s="285"/>
      <c r="G29" s="285"/>
      <c r="H29" s="28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8" t="s">
        <v>35</v>
      </c>
      <c r="E32" s="31"/>
      <c r="F32" s="31"/>
      <c r="G32" s="31"/>
      <c r="H32" s="31"/>
      <c r="I32" s="119"/>
      <c r="J32" s="129">
        <f>ROUND(J134,2)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30" t="s">
        <v>37</v>
      </c>
      <c r="G34" s="31"/>
      <c r="H34" s="31"/>
      <c r="I34" s="131" t="s">
        <v>36</v>
      </c>
      <c r="J34" s="130" t="s">
        <v>38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32" t="s">
        <v>39</v>
      </c>
      <c r="E35" s="118" t="s">
        <v>40</v>
      </c>
      <c r="F35" s="133">
        <f>ROUND((SUM(BE134:BE226)),2)</f>
        <v>0</v>
      </c>
      <c r="G35" s="31"/>
      <c r="H35" s="31"/>
      <c r="I35" s="134">
        <v>0.21</v>
      </c>
      <c r="J35" s="133">
        <f>ROUND(((SUM(BE134:BE226))*I35),2)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8" t="s">
        <v>41</v>
      </c>
      <c r="F36" s="133">
        <f>ROUND((SUM(BF134:BF226)),2)</f>
        <v>0</v>
      </c>
      <c r="G36" s="31"/>
      <c r="H36" s="31"/>
      <c r="I36" s="134">
        <v>0.15</v>
      </c>
      <c r="J36" s="133">
        <f>ROUND(((SUM(BF134:BF226))*I36),2)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8" t="s">
        <v>42</v>
      </c>
      <c r="F37" s="133">
        <f>ROUND((SUM(BG134:BG226)),2)</f>
        <v>0</v>
      </c>
      <c r="G37" s="31"/>
      <c r="H37" s="31"/>
      <c r="I37" s="134">
        <v>0.21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8" t="s">
        <v>43</v>
      </c>
      <c r="F38" s="133">
        <f>ROUND((SUM(BH134:BH226)),2)</f>
        <v>0</v>
      </c>
      <c r="G38" s="31"/>
      <c r="H38" s="31"/>
      <c r="I38" s="134">
        <v>0.15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8" t="s">
        <v>44</v>
      </c>
      <c r="F39" s="133">
        <f>ROUND((SUM(BI134:BI226)),2)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5"/>
      <c r="D41" s="136" t="s">
        <v>45</v>
      </c>
      <c r="E41" s="137"/>
      <c r="F41" s="137"/>
      <c r="G41" s="138" t="s">
        <v>46</v>
      </c>
      <c r="H41" s="139" t="s">
        <v>47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7"/>
      <c r="I43" s="112"/>
      <c r="L43" s="17"/>
    </row>
    <row r="44" spans="2:12" s="1" customFormat="1" ht="14.45" customHeight="1">
      <c r="B44" s="17"/>
      <c r="I44" s="112"/>
      <c r="L44" s="17"/>
    </row>
    <row r="45" spans="2:12" s="1" customFormat="1" ht="14.45" customHeight="1">
      <c r="B45" s="17"/>
      <c r="I45" s="112"/>
      <c r="L45" s="17"/>
    </row>
    <row r="46" spans="2:12" s="1" customFormat="1" ht="14.45" customHeight="1">
      <c r="B46" s="17"/>
      <c r="I46" s="112"/>
      <c r="L46" s="17"/>
    </row>
    <row r="47" spans="2:12" s="1" customFormat="1" ht="14.45" customHeight="1">
      <c r="B47" s="17"/>
      <c r="I47" s="112"/>
      <c r="L47" s="17"/>
    </row>
    <row r="48" spans="2:12" s="1" customFormat="1" ht="14.45" customHeight="1">
      <c r="B48" s="17"/>
      <c r="I48" s="112"/>
      <c r="L48" s="17"/>
    </row>
    <row r="49" spans="2:12" s="1" customFormat="1" ht="14.45" customHeight="1">
      <c r="B49" s="17"/>
      <c r="I49" s="112"/>
      <c r="L49" s="17"/>
    </row>
    <row r="50" spans="2:12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119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86" t="str">
        <f>E7</f>
        <v>SOŠ Stříbro</v>
      </c>
      <c r="F85" s="287"/>
      <c r="G85" s="287"/>
      <c r="H85" s="287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18"/>
      <c r="C86" s="26" t="s">
        <v>116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86" t="s">
        <v>880</v>
      </c>
      <c r="F87" s="288"/>
      <c r="G87" s="288"/>
      <c r="H87" s="288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654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9" t="str">
        <f>E11</f>
        <v>3-1 - 1.PP</v>
      </c>
      <c r="F89" s="288"/>
      <c r="G89" s="288"/>
      <c r="H89" s="288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20</v>
      </c>
      <c r="D91" s="33"/>
      <c r="E91" s="33"/>
      <c r="F91" s="24" t="str">
        <f>F14</f>
        <v xml:space="preserve"> </v>
      </c>
      <c r="G91" s="33"/>
      <c r="H91" s="33"/>
      <c r="I91" s="120" t="s">
        <v>22</v>
      </c>
      <c r="J91" s="63" t="str">
        <f>IF(J14="","",J14)</f>
        <v>12. 4. 2020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24</v>
      </c>
      <c r="D93" s="33"/>
      <c r="E93" s="33"/>
      <c r="F93" s="24" t="str">
        <f>E17</f>
        <v>SOŠ Stříbro</v>
      </c>
      <c r="G93" s="33"/>
      <c r="H93" s="33"/>
      <c r="I93" s="120" t="s">
        <v>29</v>
      </c>
      <c r="J93" s="29" t="str">
        <f>E23</f>
        <v>Ing.Volný Martin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27</v>
      </c>
      <c r="D94" s="33"/>
      <c r="E94" s="33"/>
      <c r="F94" s="24" t="str">
        <f>IF(E20="","",E20)</f>
        <v>Vyplň údaj</v>
      </c>
      <c r="G94" s="33"/>
      <c r="H94" s="33"/>
      <c r="I94" s="120" t="s">
        <v>32</v>
      </c>
      <c r="J94" s="29" t="str">
        <f>E26</f>
        <v>Milan Hájek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120</v>
      </c>
      <c r="D96" s="160"/>
      <c r="E96" s="160"/>
      <c r="F96" s="160"/>
      <c r="G96" s="160"/>
      <c r="H96" s="160"/>
      <c r="I96" s="161"/>
      <c r="J96" s="162" t="s">
        <v>121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122</v>
      </c>
      <c r="D98" s="33"/>
      <c r="E98" s="33"/>
      <c r="F98" s="33"/>
      <c r="G98" s="33"/>
      <c r="H98" s="33"/>
      <c r="I98" s="119"/>
      <c r="J98" s="81">
        <f>J134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123</v>
      </c>
    </row>
    <row r="99" spans="2:12" s="9" customFormat="1" ht="24.95" customHeight="1">
      <c r="B99" s="164"/>
      <c r="C99" s="165"/>
      <c r="D99" s="166" t="s">
        <v>883</v>
      </c>
      <c r="E99" s="167"/>
      <c r="F99" s="167"/>
      <c r="G99" s="167"/>
      <c r="H99" s="167"/>
      <c r="I99" s="168"/>
      <c r="J99" s="169">
        <f>J135</f>
        <v>0</v>
      </c>
      <c r="K99" s="165"/>
      <c r="L99" s="170"/>
    </row>
    <row r="100" spans="2:12" s="10" customFormat="1" ht="19.9" customHeight="1">
      <c r="B100" s="171"/>
      <c r="C100" s="101"/>
      <c r="D100" s="172" t="s">
        <v>127</v>
      </c>
      <c r="E100" s="173"/>
      <c r="F100" s="173"/>
      <c r="G100" s="173"/>
      <c r="H100" s="173"/>
      <c r="I100" s="174"/>
      <c r="J100" s="175">
        <f>J136</f>
        <v>0</v>
      </c>
      <c r="K100" s="101"/>
      <c r="L100" s="176"/>
    </row>
    <row r="101" spans="2:12" s="10" customFormat="1" ht="19.9" customHeight="1">
      <c r="B101" s="171"/>
      <c r="C101" s="101"/>
      <c r="D101" s="172" t="s">
        <v>884</v>
      </c>
      <c r="E101" s="173"/>
      <c r="F101" s="173"/>
      <c r="G101" s="173"/>
      <c r="H101" s="173"/>
      <c r="I101" s="174"/>
      <c r="J101" s="175">
        <f>J141</f>
        <v>0</v>
      </c>
      <c r="K101" s="101"/>
      <c r="L101" s="176"/>
    </row>
    <row r="102" spans="2:12" s="10" customFormat="1" ht="19.9" customHeight="1">
      <c r="B102" s="171"/>
      <c r="C102" s="101"/>
      <c r="D102" s="172" t="s">
        <v>129</v>
      </c>
      <c r="E102" s="173"/>
      <c r="F102" s="173"/>
      <c r="G102" s="173"/>
      <c r="H102" s="173"/>
      <c r="I102" s="174"/>
      <c r="J102" s="175">
        <f>J149</f>
        <v>0</v>
      </c>
      <c r="K102" s="101"/>
      <c r="L102" s="176"/>
    </row>
    <row r="103" spans="2:12" s="10" customFormat="1" ht="19.9" customHeight="1">
      <c r="B103" s="171"/>
      <c r="C103" s="101"/>
      <c r="D103" s="172" t="s">
        <v>130</v>
      </c>
      <c r="E103" s="173"/>
      <c r="F103" s="173"/>
      <c r="G103" s="173"/>
      <c r="H103" s="173"/>
      <c r="I103" s="174"/>
      <c r="J103" s="175">
        <f>J154</f>
        <v>0</v>
      </c>
      <c r="K103" s="101"/>
      <c r="L103" s="176"/>
    </row>
    <row r="104" spans="2:12" s="9" customFormat="1" ht="24.95" customHeight="1">
      <c r="B104" s="164"/>
      <c r="C104" s="165"/>
      <c r="D104" s="166" t="s">
        <v>131</v>
      </c>
      <c r="E104" s="167"/>
      <c r="F104" s="167"/>
      <c r="G104" s="167"/>
      <c r="H104" s="167"/>
      <c r="I104" s="168"/>
      <c r="J104" s="169">
        <f>J156</f>
        <v>0</v>
      </c>
      <c r="K104" s="165"/>
      <c r="L104" s="170"/>
    </row>
    <row r="105" spans="2:12" s="10" customFormat="1" ht="19.9" customHeight="1">
      <c r="B105" s="171"/>
      <c r="C105" s="101"/>
      <c r="D105" s="172" t="s">
        <v>885</v>
      </c>
      <c r="E105" s="173"/>
      <c r="F105" s="173"/>
      <c r="G105" s="173"/>
      <c r="H105" s="173"/>
      <c r="I105" s="174"/>
      <c r="J105" s="175">
        <f>J157</f>
        <v>0</v>
      </c>
      <c r="K105" s="101"/>
      <c r="L105" s="176"/>
    </row>
    <row r="106" spans="2:12" s="10" customFormat="1" ht="19.9" customHeight="1">
      <c r="B106" s="171"/>
      <c r="C106" s="101"/>
      <c r="D106" s="172" t="s">
        <v>886</v>
      </c>
      <c r="E106" s="173"/>
      <c r="F106" s="173"/>
      <c r="G106" s="173"/>
      <c r="H106" s="173"/>
      <c r="I106" s="174"/>
      <c r="J106" s="175">
        <f>J187</f>
        <v>0</v>
      </c>
      <c r="K106" s="101"/>
      <c r="L106" s="176"/>
    </row>
    <row r="107" spans="2:12" s="9" customFormat="1" ht="24.95" customHeight="1">
      <c r="B107" s="164"/>
      <c r="C107" s="165"/>
      <c r="D107" s="166" t="s">
        <v>887</v>
      </c>
      <c r="E107" s="167"/>
      <c r="F107" s="167"/>
      <c r="G107" s="167"/>
      <c r="H107" s="167"/>
      <c r="I107" s="168"/>
      <c r="J107" s="169">
        <f>J196</f>
        <v>0</v>
      </c>
      <c r="K107" s="165"/>
      <c r="L107" s="170"/>
    </row>
    <row r="108" spans="2:12" s="10" customFormat="1" ht="19.9" customHeight="1">
      <c r="B108" s="171"/>
      <c r="C108" s="101"/>
      <c r="D108" s="172" t="s">
        <v>888</v>
      </c>
      <c r="E108" s="173"/>
      <c r="F108" s="173"/>
      <c r="G108" s="173"/>
      <c r="H108" s="173"/>
      <c r="I108" s="174"/>
      <c r="J108" s="175">
        <f>J197</f>
        <v>0</v>
      </c>
      <c r="K108" s="101"/>
      <c r="L108" s="176"/>
    </row>
    <row r="109" spans="2:12" s="10" customFormat="1" ht="19.9" customHeight="1">
      <c r="B109" s="171"/>
      <c r="C109" s="101"/>
      <c r="D109" s="172" t="s">
        <v>889</v>
      </c>
      <c r="E109" s="173"/>
      <c r="F109" s="173"/>
      <c r="G109" s="173"/>
      <c r="H109" s="173"/>
      <c r="I109" s="174"/>
      <c r="J109" s="175">
        <f>J198</f>
        <v>0</v>
      </c>
      <c r="K109" s="101"/>
      <c r="L109" s="176"/>
    </row>
    <row r="110" spans="2:12" s="10" customFormat="1" ht="19.9" customHeight="1">
      <c r="B110" s="171"/>
      <c r="C110" s="101"/>
      <c r="D110" s="172" t="s">
        <v>890</v>
      </c>
      <c r="E110" s="173"/>
      <c r="F110" s="173"/>
      <c r="G110" s="173"/>
      <c r="H110" s="173"/>
      <c r="I110" s="174"/>
      <c r="J110" s="175">
        <f>J213</f>
        <v>0</v>
      </c>
      <c r="K110" s="101"/>
      <c r="L110" s="176"/>
    </row>
    <row r="111" spans="2:12" s="9" customFormat="1" ht="24.95" customHeight="1">
      <c r="B111" s="164"/>
      <c r="C111" s="165"/>
      <c r="D111" s="166" t="s">
        <v>660</v>
      </c>
      <c r="E111" s="167"/>
      <c r="F111" s="167"/>
      <c r="G111" s="167"/>
      <c r="H111" s="167"/>
      <c r="I111" s="168"/>
      <c r="J111" s="169">
        <f>J218</f>
        <v>0</v>
      </c>
      <c r="K111" s="165"/>
      <c r="L111" s="170"/>
    </row>
    <row r="112" spans="2:12" s="10" customFormat="1" ht="19.9" customHeight="1">
      <c r="B112" s="171"/>
      <c r="C112" s="101"/>
      <c r="D112" s="172" t="s">
        <v>891</v>
      </c>
      <c r="E112" s="173"/>
      <c r="F112" s="173"/>
      <c r="G112" s="173"/>
      <c r="H112" s="173"/>
      <c r="I112" s="174"/>
      <c r="J112" s="175">
        <f>J219</f>
        <v>0</v>
      </c>
      <c r="K112" s="101"/>
      <c r="L112" s="176"/>
    </row>
    <row r="113" spans="1:31" s="2" customFormat="1" ht="21.75" customHeight="1">
      <c r="A113" s="31"/>
      <c r="B113" s="32"/>
      <c r="C113" s="33"/>
      <c r="D113" s="33"/>
      <c r="E113" s="33"/>
      <c r="F113" s="33"/>
      <c r="G113" s="33"/>
      <c r="H113" s="33"/>
      <c r="I113" s="119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51"/>
      <c r="C114" s="52"/>
      <c r="D114" s="52"/>
      <c r="E114" s="52"/>
      <c r="F114" s="52"/>
      <c r="G114" s="52"/>
      <c r="H114" s="52"/>
      <c r="I114" s="155"/>
      <c r="J114" s="52"/>
      <c r="K114" s="52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8" spans="1:31" s="2" customFormat="1" ht="6.95" customHeight="1">
      <c r="A118" s="31"/>
      <c r="B118" s="53"/>
      <c r="C118" s="54"/>
      <c r="D118" s="54"/>
      <c r="E118" s="54"/>
      <c r="F118" s="54"/>
      <c r="G118" s="54"/>
      <c r="H118" s="54"/>
      <c r="I118" s="158"/>
      <c r="J118" s="54"/>
      <c r="K118" s="54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24.95" customHeight="1">
      <c r="A119" s="31"/>
      <c r="B119" s="32"/>
      <c r="C119" s="20" t="s">
        <v>136</v>
      </c>
      <c r="D119" s="33"/>
      <c r="E119" s="33"/>
      <c r="F119" s="33"/>
      <c r="G119" s="33"/>
      <c r="H119" s="33"/>
      <c r="I119" s="119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119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16</v>
      </c>
      <c r="D121" s="33"/>
      <c r="E121" s="33"/>
      <c r="F121" s="33"/>
      <c r="G121" s="33"/>
      <c r="H121" s="33"/>
      <c r="I121" s="119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3"/>
      <c r="D122" s="33"/>
      <c r="E122" s="286" t="str">
        <f>E7</f>
        <v>SOŠ Stříbro</v>
      </c>
      <c r="F122" s="287"/>
      <c r="G122" s="287"/>
      <c r="H122" s="287"/>
      <c r="I122" s="119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2:12" s="1" customFormat="1" ht="12" customHeight="1">
      <c r="B123" s="18"/>
      <c r="C123" s="26" t="s">
        <v>116</v>
      </c>
      <c r="D123" s="19"/>
      <c r="E123" s="19"/>
      <c r="F123" s="19"/>
      <c r="G123" s="19"/>
      <c r="H123" s="19"/>
      <c r="I123" s="112"/>
      <c r="J123" s="19"/>
      <c r="K123" s="19"/>
      <c r="L123" s="17"/>
    </row>
    <row r="124" spans="1:31" s="2" customFormat="1" ht="16.5" customHeight="1">
      <c r="A124" s="31"/>
      <c r="B124" s="32"/>
      <c r="C124" s="33"/>
      <c r="D124" s="33"/>
      <c r="E124" s="286" t="s">
        <v>880</v>
      </c>
      <c r="F124" s="288"/>
      <c r="G124" s="288"/>
      <c r="H124" s="288"/>
      <c r="I124" s="119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6" t="s">
        <v>654</v>
      </c>
      <c r="D125" s="33"/>
      <c r="E125" s="33"/>
      <c r="F125" s="33"/>
      <c r="G125" s="33"/>
      <c r="H125" s="33"/>
      <c r="I125" s="119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6.5" customHeight="1">
      <c r="A126" s="31"/>
      <c r="B126" s="32"/>
      <c r="C126" s="33"/>
      <c r="D126" s="33"/>
      <c r="E126" s="239" t="str">
        <f>E11</f>
        <v>3-1 - 1.PP</v>
      </c>
      <c r="F126" s="288"/>
      <c r="G126" s="288"/>
      <c r="H126" s="288"/>
      <c r="I126" s="119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3"/>
      <c r="D127" s="33"/>
      <c r="E127" s="33"/>
      <c r="F127" s="33"/>
      <c r="G127" s="33"/>
      <c r="H127" s="33"/>
      <c r="I127" s="119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6" t="s">
        <v>20</v>
      </c>
      <c r="D128" s="33"/>
      <c r="E128" s="33"/>
      <c r="F128" s="24" t="str">
        <f>F14</f>
        <v xml:space="preserve"> </v>
      </c>
      <c r="G128" s="33"/>
      <c r="H128" s="33"/>
      <c r="I128" s="120" t="s">
        <v>22</v>
      </c>
      <c r="J128" s="63" t="str">
        <f>IF(J14="","",J14)</f>
        <v>12. 4. 2020</v>
      </c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6.95" customHeight="1">
      <c r="A129" s="31"/>
      <c r="B129" s="32"/>
      <c r="C129" s="33"/>
      <c r="D129" s="33"/>
      <c r="E129" s="33"/>
      <c r="F129" s="33"/>
      <c r="G129" s="33"/>
      <c r="H129" s="33"/>
      <c r="I129" s="119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5.2" customHeight="1">
      <c r="A130" s="31"/>
      <c r="B130" s="32"/>
      <c r="C130" s="26" t="s">
        <v>24</v>
      </c>
      <c r="D130" s="33"/>
      <c r="E130" s="33"/>
      <c r="F130" s="24" t="str">
        <f>E17</f>
        <v>SOŠ Stříbro</v>
      </c>
      <c r="G130" s="33"/>
      <c r="H130" s="33"/>
      <c r="I130" s="120" t="s">
        <v>29</v>
      </c>
      <c r="J130" s="29" t="str">
        <f>E23</f>
        <v>Ing.Volný Martin</v>
      </c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5.2" customHeight="1">
      <c r="A131" s="31"/>
      <c r="B131" s="32"/>
      <c r="C131" s="26" t="s">
        <v>27</v>
      </c>
      <c r="D131" s="33"/>
      <c r="E131" s="33"/>
      <c r="F131" s="24" t="str">
        <f>IF(E20="","",E20)</f>
        <v>Vyplň údaj</v>
      </c>
      <c r="G131" s="33"/>
      <c r="H131" s="33"/>
      <c r="I131" s="120" t="s">
        <v>32</v>
      </c>
      <c r="J131" s="29" t="str">
        <f>E26</f>
        <v>Milan Hájek</v>
      </c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0.35" customHeight="1">
      <c r="A132" s="31"/>
      <c r="B132" s="32"/>
      <c r="C132" s="33"/>
      <c r="D132" s="33"/>
      <c r="E132" s="33"/>
      <c r="F132" s="33"/>
      <c r="G132" s="33"/>
      <c r="H132" s="33"/>
      <c r="I132" s="119"/>
      <c r="J132" s="33"/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11" customFormat="1" ht="29.25" customHeight="1">
      <c r="A133" s="177"/>
      <c r="B133" s="178"/>
      <c r="C133" s="179" t="s">
        <v>137</v>
      </c>
      <c r="D133" s="180" t="s">
        <v>60</v>
      </c>
      <c r="E133" s="180" t="s">
        <v>56</v>
      </c>
      <c r="F133" s="180" t="s">
        <v>57</v>
      </c>
      <c r="G133" s="180" t="s">
        <v>138</v>
      </c>
      <c r="H133" s="180" t="s">
        <v>139</v>
      </c>
      <c r="I133" s="181" t="s">
        <v>140</v>
      </c>
      <c r="J133" s="180" t="s">
        <v>121</v>
      </c>
      <c r="K133" s="182" t="s">
        <v>141</v>
      </c>
      <c r="L133" s="183"/>
      <c r="M133" s="72" t="s">
        <v>1</v>
      </c>
      <c r="N133" s="73" t="s">
        <v>39</v>
      </c>
      <c r="O133" s="73" t="s">
        <v>142</v>
      </c>
      <c r="P133" s="73" t="s">
        <v>143</v>
      </c>
      <c r="Q133" s="73" t="s">
        <v>144</v>
      </c>
      <c r="R133" s="73" t="s">
        <v>145</v>
      </c>
      <c r="S133" s="73" t="s">
        <v>146</v>
      </c>
      <c r="T133" s="74" t="s">
        <v>147</v>
      </c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</row>
    <row r="134" spans="1:63" s="2" customFormat="1" ht="22.9" customHeight="1">
      <c r="A134" s="31"/>
      <c r="B134" s="32"/>
      <c r="C134" s="79" t="s">
        <v>148</v>
      </c>
      <c r="D134" s="33"/>
      <c r="E134" s="33"/>
      <c r="F134" s="33"/>
      <c r="G134" s="33"/>
      <c r="H134" s="33"/>
      <c r="I134" s="119"/>
      <c r="J134" s="184">
        <f>BK134</f>
        <v>0</v>
      </c>
      <c r="K134" s="33"/>
      <c r="L134" s="36"/>
      <c r="M134" s="75"/>
      <c r="N134" s="185"/>
      <c r="O134" s="76"/>
      <c r="P134" s="186">
        <f>P135+P156+P196+P218</f>
        <v>0</v>
      </c>
      <c r="Q134" s="76"/>
      <c r="R134" s="186">
        <f>R135+R156+R196+R218</f>
        <v>6.7289905</v>
      </c>
      <c r="S134" s="76"/>
      <c r="T134" s="187">
        <f>T135+T156+T196+T218</f>
        <v>2.3477681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4" t="s">
        <v>74</v>
      </c>
      <c r="AU134" s="14" t="s">
        <v>123</v>
      </c>
      <c r="BK134" s="188">
        <f>BK135+BK156+BK196+BK218</f>
        <v>0</v>
      </c>
    </row>
    <row r="135" spans="2:63" s="12" customFormat="1" ht="25.9" customHeight="1">
      <c r="B135" s="189"/>
      <c r="C135" s="190"/>
      <c r="D135" s="191" t="s">
        <v>74</v>
      </c>
      <c r="E135" s="192" t="s">
        <v>149</v>
      </c>
      <c r="F135" s="192" t="s">
        <v>149</v>
      </c>
      <c r="G135" s="190"/>
      <c r="H135" s="190"/>
      <c r="I135" s="193"/>
      <c r="J135" s="194">
        <f>BK135</f>
        <v>0</v>
      </c>
      <c r="K135" s="190"/>
      <c r="L135" s="195"/>
      <c r="M135" s="196"/>
      <c r="N135" s="197"/>
      <c r="O135" s="197"/>
      <c r="P135" s="198">
        <f>P136+P141+P149+P154</f>
        <v>0</v>
      </c>
      <c r="Q135" s="197"/>
      <c r="R135" s="198">
        <f>R136+R141+R149+R154</f>
        <v>2.1691095</v>
      </c>
      <c r="S135" s="197"/>
      <c r="T135" s="199">
        <f>T136+T141+T149+T154</f>
        <v>1.4080000000000001</v>
      </c>
      <c r="AR135" s="200" t="s">
        <v>80</v>
      </c>
      <c r="AT135" s="201" t="s">
        <v>74</v>
      </c>
      <c r="AU135" s="201" t="s">
        <v>75</v>
      </c>
      <c r="AY135" s="200" t="s">
        <v>151</v>
      </c>
      <c r="BK135" s="202">
        <f>BK136+BK141+BK149+BK154</f>
        <v>0</v>
      </c>
    </row>
    <row r="136" spans="2:63" s="12" customFormat="1" ht="22.9" customHeight="1">
      <c r="B136" s="189"/>
      <c r="C136" s="190"/>
      <c r="D136" s="191" t="s">
        <v>74</v>
      </c>
      <c r="E136" s="203" t="s">
        <v>168</v>
      </c>
      <c r="F136" s="203" t="s">
        <v>169</v>
      </c>
      <c r="G136" s="190"/>
      <c r="H136" s="190"/>
      <c r="I136" s="193"/>
      <c r="J136" s="204">
        <f>BK136</f>
        <v>0</v>
      </c>
      <c r="K136" s="190"/>
      <c r="L136" s="195"/>
      <c r="M136" s="196"/>
      <c r="N136" s="197"/>
      <c r="O136" s="197"/>
      <c r="P136" s="198">
        <f>SUM(P137:P140)</f>
        <v>0</v>
      </c>
      <c r="Q136" s="197"/>
      <c r="R136" s="198">
        <f>SUM(R137:R140)</f>
        <v>2.1367694999999998</v>
      </c>
      <c r="S136" s="197"/>
      <c r="T136" s="199">
        <f>SUM(T137:T140)</f>
        <v>0</v>
      </c>
      <c r="AR136" s="200" t="s">
        <v>80</v>
      </c>
      <c r="AT136" s="201" t="s">
        <v>74</v>
      </c>
      <c r="AU136" s="201" t="s">
        <v>80</v>
      </c>
      <c r="AY136" s="200" t="s">
        <v>151</v>
      </c>
      <c r="BK136" s="202">
        <f>SUM(BK137:BK140)</f>
        <v>0</v>
      </c>
    </row>
    <row r="137" spans="1:65" s="2" customFormat="1" ht="16.5" customHeight="1">
      <c r="A137" s="31"/>
      <c r="B137" s="32"/>
      <c r="C137" s="205" t="s">
        <v>80</v>
      </c>
      <c r="D137" s="205" t="s">
        <v>153</v>
      </c>
      <c r="E137" s="206" t="s">
        <v>175</v>
      </c>
      <c r="F137" s="207" t="s">
        <v>176</v>
      </c>
      <c r="G137" s="208" t="s">
        <v>166</v>
      </c>
      <c r="H137" s="209">
        <v>22.15</v>
      </c>
      <c r="I137" s="210"/>
      <c r="J137" s="211">
        <f>ROUND(I137*H137,2)</f>
        <v>0</v>
      </c>
      <c r="K137" s="207" t="s">
        <v>157</v>
      </c>
      <c r="L137" s="36"/>
      <c r="M137" s="212" t="s">
        <v>1</v>
      </c>
      <c r="N137" s="213" t="s">
        <v>40</v>
      </c>
      <c r="O137" s="68"/>
      <c r="P137" s="214">
        <f>O137*H137</f>
        <v>0</v>
      </c>
      <c r="Q137" s="214">
        <v>0.04</v>
      </c>
      <c r="R137" s="214">
        <f>Q137*H137</f>
        <v>0.886</v>
      </c>
      <c r="S137" s="214">
        <v>0</v>
      </c>
      <c r="T137" s="21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6" t="s">
        <v>158</v>
      </c>
      <c r="AT137" s="216" t="s">
        <v>153</v>
      </c>
      <c r="AU137" s="216" t="s">
        <v>84</v>
      </c>
      <c r="AY137" s="14" t="s">
        <v>151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4" t="s">
        <v>80</v>
      </c>
      <c r="BK137" s="217">
        <f>ROUND(I137*H137,2)</f>
        <v>0</v>
      </c>
      <c r="BL137" s="14" t="s">
        <v>158</v>
      </c>
      <c r="BM137" s="216" t="s">
        <v>84</v>
      </c>
    </row>
    <row r="138" spans="1:65" s="2" customFormat="1" ht="21.75" customHeight="1">
      <c r="A138" s="31"/>
      <c r="B138" s="32"/>
      <c r="C138" s="205" t="s">
        <v>84</v>
      </c>
      <c r="D138" s="205" t="s">
        <v>153</v>
      </c>
      <c r="E138" s="206" t="s">
        <v>182</v>
      </c>
      <c r="F138" s="207" t="s">
        <v>183</v>
      </c>
      <c r="G138" s="208" t="s">
        <v>166</v>
      </c>
      <c r="H138" s="209">
        <v>22.15</v>
      </c>
      <c r="I138" s="210"/>
      <c r="J138" s="211">
        <f>ROUND(I138*H138,2)</f>
        <v>0</v>
      </c>
      <c r="K138" s="207" t="s">
        <v>157</v>
      </c>
      <c r="L138" s="36"/>
      <c r="M138" s="212" t="s">
        <v>1</v>
      </c>
      <c r="N138" s="213" t="s">
        <v>40</v>
      </c>
      <c r="O138" s="68"/>
      <c r="P138" s="214">
        <f>O138*H138</f>
        <v>0</v>
      </c>
      <c r="Q138" s="214">
        <v>0.04153</v>
      </c>
      <c r="R138" s="214">
        <f>Q138*H138</f>
        <v>0.9198894999999999</v>
      </c>
      <c r="S138" s="214">
        <v>0</v>
      </c>
      <c r="T138" s="21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6" t="s">
        <v>158</v>
      </c>
      <c r="AT138" s="216" t="s">
        <v>153</v>
      </c>
      <c r="AU138" s="216" t="s">
        <v>84</v>
      </c>
      <c r="AY138" s="14" t="s">
        <v>151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4" t="s">
        <v>80</v>
      </c>
      <c r="BK138" s="217">
        <f>ROUND(I138*H138,2)</f>
        <v>0</v>
      </c>
      <c r="BL138" s="14" t="s">
        <v>158</v>
      </c>
      <c r="BM138" s="216" t="s">
        <v>158</v>
      </c>
    </row>
    <row r="139" spans="1:65" s="2" customFormat="1" ht="21.75" customHeight="1">
      <c r="A139" s="31"/>
      <c r="B139" s="32"/>
      <c r="C139" s="205" t="s">
        <v>91</v>
      </c>
      <c r="D139" s="205" t="s">
        <v>153</v>
      </c>
      <c r="E139" s="206" t="s">
        <v>186</v>
      </c>
      <c r="F139" s="207" t="s">
        <v>187</v>
      </c>
      <c r="G139" s="208" t="s">
        <v>172</v>
      </c>
      <c r="H139" s="209">
        <v>88</v>
      </c>
      <c r="I139" s="210"/>
      <c r="J139" s="211">
        <f>ROUND(I139*H139,2)</f>
        <v>0</v>
      </c>
      <c r="K139" s="207" t="s">
        <v>157</v>
      </c>
      <c r="L139" s="36"/>
      <c r="M139" s="212" t="s">
        <v>1</v>
      </c>
      <c r="N139" s="213" t="s">
        <v>40</v>
      </c>
      <c r="O139" s="68"/>
      <c r="P139" s="214">
        <f>O139*H139</f>
        <v>0</v>
      </c>
      <c r="Q139" s="214">
        <v>0.00376</v>
      </c>
      <c r="R139" s="214">
        <f>Q139*H139</f>
        <v>0.33088</v>
      </c>
      <c r="S139" s="214">
        <v>0</v>
      </c>
      <c r="T139" s="21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6" t="s">
        <v>158</v>
      </c>
      <c r="AT139" s="216" t="s">
        <v>153</v>
      </c>
      <c r="AU139" s="216" t="s">
        <v>84</v>
      </c>
      <c r="AY139" s="14" t="s">
        <v>151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80</v>
      </c>
      <c r="BK139" s="217">
        <f>ROUND(I139*H139,2)</f>
        <v>0</v>
      </c>
      <c r="BL139" s="14" t="s">
        <v>158</v>
      </c>
      <c r="BM139" s="216" t="s">
        <v>168</v>
      </c>
    </row>
    <row r="140" spans="1:65" s="2" customFormat="1" ht="21.75" customHeight="1">
      <c r="A140" s="31"/>
      <c r="B140" s="32"/>
      <c r="C140" s="205" t="s">
        <v>158</v>
      </c>
      <c r="D140" s="205" t="s">
        <v>153</v>
      </c>
      <c r="E140" s="206" t="s">
        <v>892</v>
      </c>
      <c r="F140" s="207" t="s">
        <v>893</v>
      </c>
      <c r="G140" s="208" t="s">
        <v>166</v>
      </c>
      <c r="H140" s="209">
        <v>40.8</v>
      </c>
      <c r="I140" s="210"/>
      <c r="J140" s="211">
        <f>ROUND(I140*H140,2)</f>
        <v>0</v>
      </c>
      <c r="K140" s="207" t="s">
        <v>157</v>
      </c>
      <c r="L140" s="36"/>
      <c r="M140" s="212" t="s">
        <v>1</v>
      </c>
      <c r="N140" s="213" t="s">
        <v>40</v>
      </c>
      <c r="O140" s="68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6" t="s">
        <v>158</v>
      </c>
      <c r="AT140" s="216" t="s">
        <v>153</v>
      </c>
      <c r="AU140" s="216" t="s">
        <v>84</v>
      </c>
      <c r="AY140" s="14" t="s">
        <v>151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4" t="s">
        <v>80</v>
      </c>
      <c r="BK140" s="217">
        <f>ROUND(I140*H140,2)</f>
        <v>0</v>
      </c>
      <c r="BL140" s="14" t="s">
        <v>158</v>
      </c>
      <c r="BM140" s="216" t="s">
        <v>185</v>
      </c>
    </row>
    <row r="141" spans="2:63" s="12" customFormat="1" ht="22.9" customHeight="1">
      <c r="B141" s="189"/>
      <c r="C141" s="190"/>
      <c r="D141" s="191" t="s">
        <v>74</v>
      </c>
      <c r="E141" s="203" t="s">
        <v>189</v>
      </c>
      <c r="F141" s="203" t="s">
        <v>894</v>
      </c>
      <c r="G141" s="190"/>
      <c r="H141" s="190"/>
      <c r="I141" s="193"/>
      <c r="J141" s="204">
        <f>BK141</f>
        <v>0</v>
      </c>
      <c r="K141" s="190"/>
      <c r="L141" s="195"/>
      <c r="M141" s="196"/>
      <c r="N141" s="197"/>
      <c r="O141" s="197"/>
      <c r="P141" s="198">
        <f>SUM(P142:P148)</f>
        <v>0</v>
      </c>
      <c r="Q141" s="197"/>
      <c r="R141" s="198">
        <f>SUM(R142:R148)</f>
        <v>0.03234</v>
      </c>
      <c r="S141" s="197"/>
      <c r="T141" s="199">
        <f>SUM(T142:T148)</f>
        <v>1.4080000000000001</v>
      </c>
      <c r="AR141" s="200" t="s">
        <v>80</v>
      </c>
      <c r="AT141" s="201" t="s">
        <v>74</v>
      </c>
      <c r="AU141" s="201" t="s">
        <v>80</v>
      </c>
      <c r="AY141" s="200" t="s">
        <v>151</v>
      </c>
      <c r="BK141" s="202">
        <f>SUM(BK142:BK148)</f>
        <v>0</v>
      </c>
    </row>
    <row r="142" spans="1:65" s="2" customFormat="1" ht="21.75" customHeight="1">
      <c r="A142" s="31"/>
      <c r="B142" s="32"/>
      <c r="C142" s="205" t="s">
        <v>174</v>
      </c>
      <c r="D142" s="205" t="s">
        <v>153</v>
      </c>
      <c r="E142" s="206" t="s">
        <v>895</v>
      </c>
      <c r="F142" s="207" t="s">
        <v>896</v>
      </c>
      <c r="G142" s="208" t="s">
        <v>166</v>
      </c>
      <c r="H142" s="209">
        <v>750</v>
      </c>
      <c r="I142" s="210"/>
      <c r="J142" s="211">
        <f aca="true" t="shared" si="0" ref="J142:J148">ROUND(I142*H142,2)</f>
        <v>0</v>
      </c>
      <c r="K142" s="207" t="s">
        <v>157</v>
      </c>
      <c r="L142" s="36"/>
      <c r="M142" s="212" t="s">
        <v>1</v>
      </c>
      <c r="N142" s="213" t="s">
        <v>40</v>
      </c>
      <c r="O142" s="68"/>
      <c r="P142" s="214">
        <f aca="true" t="shared" si="1" ref="P142:P148">O142*H142</f>
        <v>0</v>
      </c>
      <c r="Q142" s="214">
        <v>4E-05</v>
      </c>
      <c r="R142" s="214">
        <f aca="true" t="shared" si="2" ref="R142:R148">Q142*H142</f>
        <v>0.030000000000000002</v>
      </c>
      <c r="S142" s="214">
        <v>0</v>
      </c>
      <c r="T142" s="215">
        <f aca="true" t="shared" si="3" ref="T142:T148"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6" t="s">
        <v>158</v>
      </c>
      <c r="AT142" s="216" t="s">
        <v>153</v>
      </c>
      <c r="AU142" s="216" t="s">
        <v>84</v>
      </c>
      <c r="AY142" s="14" t="s">
        <v>151</v>
      </c>
      <c r="BE142" s="217">
        <f aca="true" t="shared" si="4" ref="BE142:BE148">IF(N142="základní",J142,0)</f>
        <v>0</v>
      </c>
      <c r="BF142" s="217">
        <f aca="true" t="shared" si="5" ref="BF142:BF148">IF(N142="snížená",J142,0)</f>
        <v>0</v>
      </c>
      <c r="BG142" s="217">
        <f aca="true" t="shared" si="6" ref="BG142:BG148">IF(N142="zákl. přenesená",J142,0)</f>
        <v>0</v>
      </c>
      <c r="BH142" s="217">
        <f aca="true" t="shared" si="7" ref="BH142:BH148">IF(N142="sníž. přenesená",J142,0)</f>
        <v>0</v>
      </c>
      <c r="BI142" s="217">
        <f aca="true" t="shared" si="8" ref="BI142:BI148">IF(N142="nulová",J142,0)</f>
        <v>0</v>
      </c>
      <c r="BJ142" s="14" t="s">
        <v>80</v>
      </c>
      <c r="BK142" s="217">
        <f aca="true" t="shared" si="9" ref="BK142:BK148">ROUND(I142*H142,2)</f>
        <v>0</v>
      </c>
      <c r="BL142" s="14" t="s">
        <v>158</v>
      </c>
      <c r="BM142" s="216" t="s">
        <v>193</v>
      </c>
    </row>
    <row r="143" spans="1:65" s="2" customFormat="1" ht="21.75" customHeight="1">
      <c r="A143" s="31"/>
      <c r="B143" s="32"/>
      <c r="C143" s="205" t="s">
        <v>168</v>
      </c>
      <c r="D143" s="205" t="s">
        <v>153</v>
      </c>
      <c r="E143" s="206" t="s">
        <v>897</v>
      </c>
      <c r="F143" s="207" t="s">
        <v>898</v>
      </c>
      <c r="G143" s="208" t="s">
        <v>172</v>
      </c>
      <c r="H143" s="209">
        <v>15</v>
      </c>
      <c r="I143" s="210"/>
      <c r="J143" s="211">
        <f t="shared" si="0"/>
        <v>0</v>
      </c>
      <c r="K143" s="207" t="s">
        <v>157</v>
      </c>
      <c r="L143" s="36"/>
      <c r="M143" s="212" t="s">
        <v>1</v>
      </c>
      <c r="N143" s="213" t="s">
        <v>40</v>
      </c>
      <c r="O143" s="68"/>
      <c r="P143" s="214">
        <f t="shared" si="1"/>
        <v>0</v>
      </c>
      <c r="Q143" s="214">
        <v>0</v>
      </c>
      <c r="R143" s="214">
        <f t="shared" si="2"/>
        <v>0</v>
      </c>
      <c r="S143" s="214">
        <v>0.002</v>
      </c>
      <c r="T143" s="215">
        <f t="shared" si="3"/>
        <v>0.03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6" t="s">
        <v>158</v>
      </c>
      <c r="AT143" s="216" t="s">
        <v>153</v>
      </c>
      <c r="AU143" s="216" t="s">
        <v>84</v>
      </c>
      <c r="AY143" s="14" t="s">
        <v>151</v>
      </c>
      <c r="BE143" s="217">
        <f t="shared" si="4"/>
        <v>0</v>
      </c>
      <c r="BF143" s="217">
        <f t="shared" si="5"/>
        <v>0</v>
      </c>
      <c r="BG143" s="217">
        <f t="shared" si="6"/>
        <v>0</v>
      </c>
      <c r="BH143" s="217">
        <f t="shared" si="7"/>
        <v>0</v>
      </c>
      <c r="BI143" s="217">
        <f t="shared" si="8"/>
        <v>0</v>
      </c>
      <c r="BJ143" s="14" t="s">
        <v>80</v>
      </c>
      <c r="BK143" s="217">
        <f t="shared" si="9"/>
        <v>0</v>
      </c>
      <c r="BL143" s="14" t="s">
        <v>158</v>
      </c>
      <c r="BM143" s="216" t="s">
        <v>202</v>
      </c>
    </row>
    <row r="144" spans="1:65" s="2" customFormat="1" ht="21.75" customHeight="1">
      <c r="A144" s="31"/>
      <c r="B144" s="32"/>
      <c r="C144" s="205" t="s">
        <v>181</v>
      </c>
      <c r="D144" s="205" t="s">
        <v>153</v>
      </c>
      <c r="E144" s="206" t="s">
        <v>899</v>
      </c>
      <c r="F144" s="207" t="s">
        <v>900</v>
      </c>
      <c r="G144" s="208" t="s">
        <v>205</v>
      </c>
      <c r="H144" s="209">
        <v>320</v>
      </c>
      <c r="I144" s="210"/>
      <c r="J144" s="211">
        <f t="shared" si="0"/>
        <v>0</v>
      </c>
      <c r="K144" s="207" t="s">
        <v>157</v>
      </c>
      <c r="L144" s="36"/>
      <c r="M144" s="212" t="s">
        <v>1</v>
      </c>
      <c r="N144" s="213" t="s">
        <v>40</v>
      </c>
      <c r="O144" s="68"/>
      <c r="P144" s="214">
        <f t="shared" si="1"/>
        <v>0</v>
      </c>
      <c r="Q144" s="214">
        <v>0</v>
      </c>
      <c r="R144" s="214">
        <f t="shared" si="2"/>
        <v>0</v>
      </c>
      <c r="S144" s="214">
        <v>0.002</v>
      </c>
      <c r="T144" s="215">
        <f t="shared" si="3"/>
        <v>0.64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6" t="s">
        <v>158</v>
      </c>
      <c r="AT144" s="216" t="s">
        <v>153</v>
      </c>
      <c r="AU144" s="216" t="s">
        <v>84</v>
      </c>
      <c r="AY144" s="14" t="s">
        <v>151</v>
      </c>
      <c r="BE144" s="217">
        <f t="shared" si="4"/>
        <v>0</v>
      </c>
      <c r="BF144" s="217">
        <f t="shared" si="5"/>
        <v>0</v>
      </c>
      <c r="BG144" s="217">
        <f t="shared" si="6"/>
        <v>0</v>
      </c>
      <c r="BH144" s="217">
        <f t="shared" si="7"/>
        <v>0</v>
      </c>
      <c r="BI144" s="217">
        <f t="shared" si="8"/>
        <v>0</v>
      </c>
      <c r="BJ144" s="14" t="s">
        <v>80</v>
      </c>
      <c r="BK144" s="217">
        <f t="shared" si="9"/>
        <v>0</v>
      </c>
      <c r="BL144" s="14" t="s">
        <v>158</v>
      </c>
      <c r="BM144" s="216" t="s">
        <v>211</v>
      </c>
    </row>
    <row r="145" spans="1:65" s="2" customFormat="1" ht="21.75" customHeight="1">
      <c r="A145" s="31"/>
      <c r="B145" s="32"/>
      <c r="C145" s="205" t="s">
        <v>185</v>
      </c>
      <c r="D145" s="205" t="s">
        <v>153</v>
      </c>
      <c r="E145" s="206" t="s">
        <v>901</v>
      </c>
      <c r="F145" s="207" t="s">
        <v>902</v>
      </c>
      <c r="G145" s="208" t="s">
        <v>205</v>
      </c>
      <c r="H145" s="209">
        <v>65</v>
      </c>
      <c r="I145" s="210"/>
      <c r="J145" s="211">
        <f t="shared" si="0"/>
        <v>0</v>
      </c>
      <c r="K145" s="207" t="s">
        <v>157</v>
      </c>
      <c r="L145" s="36"/>
      <c r="M145" s="212" t="s">
        <v>1</v>
      </c>
      <c r="N145" s="213" t="s">
        <v>40</v>
      </c>
      <c r="O145" s="68"/>
      <c r="P145" s="214">
        <f t="shared" si="1"/>
        <v>0</v>
      </c>
      <c r="Q145" s="214">
        <v>0</v>
      </c>
      <c r="R145" s="214">
        <f t="shared" si="2"/>
        <v>0</v>
      </c>
      <c r="S145" s="214">
        <v>0.004</v>
      </c>
      <c r="T145" s="215">
        <f t="shared" si="3"/>
        <v>0.26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6" t="s">
        <v>158</v>
      </c>
      <c r="AT145" s="216" t="s">
        <v>153</v>
      </c>
      <c r="AU145" s="216" t="s">
        <v>84</v>
      </c>
      <c r="AY145" s="14" t="s">
        <v>151</v>
      </c>
      <c r="BE145" s="217">
        <f t="shared" si="4"/>
        <v>0</v>
      </c>
      <c r="BF145" s="217">
        <f t="shared" si="5"/>
        <v>0</v>
      </c>
      <c r="BG145" s="217">
        <f t="shared" si="6"/>
        <v>0</v>
      </c>
      <c r="BH145" s="217">
        <f t="shared" si="7"/>
        <v>0</v>
      </c>
      <c r="BI145" s="217">
        <f t="shared" si="8"/>
        <v>0</v>
      </c>
      <c r="BJ145" s="14" t="s">
        <v>80</v>
      </c>
      <c r="BK145" s="217">
        <f t="shared" si="9"/>
        <v>0</v>
      </c>
      <c r="BL145" s="14" t="s">
        <v>158</v>
      </c>
      <c r="BM145" s="216" t="s">
        <v>218</v>
      </c>
    </row>
    <row r="146" spans="1:65" s="2" customFormat="1" ht="21.75" customHeight="1">
      <c r="A146" s="31"/>
      <c r="B146" s="32"/>
      <c r="C146" s="205" t="s">
        <v>189</v>
      </c>
      <c r="D146" s="205" t="s">
        <v>153</v>
      </c>
      <c r="E146" s="206" t="s">
        <v>903</v>
      </c>
      <c r="F146" s="207" t="s">
        <v>904</v>
      </c>
      <c r="G146" s="208" t="s">
        <v>205</v>
      </c>
      <c r="H146" s="209">
        <v>80</v>
      </c>
      <c r="I146" s="210"/>
      <c r="J146" s="211">
        <f t="shared" si="0"/>
        <v>0</v>
      </c>
      <c r="K146" s="207" t="s">
        <v>157</v>
      </c>
      <c r="L146" s="36"/>
      <c r="M146" s="212" t="s">
        <v>1</v>
      </c>
      <c r="N146" s="213" t="s">
        <v>40</v>
      </c>
      <c r="O146" s="68"/>
      <c r="P146" s="214">
        <f t="shared" si="1"/>
        <v>0</v>
      </c>
      <c r="Q146" s="214">
        <v>0</v>
      </c>
      <c r="R146" s="214">
        <f t="shared" si="2"/>
        <v>0</v>
      </c>
      <c r="S146" s="214">
        <v>0.005</v>
      </c>
      <c r="T146" s="215">
        <f t="shared" si="3"/>
        <v>0.4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6" t="s">
        <v>158</v>
      </c>
      <c r="AT146" s="216" t="s">
        <v>153</v>
      </c>
      <c r="AU146" s="216" t="s">
        <v>84</v>
      </c>
      <c r="AY146" s="14" t="s">
        <v>151</v>
      </c>
      <c r="BE146" s="217">
        <f t="shared" si="4"/>
        <v>0</v>
      </c>
      <c r="BF146" s="217">
        <f t="shared" si="5"/>
        <v>0</v>
      </c>
      <c r="BG146" s="217">
        <f t="shared" si="6"/>
        <v>0</v>
      </c>
      <c r="BH146" s="217">
        <f t="shared" si="7"/>
        <v>0</v>
      </c>
      <c r="BI146" s="217">
        <f t="shared" si="8"/>
        <v>0</v>
      </c>
      <c r="BJ146" s="14" t="s">
        <v>80</v>
      </c>
      <c r="BK146" s="217">
        <f t="shared" si="9"/>
        <v>0</v>
      </c>
      <c r="BL146" s="14" t="s">
        <v>158</v>
      </c>
      <c r="BM146" s="216" t="s">
        <v>228</v>
      </c>
    </row>
    <row r="147" spans="1:65" s="2" customFormat="1" ht="21.75" customHeight="1">
      <c r="A147" s="31"/>
      <c r="B147" s="32"/>
      <c r="C147" s="205" t="s">
        <v>193</v>
      </c>
      <c r="D147" s="205" t="s">
        <v>153</v>
      </c>
      <c r="E147" s="206" t="s">
        <v>905</v>
      </c>
      <c r="F147" s="207" t="s">
        <v>906</v>
      </c>
      <c r="G147" s="208" t="s">
        <v>205</v>
      </c>
      <c r="H147" s="209">
        <v>26</v>
      </c>
      <c r="I147" s="210"/>
      <c r="J147" s="211">
        <f t="shared" si="0"/>
        <v>0</v>
      </c>
      <c r="K147" s="207" t="s">
        <v>157</v>
      </c>
      <c r="L147" s="36"/>
      <c r="M147" s="212" t="s">
        <v>1</v>
      </c>
      <c r="N147" s="213" t="s">
        <v>40</v>
      </c>
      <c r="O147" s="68"/>
      <c r="P147" s="214">
        <f t="shared" si="1"/>
        <v>0</v>
      </c>
      <c r="Q147" s="214">
        <v>9E-05</v>
      </c>
      <c r="R147" s="214">
        <f t="shared" si="2"/>
        <v>0.00234</v>
      </c>
      <c r="S147" s="214">
        <v>0.003</v>
      </c>
      <c r="T147" s="215">
        <f t="shared" si="3"/>
        <v>0.078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6" t="s">
        <v>158</v>
      </c>
      <c r="AT147" s="216" t="s">
        <v>153</v>
      </c>
      <c r="AU147" s="216" t="s">
        <v>84</v>
      </c>
      <c r="AY147" s="14" t="s">
        <v>151</v>
      </c>
      <c r="BE147" s="217">
        <f t="shared" si="4"/>
        <v>0</v>
      </c>
      <c r="BF147" s="217">
        <f t="shared" si="5"/>
        <v>0</v>
      </c>
      <c r="BG147" s="217">
        <f t="shared" si="6"/>
        <v>0</v>
      </c>
      <c r="BH147" s="217">
        <f t="shared" si="7"/>
        <v>0</v>
      </c>
      <c r="BI147" s="217">
        <f t="shared" si="8"/>
        <v>0</v>
      </c>
      <c r="BJ147" s="14" t="s">
        <v>80</v>
      </c>
      <c r="BK147" s="217">
        <f t="shared" si="9"/>
        <v>0</v>
      </c>
      <c r="BL147" s="14" t="s">
        <v>158</v>
      </c>
      <c r="BM147" s="216" t="s">
        <v>237</v>
      </c>
    </row>
    <row r="148" spans="1:65" s="2" customFormat="1" ht="21.75" customHeight="1">
      <c r="A148" s="31"/>
      <c r="B148" s="32"/>
      <c r="C148" s="205" t="s">
        <v>198</v>
      </c>
      <c r="D148" s="205" t="s">
        <v>153</v>
      </c>
      <c r="E148" s="206" t="s">
        <v>907</v>
      </c>
      <c r="F148" s="207" t="s">
        <v>908</v>
      </c>
      <c r="G148" s="208" t="s">
        <v>205</v>
      </c>
      <c r="H148" s="209">
        <v>8</v>
      </c>
      <c r="I148" s="210"/>
      <c r="J148" s="211">
        <f t="shared" si="0"/>
        <v>0</v>
      </c>
      <c r="K148" s="207" t="s">
        <v>157</v>
      </c>
      <c r="L148" s="36"/>
      <c r="M148" s="212" t="s">
        <v>1</v>
      </c>
      <c r="N148" s="213" t="s">
        <v>40</v>
      </c>
      <c r="O148" s="68"/>
      <c r="P148" s="214">
        <f t="shared" si="1"/>
        <v>0</v>
      </c>
      <c r="Q148" s="214">
        <v>0</v>
      </c>
      <c r="R148" s="214">
        <f t="shared" si="2"/>
        <v>0</v>
      </c>
      <c r="S148" s="214">
        <v>0</v>
      </c>
      <c r="T148" s="215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6" t="s">
        <v>158</v>
      </c>
      <c r="AT148" s="216" t="s">
        <v>153</v>
      </c>
      <c r="AU148" s="216" t="s">
        <v>84</v>
      </c>
      <c r="AY148" s="14" t="s">
        <v>151</v>
      </c>
      <c r="BE148" s="217">
        <f t="shared" si="4"/>
        <v>0</v>
      </c>
      <c r="BF148" s="217">
        <f t="shared" si="5"/>
        <v>0</v>
      </c>
      <c r="BG148" s="217">
        <f t="shared" si="6"/>
        <v>0</v>
      </c>
      <c r="BH148" s="217">
        <f t="shared" si="7"/>
        <v>0</v>
      </c>
      <c r="BI148" s="217">
        <f t="shared" si="8"/>
        <v>0</v>
      </c>
      <c r="BJ148" s="14" t="s">
        <v>80</v>
      </c>
      <c r="BK148" s="217">
        <f t="shared" si="9"/>
        <v>0</v>
      </c>
      <c r="BL148" s="14" t="s">
        <v>158</v>
      </c>
      <c r="BM148" s="216" t="s">
        <v>250</v>
      </c>
    </row>
    <row r="149" spans="2:63" s="12" customFormat="1" ht="22.9" customHeight="1">
      <c r="B149" s="189"/>
      <c r="C149" s="190"/>
      <c r="D149" s="191" t="s">
        <v>74</v>
      </c>
      <c r="E149" s="203" t="s">
        <v>226</v>
      </c>
      <c r="F149" s="203" t="s">
        <v>227</v>
      </c>
      <c r="G149" s="190"/>
      <c r="H149" s="190"/>
      <c r="I149" s="193"/>
      <c r="J149" s="204">
        <f>BK149</f>
        <v>0</v>
      </c>
      <c r="K149" s="190"/>
      <c r="L149" s="195"/>
      <c r="M149" s="196"/>
      <c r="N149" s="197"/>
      <c r="O149" s="197"/>
      <c r="P149" s="198">
        <f>SUM(P150:P153)</f>
        <v>0</v>
      </c>
      <c r="Q149" s="197"/>
      <c r="R149" s="198">
        <f>SUM(R150:R153)</f>
        <v>0</v>
      </c>
      <c r="S149" s="197"/>
      <c r="T149" s="199">
        <f>SUM(T150:T153)</f>
        <v>0</v>
      </c>
      <c r="AR149" s="200" t="s">
        <v>80</v>
      </c>
      <c r="AT149" s="201" t="s">
        <v>74</v>
      </c>
      <c r="AU149" s="201" t="s">
        <v>80</v>
      </c>
      <c r="AY149" s="200" t="s">
        <v>151</v>
      </c>
      <c r="BK149" s="202">
        <f>SUM(BK150:BK153)</f>
        <v>0</v>
      </c>
    </row>
    <row r="150" spans="1:65" s="2" customFormat="1" ht="21.75" customHeight="1">
      <c r="A150" s="31"/>
      <c r="B150" s="32"/>
      <c r="C150" s="205" t="s">
        <v>202</v>
      </c>
      <c r="D150" s="205" t="s">
        <v>153</v>
      </c>
      <c r="E150" s="206" t="s">
        <v>909</v>
      </c>
      <c r="F150" s="207" t="s">
        <v>910</v>
      </c>
      <c r="G150" s="208" t="s">
        <v>231</v>
      </c>
      <c r="H150" s="209">
        <v>2.348</v>
      </c>
      <c r="I150" s="210"/>
      <c r="J150" s="211">
        <f>ROUND(I150*H150,2)</f>
        <v>0</v>
      </c>
      <c r="K150" s="207" t="s">
        <v>157</v>
      </c>
      <c r="L150" s="36"/>
      <c r="M150" s="212" t="s">
        <v>1</v>
      </c>
      <c r="N150" s="213" t="s">
        <v>40</v>
      </c>
      <c r="O150" s="68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6" t="s">
        <v>158</v>
      </c>
      <c r="AT150" s="216" t="s">
        <v>153</v>
      </c>
      <c r="AU150" s="216" t="s">
        <v>84</v>
      </c>
      <c r="AY150" s="14" t="s">
        <v>151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4" t="s">
        <v>80</v>
      </c>
      <c r="BK150" s="217">
        <f>ROUND(I150*H150,2)</f>
        <v>0</v>
      </c>
      <c r="BL150" s="14" t="s">
        <v>158</v>
      </c>
      <c r="BM150" s="216" t="s">
        <v>258</v>
      </c>
    </row>
    <row r="151" spans="1:65" s="2" customFormat="1" ht="21.75" customHeight="1">
      <c r="A151" s="31"/>
      <c r="B151" s="32"/>
      <c r="C151" s="205" t="s">
        <v>207</v>
      </c>
      <c r="D151" s="205" t="s">
        <v>153</v>
      </c>
      <c r="E151" s="206" t="s">
        <v>234</v>
      </c>
      <c r="F151" s="207" t="s">
        <v>235</v>
      </c>
      <c r="G151" s="208" t="s">
        <v>231</v>
      </c>
      <c r="H151" s="209">
        <v>2.348</v>
      </c>
      <c r="I151" s="210"/>
      <c r="J151" s="211">
        <f>ROUND(I151*H151,2)</f>
        <v>0</v>
      </c>
      <c r="K151" s="207" t="s">
        <v>157</v>
      </c>
      <c r="L151" s="36"/>
      <c r="M151" s="212" t="s">
        <v>1</v>
      </c>
      <c r="N151" s="213" t="s">
        <v>40</v>
      </c>
      <c r="O151" s="68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6" t="s">
        <v>158</v>
      </c>
      <c r="AT151" s="216" t="s">
        <v>153</v>
      </c>
      <c r="AU151" s="216" t="s">
        <v>84</v>
      </c>
      <c r="AY151" s="14" t="s">
        <v>151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4" t="s">
        <v>80</v>
      </c>
      <c r="BK151" s="217">
        <f>ROUND(I151*H151,2)</f>
        <v>0</v>
      </c>
      <c r="BL151" s="14" t="s">
        <v>158</v>
      </c>
      <c r="BM151" s="216" t="s">
        <v>266</v>
      </c>
    </row>
    <row r="152" spans="1:65" s="2" customFormat="1" ht="21.75" customHeight="1">
      <c r="A152" s="31"/>
      <c r="B152" s="32"/>
      <c r="C152" s="205" t="s">
        <v>211</v>
      </c>
      <c r="D152" s="205" t="s">
        <v>153</v>
      </c>
      <c r="E152" s="206" t="s">
        <v>238</v>
      </c>
      <c r="F152" s="207" t="s">
        <v>239</v>
      </c>
      <c r="G152" s="208" t="s">
        <v>231</v>
      </c>
      <c r="H152" s="209">
        <v>21.132</v>
      </c>
      <c r="I152" s="210"/>
      <c r="J152" s="211">
        <f>ROUND(I152*H152,2)</f>
        <v>0</v>
      </c>
      <c r="K152" s="207" t="s">
        <v>157</v>
      </c>
      <c r="L152" s="36"/>
      <c r="M152" s="212" t="s">
        <v>1</v>
      </c>
      <c r="N152" s="213" t="s">
        <v>40</v>
      </c>
      <c r="O152" s="68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6" t="s">
        <v>158</v>
      </c>
      <c r="AT152" s="216" t="s">
        <v>153</v>
      </c>
      <c r="AU152" s="216" t="s">
        <v>84</v>
      </c>
      <c r="AY152" s="14" t="s">
        <v>151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4" t="s">
        <v>80</v>
      </c>
      <c r="BK152" s="217">
        <f>ROUND(I152*H152,2)</f>
        <v>0</v>
      </c>
      <c r="BL152" s="14" t="s">
        <v>158</v>
      </c>
      <c r="BM152" s="216" t="s">
        <v>274</v>
      </c>
    </row>
    <row r="153" spans="1:65" s="2" customFormat="1" ht="21.75" customHeight="1">
      <c r="A153" s="31"/>
      <c r="B153" s="32"/>
      <c r="C153" s="205" t="s">
        <v>8</v>
      </c>
      <c r="D153" s="205" t="s">
        <v>153</v>
      </c>
      <c r="E153" s="206" t="s">
        <v>911</v>
      </c>
      <c r="F153" s="207" t="s">
        <v>912</v>
      </c>
      <c r="G153" s="208" t="s">
        <v>231</v>
      </c>
      <c r="H153" s="209">
        <v>2.348</v>
      </c>
      <c r="I153" s="210"/>
      <c r="J153" s="211">
        <f>ROUND(I153*H153,2)</f>
        <v>0</v>
      </c>
      <c r="K153" s="207" t="s">
        <v>1</v>
      </c>
      <c r="L153" s="36"/>
      <c r="M153" s="212" t="s">
        <v>1</v>
      </c>
      <c r="N153" s="213" t="s">
        <v>40</v>
      </c>
      <c r="O153" s="68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6" t="s">
        <v>158</v>
      </c>
      <c r="AT153" s="216" t="s">
        <v>153</v>
      </c>
      <c r="AU153" s="216" t="s">
        <v>84</v>
      </c>
      <c r="AY153" s="14" t="s">
        <v>151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4" t="s">
        <v>80</v>
      </c>
      <c r="BK153" s="217">
        <f>ROUND(I153*H153,2)</f>
        <v>0</v>
      </c>
      <c r="BL153" s="14" t="s">
        <v>158</v>
      </c>
      <c r="BM153" s="216" t="s">
        <v>282</v>
      </c>
    </row>
    <row r="154" spans="2:63" s="12" customFormat="1" ht="22.9" customHeight="1">
      <c r="B154" s="189"/>
      <c r="C154" s="190"/>
      <c r="D154" s="191" t="s">
        <v>74</v>
      </c>
      <c r="E154" s="203" t="s">
        <v>241</v>
      </c>
      <c r="F154" s="203" t="s">
        <v>242</v>
      </c>
      <c r="G154" s="190"/>
      <c r="H154" s="190"/>
      <c r="I154" s="193"/>
      <c r="J154" s="204">
        <f>BK154</f>
        <v>0</v>
      </c>
      <c r="K154" s="190"/>
      <c r="L154" s="195"/>
      <c r="M154" s="196"/>
      <c r="N154" s="197"/>
      <c r="O154" s="197"/>
      <c r="P154" s="198">
        <f>P155</f>
        <v>0</v>
      </c>
      <c r="Q154" s="197"/>
      <c r="R154" s="198">
        <f>R155</f>
        <v>0</v>
      </c>
      <c r="S154" s="197"/>
      <c r="T154" s="199">
        <f>T155</f>
        <v>0</v>
      </c>
      <c r="AR154" s="200" t="s">
        <v>80</v>
      </c>
      <c r="AT154" s="201" t="s">
        <v>74</v>
      </c>
      <c r="AU154" s="201" t="s">
        <v>80</v>
      </c>
      <c r="AY154" s="200" t="s">
        <v>151</v>
      </c>
      <c r="BK154" s="202">
        <f>BK155</f>
        <v>0</v>
      </c>
    </row>
    <row r="155" spans="1:65" s="2" customFormat="1" ht="16.5" customHeight="1">
      <c r="A155" s="31"/>
      <c r="B155" s="32"/>
      <c r="C155" s="205" t="s">
        <v>218</v>
      </c>
      <c r="D155" s="205" t="s">
        <v>153</v>
      </c>
      <c r="E155" s="206" t="s">
        <v>913</v>
      </c>
      <c r="F155" s="207" t="s">
        <v>914</v>
      </c>
      <c r="G155" s="208" t="s">
        <v>231</v>
      </c>
      <c r="H155" s="209">
        <v>2.169</v>
      </c>
      <c r="I155" s="210"/>
      <c r="J155" s="211">
        <f>ROUND(I155*H155,2)</f>
        <v>0</v>
      </c>
      <c r="K155" s="207" t="s">
        <v>157</v>
      </c>
      <c r="L155" s="36"/>
      <c r="M155" s="212" t="s">
        <v>1</v>
      </c>
      <c r="N155" s="213" t="s">
        <v>40</v>
      </c>
      <c r="O155" s="68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6" t="s">
        <v>158</v>
      </c>
      <c r="AT155" s="216" t="s">
        <v>153</v>
      </c>
      <c r="AU155" s="216" t="s">
        <v>84</v>
      </c>
      <c r="AY155" s="14" t="s">
        <v>151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4" t="s">
        <v>80</v>
      </c>
      <c r="BK155" s="217">
        <f>ROUND(I155*H155,2)</f>
        <v>0</v>
      </c>
      <c r="BL155" s="14" t="s">
        <v>158</v>
      </c>
      <c r="BM155" s="216" t="s">
        <v>290</v>
      </c>
    </row>
    <row r="156" spans="2:63" s="12" customFormat="1" ht="25.9" customHeight="1">
      <c r="B156" s="189"/>
      <c r="C156" s="190"/>
      <c r="D156" s="191" t="s">
        <v>74</v>
      </c>
      <c r="E156" s="192" t="s">
        <v>246</v>
      </c>
      <c r="F156" s="192" t="s">
        <v>247</v>
      </c>
      <c r="G156" s="190"/>
      <c r="H156" s="190"/>
      <c r="I156" s="193"/>
      <c r="J156" s="194">
        <f>BK156</f>
        <v>0</v>
      </c>
      <c r="K156" s="190"/>
      <c r="L156" s="195"/>
      <c r="M156" s="196"/>
      <c r="N156" s="197"/>
      <c r="O156" s="197"/>
      <c r="P156" s="198">
        <f>P157+P187</f>
        <v>0</v>
      </c>
      <c r="Q156" s="197"/>
      <c r="R156" s="198">
        <f>R157+R187</f>
        <v>4.559881</v>
      </c>
      <c r="S156" s="197"/>
      <c r="T156" s="199">
        <f>T157+T187</f>
        <v>0.9397681000000001</v>
      </c>
      <c r="AR156" s="200" t="s">
        <v>84</v>
      </c>
      <c r="AT156" s="201" t="s">
        <v>74</v>
      </c>
      <c r="AU156" s="201" t="s">
        <v>75</v>
      </c>
      <c r="AY156" s="200" t="s">
        <v>151</v>
      </c>
      <c r="BK156" s="202">
        <f>BK157+BK187</f>
        <v>0</v>
      </c>
    </row>
    <row r="157" spans="2:63" s="12" customFormat="1" ht="22.9" customHeight="1">
      <c r="B157" s="189"/>
      <c r="C157" s="190"/>
      <c r="D157" s="191" t="s">
        <v>74</v>
      </c>
      <c r="E157" s="203" t="s">
        <v>915</v>
      </c>
      <c r="F157" s="203" t="s">
        <v>916</v>
      </c>
      <c r="G157" s="190"/>
      <c r="H157" s="190"/>
      <c r="I157" s="193"/>
      <c r="J157" s="204">
        <f>BK157</f>
        <v>0</v>
      </c>
      <c r="K157" s="190"/>
      <c r="L157" s="195"/>
      <c r="M157" s="196"/>
      <c r="N157" s="197"/>
      <c r="O157" s="197"/>
      <c r="P157" s="198">
        <f>SUM(P158:P186)</f>
        <v>0</v>
      </c>
      <c r="Q157" s="197"/>
      <c r="R157" s="198">
        <f>SUM(R158:R186)</f>
        <v>0.011340000000000001</v>
      </c>
      <c r="S157" s="197"/>
      <c r="T157" s="199">
        <f>SUM(T158:T186)</f>
        <v>0</v>
      </c>
      <c r="AR157" s="200" t="s">
        <v>84</v>
      </c>
      <c r="AT157" s="201" t="s">
        <v>74</v>
      </c>
      <c r="AU157" s="201" t="s">
        <v>80</v>
      </c>
      <c r="AY157" s="200" t="s">
        <v>151</v>
      </c>
      <c r="BK157" s="202">
        <f>SUM(BK158:BK186)</f>
        <v>0</v>
      </c>
    </row>
    <row r="158" spans="1:65" s="2" customFormat="1" ht="21.75" customHeight="1">
      <c r="A158" s="31"/>
      <c r="B158" s="32"/>
      <c r="C158" s="205" t="s">
        <v>222</v>
      </c>
      <c r="D158" s="205" t="s">
        <v>153</v>
      </c>
      <c r="E158" s="206" t="s">
        <v>917</v>
      </c>
      <c r="F158" s="207" t="s">
        <v>918</v>
      </c>
      <c r="G158" s="208" t="s">
        <v>205</v>
      </c>
      <c r="H158" s="209">
        <v>60</v>
      </c>
      <c r="I158" s="210"/>
      <c r="J158" s="211">
        <f aca="true" t="shared" si="10" ref="J158:J186">ROUND(I158*H158,2)</f>
        <v>0</v>
      </c>
      <c r="K158" s="207" t="s">
        <v>157</v>
      </c>
      <c r="L158" s="36"/>
      <c r="M158" s="212" t="s">
        <v>1</v>
      </c>
      <c r="N158" s="213" t="s">
        <v>40</v>
      </c>
      <c r="O158" s="68"/>
      <c r="P158" s="214">
        <f aca="true" t="shared" si="11" ref="P158:P186">O158*H158</f>
        <v>0</v>
      </c>
      <c r="Q158" s="214">
        <v>0</v>
      </c>
      <c r="R158" s="214">
        <f aca="true" t="shared" si="12" ref="R158:R186">Q158*H158</f>
        <v>0</v>
      </c>
      <c r="S158" s="214">
        <v>0</v>
      </c>
      <c r="T158" s="215">
        <f aca="true" t="shared" si="13" ref="T158:T186"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6" t="s">
        <v>218</v>
      </c>
      <c r="AT158" s="216" t="s">
        <v>153</v>
      </c>
      <c r="AU158" s="216" t="s">
        <v>84</v>
      </c>
      <c r="AY158" s="14" t="s">
        <v>151</v>
      </c>
      <c r="BE158" s="217">
        <f aca="true" t="shared" si="14" ref="BE158:BE186">IF(N158="základní",J158,0)</f>
        <v>0</v>
      </c>
      <c r="BF158" s="217">
        <f aca="true" t="shared" si="15" ref="BF158:BF186">IF(N158="snížená",J158,0)</f>
        <v>0</v>
      </c>
      <c r="BG158" s="217">
        <f aca="true" t="shared" si="16" ref="BG158:BG186">IF(N158="zákl. přenesená",J158,0)</f>
        <v>0</v>
      </c>
      <c r="BH158" s="217">
        <f aca="true" t="shared" si="17" ref="BH158:BH186">IF(N158="sníž. přenesená",J158,0)</f>
        <v>0</v>
      </c>
      <c r="BI158" s="217">
        <f aca="true" t="shared" si="18" ref="BI158:BI186">IF(N158="nulová",J158,0)</f>
        <v>0</v>
      </c>
      <c r="BJ158" s="14" t="s">
        <v>80</v>
      </c>
      <c r="BK158" s="217">
        <f aca="true" t="shared" si="19" ref="BK158:BK186">ROUND(I158*H158,2)</f>
        <v>0</v>
      </c>
      <c r="BL158" s="14" t="s">
        <v>218</v>
      </c>
      <c r="BM158" s="216" t="s">
        <v>298</v>
      </c>
    </row>
    <row r="159" spans="1:65" s="2" customFormat="1" ht="16.5" customHeight="1">
      <c r="A159" s="31"/>
      <c r="B159" s="32"/>
      <c r="C159" s="219" t="s">
        <v>228</v>
      </c>
      <c r="D159" s="219" t="s">
        <v>537</v>
      </c>
      <c r="E159" s="220" t="s">
        <v>919</v>
      </c>
      <c r="F159" s="221" t="s">
        <v>920</v>
      </c>
      <c r="G159" s="222" t="s">
        <v>205</v>
      </c>
      <c r="H159" s="223">
        <v>63</v>
      </c>
      <c r="I159" s="224"/>
      <c r="J159" s="225">
        <f t="shared" si="10"/>
        <v>0</v>
      </c>
      <c r="K159" s="221" t="s">
        <v>157</v>
      </c>
      <c r="L159" s="226"/>
      <c r="M159" s="227" t="s">
        <v>1</v>
      </c>
      <c r="N159" s="228" t="s">
        <v>40</v>
      </c>
      <c r="O159" s="68"/>
      <c r="P159" s="214">
        <f t="shared" si="11"/>
        <v>0</v>
      </c>
      <c r="Q159" s="214">
        <v>0.00018</v>
      </c>
      <c r="R159" s="214">
        <f t="shared" si="12"/>
        <v>0.011340000000000001</v>
      </c>
      <c r="S159" s="214">
        <v>0</v>
      </c>
      <c r="T159" s="215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6" t="s">
        <v>290</v>
      </c>
      <c r="AT159" s="216" t="s">
        <v>537</v>
      </c>
      <c r="AU159" s="216" t="s">
        <v>84</v>
      </c>
      <c r="AY159" s="14" t="s">
        <v>151</v>
      </c>
      <c r="BE159" s="217">
        <f t="shared" si="14"/>
        <v>0</v>
      </c>
      <c r="BF159" s="217">
        <f t="shared" si="15"/>
        <v>0</v>
      </c>
      <c r="BG159" s="217">
        <f t="shared" si="16"/>
        <v>0</v>
      </c>
      <c r="BH159" s="217">
        <f t="shared" si="17"/>
        <v>0</v>
      </c>
      <c r="BI159" s="217">
        <f t="shared" si="18"/>
        <v>0</v>
      </c>
      <c r="BJ159" s="14" t="s">
        <v>80</v>
      </c>
      <c r="BK159" s="217">
        <f t="shared" si="19"/>
        <v>0</v>
      </c>
      <c r="BL159" s="14" t="s">
        <v>218</v>
      </c>
      <c r="BM159" s="216" t="s">
        <v>306</v>
      </c>
    </row>
    <row r="160" spans="1:65" s="2" customFormat="1" ht="21.75" customHeight="1">
      <c r="A160" s="31"/>
      <c r="B160" s="32"/>
      <c r="C160" s="205" t="s">
        <v>233</v>
      </c>
      <c r="D160" s="205" t="s">
        <v>153</v>
      </c>
      <c r="E160" s="206" t="s">
        <v>921</v>
      </c>
      <c r="F160" s="207" t="s">
        <v>922</v>
      </c>
      <c r="G160" s="208" t="s">
        <v>205</v>
      </c>
      <c r="H160" s="209">
        <v>590</v>
      </c>
      <c r="I160" s="210"/>
      <c r="J160" s="211">
        <f t="shared" si="10"/>
        <v>0</v>
      </c>
      <c r="K160" s="207" t="s">
        <v>157</v>
      </c>
      <c r="L160" s="36"/>
      <c r="M160" s="212" t="s">
        <v>1</v>
      </c>
      <c r="N160" s="213" t="s">
        <v>40</v>
      </c>
      <c r="O160" s="68"/>
      <c r="P160" s="214">
        <f t="shared" si="11"/>
        <v>0</v>
      </c>
      <c r="Q160" s="214">
        <v>0</v>
      </c>
      <c r="R160" s="214">
        <f t="shared" si="12"/>
        <v>0</v>
      </c>
      <c r="S160" s="214">
        <v>0</v>
      </c>
      <c r="T160" s="215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6" t="s">
        <v>218</v>
      </c>
      <c r="AT160" s="216" t="s">
        <v>153</v>
      </c>
      <c r="AU160" s="216" t="s">
        <v>84</v>
      </c>
      <c r="AY160" s="14" t="s">
        <v>151</v>
      </c>
      <c r="BE160" s="217">
        <f t="shared" si="14"/>
        <v>0</v>
      </c>
      <c r="BF160" s="217">
        <f t="shared" si="15"/>
        <v>0</v>
      </c>
      <c r="BG160" s="217">
        <f t="shared" si="16"/>
        <v>0</v>
      </c>
      <c r="BH160" s="217">
        <f t="shared" si="17"/>
        <v>0</v>
      </c>
      <c r="BI160" s="217">
        <f t="shared" si="18"/>
        <v>0</v>
      </c>
      <c r="BJ160" s="14" t="s">
        <v>80</v>
      </c>
      <c r="BK160" s="217">
        <f t="shared" si="19"/>
        <v>0</v>
      </c>
      <c r="BL160" s="14" t="s">
        <v>218</v>
      </c>
      <c r="BM160" s="216" t="s">
        <v>314</v>
      </c>
    </row>
    <row r="161" spans="1:65" s="2" customFormat="1" ht="16.5" customHeight="1">
      <c r="A161" s="31"/>
      <c r="B161" s="32"/>
      <c r="C161" s="219" t="s">
        <v>237</v>
      </c>
      <c r="D161" s="219" t="s">
        <v>537</v>
      </c>
      <c r="E161" s="220" t="s">
        <v>923</v>
      </c>
      <c r="F161" s="221" t="s">
        <v>924</v>
      </c>
      <c r="G161" s="222" t="s">
        <v>205</v>
      </c>
      <c r="H161" s="223">
        <v>619.5</v>
      </c>
      <c r="I161" s="224"/>
      <c r="J161" s="225">
        <f t="shared" si="10"/>
        <v>0</v>
      </c>
      <c r="K161" s="221" t="s">
        <v>1</v>
      </c>
      <c r="L161" s="226"/>
      <c r="M161" s="227" t="s">
        <v>1</v>
      </c>
      <c r="N161" s="228" t="s">
        <v>40</v>
      </c>
      <c r="O161" s="68"/>
      <c r="P161" s="214">
        <f t="shared" si="11"/>
        <v>0</v>
      </c>
      <c r="Q161" s="214">
        <v>0</v>
      </c>
      <c r="R161" s="214">
        <f t="shared" si="12"/>
        <v>0</v>
      </c>
      <c r="S161" s="214">
        <v>0</v>
      </c>
      <c r="T161" s="215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6" t="s">
        <v>290</v>
      </c>
      <c r="AT161" s="216" t="s">
        <v>537</v>
      </c>
      <c r="AU161" s="216" t="s">
        <v>84</v>
      </c>
      <c r="AY161" s="14" t="s">
        <v>151</v>
      </c>
      <c r="BE161" s="217">
        <f t="shared" si="14"/>
        <v>0</v>
      </c>
      <c r="BF161" s="217">
        <f t="shared" si="15"/>
        <v>0</v>
      </c>
      <c r="BG161" s="217">
        <f t="shared" si="16"/>
        <v>0</v>
      </c>
      <c r="BH161" s="217">
        <f t="shared" si="17"/>
        <v>0</v>
      </c>
      <c r="BI161" s="217">
        <f t="shared" si="18"/>
        <v>0</v>
      </c>
      <c r="BJ161" s="14" t="s">
        <v>80</v>
      </c>
      <c r="BK161" s="217">
        <f t="shared" si="19"/>
        <v>0</v>
      </c>
      <c r="BL161" s="14" t="s">
        <v>218</v>
      </c>
      <c r="BM161" s="216" t="s">
        <v>322</v>
      </c>
    </row>
    <row r="162" spans="1:65" s="2" customFormat="1" ht="21.75" customHeight="1">
      <c r="A162" s="31"/>
      <c r="B162" s="32"/>
      <c r="C162" s="205" t="s">
        <v>7</v>
      </c>
      <c r="D162" s="205" t="s">
        <v>153</v>
      </c>
      <c r="E162" s="206" t="s">
        <v>921</v>
      </c>
      <c r="F162" s="207" t="s">
        <v>922</v>
      </c>
      <c r="G162" s="208" t="s">
        <v>205</v>
      </c>
      <c r="H162" s="209">
        <v>820</v>
      </c>
      <c r="I162" s="210"/>
      <c r="J162" s="211">
        <f t="shared" si="10"/>
        <v>0</v>
      </c>
      <c r="K162" s="207" t="s">
        <v>157</v>
      </c>
      <c r="L162" s="36"/>
      <c r="M162" s="212" t="s">
        <v>1</v>
      </c>
      <c r="N162" s="213" t="s">
        <v>40</v>
      </c>
      <c r="O162" s="68"/>
      <c r="P162" s="214">
        <f t="shared" si="11"/>
        <v>0</v>
      </c>
      <c r="Q162" s="214">
        <v>0</v>
      </c>
      <c r="R162" s="214">
        <f t="shared" si="12"/>
        <v>0</v>
      </c>
      <c r="S162" s="214">
        <v>0</v>
      </c>
      <c r="T162" s="21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6" t="s">
        <v>218</v>
      </c>
      <c r="AT162" s="216" t="s">
        <v>153</v>
      </c>
      <c r="AU162" s="216" t="s">
        <v>84</v>
      </c>
      <c r="AY162" s="14" t="s">
        <v>151</v>
      </c>
      <c r="BE162" s="217">
        <f t="shared" si="14"/>
        <v>0</v>
      </c>
      <c r="BF162" s="217">
        <f t="shared" si="15"/>
        <v>0</v>
      </c>
      <c r="BG162" s="217">
        <f t="shared" si="16"/>
        <v>0</v>
      </c>
      <c r="BH162" s="217">
        <f t="shared" si="17"/>
        <v>0</v>
      </c>
      <c r="BI162" s="217">
        <f t="shared" si="18"/>
        <v>0</v>
      </c>
      <c r="BJ162" s="14" t="s">
        <v>80</v>
      </c>
      <c r="BK162" s="217">
        <f t="shared" si="19"/>
        <v>0</v>
      </c>
      <c r="BL162" s="14" t="s">
        <v>218</v>
      </c>
      <c r="BM162" s="216" t="s">
        <v>330</v>
      </c>
    </row>
    <row r="163" spans="1:65" s="2" customFormat="1" ht="16.5" customHeight="1">
      <c r="A163" s="31"/>
      <c r="B163" s="32"/>
      <c r="C163" s="219" t="s">
        <v>250</v>
      </c>
      <c r="D163" s="219" t="s">
        <v>537</v>
      </c>
      <c r="E163" s="220" t="s">
        <v>925</v>
      </c>
      <c r="F163" s="221" t="s">
        <v>926</v>
      </c>
      <c r="G163" s="222" t="s">
        <v>205</v>
      </c>
      <c r="H163" s="223">
        <v>820</v>
      </c>
      <c r="I163" s="224"/>
      <c r="J163" s="225">
        <f t="shared" si="10"/>
        <v>0</v>
      </c>
      <c r="K163" s="221" t="s">
        <v>1</v>
      </c>
      <c r="L163" s="226"/>
      <c r="M163" s="227" t="s">
        <v>1</v>
      </c>
      <c r="N163" s="228" t="s">
        <v>40</v>
      </c>
      <c r="O163" s="68"/>
      <c r="P163" s="214">
        <f t="shared" si="11"/>
        <v>0</v>
      </c>
      <c r="Q163" s="214">
        <v>0</v>
      </c>
      <c r="R163" s="214">
        <f t="shared" si="12"/>
        <v>0</v>
      </c>
      <c r="S163" s="214">
        <v>0</v>
      </c>
      <c r="T163" s="215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6" t="s">
        <v>290</v>
      </c>
      <c r="AT163" s="216" t="s">
        <v>537</v>
      </c>
      <c r="AU163" s="216" t="s">
        <v>84</v>
      </c>
      <c r="AY163" s="14" t="s">
        <v>151</v>
      </c>
      <c r="BE163" s="217">
        <f t="shared" si="14"/>
        <v>0</v>
      </c>
      <c r="BF163" s="217">
        <f t="shared" si="15"/>
        <v>0</v>
      </c>
      <c r="BG163" s="217">
        <f t="shared" si="16"/>
        <v>0</v>
      </c>
      <c r="BH163" s="217">
        <f t="shared" si="17"/>
        <v>0</v>
      </c>
      <c r="BI163" s="217">
        <f t="shared" si="18"/>
        <v>0</v>
      </c>
      <c r="BJ163" s="14" t="s">
        <v>80</v>
      </c>
      <c r="BK163" s="217">
        <f t="shared" si="19"/>
        <v>0</v>
      </c>
      <c r="BL163" s="14" t="s">
        <v>218</v>
      </c>
      <c r="BM163" s="216" t="s">
        <v>338</v>
      </c>
    </row>
    <row r="164" spans="1:65" s="2" customFormat="1" ht="21.75" customHeight="1">
      <c r="A164" s="31"/>
      <c r="B164" s="32"/>
      <c r="C164" s="205" t="s">
        <v>254</v>
      </c>
      <c r="D164" s="205" t="s">
        <v>153</v>
      </c>
      <c r="E164" s="206" t="s">
        <v>927</v>
      </c>
      <c r="F164" s="207" t="s">
        <v>928</v>
      </c>
      <c r="G164" s="208" t="s">
        <v>205</v>
      </c>
      <c r="H164" s="209">
        <v>95</v>
      </c>
      <c r="I164" s="210"/>
      <c r="J164" s="211">
        <f t="shared" si="10"/>
        <v>0</v>
      </c>
      <c r="K164" s="207" t="s">
        <v>157</v>
      </c>
      <c r="L164" s="36"/>
      <c r="M164" s="212" t="s">
        <v>1</v>
      </c>
      <c r="N164" s="213" t="s">
        <v>40</v>
      </c>
      <c r="O164" s="68"/>
      <c r="P164" s="214">
        <f t="shared" si="11"/>
        <v>0</v>
      </c>
      <c r="Q164" s="214">
        <v>0</v>
      </c>
      <c r="R164" s="214">
        <f t="shared" si="12"/>
        <v>0</v>
      </c>
      <c r="S164" s="214">
        <v>0</v>
      </c>
      <c r="T164" s="21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6" t="s">
        <v>218</v>
      </c>
      <c r="AT164" s="216" t="s">
        <v>153</v>
      </c>
      <c r="AU164" s="216" t="s">
        <v>84</v>
      </c>
      <c r="AY164" s="14" t="s">
        <v>151</v>
      </c>
      <c r="BE164" s="217">
        <f t="shared" si="14"/>
        <v>0</v>
      </c>
      <c r="BF164" s="217">
        <f t="shared" si="15"/>
        <v>0</v>
      </c>
      <c r="BG164" s="217">
        <f t="shared" si="16"/>
        <v>0</v>
      </c>
      <c r="BH164" s="217">
        <f t="shared" si="17"/>
        <v>0</v>
      </c>
      <c r="BI164" s="217">
        <f t="shared" si="18"/>
        <v>0</v>
      </c>
      <c r="BJ164" s="14" t="s">
        <v>80</v>
      </c>
      <c r="BK164" s="217">
        <f t="shared" si="19"/>
        <v>0</v>
      </c>
      <c r="BL164" s="14" t="s">
        <v>218</v>
      </c>
      <c r="BM164" s="216" t="s">
        <v>346</v>
      </c>
    </row>
    <row r="165" spans="1:65" s="2" customFormat="1" ht="16.5" customHeight="1">
      <c r="A165" s="31"/>
      <c r="B165" s="32"/>
      <c r="C165" s="219" t="s">
        <v>258</v>
      </c>
      <c r="D165" s="219" t="s">
        <v>537</v>
      </c>
      <c r="E165" s="220" t="s">
        <v>929</v>
      </c>
      <c r="F165" s="221" t="s">
        <v>930</v>
      </c>
      <c r="G165" s="222" t="s">
        <v>205</v>
      </c>
      <c r="H165" s="223">
        <v>99.75</v>
      </c>
      <c r="I165" s="224"/>
      <c r="J165" s="225">
        <f t="shared" si="10"/>
        <v>0</v>
      </c>
      <c r="K165" s="221" t="s">
        <v>1</v>
      </c>
      <c r="L165" s="226"/>
      <c r="M165" s="227" t="s">
        <v>1</v>
      </c>
      <c r="N165" s="228" t="s">
        <v>40</v>
      </c>
      <c r="O165" s="68"/>
      <c r="P165" s="214">
        <f t="shared" si="11"/>
        <v>0</v>
      </c>
      <c r="Q165" s="214">
        <v>0</v>
      </c>
      <c r="R165" s="214">
        <f t="shared" si="12"/>
        <v>0</v>
      </c>
      <c r="S165" s="214">
        <v>0</v>
      </c>
      <c r="T165" s="21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6" t="s">
        <v>290</v>
      </c>
      <c r="AT165" s="216" t="s">
        <v>537</v>
      </c>
      <c r="AU165" s="216" t="s">
        <v>84</v>
      </c>
      <c r="AY165" s="14" t="s">
        <v>151</v>
      </c>
      <c r="BE165" s="217">
        <f t="shared" si="14"/>
        <v>0</v>
      </c>
      <c r="BF165" s="217">
        <f t="shared" si="15"/>
        <v>0</v>
      </c>
      <c r="BG165" s="217">
        <f t="shared" si="16"/>
        <v>0</v>
      </c>
      <c r="BH165" s="217">
        <f t="shared" si="17"/>
        <v>0</v>
      </c>
      <c r="BI165" s="217">
        <f t="shared" si="18"/>
        <v>0</v>
      </c>
      <c r="BJ165" s="14" t="s">
        <v>80</v>
      </c>
      <c r="BK165" s="217">
        <f t="shared" si="19"/>
        <v>0</v>
      </c>
      <c r="BL165" s="14" t="s">
        <v>218</v>
      </c>
      <c r="BM165" s="216" t="s">
        <v>354</v>
      </c>
    </row>
    <row r="166" spans="1:65" s="2" customFormat="1" ht="21.75" customHeight="1">
      <c r="A166" s="31"/>
      <c r="B166" s="32"/>
      <c r="C166" s="205" t="s">
        <v>262</v>
      </c>
      <c r="D166" s="205" t="s">
        <v>153</v>
      </c>
      <c r="E166" s="206" t="s">
        <v>927</v>
      </c>
      <c r="F166" s="207" t="s">
        <v>928</v>
      </c>
      <c r="G166" s="208" t="s">
        <v>205</v>
      </c>
      <c r="H166" s="209">
        <v>190</v>
      </c>
      <c r="I166" s="210"/>
      <c r="J166" s="211">
        <f t="shared" si="10"/>
        <v>0</v>
      </c>
      <c r="K166" s="207" t="s">
        <v>157</v>
      </c>
      <c r="L166" s="36"/>
      <c r="M166" s="212" t="s">
        <v>1</v>
      </c>
      <c r="N166" s="213" t="s">
        <v>40</v>
      </c>
      <c r="O166" s="68"/>
      <c r="P166" s="214">
        <f t="shared" si="11"/>
        <v>0</v>
      </c>
      <c r="Q166" s="214">
        <v>0</v>
      </c>
      <c r="R166" s="214">
        <f t="shared" si="12"/>
        <v>0</v>
      </c>
      <c r="S166" s="214">
        <v>0</v>
      </c>
      <c r="T166" s="21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6" t="s">
        <v>218</v>
      </c>
      <c r="AT166" s="216" t="s">
        <v>153</v>
      </c>
      <c r="AU166" s="216" t="s">
        <v>84</v>
      </c>
      <c r="AY166" s="14" t="s">
        <v>151</v>
      </c>
      <c r="BE166" s="217">
        <f t="shared" si="14"/>
        <v>0</v>
      </c>
      <c r="BF166" s="217">
        <f t="shared" si="15"/>
        <v>0</v>
      </c>
      <c r="BG166" s="217">
        <f t="shared" si="16"/>
        <v>0</v>
      </c>
      <c r="BH166" s="217">
        <f t="shared" si="17"/>
        <v>0</v>
      </c>
      <c r="BI166" s="217">
        <f t="shared" si="18"/>
        <v>0</v>
      </c>
      <c r="BJ166" s="14" t="s">
        <v>80</v>
      </c>
      <c r="BK166" s="217">
        <f t="shared" si="19"/>
        <v>0</v>
      </c>
      <c r="BL166" s="14" t="s">
        <v>218</v>
      </c>
      <c r="BM166" s="216" t="s">
        <v>362</v>
      </c>
    </row>
    <row r="167" spans="1:65" s="2" customFormat="1" ht="16.5" customHeight="1">
      <c r="A167" s="31"/>
      <c r="B167" s="32"/>
      <c r="C167" s="219" t="s">
        <v>266</v>
      </c>
      <c r="D167" s="219" t="s">
        <v>537</v>
      </c>
      <c r="E167" s="220" t="s">
        <v>931</v>
      </c>
      <c r="F167" s="221" t="s">
        <v>932</v>
      </c>
      <c r="G167" s="222" t="s">
        <v>205</v>
      </c>
      <c r="H167" s="223">
        <v>199.5</v>
      </c>
      <c r="I167" s="224"/>
      <c r="J167" s="225">
        <f t="shared" si="10"/>
        <v>0</v>
      </c>
      <c r="K167" s="221" t="s">
        <v>1</v>
      </c>
      <c r="L167" s="226"/>
      <c r="M167" s="227" t="s">
        <v>1</v>
      </c>
      <c r="N167" s="228" t="s">
        <v>40</v>
      </c>
      <c r="O167" s="68"/>
      <c r="P167" s="214">
        <f t="shared" si="11"/>
        <v>0</v>
      </c>
      <c r="Q167" s="214">
        <v>0</v>
      </c>
      <c r="R167" s="214">
        <f t="shared" si="12"/>
        <v>0</v>
      </c>
      <c r="S167" s="214">
        <v>0</v>
      </c>
      <c r="T167" s="215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6" t="s">
        <v>290</v>
      </c>
      <c r="AT167" s="216" t="s">
        <v>537</v>
      </c>
      <c r="AU167" s="216" t="s">
        <v>84</v>
      </c>
      <c r="AY167" s="14" t="s">
        <v>151</v>
      </c>
      <c r="BE167" s="217">
        <f t="shared" si="14"/>
        <v>0</v>
      </c>
      <c r="BF167" s="217">
        <f t="shared" si="15"/>
        <v>0</v>
      </c>
      <c r="BG167" s="217">
        <f t="shared" si="16"/>
        <v>0</v>
      </c>
      <c r="BH167" s="217">
        <f t="shared" si="17"/>
        <v>0</v>
      </c>
      <c r="BI167" s="217">
        <f t="shared" si="18"/>
        <v>0</v>
      </c>
      <c r="BJ167" s="14" t="s">
        <v>80</v>
      </c>
      <c r="BK167" s="217">
        <f t="shared" si="19"/>
        <v>0</v>
      </c>
      <c r="BL167" s="14" t="s">
        <v>218</v>
      </c>
      <c r="BM167" s="216" t="s">
        <v>370</v>
      </c>
    </row>
    <row r="168" spans="1:65" s="2" customFormat="1" ht="21.75" customHeight="1">
      <c r="A168" s="31"/>
      <c r="B168" s="32"/>
      <c r="C168" s="205" t="s">
        <v>270</v>
      </c>
      <c r="D168" s="205" t="s">
        <v>153</v>
      </c>
      <c r="E168" s="206" t="s">
        <v>933</v>
      </c>
      <c r="F168" s="207" t="s">
        <v>934</v>
      </c>
      <c r="G168" s="208" t="s">
        <v>205</v>
      </c>
      <c r="H168" s="209">
        <v>25</v>
      </c>
      <c r="I168" s="210"/>
      <c r="J168" s="211">
        <f t="shared" si="10"/>
        <v>0</v>
      </c>
      <c r="K168" s="207" t="s">
        <v>157</v>
      </c>
      <c r="L168" s="36"/>
      <c r="M168" s="212" t="s">
        <v>1</v>
      </c>
      <c r="N168" s="213" t="s">
        <v>40</v>
      </c>
      <c r="O168" s="68"/>
      <c r="P168" s="214">
        <f t="shared" si="11"/>
        <v>0</v>
      </c>
      <c r="Q168" s="214">
        <v>0</v>
      </c>
      <c r="R168" s="214">
        <f t="shared" si="12"/>
        <v>0</v>
      </c>
      <c r="S168" s="214">
        <v>0</v>
      </c>
      <c r="T168" s="215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6" t="s">
        <v>218</v>
      </c>
      <c r="AT168" s="216" t="s">
        <v>153</v>
      </c>
      <c r="AU168" s="216" t="s">
        <v>84</v>
      </c>
      <c r="AY168" s="14" t="s">
        <v>151</v>
      </c>
      <c r="BE168" s="217">
        <f t="shared" si="14"/>
        <v>0</v>
      </c>
      <c r="BF168" s="217">
        <f t="shared" si="15"/>
        <v>0</v>
      </c>
      <c r="BG168" s="217">
        <f t="shared" si="16"/>
        <v>0</v>
      </c>
      <c r="BH168" s="217">
        <f t="shared" si="17"/>
        <v>0</v>
      </c>
      <c r="BI168" s="217">
        <f t="shared" si="18"/>
        <v>0</v>
      </c>
      <c r="BJ168" s="14" t="s">
        <v>80</v>
      </c>
      <c r="BK168" s="217">
        <f t="shared" si="19"/>
        <v>0</v>
      </c>
      <c r="BL168" s="14" t="s">
        <v>218</v>
      </c>
      <c r="BM168" s="216" t="s">
        <v>378</v>
      </c>
    </row>
    <row r="169" spans="1:65" s="2" customFormat="1" ht="16.5" customHeight="1">
      <c r="A169" s="31"/>
      <c r="B169" s="32"/>
      <c r="C169" s="219" t="s">
        <v>274</v>
      </c>
      <c r="D169" s="219" t="s">
        <v>537</v>
      </c>
      <c r="E169" s="220" t="s">
        <v>935</v>
      </c>
      <c r="F169" s="221" t="s">
        <v>936</v>
      </c>
      <c r="G169" s="222" t="s">
        <v>205</v>
      </c>
      <c r="H169" s="223">
        <v>26.25</v>
      </c>
      <c r="I169" s="224"/>
      <c r="J169" s="225">
        <f t="shared" si="10"/>
        <v>0</v>
      </c>
      <c r="K169" s="221" t="s">
        <v>1</v>
      </c>
      <c r="L169" s="226"/>
      <c r="M169" s="227" t="s">
        <v>1</v>
      </c>
      <c r="N169" s="228" t="s">
        <v>40</v>
      </c>
      <c r="O169" s="68"/>
      <c r="P169" s="214">
        <f t="shared" si="11"/>
        <v>0</v>
      </c>
      <c r="Q169" s="214">
        <v>0</v>
      </c>
      <c r="R169" s="214">
        <f t="shared" si="12"/>
        <v>0</v>
      </c>
      <c r="S169" s="214">
        <v>0</v>
      </c>
      <c r="T169" s="215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6" t="s">
        <v>290</v>
      </c>
      <c r="AT169" s="216" t="s">
        <v>537</v>
      </c>
      <c r="AU169" s="216" t="s">
        <v>84</v>
      </c>
      <c r="AY169" s="14" t="s">
        <v>151</v>
      </c>
      <c r="BE169" s="217">
        <f t="shared" si="14"/>
        <v>0</v>
      </c>
      <c r="BF169" s="217">
        <f t="shared" si="15"/>
        <v>0</v>
      </c>
      <c r="BG169" s="217">
        <f t="shared" si="16"/>
        <v>0</v>
      </c>
      <c r="BH169" s="217">
        <f t="shared" si="17"/>
        <v>0</v>
      </c>
      <c r="BI169" s="217">
        <f t="shared" si="18"/>
        <v>0</v>
      </c>
      <c r="BJ169" s="14" t="s">
        <v>80</v>
      </c>
      <c r="BK169" s="217">
        <f t="shared" si="19"/>
        <v>0</v>
      </c>
      <c r="BL169" s="14" t="s">
        <v>218</v>
      </c>
      <c r="BM169" s="216" t="s">
        <v>389</v>
      </c>
    </row>
    <row r="170" spans="1:65" s="2" customFormat="1" ht="21.75" customHeight="1">
      <c r="A170" s="31"/>
      <c r="B170" s="32"/>
      <c r="C170" s="205" t="s">
        <v>278</v>
      </c>
      <c r="D170" s="205" t="s">
        <v>153</v>
      </c>
      <c r="E170" s="206" t="s">
        <v>937</v>
      </c>
      <c r="F170" s="207" t="s">
        <v>938</v>
      </c>
      <c r="G170" s="208" t="s">
        <v>205</v>
      </c>
      <c r="H170" s="209">
        <v>60</v>
      </c>
      <c r="I170" s="210"/>
      <c r="J170" s="211">
        <f t="shared" si="10"/>
        <v>0</v>
      </c>
      <c r="K170" s="207" t="s">
        <v>157</v>
      </c>
      <c r="L170" s="36"/>
      <c r="M170" s="212" t="s">
        <v>1</v>
      </c>
      <c r="N170" s="213" t="s">
        <v>40</v>
      </c>
      <c r="O170" s="68"/>
      <c r="P170" s="214">
        <f t="shared" si="11"/>
        <v>0</v>
      </c>
      <c r="Q170" s="214">
        <v>0</v>
      </c>
      <c r="R170" s="214">
        <f t="shared" si="12"/>
        <v>0</v>
      </c>
      <c r="S170" s="214">
        <v>0</v>
      </c>
      <c r="T170" s="215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6" t="s">
        <v>218</v>
      </c>
      <c r="AT170" s="216" t="s">
        <v>153</v>
      </c>
      <c r="AU170" s="216" t="s">
        <v>84</v>
      </c>
      <c r="AY170" s="14" t="s">
        <v>151</v>
      </c>
      <c r="BE170" s="217">
        <f t="shared" si="14"/>
        <v>0</v>
      </c>
      <c r="BF170" s="217">
        <f t="shared" si="15"/>
        <v>0</v>
      </c>
      <c r="BG170" s="217">
        <f t="shared" si="16"/>
        <v>0</v>
      </c>
      <c r="BH170" s="217">
        <f t="shared" si="17"/>
        <v>0</v>
      </c>
      <c r="BI170" s="217">
        <f t="shared" si="18"/>
        <v>0</v>
      </c>
      <c r="BJ170" s="14" t="s">
        <v>80</v>
      </c>
      <c r="BK170" s="217">
        <f t="shared" si="19"/>
        <v>0</v>
      </c>
      <c r="BL170" s="14" t="s">
        <v>218</v>
      </c>
      <c r="BM170" s="216" t="s">
        <v>397</v>
      </c>
    </row>
    <row r="171" spans="1:65" s="2" customFormat="1" ht="16.5" customHeight="1">
      <c r="A171" s="31"/>
      <c r="B171" s="32"/>
      <c r="C171" s="219" t="s">
        <v>282</v>
      </c>
      <c r="D171" s="219" t="s">
        <v>537</v>
      </c>
      <c r="E171" s="220" t="s">
        <v>939</v>
      </c>
      <c r="F171" s="221" t="s">
        <v>940</v>
      </c>
      <c r="G171" s="222" t="s">
        <v>205</v>
      </c>
      <c r="H171" s="223">
        <v>63</v>
      </c>
      <c r="I171" s="224"/>
      <c r="J171" s="225">
        <f t="shared" si="10"/>
        <v>0</v>
      </c>
      <c r="K171" s="221" t="s">
        <v>1</v>
      </c>
      <c r="L171" s="226"/>
      <c r="M171" s="227" t="s">
        <v>1</v>
      </c>
      <c r="N171" s="228" t="s">
        <v>40</v>
      </c>
      <c r="O171" s="68"/>
      <c r="P171" s="214">
        <f t="shared" si="11"/>
        <v>0</v>
      </c>
      <c r="Q171" s="214">
        <v>0</v>
      </c>
      <c r="R171" s="214">
        <f t="shared" si="12"/>
        <v>0</v>
      </c>
      <c r="S171" s="214">
        <v>0</v>
      </c>
      <c r="T171" s="215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6" t="s">
        <v>290</v>
      </c>
      <c r="AT171" s="216" t="s">
        <v>537</v>
      </c>
      <c r="AU171" s="216" t="s">
        <v>84</v>
      </c>
      <c r="AY171" s="14" t="s">
        <v>151</v>
      </c>
      <c r="BE171" s="217">
        <f t="shared" si="14"/>
        <v>0</v>
      </c>
      <c r="BF171" s="217">
        <f t="shared" si="15"/>
        <v>0</v>
      </c>
      <c r="BG171" s="217">
        <f t="shared" si="16"/>
        <v>0</v>
      </c>
      <c r="BH171" s="217">
        <f t="shared" si="17"/>
        <v>0</v>
      </c>
      <c r="BI171" s="217">
        <f t="shared" si="18"/>
        <v>0</v>
      </c>
      <c r="BJ171" s="14" t="s">
        <v>80</v>
      </c>
      <c r="BK171" s="217">
        <f t="shared" si="19"/>
        <v>0</v>
      </c>
      <c r="BL171" s="14" t="s">
        <v>218</v>
      </c>
      <c r="BM171" s="216" t="s">
        <v>405</v>
      </c>
    </row>
    <row r="172" spans="1:65" s="2" customFormat="1" ht="21.75" customHeight="1">
      <c r="A172" s="31"/>
      <c r="B172" s="32"/>
      <c r="C172" s="205" t="s">
        <v>286</v>
      </c>
      <c r="D172" s="205" t="s">
        <v>153</v>
      </c>
      <c r="E172" s="206" t="s">
        <v>941</v>
      </c>
      <c r="F172" s="207" t="s">
        <v>942</v>
      </c>
      <c r="G172" s="208" t="s">
        <v>172</v>
      </c>
      <c r="H172" s="209">
        <v>8</v>
      </c>
      <c r="I172" s="210"/>
      <c r="J172" s="211">
        <f t="shared" si="10"/>
        <v>0</v>
      </c>
      <c r="K172" s="207" t="s">
        <v>157</v>
      </c>
      <c r="L172" s="36"/>
      <c r="M172" s="212" t="s">
        <v>1</v>
      </c>
      <c r="N172" s="213" t="s">
        <v>40</v>
      </c>
      <c r="O172" s="68"/>
      <c r="P172" s="214">
        <f t="shared" si="11"/>
        <v>0</v>
      </c>
      <c r="Q172" s="214">
        <v>0</v>
      </c>
      <c r="R172" s="214">
        <f t="shared" si="12"/>
        <v>0</v>
      </c>
      <c r="S172" s="214">
        <v>0</v>
      </c>
      <c r="T172" s="215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6" t="s">
        <v>218</v>
      </c>
      <c r="AT172" s="216" t="s">
        <v>153</v>
      </c>
      <c r="AU172" s="216" t="s">
        <v>84</v>
      </c>
      <c r="AY172" s="14" t="s">
        <v>151</v>
      </c>
      <c r="BE172" s="217">
        <f t="shared" si="14"/>
        <v>0</v>
      </c>
      <c r="BF172" s="217">
        <f t="shared" si="15"/>
        <v>0</v>
      </c>
      <c r="BG172" s="217">
        <f t="shared" si="16"/>
        <v>0</v>
      </c>
      <c r="BH172" s="217">
        <f t="shared" si="17"/>
        <v>0</v>
      </c>
      <c r="BI172" s="217">
        <f t="shared" si="18"/>
        <v>0</v>
      </c>
      <c r="BJ172" s="14" t="s">
        <v>80</v>
      </c>
      <c r="BK172" s="217">
        <f t="shared" si="19"/>
        <v>0</v>
      </c>
      <c r="BL172" s="14" t="s">
        <v>218</v>
      </c>
      <c r="BM172" s="216" t="s">
        <v>413</v>
      </c>
    </row>
    <row r="173" spans="1:65" s="2" customFormat="1" ht="16.5" customHeight="1">
      <c r="A173" s="31"/>
      <c r="B173" s="32"/>
      <c r="C173" s="219" t="s">
        <v>290</v>
      </c>
      <c r="D173" s="219" t="s">
        <v>537</v>
      </c>
      <c r="E173" s="220" t="s">
        <v>943</v>
      </c>
      <c r="F173" s="221" t="s">
        <v>944</v>
      </c>
      <c r="G173" s="222" t="s">
        <v>172</v>
      </c>
      <c r="H173" s="223">
        <v>8</v>
      </c>
      <c r="I173" s="224"/>
      <c r="J173" s="225">
        <f t="shared" si="10"/>
        <v>0</v>
      </c>
      <c r="K173" s="221" t="s">
        <v>1</v>
      </c>
      <c r="L173" s="226"/>
      <c r="M173" s="227" t="s">
        <v>1</v>
      </c>
      <c r="N173" s="228" t="s">
        <v>40</v>
      </c>
      <c r="O173" s="68"/>
      <c r="P173" s="214">
        <f t="shared" si="11"/>
        <v>0</v>
      </c>
      <c r="Q173" s="214">
        <v>0</v>
      </c>
      <c r="R173" s="214">
        <f t="shared" si="12"/>
        <v>0</v>
      </c>
      <c r="S173" s="214">
        <v>0</v>
      </c>
      <c r="T173" s="215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6" t="s">
        <v>290</v>
      </c>
      <c r="AT173" s="216" t="s">
        <v>537</v>
      </c>
      <c r="AU173" s="216" t="s">
        <v>84</v>
      </c>
      <c r="AY173" s="14" t="s">
        <v>151</v>
      </c>
      <c r="BE173" s="217">
        <f t="shared" si="14"/>
        <v>0</v>
      </c>
      <c r="BF173" s="217">
        <f t="shared" si="15"/>
        <v>0</v>
      </c>
      <c r="BG173" s="217">
        <f t="shared" si="16"/>
        <v>0</v>
      </c>
      <c r="BH173" s="217">
        <f t="shared" si="17"/>
        <v>0</v>
      </c>
      <c r="BI173" s="217">
        <f t="shared" si="18"/>
        <v>0</v>
      </c>
      <c r="BJ173" s="14" t="s">
        <v>80</v>
      </c>
      <c r="BK173" s="217">
        <f t="shared" si="19"/>
        <v>0</v>
      </c>
      <c r="BL173" s="14" t="s">
        <v>218</v>
      </c>
      <c r="BM173" s="216" t="s">
        <v>421</v>
      </c>
    </row>
    <row r="174" spans="1:65" s="2" customFormat="1" ht="21.75" customHeight="1">
      <c r="A174" s="31"/>
      <c r="B174" s="32"/>
      <c r="C174" s="205" t="s">
        <v>294</v>
      </c>
      <c r="D174" s="205" t="s">
        <v>153</v>
      </c>
      <c r="E174" s="206" t="s">
        <v>945</v>
      </c>
      <c r="F174" s="207" t="s">
        <v>946</v>
      </c>
      <c r="G174" s="208" t="s">
        <v>172</v>
      </c>
      <c r="H174" s="209">
        <v>21</v>
      </c>
      <c r="I174" s="210"/>
      <c r="J174" s="211">
        <f t="shared" si="10"/>
        <v>0</v>
      </c>
      <c r="K174" s="207" t="s">
        <v>157</v>
      </c>
      <c r="L174" s="36"/>
      <c r="M174" s="212" t="s">
        <v>1</v>
      </c>
      <c r="N174" s="213" t="s">
        <v>40</v>
      </c>
      <c r="O174" s="68"/>
      <c r="P174" s="214">
        <f t="shared" si="11"/>
        <v>0</v>
      </c>
      <c r="Q174" s="214">
        <v>0</v>
      </c>
      <c r="R174" s="214">
        <f t="shared" si="12"/>
        <v>0</v>
      </c>
      <c r="S174" s="214">
        <v>0</v>
      </c>
      <c r="T174" s="215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6" t="s">
        <v>218</v>
      </c>
      <c r="AT174" s="216" t="s">
        <v>153</v>
      </c>
      <c r="AU174" s="216" t="s">
        <v>84</v>
      </c>
      <c r="AY174" s="14" t="s">
        <v>151</v>
      </c>
      <c r="BE174" s="217">
        <f t="shared" si="14"/>
        <v>0</v>
      </c>
      <c r="BF174" s="217">
        <f t="shared" si="15"/>
        <v>0</v>
      </c>
      <c r="BG174" s="217">
        <f t="shared" si="16"/>
        <v>0</v>
      </c>
      <c r="BH174" s="217">
        <f t="shared" si="17"/>
        <v>0</v>
      </c>
      <c r="BI174" s="217">
        <f t="shared" si="18"/>
        <v>0</v>
      </c>
      <c r="BJ174" s="14" t="s">
        <v>80</v>
      </c>
      <c r="BK174" s="217">
        <f t="shared" si="19"/>
        <v>0</v>
      </c>
      <c r="BL174" s="14" t="s">
        <v>218</v>
      </c>
      <c r="BM174" s="216" t="s">
        <v>429</v>
      </c>
    </row>
    <row r="175" spans="1:65" s="2" customFormat="1" ht="16.5" customHeight="1">
      <c r="A175" s="31"/>
      <c r="B175" s="32"/>
      <c r="C175" s="219" t="s">
        <v>298</v>
      </c>
      <c r="D175" s="219" t="s">
        <v>537</v>
      </c>
      <c r="E175" s="220" t="s">
        <v>947</v>
      </c>
      <c r="F175" s="221" t="s">
        <v>948</v>
      </c>
      <c r="G175" s="222" t="s">
        <v>949</v>
      </c>
      <c r="H175" s="223">
        <v>21</v>
      </c>
      <c r="I175" s="224"/>
      <c r="J175" s="225">
        <f t="shared" si="10"/>
        <v>0</v>
      </c>
      <c r="K175" s="221" t="s">
        <v>1</v>
      </c>
      <c r="L175" s="226"/>
      <c r="M175" s="227" t="s">
        <v>1</v>
      </c>
      <c r="N175" s="228" t="s">
        <v>40</v>
      </c>
      <c r="O175" s="68"/>
      <c r="P175" s="214">
        <f t="shared" si="11"/>
        <v>0</v>
      </c>
      <c r="Q175" s="214">
        <v>0</v>
      </c>
      <c r="R175" s="214">
        <f t="shared" si="12"/>
        <v>0</v>
      </c>
      <c r="S175" s="214">
        <v>0</v>
      </c>
      <c r="T175" s="215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6" t="s">
        <v>290</v>
      </c>
      <c r="AT175" s="216" t="s">
        <v>537</v>
      </c>
      <c r="AU175" s="216" t="s">
        <v>84</v>
      </c>
      <c r="AY175" s="14" t="s">
        <v>151</v>
      </c>
      <c r="BE175" s="217">
        <f t="shared" si="14"/>
        <v>0</v>
      </c>
      <c r="BF175" s="217">
        <f t="shared" si="15"/>
        <v>0</v>
      </c>
      <c r="BG175" s="217">
        <f t="shared" si="16"/>
        <v>0</v>
      </c>
      <c r="BH175" s="217">
        <f t="shared" si="17"/>
        <v>0</v>
      </c>
      <c r="BI175" s="217">
        <f t="shared" si="18"/>
        <v>0</v>
      </c>
      <c r="BJ175" s="14" t="s">
        <v>80</v>
      </c>
      <c r="BK175" s="217">
        <f t="shared" si="19"/>
        <v>0</v>
      </c>
      <c r="BL175" s="14" t="s">
        <v>218</v>
      </c>
      <c r="BM175" s="216" t="s">
        <v>437</v>
      </c>
    </row>
    <row r="176" spans="1:65" s="2" customFormat="1" ht="21.75" customHeight="1">
      <c r="A176" s="31"/>
      <c r="B176" s="32"/>
      <c r="C176" s="205" t="s">
        <v>302</v>
      </c>
      <c r="D176" s="205" t="s">
        <v>153</v>
      </c>
      <c r="E176" s="206" t="s">
        <v>950</v>
      </c>
      <c r="F176" s="207" t="s">
        <v>951</v>
      </c>
      <c r="G176" s="208" t="s">
        <v>172</v>
      </c>
      <c r="H176" s="209">
        <v>1</v>
      </c>
      <c r="I176" s="210"/>
      <c r="J176" s="211">
        <f t="shared" si="10"/>
        <v>0</v>
      </c>
      <c r="K176" s="207" t="s">
        <v>157</v>
      </c>
      <c r="L176" s="36"/>
      <c r="M176" s="212" t="s">
        <v>1</v>
      </c>
      <c r="N176" s="213" t="s">
        <v>40</v>
      </c>
      <c r="O176" s="68"/>
      <c r="P176" s="214">
        <f t="shared" si="11"/>
        <v>0</v>
      </c>
      <c r="Q176" s="214">
        <v>0</v>
      </c>
      <c r="R176" s="214">
        <f t="shared" si="12"/>
        <v>0</v>
      </c>
      <c r="S176" s="214">
        <v>0</v>
      </c>
      <c r="T176" s="215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6" t="s">
        <v>218</v>
      </c>
      <c r="AT176" s="216" t="s">
        <v>153</v>
      </c>
      <c r="AU176" s="216" t="s">
        <v>84</v>
      </c>
      <c r="AY176" s="14" t="s">
        <v>151</v>
      </c>
      <c r="BE176" s="217">
        <f t="shared" si="14"/>
        <v>0</v>
      </c>
      <c r="BF176" s="217">
        <f t="shared" si="15"/>
        <v>0</v>
      </c>
      <c r="BG176" s="217">
        <f t="shared" si="16"/>
        <v>0</v>
      </c>
      <c r="BH176" s="217">
        <f t="shared" si="17"/>
        <v>0</v>
      </c>
      <c r="BI176" s="217">
        <f t="shared" si="18"/>
        <v>0</v>
      </c>
      <c r="BJ176" s="14" t="s">
        <v>80</v>
      </c>
      <c r="BK176" s="217">
        <f t="shared" si="19"/>
        <v>0</v>
      </c>
      <c r="BL176" s="14" t="s">
        <v>218</v>
      </c>
      <c r="BM176" s="216" t="s">
        <v>445</v>
      </c>
    </row>
    <row r="177" spans="1:65" s="2" customFormat="1" ht="16.5" customHeight="1">
      <c r="A177" s="31"/>
      <c r="B177" s="32"/>
      <c r="C177" s="219" t="s">
        <v>306</v>
      </c>
      <c r="D177" s="219" t="s">
        <v>537</v>
      </c>
      <c r="E177" s="220" t="s">
        <v>952</v>
      </c>
      <c r="F177" s="221" t="s">
        <v>953</v>
      </c>
      <c r="G177" s="222" t="s">
        <v>949</v>
      </c>
      <c r="H177" s="223">
        <v>1</v>
      </c>
      <c r="I177" s="224"/>
      <c r="J177" s="225">
        <f t="shared" si="10"/>
        <v>0</v>
      </c>
      <c r="K177" s="221" t="s">
        <v>1</v>
      </c>
      <c r="L177" s="226"/>
      <c r="M177" s="227" t="s">
        <v>1</v>
      </c>
      <c r="N177" s="228" t="s">
        <v>40</v>
      </c>
      <c r="O177" s="68"/>
      <c r="P177" s="214">
        <f t="shared" si="11"/>
        <v>0</v>
      </c>
      <c r="Q177" s="214">
        <v>0</v>
      </c>
      <c r="R177" s="214">
        <f t="shared" si="12"/>
        <v>0</v>
      </c>
      <c r="S177" s="214">
        <v>0</v>
      </c>
      <c r="T177" s="215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6" t="s">
        <v>290</v>
      </c>
      <c r="AT177" s="216" t="s">
        <v>537</v>
      </c>
      <c r="AU177" s="216" t="s">
        <v>84</v>
      </c>
      <c r="AY177" s="14" t="s">
        <v>151</v>
      </c>
      <c r="BE177" s="217">
        <f t="shared" si="14"/>
        <v>0</v>
      </c>
      <c r="BF177" s="217">
        <f t="shared" si="15"/>
        <v>0</v>
      </c>
      <c r="BG177" s="217">
        <f t="shared" si="16"/>
        <v>0</v>
      </c>
      <c r="BH177" s="217">
        <f t="shared" si="17"/>
        <v>0</v>
      </c>
      <c r="BI177" s="217">
        <f t="shared" si="18"/>
        <v>0</v>
      </c>
      <c r="BJ177" s="14" t="s">
        <v>80</v>
      </c>
      <c r="BK177" s="217">
        <f t="shared" si="19"/>
        <v>0</v>
      </c>
      <c r="BL177" s="14" t="s">
        <v>218</v>
      </c>
      <c r="BM177" s="216" t="s">
        <v>453</v>
      </c>
    </row>
    <row r="178" spans="1:65" s="2" customFormat="1" ht="21.75" customHeight="1">
      <c r="A178" s="31"/>
      <c r="B178" s="32"/>
      <c r="C178" s="205" t="s">
        <v>310</v>
      </c>
      <c r="D178" s="205" t="s">
        <v>153</v>
      </c>
      <c r="E178" s="206" t="s">
        <v>954</v>
      </c>
      <c r="F178" s="207" t="s">
        <v>955</v>
      </c>
      <c r="G178" s="208" t="s">
        <v>172</v>
      </c>
      <c r="H178" s="209">
        <v>4</v>
      </c>
      <c r="I178" s="210"/>
      <c r="J178" s="211">
        <f t="shared" si="10"/>
        <v>0</v>
      </c>
      <c r="K178" s="207" t="s">
        <v>157</v>
      </c>
      <c r="L178" s="36"/>
      <c r="M178" s="212" t="s">
        <v>1</v>
      </c>
      <c r="N178" s="213" t="s">
        <v>40</v>
      </c>
      <c r="O178" s="68"/>
      <c r="P178" s="214">
        <f t="shared" si="11"/>
        <v>0</v>
      </c>
      <c r="Q178" s="214">
        <v>0</v>
      </c>
      <c r="R178" s="214">
        <f t="shared" si="12"/>
        <v>0</v>
      </c>
      <c r="S178" s="214">
        <v>0</v>
      </c>
      <c r="T178" s="215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6" t="s">
        <v>218</v>
      </c>
      <c r="AT178" s="216" t="s">
        <v>153</v>
      </c>
      <c r="AU178" s="216" t="s">
        <v>84</v>
      </c>
      <c r="AY178" s="14" t="s">
        <v>151</v>
      </c>
      <c r="BE178" s="217">
        <f t="shared" si="14"/>
        <v>0</v>
      </c>
      <c r="BF178" s="217">
        <f t="shared" si="15"/>
        <v>0</v>
      </c>
      <c r="BG178" s="217">
        <f t="shared" si="16"/>
        <v>0</v>
      </c>
      <c r="BH178" s="217">
        <f t="shared" si="17"/>
        <v>0</v>
      </c>
      <c r="BI178" s="217">
        <f t="shared" si="18"/>
        <v>0</v>
      </c>
      <c r="BJ178" s="14" t="s">
        <v>80</v>
      </c>
      <c r="BK178" s="217">
        <f t="shared" si="19"/>
        <v>0</v>
      </c>
      <c r="BL178" s="14" t="s">
        <v>218</v>
      </c>
      <c r="BM178" s="216" t="s">
        <v>461</v>
      </c>
    </row>
    <row r="179" spans="1:65" s="2" customFormat="1" ht="16.5" customHeight="1">
      <c r="A179" s="31"/>
      <c r="B179" s="32"/>
      <c r="C179" s="219" t="s">
        <v>314</v>
      </c>
      <c r="D179" s="219" t="s">
        <v>537</v>
      </c>
      <c r="E179" s="220" t="s">
        <v>956</v>
      </c>
      <c r="F179" s="221" t="s">
        <v>957</v>
      </c>
      <c r="G179" s="222" t="s">
        <v>172</v>
      </c>
      <c r="H179" s="223">
        <v>4</v>
      </c>
      <c r="I179" s="224"/>
      <c r="J179" s="225">
        <f t="shared" si="10"/>
        <v>0</v>
      </c>
      <c r="K179" s="221" t="s">
        <v>1</v>
      </c>
      <c r="L179" s="226"/>
      <c r="M179" s="227" t="s">
        <v>1</v>
      </c>
      <c r="N179" s="228" t="s">
        <v>40</v>
      </c>
      <c r="O179" s="68"/>
      <c r="P179" s="214">
        <f t="shared" si="11"/>
        <v>0</v>
      </c>
      <c r="Q179" s="214">
        <v>0</v>
      </c>
      <c r="R179" s="214">
        <f t="shared" si="12"/>
        <v>0</v>
      </c>
      <c r="S179" s="214">
        <v>0</v>
      </c>
      <c r="T179" s="215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6" t="s">
        <v>290</v>
      </c>
      <c r="AT179" s="216" t="s">
        <v>537</v>
      </c>
      <c r="AU179" s="216" t="s">
        <v>84</v>
      </c>
      <c r="AY179" s="14" t="s">
        <v>151</v>
      </c>
      <c r="BE179" s="217">
        <f t="shared" si="14"/>
        <v>0</v>
      </c>
      <c r="BF179" s="217">
        <f t="shared" si="15"/>
        <v>0</v>
      </c>
      <c r="BG179" s="217">
        <f t="shared" si="16"/>
        <v>0</v>
      </c>
      <c r="BH179" s="217">
        <f t="shared" si="17"/>
        <v>0</v>
      </c>
      <c r="BI179" s="217">
        <f t="shared" si="18"/>
        <v>0</v>
      </c>
      <c r="BJ179" s="14" t="s">
        <v>80</v>
      </c>
      <c r="BK179" s="217">
        <f t="shared" si="19"/>
        <v>0</v>
      </c>
      <c r="BL179" s="14" t="s">
        <v>218</v>
      </c>
      <c r="BM179" s="216" t="s">
        <v>469</v>
      </c>
    </row>
    <row r="180" spans="1:65" s="2" customFormat="1" ht="21.75" customHeight="1">
      <c r="A180" s="31"/>
      <c r="B180" s="32"/>
      <c r="C180" s="205" t="s">
        <v>318</v>
      </c>
      <c r="D180" s="205" t="s">
        <v>153</v>
      </c>
      <c r="E180" s="206" t="s">
        <v>958</v>
      </c>
      <c r="F180" s="207" t="s">
        <v>959</v>
      </c>
      <c r="G180" s="208" t="s">
        <v>172</v>
      </c>
      <c r="H180" s="209">
        <v>40</v>
      </c>
      <c r="I180" s="210"/>
      <c r="J180" s="211">
        <f t="shared" si="10"/>
        <v>0</v>
      </c>
      <c r="K180" s="207" t="s">
        <v>157</v>
      </c>
      <c r="L180" s="36"/>
      <c r="M180" s="212" t="s">
        <v>1</v>
      </c>
      <c r="N180" s="213" t="s">
        <v>40</v>
      </c>
      <c r="O180" s="68"/>
      <c r="P180" s="214">
        <f t="shared" si="11"/>
        <v>0</v>
      </c>
      <c r="Q180" s="214">
        <v>0</v>
      </c>
      <c r="R180" s="214">
        <f t="shared" si="12"/>
        <v>0</v>
      </c>
      <c r="S180" s="214">
        <v>0</v>
      </c>
      <c r="T180" s="215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6" t="s">
        <v>218</v>
      </c>
      <c r="AT180" s="216" t="s">
        <v>153</v>
      </c>
      <c r="AU180" s="216" t="s">
        <v>84</v>
      </c>
      <c r="AY180" s="14" t="s">
        <v>151</v>
      </c>
      <c r="BE180" s="217">
        <f t="shared" si="14"/>
        <v>0</v>
      </c>
      <c r="BF180" s="217">
        <f t="shared" si="15"/>
        <v>0</v>
      </c>
      <c r="BG180" s="217">
        <f t="shared" si="16"/>
        <v>0</v>
      </c>
      <c r="BH180" s="217">
        <f t="shared" si="17"/>
        <v>0</v>
      </c>
      <c r="BI180" s="217">
        <f t="shared" si="18"/>
        <v>0</v>
      </c>
      <c r="BJ180" s="14" t="s">
        <v>80</v>
      </c>
      <c r="BK180" s="217">
        <f t="shared" si="19"/>
        <v>0</v>
      </c>
      <c r="BL180" s="14" t="s">
        <v>218</v>
      </c>
      <c r="BM180" s="216" t="s">
        <v>477</v>
      </c>
    </row>
    <row r="181" spans="1:65" s="2" customFormat="1" ht="16.5" customHeight="1">
      <c r="A181" s="31"/>
      <c r="B181" s="32"/>
      <c r="C181" s="219" t="s">
        <v>322</v>
      </c>
      <c r="D181" s="219" t="s">
        <v>537</v>
      </c>
      <c r="E181" s="220" t="s">
        <v>960</v>
      </c>
      <c r="F181" s="221" t="s">
        <v>961</v>
      </c>
      <c r="G181" s="222" t="s">
        <v>172</v>
      </c>
      <c r="H181" s="223">
        <v>40</v>
      </c>
      <c r="I181" s="224"/>
      <c r="J181" s="225">
        <f t="shared" si="10"/>
        <v>0</v>
      </c>
      <c r="K181" s="221" t="s">
        <v>1</v>
      </c>
      <c r="L181" s="226"/>
      <c r="M181" s="227" t="s">
        <v>1</v>
      </c>
      <c r="N181" s="228" t="s">
        <v>40</v>
      </c>
      <c r="O181" s="68"/>
      <c r="P181" s="214">
        <f t="shared" si="11"/>
        <v>0</v>
      </c>
      <c r="Q181" s="214">
        <v>0</v>
      </c>
      <c r="R181" s="214">
        <f t="shared" si="12"/>
        <v>0</v>
      </c>
      <c r="S181" s="214">
        <v>0</v>
      </c>
      <c r="T181" s="215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6" t="s">
        <v>290</v>
      </c>
      <c r="AT181" s="216" t="s">
        <v>537</v>
      </c>
      <c r="AU181" s="216" t="s">
        <v>84</v>
      </c>
      <c r="AY181" s="14" t="s">
        <v>151</v>
      </c>
      <c r="BE181" s="217">
        <f t="shared" si="14"/>
        <v>0</v>
      </c>
      <c r="BF181" s="217">
        <f t="shared" si="15"/>
        <v>0</v>
      </c>
      <c r="BG181" s="217">
        <f t="shared" si="16"/>
        <v>0</v>
      </c>
      <c r="BH181" s="217">
        <f t="shared" si="17"/>
        <v>0</v>
      </c>
      <c r="BI181" s="217">
        <f t="shared" si="18"/>
        <v>0</v>
      </c>
      <c r="BJ181" s="14" t="s">
        <v>80</v>
      </c>
      <c r="BK181" s="217">
        <f t="shared" si="19"/>
        <v>0</v>
      </c>
      <c r="BL181" s="14" t="s">
        <v>218</v>
      </c>
      <c r="BM181" s="216" t="s">
        <v>485</v>
      </c>
    </row>
    <row r="182" spans="1:65" s="2" customFormat="1" ht="16.5" customHeight="1">
      <c r="A182" s="31"/>
      <c r="B182" s="32"/>
      <c r="C182" s="219" t="s">
        <v>326</v>
      </c>
      <c r="D182" s="219" t="s">
        <v>537</v>
      </c>
      <c r="E182" s="220" t="s">
        <v>962</v>
      </c>
      <c r="F182" s="221" t="s">
        <v>963</v>
      </c>
      <c r="G182" s="222" t="s">
        <v>172</v>
      </c>
      <c r="H182" s="223">
        <v>0</v>
      </c>
      <c r="I182" s="224"/>
      <c r="J182" s="225">
        <f t="shared" si="10"/>
        <v>0</v>
      </c>
      <c r="K182" s="221" t="s">
        <v>1</v>
      </c>
      <c r="L182" s="226"/>
      <c r="M182" s="227" t="s">
        <v>1</v>
      </c>
      <c r="N182" s="228" t="s">
        <v>40</v>
      </c>
      <c r="O182" s="68"/>
      <c r="P182" s="214">
        <f t="shared" si="11"/>
        <v>0</v>
      </c>
      <c r="Q182" s="214">
        <v>0</v>
      </c>
      <c r="R182" s="214">
        <f t="shared" si="12"/>
        <v>0</v>
      </c>
      <c r="S182" s="214">
        <v>0</v>
      </c>
      <c r="T182" s="215">
        <f t="shared" si="1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6" t="s">
        <v>290</v>
      </c>
      <c r="AT182" s="216" t="s">
        <v>537</v>
      </c>
      <c r="AU182" s="216" t="s">
        <v>84</v>
      </c>
      <c r="AY182" s="14" t="s">
        <v>151</v>
      </c>
      <c r="BE182" s="217">
        <f t="shared" si="14"/>
        <v>0</v>
      </c>
      <c r="BF182" s="217">
        <f t="shared" si="15"/>
        <v>0</v>
      </c>
      <c r="BG182" s="217">
        <f t="shared" si="16"/>
        <v>0</v>
      </c>
      <c r="BH182" s="217">
        <f t="shared" si="17"/>
        <v>0</v>
      </c>
      <c r="BI182" s="217">
        <f t="shared" si="18"/>
        <v>0</v>
      </c>
      <c r="BJ182" s="14" t="s">
        <v>80</v>
      </c>
      <c r="BK182" s="217">
        <f t="shared" si="19"/>
        <v>0</v>
      </c>
      <c r="BL182" s="14" t="s">
        <v>218</v>
      </c>
      <c r="BM182" s="216" t="s">
        <v>493</v>
      </c>
    </row>
    <row r="183" spans="1:65" s="2" customFormat="1" ht="21.75" customHeight="1">
      <c r="A183" s="31"/>
      <c r="B183" s="32"/>
      <c r="C183" s="205" t="s">
        <v>330</v>
      </c>
      <c r="D183" s="205" t="s">
        <v>153</v>
      </c>
      <c r="E183" s="206" t="s">
        <v>964</v>
      </c>
      <c r="F183" s="207" t="s">
        <v>965</v>
      </c>
      <c r="G183" s="208" t="s">
        <v>172</v>
      </c>
      <c r="H183" s="209">
        <v>5</v>
      </c>
      <c r="I183" s="210"/>
      <c r="J183" s="211">
        <f t="shared" si="10"/>
        <v>0</v>
      </c>
      <c r="K183" s="207" t="s">
        <v>157</v>
      </c>
      <c r="L183" s="36"/>
      <c r="M183" s="212" t="s">
        <v>1</v>
      </c>
      <c r="N183" s="213" t="s">
        <v>40</v>
      </c>
      <c r="O183" s="68"/>
      <c r="P183" s="214">
        <f t="shared" si="11"/>
        <v>0</v>
      </c>
      <c r="Q183" s="214">
        <v>0</v>
      </c>
      <c r="R183" s="214">
        <f t="shared" si="12"/>
        <v>0</v>
      </c>
      <c r="S183" s="214">
        <v>0</v>
      </c>
      <c r="T183" s="215">
        <f t="shared" si="1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6" t="s">
        <v>218</v>
      </c>
      <c r="AT183" s="216" t="s">
        <v>153</v>
      </c>
      <c r="AU183" s="216" t="s">
        <v>84</v>
      </c>
      <c r="AY183" s="14" t="s">
        <v>151</v>
      </c>
      <c r="BE183" s="217">
        <f t="shared" si="14"/>
        <v>0</v>
      </c>
      <c r="BF183" s="217">
        <f t="shared" si="15"/>
        <v>0</v>
      </c>
      <c r="BG183" s="217">
        <f t="shared" si="16"/>
        <v>0</v>
      </c>
      <c r="BH183" s="217">
        <f t="shared" si="17"/>
        <v>0</v>
      </c>
      <c r="BI183" s="217">
        <f t="shared" si="18"/>
        <v>0</v>
      </c>
      <c r="BJ183" s="14" t="s">
        <v>80</v>
      </c>
      <c r="BK183" s="217">
        <f t="shared" si="19"/>
        <v>0</v>
      </c>
      <c r="BL183" s="14" t="s">
        <v>218</v>
      </c>
      <c r="BM183" s="216" t="s">
        <v>501</v>
      </c>
    </row>
    <row r="184" spans="1:65" s="2" customFormat="1" ht="16.5" customHeight="1">
      <c r="A184" s="31"/>
      <c r="B184" s="32"/>
      <c r="C184" s="219" t="s">
        <v>334</v>
      </c>
      <c r="D184" s="219" t="s">
        <v>537</v>
      </c>
      <c r="E184" s="220" t="s">
        <v>966</v>
      </c>
      <c r="F184" s="221" t="s">
        <v>967</v>
      </c>
      <c r="G184" s="222" t="s">
        <v>172</v>
      </c>
      <c r="H184" s="223">
        <v>5</v>
      </c>
      <c r="I184" s="224"/>
      <c r="J184" s="225">
        <f t="shared" si="10"/>
        <v>0</v>
      </c>
      <c r="K184" s="221" t="s">
        <v>1</v>
      </c>
      <c r="L184" s="226"/>
      <c r="M184" s="227" t="s">
        <v>1</v>
      </c>
      <c r="N184" s="228" t="s">
        <v>40</v>
      </c>
      <c r="O184" s="68"/>
      <c r="P184" s="214">
        <f t="shared" si="11"/>
        <v>0</v>
      </c>
      <c r="Q184" s="214">
        <v>0</v>
      </c>
      <c r="R184" s="214">
        <f t="shared" si="12"/>
        <v>0</v>
      </c>
      <c r="S184" s="214">
        <v>0</v>
      </c>
      <c r="T184" s="215">
        <f t="shared" si="1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6" t="s">
        <v>290</v>
      </c>
      <c r="AT184" s="216" t="s">
        <v>537</v>
      </c>
      <c r="AU184" s="216" t="s">
        <v>84</v>
      </c>
      <c r="AY184" s="14" t="s">
        <v>151</v>
      </c>
      <c r="BE184" s="217">
        <f t="shared" si="14"/>
        <v>0</v>
      </c>
      <c r="BF184" s="217">
        <f t="shared" si="15"/>
        <v>0</v>
      </c>
      <c r="BG184" s="217">
        <f t="shared" si="16"/>
        <v>0</v>
      </c>
      <c r="BH184" s="217">
        <f t="shared" si="17"/>
        <v>0</v>
      </c>
      <c r="BI184" s="217">
        <f t="shared" si="18"/>
        <v>0</v>
      </c>
      <c r="BJ184" s="14" t="s">
        <v>80</v>
      </c>
      <c r="BK184" s="217">
        <f t="shared" si="19"/>
        <v>0</v>
      </c>
      <c r="BL184" s="14" t="s">
        <v>218</v>
      </c>
      <c r="BM184" s="216" t="s">
        <v>509</v>
      </c>
    </row>
    <row r="185" spans="1:65" s="2" customFormat="1" ht="21.75" customHeight="1">
      <c r="A185" s="31"/>
      <c r="B185" s="32"/>
      <c r="C185" s="205" t="s">
        <v>338</v>
      </c>
      <c r="D185" s="205" t="s">
        <v>153</v>
      </c>
      <c r="E185" s="206" t="s">
        <v>968</v>
      </c>
      <c r="F185" s="207" t="s">
        <v>969</v>
      </c>
      <c r="G185" s="208" t="s">
        <v>172</v>
      </c>
      <c r="H185" s="209">
        <v>78</v>
      </c>
      <c r="I185" s="210"/>
      <c r="J185" s="211">
        <f t="shared" si="10"/>
        <v>0</v>
      </c>
      <c r="K185" s="207" t="s">
        <v>157</v>
      </c>
      <c r="L185" s="36"/>
      <c r="M185" s="212" t="s">
        <v>1</v>
      </c>
      <c r="N185" s="213" t="s">
        <v>40</v>
      </c>
      <c r="O185" s="68"/>
      <c r="P185" s="214">
        <f t="shared" si="11"/>
        <v>0</v>
      </c>
      <c r="Q185" s="214">
        <v>0</v>
      </c>
      <c r="R185" s="214">
        <f t="shared" si="12"/>
        <v>0</v>
      </c>
      <c r="S185" s="214">
        <v>0</v>
      </c>
      <c r="T185" s="215">
        <f t="shared" si="1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6" t="s">
        <v>218</v>
      </c>
      <c r="AT185" s="216" t="s">
        <v>153</v>
      </c>
      <c r="AU185" s="216" t="s">
        <v>84</v>
      </c>
      <c r="AY185" s="14" t="s">
        <v>151</v>
      </c>
      <c r="BE185" s="217">
        <f t="shared" si="14"/>
        <v>0</v>
      </c>
      <c r="BF185" s="217">
        <f t="shared" si="15"/>
        <v>0</v>
      </c>
      <c r="BG185" s="217">
        <f t="shared" si="16"/>
        <v>0</v>
      </c>
      <c r="BH185" s="217">
        <f t="shared" si="17"/>
        <v>0</v>
      </c>
      <c r="BI185" s="217">
        <f t="shared" si="18"/>
        <v>0</v>
      </c>
      <c r="BJ185" s="14" t="s">
        <v>80</v>
      </c>
      <c r="BK185" s="217">
        <f t="shared" si="19"/>
        <v>0</v>
      </c>
      <c r="BL185" s="14" t="s">
        <v>218</v>
      </c>
      <c r="BM185" s="216" t="s">
        <v>517</v>
      </c>
    </row>
    <row r="186" spans="1:65" s="2" customFormat="1" ht="21.75" customHeight="1">
      <c r="A186" s="31"/>
      <c r="B186" s="32"/>
      <c r="C186" s="205" t="s">
        <v>342</v>
      </c>
      <c r="D186" s="205" t="s">
        <v>153</v>
      </c>
      <c r="E186" s="206" t="s">
        <v>970</v>
      </c>
      <c r="F186" s="207" t="s">
        <v>971</v>
      </c>
      <c r="G186" s="208" t="s">
        <v>172</v>
      </c>
      <c r="H186" s="209">
        <v>8</v>
      </c>
      <c r="I186" s="210"/>
      <c r="J186" s="211">
        <f t="shared" si="10"/>
        <v>0</v>
      </c>
      <c r="K186" s="207" t="s">
        <v>157</v>
      </c>
      <c r="L186" s="36"/>
      <c r="M186" s="212" t="s">
        <v>1</v>
      </c>
      <c r="N186" s="213" t="s">
        <v>40</v>
      </c>
      <c r="O186" s="68"/>
      <c r="P186" s="214">
        <f t="shared" si="11"/>
        <v>0</v>
      </c>
      <c r="Q186" s="214">
        <v>0</v>
      </c>
      <c r="R186" s="214">
        <f t="shared" si="12"/>
        <v>0</v>
      </c>
      <c r="S186" s="214">
        <v>0</v>
      </c>
      <c r="T186" s="215">
        <f t="shared" si="1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6" t="s">
        <v>218</v>
      </c>
      <c r="AT186" s="216" t="s">
        <v>153</v>
      </c>
      <c r="AU186" s="216" t="s">
        <v>84</v>
      </c>
      <c r="AY186" s="14" t="s">
        <v>151</v>
      </c>
      <c r="BE186" s="217">
        <f t="shared" si="14"/>
        <v>0</v>
      </c>
      <c r="BF186" s="217">
        <f t="shared" si="15"/>
        <v>0</v>
      </c>
      <c r="BG186" s="217">
        <f t="shared" si="16"/>
        <v>0</v>
      </c>
      <c r="BH186" s="217">
        <f t="shared" si="17"/>
        <v>0</v>
      </c>
      <c r="BI186" s="217">
        <f t="shared" si="18"/>
        <v>0</v>
      </c>
      <c r="BJ186" s="14" t="s">
        <v>80</v>
      </c>
      <c r="BK186" s="217">
        <f t="shared" si="19"/>
        <v>0</v>
      </c>
      <c r="BL186" s="14" t="s">
        <v>218</v>
      </c>
      <c r="BM186" s="216" t="s">
        <v>553</v>
      </c>
    </row>
    <row r="187" spans="2:63" s="12" customFormat="1" ht="22.9" customHeight="1">
      <c r="B187" s="189"/>
      <c r="C187" s="190"/>
      <c r="D187" s="191" t="s">
        <v>74</v>
      </c>
      <c r="E187" s="203" t="s">
        <v>972</v>
      </c>
      <c r="F187" s="203" t="s">
        <v>973</v>
      </c>
      <c r="G187" s="190"/>
      <c r="H187" s="190"/>
      <c r="I187" s="193"/>
      <c r="J187" s="204">
        <f>BK187</f>
        <v>0</v>
      </c>
      <c r="K187" s="190"/>
      <c r="L187" s="195"/>
      <c r="M187" s="196"/>
      <c r="N187" s="197"/>
      <c r="O187" s="197"/>
      <c r="P187" s="198">
        <f>SUM(P188:P195)</f>
        <v>0</v>
      </c>
      <c r="Q187" s="197"/>
      <c r="R187" s="198">
        <f>SUM(R188:R195)</f>
        <v>4.548541</v>
      </c>
      <c r="S187" s="197"/>
      <c r="T187" s="199">
        <f>SUM(T188:T195)</f>
        <v>0.9397681000000001</v>
      </c>
      <c r="AR187" s="200" t="s">
        <v>84</v>
      </c>
      <c r="AT187" s="201" t="s">
        <v>74</v>
      </c>
      <c r="AU187" s="201" t="s">
        <v>80</v>
      </c>
      <c r="AY187" s="200" t="s">
        <v>151</v>
      </c>
      <c r="BK187" s="202">
        <f>SUM(BK188:BK195)</f>
        <v>0</v>
      </c>
    </row>
    <row r="188" spans="1:65" s="2" customFormat="1" ht="16.5" customHeight="1">
      <c r="A188" s="31"/>
      <c r="B188" s="32"/>
      <c r="C188" s="205" t="s">
        <v>346</v>
      </c>
      <c r="D188" s="205" t="s">
        <v>153</v>
      </c>
      <c r="E188" s="206" t="s">
        <v>974</v>
      </c>
      <c r="F188" s="207" t="s">
        <v>975</v>
      </c>
      <c r="G188" s="208" t="s">
        <v>166</v>
      </c>
      <c r="H188" s="209">
        <v>3031.51</v>
      </c>
      <c r="I188" s="210"/>
      <c r="J188" s="211">
        <f aca="true" t="shared" si="20" ref="J188:J195">ROUND(I188*H188,2)</f>
        <v>0</v>
      </c>
      <c r="K188" s="207" t="s">
        <v>157</v>
      </c>
      <c r="L188" s="36"/>
      <c r="M188" s="212" t="s">
        <v>1</v>
      </c>
      <c r="N188" s="213" t="s">
        <v>40</v>
      </c>
      <c r="O188" s="68"/>
      <c r="P188" s="214">
        <f aca="true" t="shared" si="21" ref="P188:P195">O188*H188</f>
        <v>0</v>
      </c>
      <c r="Q188" s="214">
        <v>0.001</v>
      </c>
      <c r="R188" s="214">
        <f aca="true" t="shared" si="22" ref="R188:R195">Q188*H188</f>
        <v>3.0315100000000004</v>
      </c>
      <c r="S188" s="214">
        <v>0.00031</v>
      </c>
      <c r="T188" s="215">
        <f aca="true" t="shared" si="23" ref="T188:T195">S188*H188</f>
        <v>0.9397681000000001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6" t="s">
        <v>218</v>
      </c>
      <c r="AT188" s="216" t="s">
        <v>153</v>
      </c>
      <c r="AU188" s="216" t="s">
        <v>84</v>
      </c>
      <c r="AY188" s="14" t="s">
        <v>151</v>
      </c>
      <c r="BE188" s="217">
        <f aca="true" t="shared" si="24" ref="BE188:BE195">IF(N188="základní",J188,0)</f>
        <v>0</v>
      </c>
      <c r="BF188" s="217">
        <f aca="true" t="shared" si="25" ref="BF188:BF195">IF(N188="snížená",J188,0)</f>
        <v>0</v>
      </c>
      <c r="BG188" s="217">
        <f aca="true" t="shared" si="26" ref="BG188:BG195">IF(N188="zákl. přenesená",J188,0)</f>
        <v>0</v>
      </c>
      <c r="BH188" s="217">
        <f aca="true" t="shared" si="27" ref="BH188:BH195">IF(N188="sníž. přenesená",J188,0)</f>
        <v>0</v>
      </c>
      <c r="BI188" s="217">
        <f aca="true" t="shared" si="28" ref="BI188:BI195">IF(N188="nulová",J188,0)</f>
        <v>0</v>
      </c>
      <c r="BJ188" s="14" t="s">
        <v>80</v>
      </c>
      <c r="BK188" s="217">
        <f aca="true" t="shared" si="29" ref="BK188:BK195">ROUND(I188*H188,2)</f>
        <v>0</v>
      </c>
      <c r="BL188" s="14" t="s">
        <v>218</v>
      </c>
      <c r="BM188" s="216" t="s">
        <v>569</v>
      </c>
    </row>
    <row r="189" spans="1:65" s="2" customFormat="1" ht="16.5" customHeight="1">
      <c r="A189" s="31"/>
      <c r="B189" s="32"/>
      <c r="C189" s="205" t="s">
        <v>350</v>
      </c>
      <c r="D189" s="205" t="s">
        <v>153</v>
      </c>
      <c r="E189" s="206" t="s">
        <v>976</v>
      </c>
      <c r="F189" s="207" t="s">
        <v>977</v>
      </c>
      <c r="G189" s="208" t="s">
        <v>166</v>
      </c>
      <c r="H189" s="209">
        <v>750</v>
      </c>
      <c r="I189" s="210"/>
      <c r="J189" s="211">
        <f t="shared" si="20"/>
        <v>0</v>
      </c>
      <c r="K189" s="207" t="s">
        <v>157</v>
      </c>
      <c r="L189" s="36"/>
      <c r="M189" s="212" t="s">
        <v>1</v>
      </c>
      <c r="N189" s="213" t="s">
        <v>40</v>
      </c>
      <c r="O189" s="68"/>
      <c r="P189" s="214">
        <f t="shared" si="21"/>
        <v>0</v>
      </c>
      <c r="Q189" s="214">
        <v>0</v>
      </c>
      <c r="R189" s="214">
        <f t="shared" si="22"/>
        <v>0</v>
      </c>
      <c r="S189" s="214">
        <v>0</v>
      </c>
      <c r="T189" s="215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16" t="s">
        <v>218</v>
      </c>
      <c r="AT189" s="216" t="s">
        <v>153</v>
      </c>
      <c r="AU189" s="216" t="s">
        <v>84</v>
      </c>
      <c r="AY189" s="14" t="s">
        <v>151</v>
      </c>
      <c r="BE189" s="217">
        <f t="shared" si="24"/>
        <v>0</v>
      </c>
      <c r="BF189" s="217">
        <f t="shared" si="25"/>
        <v>0</v>
      </c>
      <c r="BG189" s="217">
        <f t="shared" si="26"/>
        <v>0</v>
      </c>
      <c r="BH189" s="217">
        <f t="shared" si="27"/>
        <v>0</v>
      </c>
      <c r="BI189" s="217">
        <f t="shared" si="28"/>
        <v>0</v>
      </c>
      <c r="BJ189" s="14" t="s">
        <v>80</v>
      </c>
      <c r="BK189" s="217">
        <f t="shared" si="29"/>
        <v>0</v>
      </c>
      <c r="BL189" s="14" t="s">
        <v>218</v>
      </c>
      <c r="BM189" s="216" t="s">
        <v>577</v>
      </c>
    </row>
    <row r="190" spans="1:65" s="2" customFormat="1" ht="16.5" customHeight="1">
      <c r="A190" s="31"/>
      <c r="B190" s="32"/>
      <c r="C190" s="219" t="s">
        <v>354</v>
      </c>
      <c r="D190" s="219" t="s">
        <v>537</v>
      </c>
      <c r="E190" s="220" t="s">
        <v>978</v>
      </c>
      <c r="F190" s="221" t="s">
        <v>979</v>
      </c>
      <c r="G190" s="222" t="s">
        <v>166</v>
      </c>
      <c r="H190" s="223">
        <v>787.5</v>
      </c>
      <c r="I190" s="224"/>
      <c r="J190" s="225">
        <f t="shared" si="20"/>
        <v>0</v>
      </c>
      <c r="K190" s="221" t="s">
        <v>1</v>
      </c>
      <c r="L190" s="226"/>
      <c r="M190" s="227" t="s">
        <v>1</v>
      </c>
      <c r="N190" s="228" t="s">
        <v>40</v>
      </c>
      <c r="O190" s="68"/>
      <c r="P190" s="214">
        <f t="shared" si="21"/>
        <v>0</v>
      </c>
      <c r="Q190" s="214">
        <v>0</v>
      </c>
      <c r="R190" s="214">
        <f t="shared" si="22"/>
        <v>0</v>
      </c>
      <c r="S190" s="214">
        <v>0</v>
      </c>
      <c r="T190" s="215">
        <f t="shared" si="2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6" t="s">
        <v>290</v>
      </c>
      <c r="AT190" s="216" t="s">
        <v>537</v>
      </c>
      <c r="AU190" s="216" t="s">
        <v>84</v>
      </c>
      <c r="AY190" s="14" t="s">
        <v>151</v>
      </c>
      <c r="BE190" s="217">
        <f t="shared" si="24"/>
        <v>0</v>
      </c>
      <c r="BF190" s="217">
        <f t="shared" si="25"/>
        <v>0</v>
      </c>
      <c r="BG190" s="217">
        <f t="shared" si="26"/>
        <v>0</v>
      </c>
      <c r="BH190" s="217">
        <f t="shared" si="27"/>
        <v>0</v>
      </c>
      <c r="BI190" s="217">
        <f t="shared" si="28"/>
        <v>0</v>
      </c>
      <c r="BJ190" s="14" t="s">
        <v>80</v>
      </c>
      <c r="BK190" s="217">
        <f t="shared" si="29"/>
        <v>0</v>
      </c>
      <c r="BL190" s="14" t="s">
        <v>218</v>
      </c>
      <c r="BM190" s="216" t="s">
        <v>585</v>
      </c>
    </row>
    <row r="191" spans="1:65" s="2" customFormat="1" ht="21.75" customHeight="1">
      <c r="A191" s="31"/>
      <c r="B191" s="32"/>
      <c r="C191" s="205" t="s">
        <v>358</v>
      </c>
      <c r="D191" s="205" t="s">
        <v>153</v>
      </c>
      <c r="E191" s="206" t="s">
        <v>980</v>
      </c>
      <c r="F191" s="207" t="s">
        <v>981</v>
      </c>
      <c r="G191" s="208" t="s">
        <v>166</v>
      </c>
      <c r="H191" s="209">
        <v>3031.51</v>
      </c>
      <c r="I191" s="210"/>
      <c r="J191" s="211">
        <f t="shared" si="20"/>
        <v>0</v>
      </c>
      <c r="K191" s="207" t="s">
        <v>157</v>
      </c>
      <c r="L191" s="36"/>
      <c r="M191" s="212" t="s">
        <v>1</v>
      </c>
      <c r="N191" s="213" t="s">
        <v>40</v>
      </c>
      <c r="O191" s="68"/>
      <c r="P191" s="214">
        <f t="shared" si="21"/>
        <v>0</v>
      </c>
      <c r="Q191" s="214">
        <v>0.0002</v>
      </c>
      <c r="R191" s="214">
        <f t="shared" si="22"/>
        <v>0.6063020000000001</v>
      </c>
      <c r="S191" s="214">
        <v>0</v>
      </c>
      <c r="T191" s="215">
        <f t="shared" si="2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16" t="s">
        <v>218</v>
      </c>
      <c r="AT191" s="216" t="s">
        <v>153</v>
      </c>
      <c r="AU191" s="216" t="s">
        <v>84</v>
      </c>
      <c r="AY191" s="14" t="s">
        <v>151</v>
      </c>
      <c r="BE191" s="217">
        <f t="shared" si="24"/>
        <v>0</v>
      </c>
      <c r="BF191" s="217">
        <f t="shared" si="25"/>
        <v>0</v>
      </c>
      <c r="BG191" s="217">
        <f t="shared" si="26"/>
        <v>0</v>
      </c>
      <c r="BH191" s="217">
        <f t="shared" si="27"/>
        <v>0</v>
      </c>
      <c r="BI191" s="217">
        <f t="shared" si="28"/>
        <v>0</v>
      </c>
      <c r="BJ191" s="14" t="s">
        <v>80</v>
      </c>
      <c r="BK191" s="217">
        <f t="shared" si="29"/>
        <v>0</v>
      </c>
      <c r="BL191" s="14" t="s">
        <v>218</v>
      </c>
      <c r="BM191" s="216" t="s">
        <v>593</v>
      </c>
    </row>
    <row r="192" spans="1:65" s="2" customFormat="1" ht="21.75" customHeight="1">
      <c r="A192" s="31"/>
      <c r="B192" s="32"/>
      <c r="C192" s="205" t="s">
        <v>362</v>
      </c>
      <c r="D192" s="205" t="s">
        <v>153</v>
      </c>
      <c r="E192" s="206" t="s">
        <v>982</v>
      </c>
      <c r="F192" s="207" t="s">
        <v>983</v>
      </c>
      <c r="G192" s="208" t="s">
        <v>166</v>
      </c>
      <c r="H192" s="209">
        <v>40.8</v>
      </c>
      <c r="I192" s="210"/>
      <c r="J192" s="211">
        <f t="shared" si="20"/>
        <v>0</v>
      </c>
      <c r="K192" s="207" t="s">
        <v>157</v>
      </c>
      <c r="L192" s="36"/>
      <c r="M192" s="212" t="s">
        <v>1</v>
      </c>
      <c r="N192" s="213" t="s">
        <v>40</v>
      </c>
      <c r="O192" s="68"/>
      <c r="P192" s="214">
        <f t="shared" si="21"/>
        <v>0</v>
      </c>
      <c r="Q192" s="214">
        <v>2E-05</v>
      </c>
      <c r="R192" s="214">
        <f t="shared" si="22"/>
        <v>0.000816</v>
      </c>
      <c r="S192" s="214">
        <v>0</v>
      </c>
      <c r="T192" s="215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16" t="s">
        <v>218</v>
      </c>
      <c r="AT192" s="216" t="s">
        <v>153</v>
      </c>
      <c r="AU192" s="216" t="s">
        <v>84</v>
      </c>
      <c r="AY192" s="14" t="s">
        <v>151</v>
      </c>
      <c r="BE192" s="217">
        <f t="shared" si="24"/>
        <v>0</v>
      </c>
      <c r="BF192" s="217">
        <f t="shared" si="25"/>
        <v>0</v>
      </c>
      <c r="BG192" s="217">
        <f t="shared" si="26"/>
        <v>0</v>
      </c>
      <c r="BH192" s="217">
        <f t="shared" si="27"/>
        <v>0</v>
      </c>
      <c r="BI192" s="217">
        <f t="shared" si="28"/>
        <v>0</v>
      </c>
      <c r="BJ192" s="14" t="s">
        <v>80</v>
      </c>
      <c r="BK192" s="217">
        <f t="shared" si="29"/>
        <v>0</v>
      </c>
      <c r="BL192" s="14" t="s">
        <v>218</v>
      </c>
      <c r="BM192" s="216" t="s">
        <v>599</v>
      </c>
    </row>
    <row r="193" spans="1:65" s="2" customFormat="1" ht="21.75" customHeight="1">
      <c r="A193" s="31"/>
      <c r="B193" s="32"/>
      <c r="C193" s="205" t="s">
        <v>366</v>
      </c>
      <c r="D193" s="205" t="s">
        <v>153</v>
      </c>
      <c r="E193" s="206" t="s">
        <v>984</v>
      </c>
      <c r="F193" s="207" t="s">
        <v>985</v>
      </c>
      <c r="G193" s="208" t="s">
        <v>166</v>
      </c>
      <c r="H193" s="209">
        <v>46</v>
      </c>
      <c r="I193" s="210"/>
      <c r="J193" s="211">
        <f t="shared" si="20"/>
        <v>0</v>
      </c>
      <c r="K193" s="207" t="s">
        <v>157</v>
      </c>
      <c r="L193" s="36"/>
      <c r="M193" s="212" t="s">
        <v>1</v>
      </c>
      <c r="N193" s="213" t="s">
        <v>40</v>
      </c>
      <c r="O193" s="68"/>
      <c r="P193" s="214">
        <f t="shared" si="21"/>
        <v>0</v>
      </c>
      <c r="Q193" s="214">
        <v>1E-05</v>
      </c>
      <c r="R193" s="214">
        <f t="shared" si="22"/>
        <v>0.00046</v>
      </c>
      <c r="S193" s="214">
        <v>0</v>
      </c>
      <c r="T193" s="215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6" t="s">
        <v>218</v>
      </c>
      <c r="AT193" s="216" t="s">
        <v>153</v>
      </c>
      <c r="AU193" s="216" t="s">
        <v>84</v>
      </c>
      <c r="AY193" s="14" t="s">
        <v>151</v>
      </c>
      <c r="BE193" s="217">
        <f t="shared" si="24"/>
        <v>0</v>
      </c>
      <c r="BF193" s="217">
        <f t="shared" si="25"/>
        <v>0</v>
      </c>
      <c r="BG193" s="217">
        <f t="shared" si="26"/>
        <v>0</v>
      </c>
      <c r="BH193" s="217">
        <f t="shared" si="27"/>
        <v>0</v>
      </c>
      <c r="BI193" s="217">
        <f t="shared" si="28"/>
        <v>0</v>
      </c>
      <c r="BJ193" s="14" t="s">
        <v>80</v>
      </c>
      <c r="BK193" s="217">
        <f t="shared" si="29"/>
        <v>0</v>
      </c>
      <c r="BL193" s="14" t="s">
        <v>218</v>
      </c>
      <c r="BM193" s="216" t="s">
        <v>607</v>
      </c>
    </row>
    <row r="194" spans="1:65" s="2" customFormat="1" ht="21.75" customHeight="1">
      <c r="A194" s="31"/>
      <c r="B194" s="32"/>
      <c r="C194" s="205" t="s">
        <v>370</v>
      </c>
      <c r="D194" s="205" t="s">
        <v>153</v>
      </c>
      <c r="E194" s="206" t="s">
        <v>986</v>
      </c>
      <c r="F194" s="207" t="s">
        <v>987</v>
      </c>
      <c r="G194" s="208" t="s">
        <v>166</v>
      </c>
      <c r="H194" s="209">
        <v>3031.51</v>
      </c>
      <c r="I194" s="210"/>
      <c r="J194" s="211">
        <f t="shared" si="20"/>
        <v>0</v>
      </c>
      <c r="K194" s="207" t="s">
        <v>157</v>
      </c>
      <c r="L194" s="36"/>
      <c r="M194" s="212" t="s">
        <v>1</v>
      </c>
      <c r="N194" s="213" t="s">
        <v>40</v>
      </c>
      <c r="O194" s="68"/>
      <c r="P194" s="214">
        <f t="shared" si="21"/>
        <v>0</v>
      </c>
      <c r="Q194" s="214">
        <v>0.00029</v>
      </c>
      <c r="R194" s="214">
        <f t="shared" si="22"/>
        <v>0.8791379</v>
      </c>
      <c r="S194" s="214">
        <v>0</v>
      </c>
      <c r="T194" s="215">
        <f t="shared" si="2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16" t="s">
        <v>218</v>
      </c>
      <c r="AT194" s="216" t="s">
        <v>153</v>
      </c>
      <c r="AU194" s="216" t="s">
        <v>84</v>
      </c>
      <c r="AY194" s="14" t="s">
        <v>151</v>
      </c>
      <c r="BE194" s="217">
        <f t="shared" si="24"/>
        <v>0</v>
      </c>
      <c r="BF194" s="217">
        <f t="shared" si="25"/>
        <v>0</v>
      </c>
      <c r="BG194" s="217">
        <f t="shared" si="26"/>
        <v>0</v>
      </c>
      <c r="BH194" s="217">
        <f t="shared" si="27"/>
        <v>0</v>
      </c>
      <c r="BI194" s="217">
        <f t="shared" si="28"/>
        <v>0</v>
      </c>
      <c r="BJ194" s="14" t="s">
        <v>80</v>
      </c>
      <c r="BK194" s="217">
        <f t="shared" si="29"/>
        <v>0</v>
      </c>
      <c r="BL194" s="14" t="s">
        <v>218</v>
      </c>
      <c r="BM194" s="216" t="s">
        <v>615</v>
      </c>
    </row>
    <row r="195" spans="1:65" s="2" customFormat="1" ht="21.75" customHeight="1">
      <c r="A195" s="31"/>
      <c r="B195" s="32"/>
      <c r="C195" s="205" t="s">
        <v>374</v>
      </c>
      <c r="D195" s="205" t="s">
        <v>153</v>
      </c>
      <c r="E195" s="206" t="s">
        <v>988</v>
      </c>
      <c r="F195" s="207" t="s">
        <v>989</v>
      </c>
      <c r="G195" s="208" t="s">
        <v>166</v>
      </c>
      <c r="H195" s="209">
        <v>3031.51</v>
      </c>
      <c r="I195" s="210"/>
      <c r="J195" s="211">
        <f t="shared" si="20"/>
        <v>0</v>
      </c>
      <c r="K195" s="207" t="s">
        <v>157</v>
      </c>
      <c r="L195" s="36"/>
      <c r="M195" s="212" t="s">
        <v>1</v>
      </c>
      <c r="N195" s="213" t="s">
        <v>40</v>
      </c>
      <c r="O195" s="68"/>
      <c r="P195" s="214">
        <f t="shared" si="21"/>
        <v>0</v>
      </c>
      <c r="Q195" s="214">
        <v>1E-05</v>
      </c>
      <c r="R195" s="214">
        <f t="shared" si="22"/>
        <v>0.030315100000000005</v>
      </c>
      <c r="S195" s="214">
        <v>0</v>
      </c>
      <c r="T195" s="215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6" t="s">
        <v>218</v>
      </c>
      <c r="AT195" s="216" t="s">
        <v>153</v>
      </c>
      <c r="AU195" s="216" t="s">
        <v>84</v>
      </c>
      <c r="AY195" s="14" t="s">
        <v>151</v>
      </c>
      <c r="BE195" s="217">
        <f t="shared" si="24"/>
        <v>0</v>
      </c>
      <c r="BF195" s="217">
        <f t="shared" si="25"/>
        <v>0</v>
      </c>
      <c r="BG195" s="217">
        <f t="shared" si="26"/>
        <v>0</v>
      </c>
      <c r="BH195" s="217">
        <f t="shared" si="27"/>
        <v>0</v>
      </c>
      <c r="BI195" s="217">
        <f t="shared" si="28"/>
        <v>0</v>
      </c>
      <c r="BJ195" s="14" t="s">
        <v>80</v>
      </c>
      <c r="BK195" s="217">
        <f t="shared" si="29"/>
        <v>0</v>
      </c>
      <c r="BL195" s="14" t="s">
        <v>218</v>
      </c>
      <c r="BM195" s="216" t="s">
        <v>623</v>
      </c>
    </row>
    <row r="196" spans="2:63" s="12" customFormat="1" ht="25.9" customHeight="1">
      <c r="B196" s="189"/>
      <c r="C196" s="190"/>
      <c r="D196" s="191" t="s">
        <v>74</v>
      </c>
      <c r="E196" s="192" t="s">
        <v>537</v>
      </c>
      <c r="F196" s="192" t="s">
        <v>990</v>
      </c>
      <c r="G196" s="190"/>
      <c r="H196" s="190"/>
      <c r="I196" s="193"/>
      <c r="J196" s="194">
        <f>BK196</f>
        <v>0</v>
      </c>
      <c r="K196" s="190"/>
      <c r="L196" s="195"/>
      <c r="M196" s="196"/>
      <c r="N196" s="197"/>
      <c r="O196" s="197"/>
      <c r="P196" s="198">
        <f>P197+P198+P213</f>
        <v>0</v>
      </c>
      <c r="Q196" s="197"/>
      <c r="R196" s="198">
        <f>R197+R198+R213</f>
        <v>0</v>
      </c>
      <c r="S196" s="197"/>
      <c r="T196" s="199">
        <f>T197+T198+T213</f>
        <v>0</v>
      </c>
      <c r="AR196" s="200" t="s">
        <v>91</v>
      </c>
      <c r="AT196" s="201" t="s">
        <v>74</v>
      </c>
      <c r="AU196" s="201" t="s">
        <v>75</v>
      </c>
      <c r="AY196" s="200" t="s">
        <v>151</v>
      </c>
      <c r="BK196" s="202">
        <f>BK197+BK198+BK213</f>
        <v>0</v>
      </c>
    </row>
    <row r="197" spans="2:63" s="12" customFormat="1" ht="22.9" customHeight="1">
      <c r="B197" s="189"/>
      <c r="C197" s="190"/>
      <c r="D197" s="191" t="s">
        <v>74</v>
      </c>
      <c r="E197" s="203" t="s">
        <v>991</v>
      </c>
      <c r="F197" s="203" t="s">
        <v>992</v>
      </c>
      <c r="G197" s="190"/>
      <c r="H197" s="190"/>
      <c r="I197" s="193"/>
      <c r="J197" s="204">
        <f>BK197</f>
        <v>0</v>
      </c>
      <c r="K197" s="190"/>
      <c r="L197" s="195"/>
      <c r="M197" s="196"/>
      <c r="N197" s="197"/>
      <c r="O197" s="197"/>
      <c r="P197" s="198">
        <v>0</v>
      </c>
      <c r="Q197" s="197"/>
      <c r="R197" s="198">
        <v>0</v>
      </c>
      <c r="S197" s="197"/>
      <c r="T197" s="199">
        <v>0</v>
      </c>
      <c r="AR197" s="200" t="s">
        <v>91</v>
      </c>
      <c r="AT197" s="201" t="s">
        <v>74</v>
      </c>
      <c r="AU197" s="201" t="s">
        <v>80</v>
      </c>
      <c r="AY197" s="200" t="s">
        <v>151</v>
      </c>
      <c r="BK197" s="202">
        <v>0</v>
      </c>
    </row>
    <row r="198" spans="2:63" s="12" customFormat="1" ht="22.9" customHeight="1">
      <c r="B198" s="189"/>
      <c r="C198" s="190"/>
      <c r="D198" s="191" t="s">
        <v>74</v>
      </c>
      <c r="E198" s="203" t="s">
        <v>993</v>
      </c>
      <c r="F198" s="203" t="s">
        <v>994</v>
      </c>
      <c r="G198" s="190"/>
      <c r="H198" s="190"/>
      <c r="I198" s="193"/>
      <c r="J198" s="204">
        <f>BK198</f>
        <v>0</v>
      </c>
      <c r="K198" s="190"/>
      <c r="L198" s="195"/>
      <c r="M198" s="196"/>
      <c r="N198" s="197"/>
      <c r="O198" s="197"/>
      <c r="P198" s="198">
        <f>SUM(P199:P212)</f>
        <v>0</v>
      </c>
      <c r="Q198" s="197"/>
      <c r="R198" s="198">
        <f>SUM(R199:R212)</f>
        <v>0</v>
      </c>
      <c r="S198" s="197"/>
      <c r="T198" s="199">
        <f>SUM(T199:T212)</f>
        <v>0</v>
      </c>
      <c r="AR198" s="200" t="s">
        <v>80</v>
      </c>
      <c r="AT198" s="201" t="s">
        <v>74</v>
      </c>
      <c r="AU198" s="201" t="s">
        <v>80</v>
      </c>
      <c r="AY198" s="200" t="s">
        <v>151</v>
      </c>
      <c r="BK198" s="202">
        <f>SUM(BK199:BK212)</f>
        <v>0</v>
      </c>
    </row>
    <row r="199" spans="1:65" s="2" customFormat="1" ht="21.75" customHeight="1">
      <c r="A199" s="31"/>
      <c r="B199" s="32"/>
      <c r="C199" s="205" t="s">
        <v>378</v>
      </c>
      <c r="D199" s="205" t="s">
        <v>153</v>
      </c>
      <c r="E199" s="206" t="s">
        <v>995</v>
      </c>
      <c r="F199" s="207" t="s">
        <v>996</v>
      </c>
      <c r="G199" s="208" t="s">
        <v>172</v>
      </c>
      <c r="H199" s="209">
        <v>65</v>
      </c>
      <c r="I199" s="210"/>
      <c r="J199" s="211">
        <f aca="true" t="shared" si="30" ref="J199:J212">ROUND(I199*H199,2)</f>
        <v>0</v>
      </c>
      <c r="K199" s="207" t="s">
        <v>157</v>
      </c>
      <c r="L199" s="36"/>
      <c r="M199" s="212" t="s">
        <v>1</v>
      </c>
      <c r="N199" s="213" t="s">
        <v>40</v>
      </c>
      <c r="O199" s="68"/>
      <c r="P199" s="214">
        <f aca="true" t="shared" si="31" ref="P199:P212">O199*H199</f>
        <v>0</v>
      </c>
      <c r="Q199" s="214">
        <v>0</v>
      </c>
      <c r="R199" s="214">
        <f aca="true" t="shared" si="32" ref="R199:R212">Q199*H199</f>
        <v>0</v>
      </c>
      <c r="S199" s="214">
        <v>0</v>
      </c>
      <c r="T199" s="215">
        <f aca="true" t="shared" si="33" ref="T199:T212"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16" t="s">
        <v>158</v>
      </c>
      <c r="AT199" s="216" t="s">
        <v>153</v>
      </c>
      <c r="AU199" s="216" t="s">
        <v>84</v>
      </c>
      <c r="AY199" s="14" t="s">
        <v>151</v>
      </c>
      <c r="BE199" s="217">
        <f aca="true" t="shared" si="34" ref="BE199:BE212">IF(N199="základní",J199,0)</f>
        <v>0</v>
      </c>
      <c r="BF199" s="217">
        <f aca="true" t="shared" si="35" ref="BF199:BF212">IF(N199="snížená",J199,0)</f>
        <v>0</v>
      </c>
      <c r="BG199" s="217">
        <f aca="true" t="shared" si="36" ref="BG199:BG212">IF(N199="zákl. přenesená",J199,0)</f>
        <v>0</v>
      </c>
      <c r="BH199" s="217">
        <f aca="true" t="shared" si="37" ref="BH199:BH212">IF(N199="sníž. přenesená",J199,0)</f>
        <v>0</v>
      </c>
      <c r="BI199" s="217">
        <f aca="true" t="shared" si="38" ref="BI199:BI212">IF(N199="nulová",J199,0)</f>
        <v>0</v>
      </c>
      <c r="BJ199" s="14" t="s">
        <v>80</v>
      </c>
      <c r="BK199" s="217">
        <f aca="true" t="shared" si="39" ref="BK199:BK212">ROUND(I199*H199,2)</f>
        <v>0</v>
      </c>
      <c r="BL199" s="14" t="s">
        <v>158</v>
      </c>
      <c r="BM199" s="216" t="s">
        <v>631</v>
      </c>
    </row>
    <row r="200" spans="1:65" s="2" customFormat="1" ht="21.75" customHeight="1">
      <c r="A200" s="31"/>
      <c r="B200" s="32"/>
      <c r="C200" s="205" t="s">
        <v>382</v>
      </c>
      <c r="D200" s="205" t="s">
        <v>153</v>
      </c>
      <c r="E200" s="206" t="s">
        <v>997</v>
      </c>
      <c r="F200" s="207" t="s">
        <v>998</v>
      </c>
      <c r="G200" s="208" t="s">
        <v>172</v>
      </c>
      <c r="H200" s="209">
        <v>8</v>
      </c>
      <c r="I200" s="210"/>
      <c r="J200" s="211">
        <f t="shared" si="30"/>
        <v>0</v>
      </c>
      <c r="K200" s="207" t="s">
        <v>157</v>
      </c>
      <c r="L200" s="36"/>
      <c r="M200" s="212" t="s">
        <v>1</v>
      </c>
      <c r="N200" s="213" t="s">
        <v>40</v>
      </c>
      <c r="O200" s="68"/>
      <c r="P200" s="214">
        <f t="shared" si="31"/>
        <v>0</v>
      </c>
      <c r="Q200" s="214">
        <v>0</v>
      </c>
      <c r="R200" s="214">
        <f t="shared" si="32"/>
        <v>0</v>
      </c>
      <c r="S200" s="214">
        <v>0</v>
      </c>
      <c r="T200" s="215">
        <f t="shared" si="3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16" t="s">
        <v>158</v>
      </c>
      <c r="AT200" s="216" t="s">
        <v>153</v>
      </c>
      <c r="AU200" s="216" t="s">
        <v>84</v>
      </c>
      <c r="AY200" s="14" t="s">
        <v>151</v>
      </c>
      <c r="BE200" s="217">
        <f t="shared" si="34"/>
        <v>0</v>
      </c>
      <c r="BF200" s="217">
        <f t="shared" si="35"/>
        <v>0</v>
      </c>
      <c r="BG200" s="217">
        <f t="shared" si="36"/>
        <v>0</v>
      </c>
      <c r="BH200" s="217">
        <f t="shared" si="37"/>
        <v>0</v>
      </c>
      <c r="BI200" s="217">
        <f t="shared" si="38"/>
        <v>0</v>
      </c>
      <c r="BJ200" s="14" t="s">
        <v>80</v>
      </c>
      <c r="BK200" s="217">
        <f t="shared" si="39"/>
        <v>0</v>
      </c>
      <c r="BL200" s="14" t="s">
        <v>158</v>
      </c>
      <c r="BM200" s="216" t="s">
        <v>641</v>
      </c>
    </row>
    <row r="201" spans="1:65" s="2" customFormat="1" ht="16.5" customHeight="1">
      <c r="A201" s="31"/>
      <c r="B201" s="32"/>
      <c r="C201" s="205" t="s">
        <v>389</v>
      </c>
      <c r="D201" s="205" t="s">
        <v>153</v>
      </c>
      <c r="E201" s="206" t="s">
        <v>999</v>
      </c>
      <c r="F201" s="207" t="s">
        <v>1000</v>
      </c>
      <c r="G201" s="208" t="s">
        <v>172</v>
      </c>
      <c r="H201" s="209">
        <v>0</v>
      </c>
      <c r="I201" s="210"/>
      <c r="J201" s="211">
        <f t="shared" si="30"/>
        <v>0</v>
      </c>
      <c r="K201" s="207" t="s">
        <v>1</v>
      </c>
      <c r="L201" s="36"/>
      <c r="M201" s="212" t="s">
        <v>1</v>
      </c>
      <c r="N201" s="213" t="s">
        <v>40</v>
      </c>
      <c r="O201" s="68"/>
      <c r="P201" s="214">
        <f t="shared" si="31"/>
        <v>0</v>
      </c>
      <c r="Q201" s="214">
        <v>0</v>
      </c>
      <c r="R201" s="214">
        <f t="shared" si="32"/>
        <v>0</v>
      </c>
      <c r="S201" s="214">
        <v>0</v>
      </c>
      <c r="T201" s="215">
        <f t="shared" si="3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16" t="s">
        <v>158</v>
      </c>
      <c r="AT201" s="216" t="s">
        <v>153</v>
      </c>
      <c r="AU201" s="216" t="s">
        <v>84</v>
      </c>
      <c r="AY201" s="14" t="s">
        <v>151</v>
      </c>
      <c r="BE201" s="217">
        <f t="shared" si="34"/>
        <v>0</v>
      </c>
      <c r="BF201" s="217">
        <f t="shared" si="35"/>
        <v>0</v>
      </c>
      <c r="BG201" s="217">
        <f t="shared" si="36"/>
        <v>0</v>
      </c>
      <c r="BH201" s="217">
        <f t="shared" si="37"/>
        <v>0</v>
      </c>
      <c r="BI201" s="217">
        <f t="shared" si="38"/>
        <v>0</v>
      </c>
      <c r="BJ201" s="14" t="s">
        <v>80</v>
      </c>
      <c r="BK201" s="217">
        <f t="shared" si="39"/>
        <v>0</v>
      </c>
      <c r="BL201" s="14" t="s">
        <v>158</v>
      </c>
      <c r="BM201" s="216" t="s">
        <v>649</v>
      </c>
    </row>
    <row r="202" spans="1:65" s="2" customFormat="1" ht="21.75" customHeight="1">
      <c r="A202" s="31"/>
      <c r="B202" s="32"/>
      <c r="C202" s="219" t="s">
        <v>393</v>
      </c>
      <c r="D202" s="219" t="s">
        <v>537</v>
      </c>
      <c r="E202" s="220" t="s">
        <v>1001</v>
      </c>
      <c r="F202" s="221" t="s">
        <v>1002</v>
      </c>
      <c r="G202" s="222" t="s">
        <v>172</v>
      </c>
      <c r="H202" s="223">
        <v>1</v>
      </c>
      <c r="I202" s="224"/>
      <c r="J202" s="225">
        <f t="shared" si="30"/>
        <v>0</v>
      </c>
      <c r="K202" s="221" t="s">
        <v>1</v>
      </c>
      <c r="L202" s="226"/>
      <c r="M202" s="227" t="s">
        <v>1</v>
      </c>
      <c r="N202" s="228" t="s">
        <v>40</v>
      </c>
      <c r="O202" s="68"/>
      <c r="P202" s="214">
        <f t="shared" si="31"/>
        <v>0</v>
      </c>
      <c r="Q202" s="214">
        <v>0</v>
      </c>
      <c r="R202" s="214">
        <f t="shared" si="32"/>
        <v>0</v>
      </c>
      <c r="S202" s="214">
        <v>0</v>
      </c>
      <c r="T202" s="215">
        <f t="shared" si="3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16" t="s">
        <v>185</v>
      </c>
      <c r="AT202" s="216" t="s">
        <v>537</v>
      </c>
      <c r="AU202" s="216" t="s">
        <v>84</v>
      </c>
      <c r="AY202" s="14" t="s">
        <v>151</v>
      </c>
      <c r="BE202" s="217">
        <f t="shared" si="34"/>
        <v>0</v>
      </c>
      <c r="BF202" s="217">
        <f t="shared" si="35"/>
        <v>0</v>
      </c>
      <c r="BG202" s="217">
        <f t="shared" si="36"/>
        <v>0</v>
      </c>
      <c r="BH202" s="217">
        <f t="shared" si="37"/>
        <v>0</v>
      </c>
      <c r="BI202" s="217">
        <f t="shared" si="38"/>
        <v>0</v>
      </c>
      <c r="BJ202" s="14" t="s">
        <v>80</v>
      </c>
      <c r="BK202" s="217">
        <f t="shared" si="39"/>
        <v>0</v>
      </c>
      <c r="BL202" s="14" t="s">
        <v>158</v>
      </c>
      <c r="BM202" s="216" t="s">
        <v>1003</v>
      </c>
    </row>
    <row r="203" spans="1:65" s="2" customFormat="1" ht="21.75" customHeight="1">
      <c r="A203" s="31"/>
      <c r="B203" s="32"/>
      <c r="C203" s="219" t="s">
        <v>397</v>
      </c>
      <c r="D203" s="219" t="s">
        <v>537</v>
      </c>
      <c r="E203" s="220" t="s">
        <v>1004</v>
      </c>
      <c r="F203" s="221" t="s">
        <v>1005</v>
      </c>
      <c r="G203" s="222" t="s">
        <v>172</v>
      </c>
      <c r="H203" s="223">
        <v>1</v>
      </c>
      <c r="I203" s="224"/>
      <c r="J203" s="225">
        <f t="shared" si="30"/>
        <v>0</v>
      </c>
      <c r="K203" s="221" t="s">
        <v>1</v>
      </c>
      <c r="L203" s="226"/>
      <c r="M203" s="227" t="s">
        <v>1</v>
      </c>
      <c r="N203" s="228" t="s">
        <v>40</v>
      </c>
      <c r="O203" s="68"/>
      <c r="P203" s="214">
        <f t="shared" si="31"/>
        <v>0</v>
      </c>
      <c r="Q203" s="214">
        <v>0</v>
      </c>
      <c r="R203" s="214">
        <f t="shared" si="32"/>
        <v>0</v>
      </c>
      <c r="S203" s="214">
        <v>0</v>
      </c>
      <c r="T203" s="215">
        <f t="shared" si="3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16" t="s">
        <v>185</v>
      </c>
      <c r="AT203" s="216" t="s">
        <v>537</v>
      </c>
      <c r="AU203" s="216" t="s">
        <v>84</v>
      </c>
      <c r="AY203" s="14" t="s">
        <v>151</v>
      </c>
      <c r="BE203" s="217">
        <f t="shared" si="34"/>
        <v>0</v>
      </c>
      <c r="BF203" s="217">
        <f t="shared" si="35"/>
        <v>0</v>
      </c>
      <c r="BG203" s="217">
        <f t="shared" si="36"/>
        <v>0</v>
      </c>
      <c r="BH203" s="217">
        <f t="shared" si="37"/>
        <v>0</v>
      </c>
      <c r="BI203" s="217">
        <f t="shared" si="38"/>
        <v>0</v>
      </c>
      <c r="BJ203" s="14" t="s">
        <v>80</v>
      </c>
      <c r="BK203" s="217">
        <f t="shared" si="39"/>
        <v>0</v>
      </c>
      <c r="BL203" s="14" t="s">
        <v>158</v>
      </c>
      <c r="BM203" s="216" t="s">
        <v>1006</v>
      </c>
    </row>
    <row r="204" spans="1:65" s="2" customFormat="1" ht="21.75" customHeight="1">
      <c r="A204" s="31"/>
      <c r="B204" s="32"/>
      <c r="C204" s="205" t="s">
        <v>401</v>
      </c>
      <c r="D204" s="205" t="s">
        <v>153</v>
      </c>
      <c r="E204" s="206" t="s">
        <v>1007</v>
      </c>
      <c r="F204" s="207" t="s">
        <v>1008</v>
      </c>
      <c r="G204" s="208" t="s">
        <v>172</v>
      </c>
      <c r="H204" s="209">
        <v>2</v>
      </c>
      <c r="I204" s="210"/>
      <c r="J204" s="211">
        <f t="shared" si="30"/>
        <v>0</v>
      </c>
      <c r="K204" s="207" t="s">
        <v>1</v>
      </c>
      <c r="L204" s="36"/>
      <c r="M204" s="212" t="s">
        <v>1</v>
      </c>
      <c r="N204" s="213" t="s">
        <v>40</v>
      </c>
      <c r="O204" s="68"/>
      <c r="P204" s="214">
        <f t="shared" si="31"/>
        <v>0</v>
      </c>
      <c r="Q204" s="214">
        <v>0</v>
      </c>
      <c r="R204" s="214">
        <f t="shared" si="32"/>
        <v>0</v>
      </c>
      <c r="S204" s="214">
        <v>0</v>
      </c>
      <c r="T204" s="215">
        <f t="shared" si="3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16" t="s">
        <v>158</v>
      </c>
      <c r="AT204" s="216" t="s">
        <v>153</v>
      </c>
      <c r="AU204" s="216" t="s">
        <v>84</v>
      </c>
      <c r="AY204" s="14" t="s">
        <v>151</v>
      </c>
      <c r="BE204" s="217">
        <f t="shared" si="34"/>
        <v>0</v>
      </c>
      <c r="BF204" s="217">
        <f t="shared" si="35"/>
        <v>0</v>
      </c>
      <c r="BG204" s="217">
        <f t="shared" si="36"/>
        <v>0</v>
      </c>
      <c r="BH204" s="217">
        <f t="shared" si="37"/>
        <v>0</v>
      </c>
      <c r="BI204" s="217">
        <f t="shared" si="38"/>
        <v>0</v>
      </c>
      <c r="BJ204" s="14" t="s">
        <v>80</v>
      </c>
      <c r="BK204" s="217">
        <f t="shared" si="39"/>
        <v>0</v>
      </c>
      <c r="BL204" s="14" t="s">
        <v>158</v>
      </c>
      <c r="BM204" s="216" t="s">
        <v>1009</v>
      </c>
    </row>
    <row r="205" spans="1:65" s="2" customFormat="1" ht="16.5" customHeight="1">
      <c r="A205" s="31"/>
      <c r="B205" s="32"/>
      <c r="C205" s="219" t="s">
        <v>405</v>
      </c>
      <c r="D205" s="219" t="s">
        <v>537</v>
      </c>
      <c r="E205" s="220" t="s">
        <v>1010</v>
      </c>
      <c r="F205" s="221" t="s">
        <v>1011</v>
      </c>
      <c r="G205" s="222" t="s">
        <v>949</v>
      </c>
      <c r="H205" s="223">
        <v>2</v>
      </c>
      <c r="I205" s="224"/>
      <c r="J205" s="225">
        <f t="shared" si="30"/>
        <v>0</v>
      </c>
      <c r="K205" s="221" t="s">
        <v>1</v>
      </c>
      <c r="L205" s="226"/>
      <c r="M205" s="227" t="s">
        <v>1</v>
      </c>
      <c r="N205" s="228" t="s">
        <v>40</v>
      </c>
      <c r="O205" s="68"/>
      <c r="P205" s="214">
        <f t="shared" si="31"/>
        <v>0</v>
      </c>
      <c r="Q205" s="214">
        <v>0</v>
      </c>
      <c r="R205" s="214">
        <f t="shared" si="32"/>
        <v>0</v>
      </c>
      <c r="S205" s="214">
        <v>0</v>
      </c>
      <c r="T205" s="215">
        <f t="shared" si="3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16" t="s">
        <v>185</v>
      </c>
      <c r="AT205" s="216" t="s">
        <v>537</v>
      </c>
      <c r="AU205" s="216" t="s">
        <v>84</v>
      </c>
      <c r="AY205" s="14" t="s">
        <v>151</v>
      </c>
      <c r="BE205" s="217">
        <f t="shared" si="34"/>
        <v>0</v>
      </c>
      <c r="BF205" s="217">
        <f t="shared" si="35"/>
        <v>0</v>
      </c>
      <c r="BG205" s="217">
        <f t="shared" si="36"/>
        <v>0</v>
      </c>
      <c r="BH205" s="217">
        <f t="shared" si="37"/>
        <v>0</v>
      </c>
      <c r="BI205" s="217">
        <f t="shared" si="38"/>
        <v>0</v>
      </c>
      <c r="BJ205" s="14" t="s">
        <v>80</v>
      </c>
      <c r="BK205" s="217">
        <f t="shared" si="39"/>
        <v>0</v>
      </c>
      <c r="BL205" s="14" t="s">
        <v>158</v>
      </c>
      <c r="BM205" s="216" t="s">
        <v>1012</v>
      </c>
    </row>
    <row r="206" spans="1:65" s="2" customFormat="1" ht="21.75" customHeight="1">
      <c r="A206" s="31"/>
      <c r="B206" s="32"/>
      <c r="C206" s="205" t="s">
        <v>409</v>
      </c>
      <c r="D206" s="205" t="s">
        <v>153</v>
      </c>
      <c r="E206" s="206" t="s">
        <v>1013</v>
      </c>
      <c r="F206" s="207" t="s">
        <v>1014</v>
      </c>
      <c r="G206" s="208" t="s">
        <v>172</v>
      </c>
      <c r="H206" s="209">
        <v>1</v>
      </c>
      <c r="I206" s="210"/>
      <c r="J206" s="211">
        <f t="shared" si="30"/>
        <v>0</v>
      </c>
      <c r="K206" s="207" t="s">
        <v>1</v>
      </c>
      <c r="L206" s="36"/>
      <c r="M206" s="212" t="s">
        <v>1</v>
      </c>
      <c r="N206" s="213" t="s">
        <v>40</v>
      </c>
      <c r="O206" s="68"/>
      <c r="P206" s="214">
        <f t="shared" si="31"/>
        <v>0</v>
      </c>
      <c r="Q206" s="214">
        <v>0</v>
      </c>
      <c r="R206" s="214">
        <f t="shared" si="32"/>
        <v>0</v>
      </c>
      <c r="S206" s="214">
        <v>0</v>
      </c>
      <c r="T206" s="215">
        <f t="shared" si="3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16" t="s">
        <v>158</v>
      </c>
      <c r="AT206" s="216" t="s">
        <v>153</v>
      </c>
      <c r="AU206" s="216" t="s">
        <v>84</v>
      </c>
      <c r="AY206" s="14" t="s">
        <v>151</v>
      </c>
      <c r="BE206" s="217">
        <f t="shared" si="34"/>
        <v>0</v>
      </c>
      <c r="BF206" s="217">
        <f t="shared" si="35"/>
        <v>0</v>
      </c>
      <c r="BG206" s="217">
        <f t="shared" si="36"/>
        <v>0</v>
      </c>
      <c r="BH206" s="217">
        <f t="shared" si="37"/>
        <v>0</v>
      </c>
      <c r="BI206" s="217">
        <f t="shared" si="38"/>
        <v>0</v>
      </c>
      <c r="BJ206" s="14" t="s">
        <v>80</v>
      </c>
      <c r="BK206" s="217">
        <f t="shared" si="39"/>
        <v>0</v>
      </c>
      <c r="BL206" s="14" t="s">
        <v>158</v>
      </c>
      <c r="BM206" s="216" t="s">
        <v>1015</v>
      </c>
    </row>
    <row r="207" spans="1:65" s="2" customFormat="1" ht="16.5" customHeight="1">
      <c r="A207" s="31"/>
      <c r="B207" s="32"/>
      <c r="C207" s="219" t="s">
        <v>413</v>
      </c>
      <c r="D207" s="219" t="s">
        <v>537</v>
      </c>
      <c r="E207" s="220" t="s">
        <v>1016</v>
      </c>
      <c r="F207" s="221" t="s">
        <v>1017</v>
      </c>
      <c r="G207" s="222" t="s">
        <v>949</v>
      </c>
      <c r="H207" s="223">
        <v>1</v>
      </c>
      <c r="I207" s="224"/>
      <c r="J207" s="225">
        <f t="shared" si="30"/>
        <v>0</v>
      </c>
      <c r="K207" s="221" t="s">
        <v>1</v>
      </c>
      <c r="L207" s="226"/>
      <c r="M207" s="227" t="s">
        <v>1</v>
      </c>
      <c r="N207" s="228" t="s">
        <v>40</v>
      </c>
      <c r="O207" s="68"/>
      <c r="P207" s="214">
        <f t="shared" si="31"/>
        <v>0</v>
      </c>
      <c r="Q207" s="214">
        <v>0</v>
      </c>
      <c r="R207" s="214">
        <f t="shared" si="32"/>
        <v>0</v>
      </c>
      <c r="S207" s="214">
        <v>0</v>
      </c>
      <c r="T207" s="215">
        <f t="shared" si="3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16" t="s">
        <v>185</v>
      </c>
      <c r="AT207" s="216" t="s">
        <v>537</v>
      </c>
      <c r="AU207" s="216" t="s">
        <v>84</v>
      </c>
      <c r="AY207" s="14" t="s">
        <v>151</v>
      </c>
      <c r="BE207" s="217">
        <f t="shared" si="34"/>
        <v>0</v>
      </c>
      <c r="BF207" s="217">
        <f t="shared" si="35"/>
        <v>0</v>
      </c>
      <c r="BG207" s="217">
        <f t="shared" si="36"/>
        <v>0</v>
      </c>
      <c r="BH207" s="217">
        <f t="shared" si="37"/>
        <v>0</v>
      </c>
      <c r="BI207" s="217">
        <f t="shared" si="38"/>
        <v>0</v>
      </c>
      <c r="BJ207" s="14" t="s">
        <v>80</v>
      </c>
      <c r="BK207" s="217">
        <f t="shared" si="39"/>
        <v>0</v>
      </c>
      <c r="BL207" s="14" t="s">
        <v>158</v>
      </c>
      <c r="BM207" s="216" t="s">
        <v>1018</v>
      </c>
    </row>
    <row r="208" spans="1:65" s="2" customFormat="1" ht="21.75" customHeight="1">
      <c r="A208" s="31"/>
      <c r="B208" s="32"/>
      <c r="C208" s="205" t="s">
        <v>417</v>
      </c>
      <c r="D208" s="205" t="s">
        <v>153</v>
      </c>
      <c r="E208" s="206" t="s">
        <v>1019</v>
      </c>
      <c r="F208" s="207" t="s">
        <v>1020</v>
      </c>
      <c r="G208" s="208" t="s">
        <v>172</v>
      </c>
      <c r="H208" s="209">
        <v>0</v>
      </c>
      <c r="I208" s="210"/>
      <c r="J208" s="211">
        <f t="shared" si="30"/>
        <v>0</v>
      </c>
      <c r="K208" s="207" t="s">
        <v>157</v>
      </c>
      <c r="L208" s="36"/>
      <c r="M208" s="212" t="s">
        <v>1</v>
      </c>
      <c r="N208" s="213" t="s">
        <v>40</v>
      </c>
      <c r="O208" s="68"/>
      <c r="P208" s="214">
        <f t="shared" si="31"/>
        <v>0</v>
      </c>
      <c r="Q208" s="214">
        <v>0</v>
      </c>
      <c r="R208" s="214">
        <f t="shared" si="32"/>
        <v>0</v>
      </c>
      <c r="S208" s="214">
        <v>0</v>
      </c>
      <c r="T208" s="215">
        <f t="shared" si="3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16" t="s">
        <v>158</v>
      </c>
      <c r="AT208" s="216" t="s">
        <v>153</v>
      </c>
      <c r="AU208" s="216" t="s">
        <v>84</v>
      </c>
      <c r="AY208" s="14" t="s">
        <v>151</v>
      </c>
      <c r="BE208" s="217">
        <f t="shared" si="34"/>
        <v>0</v>
      </c>
      <c r="BF208" s="217">
        <f t="shared" si="35"/>
        <v>0</v>
      </c>
      <c r="BG208" s="217">
        <f t="shared" si="36"/>
        <v>0</v>
      </c>
      <c r="BH208" s="217">
        <f t="shared" si="37"/>
        <v>0</v>
      </c>
      <c r="BI208" s="217">
        <f t="shared" si="38"/>
        <v>0</v>
      </c>
      <c r="BJ208" s="14" t="s">
        <v>80</v>
      </c>
      <c r="BK208" s="217">
        <f t="shared" si="39"/>
        <v>0</v>
      </c>
      <c r="BL208" s="14" t="s">
        <v>158</v>
      </c>
      <c r="BM208" s="216" t="s">
        <v>1021</v>
      </c>
    </row>
    <row r="209" spans="1:65" s="2" customFormat="1" ht="16.5" customHeight="1">
      <c r="A209" s="31"/>
      <c r="B209" s="32"/>
      <c r="C209" s="219" t="s">
        <v>421</v>
      </c>
      <c r="D209" s="219" t="s">
        <v>537</v>
      </c>
      <c r="E209" s="220" t="s">
        <v>1022</v>
      </c>
      <c r="F209" s="221" t="s">
        <v>1023</v>
      </c>
      <c r="G209" s="222" t="s">
        <v>949</v>
      </c>
      <c r="H209" s="223">
        <v>0</v>
      </c>
      <c r="I209" s="224"/>
      <c r="J209" s="225">
        <f t="shared" si="30"/>
        <v>0</v>
      </c>
      <c r="K209" s="221" t="s">
        <v>1</v>
      </c>
      <c r="L209" s="226"/>
      <c r="M209" s="227" t="s">
        <v>1</v>
      </c>
      <c r="N209" s="228" t="s">
        <v>40</v>
      </c>
      <c r="O209" s="68"/>
      <c r="P209" s="214">
        <f t="shared" si="31"/>
        <v>0</v>
      </c>
      <c r="Q209" s="214">
        <v>0</v>
      </c>
      <c r="R209" s="214">
        <f t="shared" si="32"/>
        <v>0</v>
      </c>
      <c r="S209" s="214">
        <v>0</v>
      </c>
      <c r="T209" s="215">
        <f t="shared" si="3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16" t="s">
        <v>185</v>
      </c>
      <c r="AT209" s="216" t="s">
        <v>537</v>
      </c>
      <c r="AU209" s="216" t="s">
        <v>84</v>
      </c>
      <c r="AY209" s="14" t="s">
        <v>151</v>
      </c>
      <c r="BE209" s="217">
        <f t="shared" si="34"/>
        <v>0</v>
      </c>
      <c r="BF209" s="217">
        <f t="shared" si="35"/>
        <v>0</v>
      </c>
      <c r="BG209" s="217">
        <f t="shared" si="36"/>
        <v>0</v>
      </c>
      <c r="BH209" s="217">
        <f t="shared" si="37"/>
        <v>0</v>
      </c>
      <c r="BI209" s="217">
        <f t="shared" si="38"/>
        <v>0</v>
      </c>
      <c r="BJ209" s="14" t="s">
        <v>80</v>
      </c>
      <c r="BK209" s="217">
        <f t="shared" si="39"/>
        <v>0</v>
      </c>
      <c r="BL209" s="14" t="s">
        <v>158</v>
      </c>
      <c r="BM209" s="216" t="s">
        <v>1024</v>
      </c>
    </row>
    <row r="210" spans="1:65" s="2" customFormat="1" ht="16.5" customHeight="1">
      <c r="A210" s="31"/>
      <c r="B210" s="32"/>
      <c r="C210" s="205" t="s">
        <v>425</v>
      </c>
      <c r="D210" s="205" t="s">
        <v>153</v>
      </c>
      <c r="E210" s="206" t="s">
        <v>1025</v>
      </c>
      <c r="F210" s="207" t="s">
        <v>1026</v>
      </c>
      <c r="G210" s="208" t="s">
        <v>1027</v>
      </c>
      <c r="H210" s="209">
        <v>30</v>
      </c>
      <c r="I210" s="210"/>
      <c r="J210" s="211">
        <f t="shared" si="30"/>
        <v>0</v>
      </c>
      <c r="K210" s="207" t="s">
        <v>157</v>
      </c>
      <c r="L210" s="36"/>
      <c r="M210" s="212" t="s">
        <v>1</v>
      </c>
      <c r="N210" s="213" t="s">
        <v>40</v>
      </c>
      <c r="O210" s="68"/>
      <c r="P210" s="214">
        <f t="shared" si="31"/>
        <v>0</v>
      </c>
      <c r="Q210" s="214">
        <v>0</v>
      </c>
      <c r="R210" s="214">
        <f t="shared" si="32"/>
        <v>0</v>
      </c>
      <c r="S210" s="214">
        <v>0</v>
      </c>
      <c r="T210" s="215">
        <f t="shared" si="3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16" t="s">
        <v>158</v>
      </c>
      <c r="AT210" s="216" t="s">
        <v>153</v>
      </c>
      <c r="AU210" s="216" t="s">
        <v>84</v>
      </c>
      <c r="AY210" s="14" t="s">
        <v>151</v>
      </c>
      <c r="BE210" s="217">
        <f t="shared" si="34"/>
        <v>0</v>
      </c>
      <c r="BF210" s="217">
        <f t="shared" si="35"/>
        <v>0</v>
      </c>
      <c r="BG210" s="217">
        <f t="shared" si="36"/>
        <v>0</v>
      </c>
      <c r="BH210" s="217">
        <f t="shared" si="37"/>
        <v>0</v>
      </c>
      <c r="BI210" s="217">
        <f t="shared" si="38"/>
        <v>0</v>
      </c>
      <c r="BJ210" s="14" t="s">
        <v>80</v>
      </c>
      <c r="BK210" s="217">
        <f t="shared" si="39"/>
        <v>0</v>
      </c>
      <c r="BL210" s="14" t="s">
        <v>158</v>
      </c>
      <c r="BM210" s="216" t="s">
        <v>1028</v>
      </c>
    </row>
    <row r="211" spans="1:65" s="2" customFormat="1" ht="16.5" customHeight="1">
      <c r="A211" s="31"/>
      <c r="B211" s="32"/>
      <c r="C211" s="205" t="s">
        <v>429</v>
      </c>
      <c r="D211" s="205" t="s">
        <v>153</v>
      </c>
      <c r="E211" s="206" t="s">
        <v>1029</v>
      </c>
      <c r="F211" s="207" t="s">
        <v>1030</v>
      </c>
      <c r="G211" s="208" t="s">
        <v>1027</v>
      </c>
      <c r="H211" s="209">
        <v>40</v>
      </c>
      <c r="I211" s="210"/>
      <c r="J211" s="211">
        <f t="shared" si="30"/>
        <v>0</v>
      </c>
      <c r="K211" s="207" t="s">
        <v>1</v>
      </c>
      <c r="L211" s="36"/>
      <c r="M211" s="212" t="s">
        <v>1</v>
      </c>
      <c r="N211" s="213" t="s">
        <v>40</v>
      </c>
      <c r="O211" s="68"/>
      <c r="P211" s="214">
        <f t="shared" si="31"/>
        <v>0</v>
      </c>
      <c r="Q211" s="214">
        <v>0</v>
      </c>
      <c r="R211" s="214">
        <f t="shared" si="32"/>
        <v>0</v>
      </c>
      <c r="S211" s="214">
        <v>0</v>
      </c>
      <c r="T211" s="215">
        <f t="shared" si="3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16" t="s">
        <v>158</v>
      </c>
      <c r="AT211" s="216" t="s">
        <v>153</v>
      </c>
      <c r="AU211" s="216" t="s">
        <v>84</v>
      </c>
      <c r="AY211" s="14" t="s">
        <v>151</v>
      </c>
      <c r="BE211" s="217">
        <f t="shared" si="34"/>
        <v>0</v>
      </c>
      <c r="BF211" s="217">
        <f t="shared" si="35"/>
        <v>0</v>
      </c>
      <c r="BG211" s="217">
        <f t="shared" si="36"/>
        <v>0</v>
      </c>
      <c r="BH211" s="217">
        <f t="shared" si="37"/>
        <v>0</v>
      </c>
      <c r="BI211" s="217">
        <f t="shared" si="38"/>
        <v>0</v>
      </c>
      <c r="BJ211" s="14" t="s">
        <v>80</v>
      </c>
      <c r="BK211" s="217">
        <f t="shared" si="39"/>
        <v>0</v>
      </c>
      <c r="BL211" s="14" t="s">
        <v>158</v>
      </c>
      <c r="BM211" s="216" t="s">
        <v>1031</v>
      </c>
    </row>
    <row r="212" spans="1:65" s="2" customFormat="1" ht="16.5" customHeight="1">
      <c r="A212" s="31"/>
      <c r="B212" s="32"/>
      <c r="C212" s="219" t="s">
        <v>433</v>
      </c>
      <c r="D212" s="219" t="s">
        <v>537</v>
      </c>
      <c r="E212" s="220" t="s">
        <v>1032</v>
      </c>
      <c r="F212" s="221" t="s">
        <v>1033</v>
      </c>
      <c r="G212" s="222" t="s">
        <v>172</v>
      </c>
      <c r="H212" s="223">
        <v>1</v>
      </c>
      <c r="I212" s="224"/>
      <c r="J212" s="225">
        <f t="shared" si="30"/>
        <v>0</v>
      </c>
      <c r="K212" s="221" t="s">
        <v>1</v>
      </c>
      <c r="L212" s="226"/>
      <c r="M212" s="227" t="s">
        <v>1</v>
      </c>
      <c r="N212" s="228" t="s">
        <v>40</v>
      </c>
      <c r="O212" s="68"/>
      <c r="P212" s="214">
        <f t="shared" si="31"/>
        <v>0</v>
      </c>
      <c r="Q212" s="214">
        <v>0</v>
      </c>
      <c r="R212" s="214">
        <f t="shared" si="32"/>
        <v>0</v>
      </c>
      <c r="S212" s="214">
        <v>0</v>
      </c>
      <c r="T212" s="215">
        <f t="shared" si="3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16" t="s">
        <v>185</v>
      </c>
      <c r="AT212" s="216" t="s">
        <v>537</v>
      </c>
      <c r="AU212" s="216" t="s">
        <v>84</v>
      </c>
      <c r="AY212" s="14" t="s">
        <v>151</v>
      </c>
      <c r="BE212" s="217">
        <f t="shared" si="34"/>
        <v>0</v>
      </c>
      <c r="BF212" s="217">
        <f t="shared" si="35"/>
        <v>0</v>
      </c>
      <c r="BG212" s="217">
        <f t="shared" si="36"/>
        <v>0</v>
      </c>
      <c r="BH212" s="217">
        <f t="shared" si="37"/>
        <v>0</v>
      </c>
      <c r="BI212" s="217">
        <f t="shared" si="38"/>
        <v>0</v>
      </c>
      <c r="BJ212" s="14" t="s">
        <v>80</v>
      </c>
      <c r="BK212" s="217">
        <f t="shared" si="39"/>
        <v>0</v>
      </c>
      <c r="BL212" s="14" t="s">
        <v>158</v>
      </c>
      <c r="BM212" s="216" t="s">
        <v>1034</v>
      </c>
    </row>
    <row r="213" spans="2:63" s="12" customFormat="1" ht="22.9" customHeight="1">
      <c r="B213" s="189"/>
      <c r="C213" s="190"/>
      <c r="D213" s="191" t="s">
        <v>74</v>
      </c>
      <c r="E213" s="203" t="s">
        <v>1035</v>
      </c>
      <c r="F213" s="203" t="s">
        <v>1036</v>
      </c>
      <c r="G213" s="190"/>
      <c r="H213" s="190"/>
      <c r="I213" s="193"/>
      <c r="J213" s="204">
        <f>BK213</f>
        <v>0</v>
      </c>
      <c r="K213" s="190"/>
      <c r="L213" s="195"/>
      <c r="M213" s="196"/>
      <c r="N213" s="197"/>
      <c r="O213" s="197"/>
      <c r="P213" s="198">
        <f>SUM(P214:P217)</f>
        <v>0</v>
      </c>
      <c r="Q213" s="197"/>
      <c r="R213" s="198">
        <f>SUM(R214:R217)</f>
        <v>0</v>
      </c>
      <c r="S213" s="197"/>
      <c r="T213" s="199">
        <f>SUM(T214:T217)</f>
        <v>0</v>
      </c>
      <c r="AR213" s="200" t="s">
        <v>80</v>
      </c>
      <c r="AT213" s="201" t="s">
        <v>74</v>
      </c>
      <c r="AU213" s="201" t="s">
        <v>80</v>
      </c>
      <c r="AY213" s="200" t="s">
        <v>151</v>
      </c>
      <c r="BK213" s="202">
        <f>SUM(BK214:BK217)</f>
        <v>0</v>
      </c>
    </row>
    <row r="214" spans="1:65" s="2" customFormat="1" ht="16.5" customHeight="1">
      <c r="A214" s="31"/>
      <c r="B214" s="32"/>
      <c r="C214" s="205" t="s">
        <v>437</v>
      </c>
      <c r="D214" s="205" t="s">
        <v>153</v>
      </c>
      <c r="E214" s="206" t="s">
        <v>1037</v>
      </c>
      <c r="F214" s="207" t="s">
        <v>1038</v>
      </c>
      <c r="G214" s="208" t="s">
        <v>949</v>
      </c>
      <c r="H214" s="209">
        <v>20</v>
      </c>
      <c r="I214" s="210"/>
      <c r="J214" s="211">
        <f>ROUND(I214*H214,2)</f>
        <v>0</v>
      </c>
      <c r="K214" s="207" t="s">
        <v>1</v>
      </c>
      <c r="L214" s="36"/>
      <c r="M214" s="212" t="s">
        <v>1</v>
      </c>
      <c r="N214" s="213" t="s">
        <v>40</v>
      </c>
      <c r="O214" s="68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16" t="s">
        <v>158</v>
      </c>
      <c r="AT214" s="216" t="s">
        <v>153</v>
      </c>
      <c r="AU214" s="216" t="s">
        <v>84</v>
      </c>
      <c r="AY214" s="14" t="s">
        <v>151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4" t="s">
        <v>80</v>
      </c>
      <c r="BK214" s="217">
        <f>ROUND(I214*H214,2)</f>
        <v>0</v>
      </c>
      <c r="BL214" s="14" t="s">
        <v>158</v>
      </c>
      <c r="BM214" s="216" t="s">
        <v>1039</v>
      </c>
    </row>
    <row r="215" spans="1:65" s="2" customFormat="1" ht="16.5" customHeight="1">
      <c r="A215" s="31"/>
      <c r="B215" s="32"/>
      <c r="C215" s="205" t="s">
        <v>441</v>
      </c>
      <c r="D215" s="205" t="s">
        <v>153</v>
      </c>
      <c r="E215" s="206" t="s">
        <v>1040</v>
      </c>
      <c r="F215" s="207" t="s">
        <v>1041</v>
      </c>
      <c r="G215" s="208" t="s">
        <v>949</v>
      </c>
      <c r="H215" s="209">
        <v>15</v>
      </c>
      <c r="I215" s="210"/>
      <c r="J215" s="211">
        <f>ROUND(I215*H215,2)</f>
        <v>0</v>
      </c>
      <c r="K215" s="207" t="s">
        <v>1</v>
      </c>
      <c r="L215" s="36"/>
      <c r="M215" s="212" t="s">
        <v>1</v>
      </c>
      <c r="N215" s="213" t="s">
        <v>40</v>
      </c>
      <c r="O215" s="68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16" t="s">
        <v>158</v>
      </c>
      <c r="AT215" s="216" t="s">
        <v>153</v>
      </c>
      <c r="AU215" s="216" t="s">
        <v>84</v>
      </c>
      <c r="AY215" s="14" t="s">
        <v>151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4" t="s">
        <v>80</v>
      </c>
      <c r="BK215" s="217">
        <f>ROUND(I215*H215,2)</f>
        <v>0</v>
      </c>
      <c r="BL215" s="14" t="s">
        <v>158</v>
      </c>
      <c r="BM215" s="216" t="s">
        <v>1042</v>
      </c>
    </row>
    <row r="216" spans="1:65" s="2" customFormat="1" ht="16.5" customHeight="1">
      <c r="A216" s="31"/>
      <c r="B216" s="32"/>
      <c r="C216" s="205" t="s">
        <v>445</v>
      </c>
      <c r="D216" s="205" t="s">
        <v>153</v>
      </c>
      <c r="E216" s="206" t="s">
        <v>1043</v>
      </c>
      <c r="F216" s="207" t="s">
        <v>1044</v>
      </c>
      <c r="G216" s="208" t="s">
        <v>949</v>
      </c>
      <c r="H216" s="209">
        <v>15</v>
      </c>
      <c r="I216" s="210"/>
      <c r="J216" s="211">
        <f>ROUND(I216*H216,2)</f>
        <v>0</v>
      </c>
      <c r="K216" s="207" t="s">
        <v>1</v>
      </c>
      <c r="L216" s="36"/>
      <c r="M216" s="212" t="s">
        <v>1</v>
      </c>
      <c r="N216" s="213" t="s">
        <v>40</v>
      </c>
      <c r="O216" s="68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16" t="s">
        <v>158</v>
      </c>
      <c r="AT216" s="216" t="s">
        <v>153</v>
      </c>
      <c r="AU216" s="216" t="s">
        <v>84</v>
      </c>
      <c r="AY216" s="14" t="s">
        <v>151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4" t="s">
        <v>80</v>
      </c>
      <c r="BK216" s="217">
        <f>ROUND(I216*H216,2)</f>
        <v>0</v>
      </c>
      <c r="BL216" s="14" t="s">
        <v>158</v>
      </c>
      <c r="BM216" s="216" t="s">
        <v>1045</v>
      </c>
    </row>
    <row r="217" spans="1:65" s="2" customFormat="1" ht="16.5" customHeight="1">
      <c r="A217" s="31"/>
      <c r="B217" s="32"/>
      <c r="C217" s="205" t="s">
        <v>449</v>
      </c>
      <c r="D217" s="205" t="s">
        <v>153</v>
      </c>
      <c r="E217" s="206" t="s">
        <v>1046</v>
      </c>
      <c r="F217" s="207" t="s">
        <v>1047</v>
      </c>
      <c r="G217" s="208" t="s">
        <v>949</v>
      </c>
      <c r="H217" s="209">
        <v>15</v>
      </c>
      <c r="I217" s="210"/>
      <c r="J217" s="211">
        <f>ROUND(I217*H217,2)</f>
        <v>0</v>
      </c>
      <c r="K217" s="207" t="s">
        <v>1</v>
      </c>
      <c r="L217" s="36"/>
      <c r="M217" s="212" t="s">
        <v>1</v>
      </c>
      <c r="N217" s="213" t="s">
        <v>40</v>
      </c>
      <c r="O217" s="68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16" t="s">
        <v>158</v>
      </c>
      <c r="AT217" s="216" t="s">
        <v>153</v>
      </c>
      <c r="AU217" s="216" t="s">
        <v>84</v>
      </c>
      <c r="AY217" s="14" t="s">
        <v>151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4" t="s">
        <v>80</v>
      </c>
      <c r="BK217" s="217">
        <f>ROUND(I217*H217,2)</f>
        <v>0</v>
      </c>
      <c r="BL217" s="14" t="s">
        <v>158</v>
      </c>
      <c r="BM217" s="216" t="s">
        <v>1048</v>
      </c>
    </row>
    <row r="218" spans="2:63" s="12" customFormat="1" ht="25.9" customHeight="1">
      <c r="B218" s="189"/>
      <c r="C218" s="190"/>
      <c r="D218" s="191" t="s">
        <v>74</v>
      </c>
      <c r="E218" s="192" t="s">
        <v>872</v>
      </c>
      <c r="F218" s="192" t="s">
        <v>873</v>
      </c>
      <c r="G218" s="190"/>
      <c r="H218" s="190"/>
      <c r="I218" s="193"/>
      <c r="J218" s="194">
        <f>BK218</f>
        <v>0</v>
      </c>
      <c r="K218" s="190"/>
      <c r="L218" s="195"/>
      <c r="M218" s="196"/>
      <c r="N218" s="197"/>
      <c r="O218" s="197"/>
      <c r="P218" s="198">
        <f>P219</f>
        <v>0</v>
      </c>
      <c r="Q218" s="197"/>
      <c r="R218" s="198">
        <f>R219</f>
        <v>0</v>
      </c>
      <c r="S218" s="197"/>
      <c r="T218" s="199">
        <f>T219</f>
        <v>0</v>
      </c>
      <c r="AR218" s="200" t="s">
        <v>158</v>
      </c>
      <c r="AT218" s="201" t="s">
        <v>74</v>
      </c>
      <c r="AU218" s="201" t="s">
        <v>75</v>
      </c>
      <c r="AY218" s="200" t="s">
        <v>151</v>
      </c>
      <c r="BK218" s="202">
        <f>BK219</f>
        <v>0</v>
      </c>
    </row>
    <row r="219" spans="2:63" s="12" customFormat="1" ht="22.9" customHeight="1">
      <c r="B219" s="189"/>
      <c r="C219" s="190"/>
      <c r="D219" s="191" t="s">
        <v>74</v>
      </c>
      <c r="E219" s="203" t="s">
        <v>1049</v>
      </c>
      <c r="F219" s="203" t="s">
        <v>1050</v>
      </c>
      <c r="G219" s="190"/>
      <c r="H219" s="190"/>
      <c r="I219" s="193"/>
      <c r="J219" s="204">
        <f>BK219</f>
        <v>0</v>
      </c>
      <c r="K219" s="190"/>
      <c r="L219" s="195"/>
      <c r="M219" s="196"/>
      <c r="N219" s="197"/>
      <c r="O219" s="197"/>
      <c r="P219" s="198">
        <f>SUM(P220:P226)</f>
        <v>0</v>
      </c>
      <c r="Q219" s="197"/>
      <c r="R219" s="198">
        <f>SUM(R220:R226)</f>
        <v>0</v>
      </c>
      <c r="S219" s="197"/>
      <c r="T219" s="199">
        <f>SUM(T220:T226)</f>
        <v>0</v>
      </c>
      <c r="AR219" s="200" t="s">
        <v>174</v>
      </c>
      <c r="AT219" s="201" t="s">
        <v>74</v>
      </c>
      <c r="AU219" s="201" t="s">
        <v>80</v>
      </c>
      <c r="AY219" s="200" t="s">
        <v>151</v>
      </c>
      <c r="BK219" s="202">
        <f>SUM(BK220:BK226)</f>
        <v>0</v>
      </c>
    </row>
    <row r="220" spans="1:65" s="2" customFormat="1" ht="16.5" customHeight="1">
      <c r="A220" s="31"/>
      <c r="B220" s="32"/>
      <c r="C220" s="205" t="s">
        <v>453</v>
      </c>
      <c r="D220" s="205" t="s">
        <v>153</v>
      </c>
      <c r="E220" s="206" t="s">
        <v>1051</v>
      </c>
      <c r="F220" s="207" t="s">
        <v>1052</v>
      </c>
      <c r="G220" s="208" t="s">
        <v>1053</v>
      </c>
      <c r="H220" s="209">
        <v>1</v>
      </c>
      <c r="I220" s="210"/>
      <c r="J220" s="211">
        <f aca="true" t="shared" si="40" ref="J220:J226">ROUND(I220*H220,2)</f>
        <v>0</v>
      </c>
      <c r="K220" s="207" t="s">
        <v>157</v>
      </c>
      <c r="L220" s="36"/>
      <c r="M220" s="212" t="s">
        <v>1</v>
      </c>
      <c r="N220" s="213" t="s">
        <v>40</v>
      </c>
      <c r="O220" s="68"/>
      <c r="P220" s="214">
        <f aca="true" t="shared" si="41" ref="P220:P226">O220*H220</f>
        <v>0</v>
      </c>
      <c r="Q220" s="214">
        <v>0</v>
      </c>
      <c r="R220" s="214">
        <f aca="true" t="shared" si="42" ref="R220:R226">Q220*H220</f>
        <v>0</v>
      </c>
      <c r="S220" s="214">
        <v>0</v>
      </c>
      <c r="T220" s="215">
        <f aca="true" t="shared" si="43" ref="T220:T226"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16" t="s">
        <v>158</v>
      </c>
      <c r="AT220" s="216" t="s">
        <v>153</v>
      </c>
      <c r="AU220" s="216" t="s">
        <v>84</v>
      </c>
      <c r="AY220" s="14" t="s">
        <v>151</v>
      </c>
      <c r="BE220" s="217">
        <f aca="true" t="shared" si="44" ref="BE220:BE226">IF(N220="základní",J220,0)</f>
        <v>0</v>
      </c>
      <c r="BF220" s="217">
        <f aca="true" t="shared" si="45" ref="BF220:BF226">IF(N220="snížená",J220,0)</f>
        <v>0</v>
      </c>
      <c r="BG220" s="217">
        <f aca="true" t="shared" si="46" ref="BG220:BG226">IF(N220="zákl. přenesená",J220,0)</f>
        <v>0</v>
      </c>
      <c r="BH220" s="217">
        <f aca="true" t="shared" si="47" ref="BH220:BH226">IF(N220="sníž. přenesená",J220,0)</f>
        <v>0</v>
      </c>
      <c r="BI220" s="217">
        <f aca="true" t="shared" si="48" ref="BI220:BI226">IF(N220="nulová",J220,0)</f>
        <v>0</v>
      </c>
      <c r="BJ220" s="14" t="s">
        <v>80</v>
      </c>
      <c r="BK220" s="217">
        <f aca="true" t="shared" si="49" ref="BK220:BK226">ROUND(I220*H220,2)</f>
        <v>0</v>
      </c>
      <c r="BL220" s="14" t="s">
        <v>158</v>
      </c>
      <c r="BM220" s="216" t="s">
        <v>1054</v>
      </c>
    </row>
    <row r="221" spans="1:65" s="2" customFormat="1" ht="16.5" customHeight="1">
      <c r="A221" s="31"/>
      <c r="B221" s="32"/>
      <c r="C221" s="205" t="s">
        <v>457</v>
      </c>
      <c r="D221" s="205" t="s">
        <v>153</v>
      </c>
      <c r="E221" s="206" t="s">
        <v>1055</v>
      </c>
      <c r="F221" s="207" t="s">
        <v>1056</v>
      </c>
      <c r="G221" s="208" t="s">
        <v>1027</v>
      </c>
      <c r="H221" s="209">
        <v>20</v>
      </c>
      <c r="I221" s="210"/>
      <c r="J221" s="211">
        <f t="shared" si="40"/>
        <v>0</v>
      </c>
      <c r="K221" s="207" t="s">
        <v>1</v>
      </c>
      <c r="L221" s="36"/>
      <c r="M221" s="212" t="s">
        <v>1</v>
      </c>
      <c r="N221" s="213" t="s">
        <v>40</v>
      </c>
      <c r="O221" s="68"/>
      <c r="P221" s="214">
        <f t="shared" si="41"/>
        <v>0</v>
      </c>
      <c r="Q221" s="214">
        <v>0</v>
      </c>
      <c r="R221" s="214">
        <f t="shared" si="42"/>
        <v>0</v>
      </c>
      <c r="S221" s="214">
        <v>0</v>
      </c>
      <c r="T221" s="215">
        <f t="shared" si="4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16" t="s">
        <v>158</v>
      </c>
      <c r="AT221" s="216" t="s">
        <v>153</v>
      </c>
      <c r="AU221" s="216" t="s">
        <v>84</v>
      </c>
      <c r="AY221" s="14" t="s">
        <v>151</v>
      </c>
      <c r="BE221" s="217">
        <f t="shared" si="44"/>
        <v>0</v>
      </c>
      <c r="BF221" s="217">
        <f t="shared" si="45"/>
        <v>0</v>
      </c>
      <c r="BG221" s="217">
        <f t="shared" si="46"/>
        <v>0</v>
      </c>
      <c r="BH221" s="217">
        <f t="shared" si="47"/>
        <v>0</v>
      </c>
      <c r="BI221" s="217">
        <f t="shared" si="48"/>
        <v>0</v>
      </c>
      <c r="BJ221" s="14" t="s">
        <v>80</v>
      </c>
      <c r="BK221" s="217">
        <f t="shared" si="49"/>
        <v>0</v>
      </c>
      <c r="BL221" s="14" t="s">
        <v>158</v>
      </c>
      <c r="BM221" s="216" t="s">
        <v>1057</v>
      </c>
    </row>
    <row r="222" spans="1:65" s="2" customFormat="1" ht="21.75" customHeight="1">
      <c r="A222" s="31"/>
      <c r="B222" s="32"/>
      <c r="C222" s="205" t="s">
        <v>461</v>
      </c>
      <c r="D222" s="205" t="s">
        <v>153</v>
      </c>
      <c r="E222" s="206" t="s">
        <v>1058</v>
      </c>
      <c r="F222" s="207" t="s">
        <v>1059</v>
      </c>
      <c r="G222" s="208" t="s">
        <v>172</v>
      </c>
      <c r="H222" s="209">
        <v>1</v>
      </c>
      <c r="I222" s="210"/>
      <c r="J222" s="211">
        <f t="shared" si="40"/>
        <v>0</v>
      </c>
      <c r="K222" s="207" t="s">
        <v>157</v>
      </c>
      <c r="L222" s="36"/>
      <c r="M222" s="212" t="s">
        <v>1</v>
      </c>
      <c r="N222" s="213" t="s">
        <v>40</v>
      </c>
      <c r="O222" s="68"/>
      <c r="P222" s="214">
        <f t="shared" si="41"/>
        <v>0</v>
      </c>
      <c r="Q222" s="214">
        <v>0</v>
      </c>
      <c r="R222" s="214">
        <f t="shared" si="42"/>
        <v>0</v>
      </c>
      <c r="S222" s="214">
        <v>0</v>
      </c>
      <c r="T222" s="215">
        <f t="shared" si="4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16" t="s">
        <v>158</v>
      </c>
      <c r="AT222" s="216" t="s">
        <v>153</v>
      </c>
      <c r="AU222" s="216" t="s">
        <v>84</v>
      </c>
      <c r="AY222" s="14" t="s">
        <v>151</v>
      </c>
      <c r="BE222" s="217">
        <f t="shared" si="44"/>
        <v>0</v>
      </c>
      <c r="BF222" s="217">
        <f t="shared" si="45"/>
        <v>0</v>
      </c>
      <c r="BG222" s="217">
        <f t="shared" si="46"/>
        <v>0</v>
      </c>
      <c r="BH222" s="217">
        <f t="shared" si="47"/>
        <v>0</v>
      </c>
      <c r="BI222" s="217">
        <f t="shared" si="48"/>
        <v>0</v>
      </c>
      <c r="BJ222" s="14" t="s">
        <v>80</v>
      </c>
      <c r="BK222" s="217">
        <f t="shared" si="49"/>
        <v>0</v>
      </c>
      <c r="BL222" s="14" t="s">
        <v>158</v>
      </c>
      <c r="BM222" s="216" t="s">
        <v>1060</v>
      </c>
    </row>
    <row r="223" spans="1:65" s="2" customFormat="1" ht="16.5" customHeight="1">
      <c r="A223" s="31"/>
      <c r="B223" s="32"/>
      <c r="C223" s="205" t="s">
        <v>465</v>
      </c>
      <c r="D223" s="205" t="s">
        <v>153</v>
      </c>
      <c r="E223" s="206" t="s">
        <v>1061</v>
      </c>
      <c r="F223" s="207" t="s">
        <v>1062</v>
      </c>
      <c r="G223" s="208" t="s">
        <v>1063</v>
      </c>
      <c r="H223" s="209">
        <v>1</v>
      </c>
      <c r="I223" s="210"/>
      <c r="J223" s="211">
        <f t="shared" si="40"/>
        <v>0</v>
      </c>
      <c r="K223" s="207" t="s">
        <v>1</v>
      </c>
      <c r="L223" s="36"/>
      <c r="M223" s="212" t="s">
        <v>1</v>
      </c>
      <c r="N223" s="213" t="s">
        <v>40</v>
      </c>
      <c r="O223" s="68"/>
      <c r="P223" s="214">
        <f t="shared" si="41"/>
        <v>0</v>
      </c>
      <c r="Q223" s="214">
        <v>0</v>
      </c>
      <c r="R223" s="214">
        <f t="shared" si="42"/>
        <v>0</v>
      </c>
      <c r="S223" s="214">
        <v>0</v>
      </c>
      <c r="T223" s="215">
        <f t="shared" si="4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16" t="s">
        <v>158</v>
      </c>
      <c r="AT223" s="216" t="s">
        <v>153</v>
      </c>
      <c r="AU223" s="216" t="s">
        <v>84</v>
      </c>
      <c r="AY223" s="14" t="s">
        <v>151</v>
      </c>
      <c r="BE223" s="217">
        <f t="shared" si="44"/>
        <v>0</v>
      </c>
      <c r="BF223" s="217">
        <f t="shared" si="45"/>
        <v>0</v>
      </c>
      <c r="BG223" s="217">
        <f t="shared" si="46"/>
        <v>0</v>
      </c>
      <c r="BH223" s="217">
        <f t="shared" si="47"/>
        <v>0</v>
      </c>
      <c r="BI223" s="217">
        <f t="shared" si="48"/>
        <v>0</v>
      </c>
      <c r="BJ223" s="14" t="s">
        <v>80</v>
      </c>
      <c r="BK223" s="217">
        <f t="shared" si="49"/>
        <v>0</v>
      </c>
      <c r="BL223" s="14" t="s">
        <v>158</v>
      </c>
      <c r="BM223" s="216" t="s">
        <v>1064</v>
      </c>
    </row>
    <row r="224" spans="1:65" s="2" customFormat="1" ht="16.5" customHeight="1">
      <c r="A224" s="31"/>
      <c r="B224" s="32"/>
      <c r="C224" s="205" t="s">
        <v>469</v>
      </c>
      <c r="D224" s="205" t="s">
        <v>153</v>
      </c>
      <c r="E224" s="206" t="s">
        <v>1065</v>
      </c>
      <c r="F224" s="207" t="s">
        <v>1066</v>
      </c>
      <c r="G224" s="208" t="s">
        <v>205</v>
      </c>
      <c r="H224" s="209">
        <v>50</v>
      </c>
      <c r="I224" s="210"/>
      <c r="J224" s="211">
        <f t="shared" si="40"/>
        <v>0</v>
      </c>
      <c r="K224" s="207" t="s">
        <v>1</v>
      </c>
      <c r="L224" s="36"/>
      <c r="M224" s="212" t="s">
        <v>1</v>
      </c>
      <c r="N224" s="213" t="s">
        <v>40</v>
      </c>
      <c r="O224" s="68"/>
      <c r="P224" s="214">
        <f t="shared" si="41"/>
        <v>0</v>
      </c>
      <c r="Q224" s="214">
        <v>0</v>
      </c>
      <c r="R224" s="214">
        <f t="shared" si="42"/>
        <v>0</v>
      </c>
      <c r="S224" s="214">
        <v>0</v>
      </c>
      <c r="T224" s="215">
        <f t="shared" si="4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16" t="s">
        <v>158</v>
      </c>
      <c r="AT224" s="216" t="s">
        <v>153</v>
      </c>
      <c r="AU224" s="216" t="s">
        <v>84</v>
      </c>
      <c r="AY224" s="14" t="s">
        <v>151</v>
      </c>
      <c r="BE224" s="217">
        <f t="shared" si="44"/>
        <v>0</v>
      </c>
      <c r="BF224" s="217">
        <f t="shared" si="45"/>
        <v>0</v>
      </c>
      <c r="BG224" s="217">
        <f t="shared" si="46"/>
        <v>0</v>
      </c>
      <c r="BH224" s="217">
        <f t="shared" si="47"/>
        <v>0</v>
      </c>
      <c r="BI224" s="217">
        <f t="shared" si="48"/>
        <v>0</v>
      </c>
      <c r="BJ224" s="14" t="s">
        <v>80</v>
      </c>
      <c r="BK224" s="217">
        <f t="shared" si="49"/>
        <v>0</v>
      </c>
      <c r="BL224" s="14" t="s">
        <v>158</v>
      </c>
      <c r="BM224" s="216" t="s">
        <v>1067</v>
      </c>
    </row>
    <row r="225" spans="1:65" s="2" customFormat="1" ht="16.5" customHeight="1">
      <c r="A225" s="31"/>
      <c r="B225" s="32"/>
      <c r="C225" s="205" t="s">
        <v>473</v>
      </c>
      <c r="D225" s="205" t="s">
        <v>153</v>
      </c>
      <c r="E225" s="206" t="s">
        <v>1068</v>
      </c>
      <c r="F225" s="207" t="s">
        <v>1069</v>
      </c>
      <c r="G225" s="208" t="s">
        <v>205</v>
      </c>
      <c r="H225" s="209">
        <v>200</v>
      </c>
      <c r="I225" s="210"/>
      <c r="J225" s="211">
        <f t="shared" si="40"/>
        <v>0</v>
      </c>
      <c r="K225" s="207" t="s">
        <v>1</v>
      </c>
      <c r="L225" s="36"/>
      <c r="M225" s="212" t="s">
        <v>1</v>
      </c>
      <c r="N225" s="213" t="s">
        <v>40</v>
      </c>
      <c r="O225" s="68"/>
      <c r="P225" s="214">
        <f t="shared" si="41"/>
        <v>0</v>
      </c>
      <c r="Q225" s="214">
        <v>0</v>
      </c>
      <c r="R225" s="214">
        <f t="shared" si="42"/>
        <v>0</v>
      </c>
      <c r="S225" s="214">
        <v>0</v>
      </c>
      <c r="T225" s="215">
        <f t="shared" si="4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16" t="s">
        <v>158</v>
      </c>
      <c r="AT225" s="216" t="s">
        <v>153</v>
      </c>
      <c r="AU225" s="216" t="s">
        <v>84</v>
      </c>
      <c r="AY225" s="14" t="s">
        <v>151</v>
      </c>
      <c r="BE225" s="217">
        <f t="shared" si="44"/>
        <v>0</v>
      </c>
      <c r="BF225" s="217">
        <f t="shared" si="45"/>
        <v>0</v>
      </c>
      <c r="BG225" s="217">
        <f t="shared" si="46"/>
        <v>0</v>
      </c>
      <c r="BH225" s="217">
        <f t="shared" si="47"/>
        <v>0</v>
      </c>
      <c r="BI225" s="217">
        <f t="shared" si="48"/>
        <v>0</v>
      </c>
      <c r="BJ225" s="14" t="s">
        <v>80</v>
      </c>
      <c r="BK225" s="217">
        <f t="shared" si="49"/>
        <v>0</v>
      </c>
      <c r="BL225" s="14" t="s">
        <v>158</v>
      </c>
      <c r="BM225" s="216" t="s">
        <v>1070</v>
      </c>
    </row>
    <row r="226" spans="1:65" s="2" customFormat="1" ht="16.5" customHeight="1">
      <c r="A226" s="31"/>
      <c r="B226" s="32"/>
      <c r="C226" s="205" t="s">
        <v>477</v>
      </c>
      <c r="D226" s="205" t="s">
        <v>153</v>
      </c>
      <c r="E226" s="206" t="s">
        <v>1071</v>
      </c>
      <c r="F226" s="207" t="s">
        <v>1072</v>
      </c>
      <c r="G226" s="208" t="s">
        <v>1063</v>
      </c>
      <c r="H226" s="209">
        <v>1</v>
      </c>
      <c r="I226" s="210"/>
      <c r="J226" s="211">
        <f t="shared" si="40"/>
        <v>0</v>
      </c>
      <c r="K226" s="207" t="s">
        <v>1</v>
      </c>
      <c r="L226" s="36"/>
      <c r="M226" s="229" t="s">
        <v>1</v>
      </c>
      <c r="N226" s="230" t="s">
        <v>40</v>
      </c>
      <c r="O226" s="231"/>
      <c r="P226" s="232">
        <f t="shared" si="41"/>
        <v>0</v>
      </c>
      <c r="Q226" s="232">
        <v>0</v>
      </c>
      <c r="R226" s="232">
        <f t="shared" si="42"/>
        <v>0</v>
      </c>
      <c r="S226" s="232">
        <v>0</v>
      </c>
      <c r="T226" s="233">
        <f t="shared" si="4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16" t="s">
        <v>158</v>
      </c>
      <c r="AT226" s="216" t="s">
        <v>153</v>
      </c>
      <c r="AU226" s="216" t="s">
        <v>84</v>
      </c>
      <c r="AY226" s="14" t="s">
        <v>151</v>
      </c>
      <c r="BE226" s="217">
        <f t="shared" si="44"/>
        <v>0</v>
      </c>
      <c r="BF226" s="217">
        <f t="shared" si="45"/>
        <v>0</v>
      </c>
      <c r="BG226" s="217">
        <f t="shared" si="46"/>
        <v>0</v>
      </c>
      <c r="BH226" s="217">
        <f t="shared" si="47"/>
        <v>0</v>
      </c>
      <c r="BI226" s="217">
        <f t="shared" si="48"/>
        <v>0</v>
      </c>
      <c r="BJ226" s="14" t="s">
        <v>80</v>
      </c>
      <c r="BK226" s="217">
        <f t="shared" si="49"/>
        <v>0</v>
      </c>
      <c r="BL226" s="14" t="s">
        <v>158</v>
      </c>
      <c r="BM226" s="216" t="s">
        <v>1073</v>
      </c>
    </row>
    <row r="227" spans="1:31" s="2" customFormat="1" ht="6.95" customHeight="1">
      <c r="A227" s="31"/>
      <c r="B227" s="51"/>
      <c r="C227" s="52"/>
      <c r="D227" s="52"/>
      <c r="E227" s="52"/>
      <c r="F227" s="52"/>
      <c r="G227" s="52"/>
      <c r="H227" s="52"/>
      <c r="I227" s="155"/>
      <c r="J227" s="52"/>
      <c r="K227" s="52"/>
      <c r="L227" s="36"/>
      <c r="M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</row>
  </sheetData>
  <sheetProtection algorithmName="SHA-512" hashValue="4mw+VJlP3qhuQR312/CZu+oKDIuUVNMYBOdtymw5uBtIxdUCxpneLI0q2rnLTlaFCjmsAE8mA867HZauQx1a+A==" saltValue="v6obLZGeOoEs2iQIHDebx3jhg/VkNaUyEZwRCqc4z8GSZ6oJEx2eRtUZHn6AI3NNnpMBeo9zvZ0PA1aFemGkpg==" spinCount="100000" sheet="1" objects="1" scenarios="1" formatColumns="0" formatRows="0" autoFilter="0"/>
  <autoFilter ref="C133:K226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2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4" t="s">
        <v>99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2:46" s="1" customFormat="1" ht="24.95" customHeight="1">
      <c r="B4" s="17"/>
      <c r="D4" s="116" t="s">
        <v>115</v>
      </c>
      <c r="I4" s="112"/>
      <c r="L4" s="17"/>
      <c r="M4" s="117" t="s">
        <v>10</v>
      </c>
      <c r="AT4" s="14" t="s">
        <v>4</v>
      </c>
    </row>
    <row r="5" spans="2:12" s="1" customFormat="1" ht="6.95" customHeight="1">
      <c r="B5" s="17"/>
      <c r="I5" s="112"/>
      <c r="L5" s="17"/>
    </row>
    <row r="6" spans="2:12" s="1" customFormat="1" ht="12" customHeight="1">
      <c r="B6" s="17"/>
      <c r="D6" s="118" t="s">
        <v>16</v>
      </c>
      <c r="I6" s="112"/>
      <c r="L6" s="17"/>
    </row>
    <row r="7" spans="2:12" s="1" customFormat="1" ht="16.5" customHeight="1">
      <c r="B7" s="17"/>
      <c r="E7" s="279" t="str">
        <f>'Rekapitulace stavby'!K6</f>
        <v>SOŠ Stříbro</v>
      </c>
      <c r="F7" s="280"/>
      <c r="G7" s="280"/>
      <c r="H7" s="280"/>
      <c r="I7" s="112"/>
      <c r="L7" s="17"/>
    </row>
    <row r="8" spans="2:12" s="1" customFormat="1" ht="12" customHeight="1">
      <c r="B8" s="17"/>
      <c r="D8" s="118" t="s">
        <v>116</v>
      </c>
      <c r="I8" s="112"/>
      <c r="L8" s="17"/>
    </row>
    <row r="9" spans="1:31" s="2" customFormat="1" ht="16.5" customHeight="1">
      <c r="A9" s="31"/>
      <c r="B9" s="36"/>
      <c r="C9" s="31"/>
      <c r="D9" s="31"/>
      <c r="E9" s="279" t="s">
        <v>880</v>
      </c>
      <c r="F9" s="282"/>
      <c r="G9" s="282"/>
      <c r="H9" s="282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8" t="s">
        <v>654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81" t="s">
        <v>1074</v>
      </c>
      <c r="F11" s="282"/>
      <c r="G11" s="282"/>
      <c r="H11" s="282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8" t="s">
        <v>18</v>
      </c>
      <c r="E13" s="31"/>
      <c r="F13" s="107" t="s">
        <v>1</v>
      </c>
      <c r="G13" s="31"/>
      <c r="H13" s="31"/>
      <c r="I13" s="120" t="s">
        <v>19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8" t="s">
        <v>20</v>
      </c>
      <c r="E14" s="31"/>
      <c r="F14" s="107" t="s">
        <v>882</v>
      </c>
      <c r="G14" s="31"/>
      <c r="H14" s="31"/>
      <c r="I14" s="120" t="s">
        <v>22</v>
      </c>
      <c r="J14" s="121" t="str">
        <f>'Rekapitulace stavby'!AN8</f>
        <v>12. 4. 2020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8" t="s">
        <v>24</v>
      </c>
      <c r="E16" s="31"/>
      <c r="F16" s="31"/>
      <c r="G16" s="31"/>
      <c r="H16" s="31"/>
      <c r="I16" s="120" t="s">
        <v>25</v>
      </c>
      <c r="J16" s="107" t="str">
        <f>IF('Rekapitulace stavby'!AN10="","",'Rekapitulace stavby'!AN10)</f>
        <v/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tr">
        <f>IF('Rekapitulace stavby'!E11="","",'Rekapitulace stavby'!E11)</f>
        <v>SOŠ Stříbro</v>
      </c>
      <c r="F17" s="31"/>
      <c r="G17" s="31"/>
      <c r="H17" s="31"/>
      <c r="I17" s="120" t="s">
        <v>26</v>
      </c>
      <c r="J17" s="107" t="str">
        <f>IF('Rekapitulace stavby'!AN11="","",'Rekapitulace stavby'!AN11)</f>
        <v/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8" t="s">
        <v>27</v>
      </c>
      <c r="E19" s="31"/>
      <c r="F19" s="31"/>
      <c r="G19" s="31"/>
      <c r="H19" s="31"/>
      <c r="I19" s="120" t="s">
        <v>25</v>
      </c>
      <c r="J19" s="27" t="str">
        <f>'Rekapitulace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83" t="str">
        <f>'Rekapitulace stavby'!E14</f>
        <v>Vyplň údaj</v>
      </c>
      <c r="F20" s="284"/>
      <c r="G20" s="284"/>
      <c r="H20" s="284"/>
      <c r="I20" s="120" t="s">
        <v>26</v>
      </c>
      <c r="J20" s="27" t="str">
        <f>'Rekapitulace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8" t="s">
        <v>29</v>
      </c>
      <c r="E22" s="31"/>
      <c r="F22" s="31"/>
      <c r="G22" s="31"/>
      <c r="H22" s="31"/>
      <c r="I22" s="120" t="s">
        <v>25</v>
      </c>
      <c r="J22" s="107" t="str">
        <f>IF('Rekapitulace stavby'!AN16="","",'Rekapitulace stavby'!AN16)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tr">
        <f>IF('Rekapitulace stavby'!E17="","",'Rekapitulace stavby'!E17)</f>
        <v>Ing.Volný Martin</v>
      </c>
      <c r="F23" s="31"/>
      <c r="G23" s="31"/>
      <c r="H23" s="31"/>
      <c r="I23" s="120" t="s">
        <v>26</v>
      </c>
      <c r="J23" s="107" t="str">
        <f>IF('Rekapitulace stavby'!AN17="","",'Rekapitulace stavby'!AN17)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8" t="s">
        <v>32</v>
      </c>
      <c r="E25" s="31"/>
      <c r="F25" s="31"/>
      <c r="G25" s="31"/>
      <c r="H25" s="31"/>
      <c r="I25" s="120" t="s">
        <v>25</v>
      </c>
      <c r="J25" s="107" t="str">
        <f>IF('Rekapitulace stavby'!AN19="","",'Rekapitulace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tr">
        <f>IF('Rekapitulace stavby'!E20="","",'Rekapitulace stavby'!E20)</f>
        <v>Milan Hájek</v>
      </c>
      <c r="F26" s="31"/>
      <c r="G26" s="31"/>
      <c r="H26" s="31"/>
      <c r="I26" s="120" t="s">
        <v>26</v>
      </c>
      <c r="J26" s="107" t="str">
        <f>IF('Rekapitulace stavby'!AN20="","",'Rekapitulace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8" t="s">
        <v>34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285" t="s">
        <v>1</v>
      </c>
      <c r="F29" s="285"/>
      <c r="G29" s="285"/>
      <c r="H29" s="28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8" t="s">
        <v>35</v>
      </c>
      <c r="E32" s="31"/>
      <c r="F32" s="31"/>
      <c r="G32" s="31"/>
      <c r="H32" s="31"/>
      <c r="I32" s="119"/>
      <c r="J32" s="129">
        <f>ROUND(J135,2)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30" t="s">
        <v>37</v>
      </c>
      <c r="G34" s="31"/>
      <c r="H34" s="31"/>
      <c r="I34" s="131" t="s">
        <v>36</v>
      </c>
      <c r="J34" s="130" t="s">
        <v>38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32" t="s">
        <v>39</v>
      </c>
      <c r="E35" s="118" t="s">
        <v>40</v>
      </c>
      <c r="F35" s="133">
        <f>ROUND((SUM(BE135:BE265)),2)</f>
        <v>0</v>
      </c>
      <c r="G35" s="31"/>
      <c r="H35" s="31"/>
      <c r="I35" s="134">
        <v>0.21</v>
      </c>
      <c r="J35" s="133">
        <f>ROUND(((SUM(BE135:BE265))*I35),2)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8" t="s">
        <v>41</v>
      </c>
      <c r="F36" s="133">
        <f>ROUND((SUM(BF135:BF265)),2)</f>
        <v>0</v>
      </c>
      <c r="G36" s="31"/>
      <c r="H36" s="31"/>
      <c r="I36" s="134">
        <v>0.15</v>
      </c>
      <c r="J36" s="133">
        <f>ROUND(((SUM(BF135:BF265))*I36),2)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8" t="s">
        <v>42</v>
      </c>
      <c r="F37" s="133">
        <f>ROUND((SUM(BG135:BG265)),2)</f>
        <v>0</v>
      </c>
      <c r="G37" s="31"/>
      <c r="H37" s="31"/>
      <c r="I37" s="134">
        <v>0.21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8" t="s">
        <v>43</v>
      </c>
      <c r="F38" s="133">
        <f>ROUND((SUM(BH135:BH265)),2)</f>
        <v>0</v>
      </c>
      <c r="G38" s="31"/>
      <c r="H38" s="31"/>
      <c r="I38" s="134">
        <v>0.15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8" t="s">
        <v>44</v>
      </c>
      <c r="F39" s="133">
        <f>ROUND((SUM(BI135:BI265)),2)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5"/>
      <c r="D41" s="136" t="s">
        <v>45</v>
      </c>
      <c r="E41" s="137"/>
      <c r="F41" s="137"/>
      <c r="G41" s="138" t="s">
        <v>46</v>
      </c>
      <c r="H41" s="139" t="s">
        <v>47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7"/>
      <c r="I43" s="112"/>
      <c r="L43" s="17"/>
    </row>
    <row r="44" spans="2:12" s="1" customFormat="1" ht="14.45" customHeight="1">
      <c r="B44" s="17"/>
      <c r="I44" s="112"/>
      <c r="L44" s="17"/>
    </row>
    <row r="45" spans="2:12" s="1" customFormat="1" ht="14.45" customHeight="1">
      <c r="B45" s="17"/>
      <c r="I45" s="112"/>
      <c r="L45" s="17"/>
    </row>
    <row r="46" spans="2:12" s="1" customFormat="1" ht="14.45" customHeight="1">
      <c r="B46" s="17"/>
      <c r="I46" s="112"/>
      <c r="L46" s="17"/>
    </row>
    <row r="47" spans="2:12" s="1" customFormat="1" ht="14.45" customHeight="1">
      <c r="B47" s="17"/>
      <c r="I47" s="112"/>
      <c r="L47" s="17"/>
    </row>
    <row r="48" spans="2:12" s="1" customFormat="1" ht="14.45" customHeight="1">
      <c r="B48" s="17"/>
      <c r="I48" s="112"/>
      <c r="L48" s="17"/>
    </row>
    <row r="49" spans="2:12" s="1" customFormat="1" ht="14.45" customHeight="1">
      <c r="B49" s="17"/>
      <c r="I49" s="112"/>
      <c r="L49" s="17"/>
    </row>
    <row r="50" spans="2:12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119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86" t="str">
        <f>E7</f>
        <v>SOŠ Stříbro</v>
      </c>
      <c r="F85" s="287"/>
      <c r="G85" s="287"/>
      <c r="H85" s="287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18"/>
      <c r="C86" s="26" t="s">
        <v>116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86" t="s">
        <v>880</v>
      </c>
      <c r="F87" s="288"/>
      <c r="G87" s="288"/>
      <c r="H87" s="288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654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9" t="str">
        <f>E11</f>
        <v>3-2-1 - 1.NP</v>
      </c>
      <c r="F89" s="288"/>
      <c r="G89" s="288"/>
      <c r="H89" s="288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20</v>
      </c>
      <c r="D91" s="33"/>
      <c r="E91" s="33"/>
      <c r="F91" s="24" t="str">
        <f>F14</f>
        <v xml:space="preserve"> </v>
      </c>
      <c r="G91" s="33"/>
      <c r="H91" s="33"/>
      <c r="I91" s="120" t="s">
        <v>22</v>
      </c>
      <c r="J91" s="63" t="str">
        <f>IF(J14="","",J14)</f>
        <v>12. 4. 2020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24</v>
      </c>
      <c r="D93" s="33"/>
      <c r="E93" s="33"/>
      <c r="F93" s="24" t="str">
        <f>E17</f>
        <v>SOŠ Stříbro</v>
      </c>
      <c r="G93" s="33"/>
      <c r="H93" s="33"/>
      <c r="I93" s="120" t="s">
        <v>29</v>
      </c>
      <c r="J93" s="29" t="str">
        <f>E23</f>
        <v>Ing.Volný Martin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27</v>
      </c>
      <c r="D94" s="33"/>
      <c r="E94" s="33"/>
      <c r="F94" s="24" t="str">
        <f>IF(E20="","",E20)</f>
        <v>Vyplň údaj</v>
      </c>
      <c r="G94" s="33"/>
      <c r="H94" s="33"/>
      <c r="I94" s="120" t="s">
        <v>32</v>
      </c>
      <c r="J94" s="29" t="str">
        <f>E26</f>
        <v>Milan Hájek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120</v>
      </c>
      <c r="D96" s="160"/>
      <c r="E96" s="160"/>
      <c r="F96" s="160"/>
      <c r="G96" s="160"/>
      <c r="H96" s="160"/>
      <c r="I96" s="161"/>
      <c r="J96" s="162" t="s">
        <v>121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122</v>
      </c>
      <c r="D98" s="33"/>
      <c r="E98" s="33"/>
      <c r="F98" s="33"/>
      <c r="G98" s="33"/>
      <c r="H98" s="33"/>
      <c r="I98" s="119"/>
      <c r="J98" s="81">
        <f>J135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123</v>
      </c>
    </row>
    <row r="99" spans="2:12" s="9" customFormat="1" ht="24.95" customHeight="1">
      <c r="B99" s="164"/>
      <c r="C99" s="165"/>
      <c r="D99" s="166" t="s">
        <v>883</v>
      </c>
      <c r="E99" s="167"/>
      <c r="F99" s="167"/>
      <c r="G99" s="167"/>
      <c r="H99" s="167"/>
      <c r="I99" s="168"/>
      <c r="J99" s="169">
        <f>J136</f>
        <v>0</v>
      </c>
      <c r="K99" s="165"/>
      <c r="L99" s="170"/>
    </row>
    <row r="100" spans="2:12" s="10" customFormat="1" ht="19.9" customHeight="1">
      <c r="B100" s="171"/>
      <c r="C100" s="101"/>
      <c r="D100" s="172" t="s">
        <v>127</v>
      </c>
      <c r="E100" s="173"/>
      <c r="F100" s="173"/>
      <c r="G100" s="173"/>
      <c r="H100" s="173"/>
      <c r="I100" s="174"/>
      <c r="J100" s="175">
        <f>J137</f>
        <v>0</v>
      </c>
      <c r="K100" s="101"/>
      <c r="L100" s="176"/>
    </row>
    <row r="101" spans="2:12" s="10" customFormat="1" ht="19.9" customHeight="1">
      <c r="B101" s="171"/>
      <c r="C101" s="101"/>
      <c r="D101" s="172" t="s">
        <v>884</v>
      </c>
      <c r="E101" s="173"/>
      <c r="F101" s="173"/>
      <c r="G101" s="173"/>
      <c r="H101" s="173"/>
      <c r="I101" s="174"/>
      <c r="J101" s="175">
        <f>J142</f>
        <v>0</v>
      </c>
      <c r="K101" s="101"/>
      <c r="L101" s="176"/>
    </row>
    <row r="102" spans="2:12" s="10" customFormat="1" ht="19.9" customHeight="1">
      <c r="B102" s="171"/>
      <c r="C102" s="101"/>
      <c r="D102" s="172" t="s">
        <v>129</v>
      </c>
      <c r="E102" s="173"/>
      <c r="F102" s="173"/>
      <c r="G102" s="173"/>
      <c r="H102" s="173"/>
      <c r="I102" s="174"/>
      <c r="J102" s="175">
        <f>J150</f>
        <v>0</v>
      </c>
      <c r="K102" s="101"/>
      <c r="L102" s="176"/>
    </row>
    <row r="103" spans="2:12" s="10" customFormat="1" ht="19.9" customHeight="1">
      <c r="B103" s="171"/>
      <c r="C103" s="101"/>
      <c r="D103" s="172" t="s">
        <v>130</v>
      </c>
      <c r="E103" s="173"/>
      <c r="F103" s="173"/>
      <c r="G103" s="173"/>
      <c r="H103" s="173"/>
      <c r="I103" s="174"/>
      <c r="J103" s="175">
        <f>J155</f>
        <v>0</v>
      </c>
      <c r="K103" s="101"/>
      <c r="L103" s="176"/>
    </row>
    <row r="104" spans="2:12" s="9" customFormat="1" ht="24.95" customHeight="1">
      <c r="B104" s="164"/>
      <c r="C104" s="165"/>
      <c r="D104" s="166" t="s">
        <v>131</v>
      </c>
      <c r="E104" s="167"/>
      <c r="F104" s="167"/>
      <c r="G104" s="167"/>
      <c r="H104" s="167"/>
      <c r="I104" s="168"/>
      <c r="J104" s="169">
        <f>J157</f>
        <v>0</v>
      </c>
      <c r="K104" s="165"/>
      <c r="L104" s="170"/>
    </row>
    <row r="105" spans="2:12" s="10" customFormat="1" ht="19.9" customHeight="1">
      <c r="B105" s="171"/>
      <c r="C105" s="101"/>
      <c r="D105" s="172" t="s">
        <v>885</v>
      </c>
      <c r="E105" s="173"/>
      <c r="F105" s="173"/>
      <c r="G105" s="173"/>
      <c r="H105" s="173"/>
      <c r="I105" s="174"/>
      <c r="J105" s="175">
        <f>J158</f>
        <v>0</v>
      </c>
      <c r="K105" s="101"/>
      <c r="L105" s="176"/>
    </row>
    <row r="106" spans="2:12" s="10" customFormat="1" ht="19.9" customHeight="1">
      <c r="B106" s="171"/>
      <c r="C106" s="101"/>
      <c r="D106" s="172" t="s">
        <v>1075</v>
      </c>
      <c r="E106" s="173"/>
      <c r="F106" s="173"/>
      <c r="G106" s="173"/>
      <c r="H106" s="173"/>
      <c r="I106" s="174"/>
      <c r="J106" s="175">
        <f>J217</f>
        <v>0</v>
      </c>
      <c r="K106" s="101"/>
      <c r="L106" s="176"/>
    </row>
    <row r="107" spans="2:12" s="10" customFormat="1" ht="19.9" customHeight="1">
      <c r="B107" s="171"/>
      <c r="C107" s="101"/>
      <c r="D107" s="172" t="s">
        <v>886</v>
      </c>
      <c r="E107" s="173"/>
      <c r="F107" s="173"/>
      <c r="G107" s="173"/>
      <c r="H107" s="173"/>
      <c r="I107" s="174"/>
      <c r="J107" s="175">
        <f>J219</f>
        <v>0</v>
      </c>
      <c r="K107" s="101"/>
      <c r="L107" s="176"/>
    </row>
    <row r="108" spans="2:12" s="9" customFormat="1" ht="24.95" customHeight="1">
      <c r="B108" s="164"/>
      <c r="C108" s="165"/>
      <c r="D108" s="166" t="s">
        <v>887</v>
      </c>
      <c r="E108" s="167"/>
      <c r="F108" s="167"/>
      <c r="G108" s="167"/>
      <c r="H108" s="167"/>
      <c r="I108" s="168"/>
      <c r="J108" s="169">
        <f>J228</f>
        <v>0</v>
      </c>
      <c r="K108" s="165"/>
      <c r="L108" s="170"/>
    </row>
    <row r="109" spans="2:12" s="10" customFormat="1" ht="19.9" customHeight="1">
      <c r="B109" s="171"/>
      <c r="C109" s="101"/>
      <c r="D109" s="172" t="s">
        <v>888</v>
      </c>
      <c r="E109" s="173"/>
      <c r="F109" s="173"/>
      <c r="G109" s="173"/>
      <c r="H109" s="173"/>
      <c r="I109" s="174"/>
      <c r="J109" s="175">
        <f>J229</f>
        <v>0</v>
      </c>
      <c r="K109" s="101"/>
      <c r="L109" s="176"/>
    </row>
    <row r="110" spans="2:12" s="10" customFormat="1" ht="19.9" customHeight="1">
      <c r="B110" s="171"/>
      <c r="C110" s="101"/>
      <c r="D110" s="172" t="s">
        <v>889</v>
      </c>
      <c r="E110" s="173"/>
      <c r="F110" s="173"/>
      <c r="G110" s="173"/>
      <c r="H110" s="173"/>
      <c r="I110" s="174"/>
      <c r="J110" s="175">
        <f>J230</f>
        <v>0</v>
      </c>
      <c r="K110" s="101"/>
      <c r="L110" s="176"/>
    </row>
    <row r="111" spans="2:12" s="10" customFormat="1" ht="19.9" customHeight="1">
      <c r="B111" s="171"/>
      <c r="C111" s="101"/>
      <c r="D111" s="172" t="s">
        <v>890</v>
      </c>
      <c r="E111" s="173"/>
      <c r="F111" s="173"/>
      <c r="G111" s="173"/>
      <c r="H111" s="173"/>
      <c r="I111" s="174"/>
      <c r="J111" s="175">
        <f>J252</f>
        <v>0</v>
      </c>
      <c r="K111" s="101"/>
      <c r="L111" s="176"/>
    </row>
    <row r="112" spans="2:12" s="9" customFormat="1" ht="24.95" customHeight="1">
      <c r="B112" s="164"/>
      <c r="C112" s="165"/>
      <c r="D112" s="166" t="s">
        <v>660</v>
      </c>
      <c r="E112" s="167"/>
      <c r="F112" s="167"/>
      <c r="G112" s="167"/>
      <c r="H112" s="167"/>
      <c r="I112" s="168"/>
      <c r="J112" s="169">
        <f>J257</f>
        <v>0</v>
      </c>
      <c r="K112" s="165"/>
      <c r="L112" s="170"/>
    </row>
    <row r="113" spans="2:12" s="10" customFormat="1" ht="19.9" customHeight="1">
      <c r="B113" s="171"/>
      <c r="C113" s="101"/>
      <c r="D113" s="172" t="s">
        <v>891</v>
      </c>
      <c r="E113" s="173"/>
      <c r="F113" s="173"/>
      <c r="G113" s="173"/>
      <c r="H113" s="173"/>
      <c r="I113" s="174"/>
      <c r="J113" s="175">
        <f>J258</f>
        <v>0</v>
      </c>
      <c r="K113" s="101"/>
      <c r="L113" s="176"/>
    </row>
    <row r="114" spans="1:31" s="2" customFormat="1" ht="21.75" customHeight="1">
      <c r="A114" s="31"/>
      <c r="B114" s="32"/>
      <c r="C114" s="33"/>
      <c r="D114" s="33"/>
      <c r="E114" s="33"/>
      <c r="F114" s="33"/>
      <c r="G114" s="33"/>
      <c r="H114" s="33"/>
      <c r="I114" s="119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51"/>
      <c r="C115" s="52"/>
      <c r="D115" s="52"/>
      <c r="E115" s="52"/>
      <c r="F115" s="52"/>
      <c r="G115" s="52"/>
      <c r="H115" s="52"/>
      <c r="I115" s="155"/>
      <c r="J115" s="52"/>
      <c r="K115" s="52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9" spans="1:31" s="2" customFormat="1" ht="6.95" customHeight="1">
      <c r="A119" s="31"/>
      <c r="B119" s="53"/>
      <c r="C119" s="54"/>
      <c r="D119" s="54"/>
      <c r="E119" s="54"/>
      <c r="F119" s="54"/>
      <c r="G119" s="54"/>
      <c r="H119" s="54"/>
      <c r="I119" s="158"/>
      <c r="J119" s="54"/>
      <c r="K119" s="54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24.95" customHeight="1">
      <c r="A120" s="31"/>
      <c r="B120" s="32"/>
      <c r="C120" s="20" t="s">
        <v>136</v>
      </c>
      <c r="D120" s="33"/>
      <c r="E120" s="33"/>
      <c r="F120" s="33"/>
      <c r="G120" s="33"/>
      <c r="H120" s="33"/>
      <c r="I120" s="119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119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16</v>
      </c>
      <c r="D122" s="33"/>
      <c r="E122" s="33"/>
      <c r="F122" s="33"/>
      <c r="G122" s="33"/>
      <c r="H122" s="33"/>
      <c r="I122" s="119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6.5" customHeight="1">
      <c r="A123" s="31"/>
      <c r="B123" s="32"/>
      <c r="C123" s="33"/>
      <c r="D123" s="33"/>
      <c r="E123" s="286" t="str">
        <f>E7</f>
        <v>SOŠ Stříbro</v>
      </c>
      <c r="F123" s="287"/>
      <c r="G123" s="287"/>
      <c r="H123" s="287"/>
      <c r="I123" s="119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2:12" s="1" customFormat="1" ht="12" customHeight="1">
      <c r="B124" s="18"/>
      <c r="C124" s="26" t="s">
        <v>116</v>
      </c>
      <c r="D124" s="19"/>
      <c r="E124" s="19"/>
      <c r="F124" s="19"/>
      <c r="G124" s="19"/>
      <c r="H124" s="19"/>
      <c r="I124" s="112"/>
      <c r="J124" s="19"/>
      <c r="K124" s="19"/>
      <c r="L124" s="17"/>
    </row>
    <row r="125" spans="1:31" s="2" customFormat="1" ht="16.5" customHeight="1">
      <c r="A125" s="31"/>
      <c r="B125" s="32"/>
      <c r="C125" s="33"/>
      <c r="D125" s="33"/>
      <c r="E125" s="286" t="s">
        <v>880</v>
      </c>
      <c r="F125" s="288"/>
      <c r="G125" s="288"/>
      <c r="H125" s="288"/>
      <c r="I125" s="119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654</v>
      </c>
      <c r="D126" s="33"/>
      <c r="E126" s="33"/>
      <c r="F126" s="33"/>
      <c r="G126" s="33"/>
      <c r="H126" s="33"/>
      <c r="I126" s="119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6.5" customHeight="1">
      <c r="A127" s="31"/>
      <c r="B127" s="32"/>
      <c r="C127" s="33"/>
      <c r="D127" s="33"/>
      <c r="E127" s="239" t="str">
        <f>E11</f>
        <v>3-2-1 - 1.NP</v>
      </c>
      <c r="F127" s="288"/>
      <c r="G127" s="288"/>
      <c r="H127" s="288"/>
      <c r="I127" s="119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6.95" customHeight="1">
      <c r="A128" s="31"/>
      <c r="B128" s="32"/>
      <c r="C128" s="33"/>
      <c r="D128" s="33"/>
      <c r="E128" s="33"/>
      <c r="F128" s="33"/>
      <c r="G128" s="33"/>
      <c r="H128" s="33"/>
      <c r="I128" s="119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2" customHeight="1">
      <c r="A129" s="31"/>
      <c r="B129" s="32"/>
      <c r="C129" s="26" t="s">
        <v>20</v>
      </c>
      <c r="D129" s="33"/>
      <c r="E129" s="33"/>
      <c r="F129" s="24" t="str">
        <f>F14</f>
        <v xml:space="preserve"> </v>
      </c>
      <c r="G129" s="33"/>
      <c r="H129" s="33"/>
      <c r="I129" s="120" t="s">
        <v>22</v>
      </c>
      <c r="J129" s="63" t="str">
        <f>IF(J14="","",J14)</f>
        <v>12. 4. 2020</v>
      </c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6.95" customHeight="1">
      <c r="A130" s="31"/>
      <c r="B130" s="32"/>
      <c r="C130" s="33"/>
      <c r="D130" s="33"/>
      <c r="E130" s="33"/>
      <c r="F130" s="33"/>
      <c r="G130" s="33"/>
      <c r="H130" s="33"/>
      <c r="I130" s="119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5.2" customHeight="1">
      <c r="A131" s="31"/>
      <c r="B131" s="32"/>
      <c r="C131" s="26" t="s">
        <v>24</v>
      </c>
      <c r="D131" s="33"/>
      <c r="E131" s="33"/>
      <c r="F131" s="24" t="str">
        <f>E17</f>
        <v>SOŠ Stříbro</v>
      </c>
      <c r="G131" s="33"/>
      <c r="H131" s="33"/>
      <c r="I131" s="120" t="s">
        <v>29</v>
      </c>
      <c r="J131" s="29" t="str">
        <f>E23</f>
        <v>Ing.Volný Martin</v>
      </c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5.2" customHeight="1">
      <c r="A132" s="31"/>
      <c r="B132" s="32"/>
      <c r="C132" s="26" t="s">
        <v>27</v>
      </c>
      <c r="D132" s="33"/>
      <c r="E132" s="33"/>
      <c r="F132" s="24" t="str">
        <f>IF(E20="","",E20)</f>
        <v>Vyplň údaj</v>
      </c>
      <c r="G132" s="33"/>
      <c r="H132" s="33"/>
      <c r="I132" s="120" t="s">
        <v>32</v>
      </c>
      <c r="J132" s="29" t="str">
        <f>E26</f>
        <v>Milan Hájek</v>
      </c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10.35" customHeight="1">
      <c r="A133" s="31"/>
      <c r="B133" s="32"/>
      <c r="C133" s="33"/>
      <c r="D133" s="33"/>
      <c r="E133" s="33"/>
      <c r="F133" s="33"/>
      <c r="G133" s="33"/>
      <c r="H133" s="33"/>
      <c r="I133" s="119"/>
      <c r="J133" s="33"/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11" customFormat="1" ht="29.25" customHeight="1">
      <c r="A134" s="177"/>
      <c r="B134" s="178"/>
      <c r="C134" s="179" t="s">
        <v>137</v>
      </c>
      <c r="D134" s="180" t="s">
        <v>60</v>
      </c>
      <c r="E134" s="180" t="s">
        <v>56</v>
      </c>
      <c r="F134" s="180" t="s">
        <v>57</v>
      </c>
      <c r="G134" s="180" t="s">
        <v>138</v>
      </c>
      <c r="H134" s="180" t="s">
        <v>139</v>
      </c>
      <c r="I134" s="181" t="s">
        <v>140</v>
      </c>
      <c r="J134" s="180" t="s">
        <v>121</v>
      </c>
      <c r="K134" s="182" t="s">
        <v>141</v>
      </c>
      <c r="L134" s="183"/>
      <c r="M134" s="72" t="s">
        <v>1</v>
      </c>
      <c r="N134" s="73" t="s">
        <v>39</v>
      </c>
      <c r="O134" s="73" t="s">
        <v>142</v>
      </c>
      <c r="P134" s="73" t="s">
        <v>143</v>
      </c>
      <c r="Q134" s="73" t="s">
        <v>144</v>
      </c>
      <c r="R134" s="73" t="s">
        <v>145</v>
      </c>
      <c r="S134" s="73" t="s">
        <v>146</v>
      </c>
      <c r="T134" s="74" t="s">
        <v>147</v>
      </c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</row>
    <row r="135" spans="1:63" s="2" customFormat="1" ht="22.9" customHeight="1">
      <c r="A135" s="31"/>
      <c r="B135" s="32"/>
      <c r="C135" s="79" t="s">
        <v>148</v>
      </c>
      <c r="D135" s="33"/>
      <c r="E135" s="33"/>
      <c r="F135" s="33"/>
      <c r="G135" s="33"/>
      <c r="H135" s="33"/>
      <c r="I135" s="119"/>
      <c r="J135" s="184">
        <f>BK135</f>
        <v>0</v>
      </c>
      <c r="K135" s="33"/>
      <c r="L135" s="36"/>
      <c r="M135" s="75"/>
      <c r="N135" s="185"/>
      <c r="O135" s="76"/>
      <c r="P135" s="186">
        <f>P136+P157+P228+P257</f>
        <v>0</v>
      </c>
      <c r="Q135" s="76"/>
      <c r="R135" s="186">
        <f>R136+R157+R228+R257</f>
        <v>9.645886699999998</v>
      </c>
      <c r="S135" s="76"/>
      <c r="T135" s="187">
        <f>T136+T157+T228+T257</f>
        <v>3.972951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4" t="s">
        <v>74</v>
      </c>
      <c r="AU135" s="14" t="s">
        <v>123</v>
      </c>
      <c r="BK135" s="188">
        <f>BK136+BK157+BK228+BK257</f>
        <v>0</v>
      </c>
    </row>
    <row r="136" spans="2:63" s="12" customFormat="1" ht="25.9" customHeight="1">
      <c r="B136" s="189"/>
      <c r="C136" s="190"/>
      <c r="D136" s="191" t="s">
        <v>74</v>
      </c>
      <c r="E136" s="192" t="s">
        <v>149</v>
      </c>
      <c r="F136" s="192" t="s">
        <v>149</v>
      </c>
      <c r="G136" s="190"/>
      <c r="H136" s="190"/>
      <c r="I136" s="193"/>
      <c r="J136" s="194">
        <f>BK136</f>
        <v>0</v>
      </c>
      <c r="K136" s="190"/>
      <c r="L136" s="195"/>
      <c r="M136" s="196"/>
      <c r="N136" s="197"/>
      <c r="O136" s="197"/>
      <c r="P136" s="198">
        <f>P137+P142+P150+P155</f>
        <v>0</v>
      </c>
      <c r="Q136" s="197"/>
      <c r="R136" s="198">
        <f>R137+R142+R150+R155</f>
        <v>3.8787949999999998</v>
      </c>
      <c r="S136" s="197"/>
      <c r="T136" s="199">
        <f>T137+T142+T150+T155</f>
        <v>2.785</v>
      </c>
      <c r="AR136" s="200" t="s">
        <v>80</v>
      </c>
      <c r="AT136" s="201" t="s">
        <v>74</v>
      </c>
      <c r="AU136" s="201" t="s">
        <v>75</v>
      </c>
      <c r="AY136" s="200" t="s">
        <v>151</v>
      </c>
      <c r="BK136" s="202">
        <f>BK137+BK142+BK150+BK155</f>
        <v>0</v>
      </c>
    </row>
    <row r="137" spans="2:63" s="12" customFormat="1" ht="22.9" customHeight="1">
      <c r="B137" s="189"/>
      <c r="C137" s="190"/>
      <c r="D137" s="191" t="s">
        <v>74</v>
      </c>
      <c r="E137" s="203" t="s">
        <v>168</v>
      </c>
      <c r="F137" s="203" t="s">
        <v>169</v>
      </c>
      <c r="G137" s="190"/>
      <c r="H137" s="190"/>
      <c r="I137" s="193"/>
      <c r="J137" s="204">
        <f>BK137</f>
        <v>0</v>
      </c>
      <c r="K137" s="190"/>
      <c r="L137" s="195"/>
      <c r="M137" s="196"/>
      <c r="N137" s="197"/>
      <c r="O137" s="197"/>
      <c r="P137" s="198">
        <f>SUM(P138:P141)</f>
        <v>0</v>
      </c>
      <c r="Q137" s="197"/>
      <c r="R137" s="198">
        <f>SUM(R138:R141)</f>
        <v>3.830745</v>
      </c>
      <c r="S137" s="197"/>
      <c r="T137" s="199">
        <f>SUM(T138:T141)</f>
        <v>0</v>
      </c>
      <c r="AR137" s="200" t="s">
        <v>80</v>
      </c>
      <c r="AT137" s="201" t="s">
        <v>74</v>
      </c>
      <c r="AU137" s="201" t="s">
        <v>80</v>
      </c>
      <c r="AY137" s="200" t="s">
        <v>151</v>
      </c>
      <c r="BK137" s="202">
        <f>SUM(BK138:BK141)</f>
        <v>0</v>
      </c>
    </row>
    <row r="138" spans="1:65" s="2" customFormat="1" ht="16.5" customHeight="1">
      <c r="A138" s="31"/>
      <c r="B138" s="32"/>
      <c r="C138" s="205" t="s">
        <v>80</v>
      </c>
      <c r="D138" s="205" t="s">
        <v>153</v>
      </c>
      <c r="E138" s="206" t="s">
        <v>175</v>
      </c>
      <c r="F138" s="207" t="s">
        <v>176</v>
      </c>
      <c r="G138" s="208" t="s">
        <v>166</v>
      </c>
      <c r="H138" s="209">
        <v>38.5</v>
      </c>
      <c r="I138" s="210"/>
      <c r="J138" s="211">
        <f>ROUND(I138*H138,2)</f>
        <v>0</v>
      </c>
      <c r="K138" s="207" t="s">
        <v>157</v>
      </c>
      <c r="L138" s="36"/>
      <c r="M138" s="212" t="s">
        <v>1</v>
      </c>
      <c r="N138" s="213" t="s">
        <v>40</v>
      </c>
      <c r="O138" s="68"/>
      <c r="P138" s="214">
        <f>O138*H138</f>
        <v>0</v>
      </c>
      <c r="Q138" s="214">
        <v>0.04</v>
      </c>
      <c r="R138" s="214">
        <f>Q138*H138</f>
        <v>1.54</v>
      </c>
      <c r="S138" s="214">
        <v>0</v>
      </c>
      <c r="T138" s="21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6" t="s">
        <v>158</v>
      </c>
      <c r="AT138" s="216" t="s">
        <v>153</v>
      </c>
      <c r="AU138" s="216" t="s">
        <v>84</v>
      </c>
      <c r="AY138" s="14" t="s">
        <v>151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4" t="s">
        <v>80</v>
      </c>
      <c r="BK138" s="217">
        <f>ROUND(I138*H138,2)</f>
        <v>0</v>
      </c>
      <c r="BL138" s="14" t="s">
        <v>158</v>
      </c>
      <c r="BM138" s="216" t="s">
        <v>84</v>
      </c>
    </row>
    <row r="139" spans="1:65" s="2" customFormat="1" ht="21.75" customHeight="1">
      <c r="A139" s="31"/>
      <c r="B139" s="32"/>
      <c r="C139" s="205" t="s">
        <v>84</v>
      </c>
      <c r="D139" s="205" t="s">
        <v>153</v>
      </c>
      <c r="E139" s="206" t="s">
        <v>182</v>
      </c>
      <c r="F139" s="207" t="s">
        <v>183</v>
      </c>
      <c r="G139" s="208" t="s">
        <v>166</v>
      </c>
      <c r="H139" s="209">
        <v>38.5</v>
      </c>
      <c r="I139" s="210"/>
      <c r="J139" s="211">
        <f>ROUND(I139*H139,2)</f>
        <v>0</v>
      </c>
      <c r="K139" s="207" t="s">
        <v>157</v>
      </c>
      <c r="L139" s="36"/>
      <c r="M139" s="212" t="s">
        <v>1</v>
      </c>
      <c r="N139" s="213" t="s">
        <v>40</v>
      </c>
      <c r="O139" s="68"/>
      <c r="P139" s="214">
        <f>O139*H139</f>
        <v>0</v>
      </c>
      <c r="Q139" s="214">
        <v>0.04153</v>
      </c>
      <c r="R139" s="214">
        <f>Q139*H139</f>
        <v>1.5989049999999998</v>
      </c>
      <c r="S139" s="214">
        <v>0</v>
      </c>
      <c r="T139" s="21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6" t="s">
        <v>158</v>
      </c>
      <c r="AT139" s="216" t="s">
        <v>153</v>
      </c>
      <c r="AU139" s="216" t="s">
        <v>84</v>
      </c>
      <c r="AY139" s="14" t="s">
        <v>151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80</v>
      </c>
      <c r="BK139" s="217">
        <f>ROUND(I139*H139,2)</f>
        <v>0</v>
      </c>
      <c r="BL139" s="14" t="s">
        <v>158</v>
      </c>
      <c r="BM139" s="216" t="s">
        <v>158</v>
      </c>
    </row>
    <row r="140" spans="1:65" s="2" customFormat="1" ht="21.75" customHeight="1">
      <c r="A140" s="31"/>
      <c r="B140" s="32"/>
      <c r="C140" s="205" t="s">
        <v>91</v>
      </c>
      <c r="D140" s="205" t="s">
        <v>153</v>
      </c>
      <c r="E140" s="206" t="s">
        <v>186</v>
      </c>
      <c r="F140" s="207" t="s">
        <v>187</v>
      </c>
      <c r="G140" s="208" t="s">
        <v>172</v>
      </c>
      <c r="H140" s="209">
        <v>184</v>
      </c>
      <c r="I140" s="210"/>
      <c r="J140" s="211">
        <f>ROUND(I140*H140,2)</f>
        <v>0</v>
      </c>
      <c r="K140" s="207" t="s">
        <v>157</v>
      </c>
      <c r="L140" s="36"/>
      <c r="M140" s="212" t="s">
        <v>1</v>
      </c>
      <c r="N140" s="213" t="s">
        <v>40</v>
      </c>
      <c r="O140" s="68"/>
      <c r="P140" s="214">
        <f>O140*H140</f>
        <v>0</v>
      </c>
      <c r="Q140" s="214">
        <v>0.00376</v>
      </c>
      <c r="R140" s="214">
        <f>Q140*H140</f>
        <v>0.69184</v>
      </c>
      <c r="S140" s="214">
        <v>0</v>
      </c>
      <c r="T140" s="21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6" t="s">
        <v>158</v>
      </c>
      <c r="AT140" s="216" t="s">
        <v>153</v>
      </c>
      <c r="AU140" s="216" t="s">
        <v>84</v>
      </c>
      <c r="AY140" s="14" t="s">
        <v>151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4" t="s">
        <v>80</v>
      </c>
      <c r="BK140" s="217">
        <f>ROUND(I140*H140,2)</f>
        <v>0</v>
      </c>
      <c r="BL140" s="14" t="s">
        <v>158</v>
      </c>
      <c r="BM140" s="216" t="s">
        <v>168</v>
      </c>
    </row>
    <row r="141" spans="1:65" s="2" customFormat="1" ht="21.75" customHeight="1">
      <c r="A141" s="31"/>
      <c r="B141" s="32"/>
      <c r="C141" s="205" t="s">
        <v>158</v>
      </c>
      <c r="D141" s="205" t="s">
        <v>153</v>
      </c>
      <c r="E141" s="206" t="s">
        <v>892</v>
      </c>
      <c r="F141" s="207" t="s">
        <v>893</v>
      </c>
      <c r="G141" s="208" t="s">
        <v>166</v>
      </c>
      <c r="H141" s="209">
        <v>108.36</v>
      </c>
      <c r="I141" s="210"/>
      <c r="J141" s="211">
        <f>ROUND(I141*H141,2)</f>
        <v>0</v>
      </c>
      <c r="K141" s="207" t="s">
        <v>157</v>
      </c>
      <c r="L141" s="36"/>
      <c r="M141" s="212" t="s">
        <v>1</v>
      </c>
      <c r="N141" s="213" t="s">
        <v>40</v>
      </c>
      <c r="O141" s="68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6" t="s">
        <v>158</v>
      </c>
      <c r="AT141" s="216" t="s">
        <v>153</v>
      </c>
      <c r="AU141" s="216" t="s">
        <v>84</v>
      </c>
      <c r="AY141" s="14" t="s">
        <v>151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4" t="s">
        <v>80</v>
      </c>
      <c r="BK141" s="217">
        <f>ROUND(I141*H141,2)</f>
        <v>0</v>
      </c>
      <c r="BL141" s="14" t="s">
        <v>158</v>
      </c>
      <c r="BM141" s="216" t="s">
        <v>185</v>
      </c>
    </row>
    <row r="142" spans="2:63" s="12" customFormat="1" ht="22.9" customHeight="1">
      <c r="B142" s="189"/>
      <c r="C142" s="190"/>
      <c r="D142" s="191" t="s">
        <v>74</v>
      </c>
      <c r="E142" s="203" t="s">
        <v>189</v>
      </c>
      <c r="F142" s="203" t="s">
        <v>894</v>
      </c>
      <c r="G142" s="190"/>
      <c r="H142" s="190"/>
      <c r="I142" s="193"/>
      <c r="J142" s="204">
        <f>BK142</f>
        <v>0</v>
      </c>
      <c r="K142" s="190"/>
      <c r="L142" s="195"/>
      <c r="M142" s="196"/>
      <c r="N142" s="197"/>
      <c r="O142" s="197"/>
      <c r="P142" s="198">
        <f>SUM(P143:P149)</f>
        <v>0</v>
      </c>
      <c r="Q142" s="197"/>
      <c r="R142" s="198">
        <f>SUM(R143:R149)</f>
        <v>0.04805</v>
      </c>
      <c r="S142" s="197"/>
      <c r="T142" s="199">
        <f>SUM(T143:T149)</f>
        <v>2.785</v>
      </c>
      <c r="AR142" s="200" t="s">
        <v>80</v>
      </c>
      <c r="AT142" s="201" t="s">
        <v>74</v>
      </c>
      <c r="AU142" s="201" t="s">
        <v>80</v>
      </c>
      <c r="AY142" s="200" t="s">
        <v>151</v>
      </c>
      <c r="BK142" s="202">
        <f>SUM(BK143:BK149)</f>
        <v>0</v>
      </c>
    </row>
    <row r="143" spans="1:65" s="2" customFormat="1" ht="21.75" customHeight="1">
      <c r="A143" s="31"/>
      <c r="B143" s="32"/>
      <c r="C143" s="205" t="s">
        <v>174</v>
      </c>
      <c r="D143" s="205" t="s">
        <v>153</v>
      </c>
      <c r="E143" s="206" t="s">
        <v>895</v>
      </c>
      <c r="F143" s="207" t="s">
        <v>896</v>
      </c>
      <c r="G143" s="208" t="s">
        <v>166</v>
      </c>
      <c r="H143" s="209">
        <v>1100</v>
      </c>
      <c r="I143" s="210"/>
      <c r="J143" s="211">
        <f aca="true" t="shared" si="0" ref="J143:J149">ROUND(I143*H143,2)</f>
        <v>0</v>
      </c>
      <c r="K143" s="207" t="s">
        <v>157</v>
      </c>
      <c r="L143" s="36"/>
      <c r="M143" s="212" t="s">
        <v>1</v>
      </c>
      <c r="N143" s="213" t="s">
        <v>40</v>
      </c>
      <c r="O143" s="68"/>
      <c r="P143" s="214">
        <f aca="true" t="shared" si="1" ref="P143:P149">O143*H143</f>
        <v>0</v>
      </c>
      <c r="Q143" s="214">
        <v>4E-05</v>
      </c>
      <c r="R143" s="214">
        <f aca="true" t="shared" si="2" ref="R143:R149">Q143*H143</f>
        <v>0.044000000000000004</v>
      </c>
      <c r="S143" s="214">
        <v>0</v>
      </c>
      <c r="T143" s="215">
        <f aca="true" t="shared" si="3" ref="T143:T149"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6" t="s">
        <v>158</v>
      </c>
      <c r="AT143" s="216" t="s">
        <v>153</v>
      </c>
      <c r="AU143" s="216" t="s">
        <v>84</v>
      </c>
      <c r="AY143" s="14" t="s">
        <v>151</v>
      </c>
      <c r="BE143" s="217">
        <f aca="true" t="shared" si="4" ref="BE143:BE149">IF(N143="základní",J143,0)</f>
        <v>0</v>
      </c>
      <c r="BF143" s="217">
        <f aca="true" t="shared" si="5" ref="BF143:BF149">IF(N143="snížená",J143,0)</f>
        <v>0</v>
      </c>
      <c r="BG143" s="217">
        <f aca="true" t="shared" si="6" ref="BG143:BG149">IF(N143="zákl. přenesená",J143,0)</f>
        <v>0</v>
      </c>
      <c r="BH143" s="217">
        <f aca="true" t="shared" si="7" ref="BH143:BH149">IF(N143="sníž. přenesená",J143,0)</f>
        <v>0</v>
      </c>
      <c r="BI143" s="217">
        <f aca="true" t="shared" si="8" ref="BI143:BI149">IF(N143="nulová",J143,0)</f>
        <v>0</v>
      </c>
      <c r="BJ143" s="14" t="s">
        <v>80</v>
      </c>
      <c r="BK143" s="217">
        <f aca="true" t="shared" si="9" ref="BK143:BK149">ROUND(I143*H143,2)</f>
        <v>0</v>
      </c>
      <c r="BL143" s="14" t="s">
        <v>158</v>
      </c>
      <c r="BM143" s="216" t="s">
        <v>193</v>
      </c>
    </row>
    <row r="144" spans="1:65" s="2" customFormat="1" ht="21.75" customHeight="1">
      <c r="A144" s="31"/>
      <c r="B144" s="32"/>
      <c r="C144" s="205" t="s">
        <v>168</v>
      </c>
      <c r="D144" s="205" t="s">
        <v>153</v>
      </c>
      <c r="E144" s="206" t="s">
        <v>897</v>
      </c>
      <c r="F144" s="207" t="s">
        <v>898</v>
      </c>
      <c r="G144" s="208" t="s">
        <v>172</v>
      </c>
      <c r="H144" s="209">
        <v>170</v>
      </c>
      <c r="I144" s="210"/>
      <c r="J144" s="211">
        <f t="shared" si="0"/>
        <v>0</v>
      </c>
      <c r="K144" s="207" t="s">
        <v>157</v>
      </c>
      <c r="L144" s="36"/>
      <c r="M144" s="212" t="s">
        <v>1</v>
      </c>
      <c r="N144" s="213" t="s">
        <v>40</v>
      </c>
      <c r="O144" s="68"/>
      <c r="P144" s="214">
        <f t="shared" si="1"/>
        <v>0</v>
      </c>
      <c r="Q144" s="214">
        <v>0</v>
      </c>
      <c r="R144" s="214">
        <f t="shared" si="2"/>
        <v>0</v>
      </c>
      <c r="S144" s="214">
        <v>0.002</v>
      </c>
      <c r="T144" s="215">
        <f t="shared" si="3"/>
        <v>0.34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6" t="s">
        <v>158</v>
      </c>
      <c r="AT144" s="216" t="s">
        <v>153</v>
      </c>
      <c r="AU144" s="216" t="s">
        <v>84</v>
      </c>
      <c r="AY144" s="14" t="s">
        <v>151</v>
      </c>
      <c r="BE144" s="217">
        <f t="shared" si="4"/>
        <v>0</v>
      </c>
      <c r="BF144" s="217">
        <f t="shared" si="5"/>
        <v>0</v>
      </c>
      <c r="BG144" s="217">
        <f t="shared" si="6"/>
        <v>0</v>
      </c>
      <c r="BH144" s="217">
        <f t="shared" si="7"/>
        <v>0</v>
      </c>
      <c r="BI144" s="217">
        <f t="shared" si="8"/>
        <v>0</v>
      </c>
      <c r="BJ144" s="14" t="s">
        <v>80</v>
      </c>
      <c r="BK144" s="217">
        <f t="shared" si="9"/>
        <v>0</v>
      </c>
      <c r="BL144" s="14" t="s">
        <v>158</v>
      </c>
      <c r="BM144" s="216" t="s">
        <v>202</v>
      </c>
    </row>
    <row r="145" spans="1:65" s="2" customFormat="1" ht="21.75" customHeight="1">
      <c r="A145" s="31"/>
      <c r="B145" s="32"/>
      <c r="C145" s="205" t="s">
        <v>181</v>
      </c>
      <c r="D145" s="205" t="s">
        <v>153</v>
      </c>
      <c r="E145" s="206" t="s">
        <v>899</v>
      </c>
      <c r="F145" s="207" t="s">
        <v>900</v>
      </c>
      <c r="G145" s="208" t="s">
        <v>205</v>
      </c>
      <c r="H145" s="209">
        <v>660</v>
      </c>
      <c r="I145" s="210"/>
      <c r="J145" s="211">
        <f t="shared" si="0"/>
        <v>0</v>
      </c>
      <c r="K145" s="207" t="s">
        <v>157</v>
      </c>
      <c r="L145" s="36"/>
      <c r="M145" s="212" t="s">
        <v>1</v>
      </c>
      <c r="N145" s="213" t="s">
        <v>40</v>
      </c>
      <c r="O145" s="68"/>
      <c r="P145" s="214">
        <f t="shared" si="1"/>
        <v>0</v>
      </c>
      <c r="Q145" s="214">
        <v>0</v>
      </c>
      <c r="R145" s="214">
        <f t="shared" si="2"/>
        <v>0</v>
      </c>
      <c r="S145" s="214">
        <v>0.002</v>
      </c>
      <c r="T145" s="215">
        <f t="shared" si="3"/>
        <v>1.32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6" t="s">
        <v>158</v>
      </c>
      <c r="AT145" s="216" t="s">
        <v>153</v>
      </c>
      <c r="AU145" s="216" t="s">
        <v>84</v>
      </c>
      <c r="AY145" s="14" t="s">
        <v>151</v>
      </c>
      <c r="BE145" s="217">
        <f t="shared" si="4"/>
        <v>0</v>
      </c>
      <c r="BF145" s="217">
        <f t="shared" si="5"/>
        <v>0</v>
      </c>
      <c r="BG145" s="217">
        <f t="shared" si="6"/>
        <v>0</v>
      </c>
      <c r="BH145" s="217">
        <f t="shared" si="7"/>
        <v>0</v>
      </c>
      <c r="BI145" s="217">
        <f t="shared" si="8"/>
        <v>0</v>
      </c>
      <c r="BJ145" s="14" t="s">
        <v>80</v>
      </c>
      <c r="BK145" s="217">
        <f t="shared" si="9"/>
        <v>0</v>
      </c>
      <c r="BL145" s="14" t="s">
        <v>158</v>
      </c>
      <c r="BM145" s="216" t="s">
        <v>211</v>
      </c>
    </row>
    <row r="146" spans="1:65" s="2" customFormat="1" ht="21.75" customHeight="1">
      <c r="A146" s="31"/>
      <c r="B146" s="32"/>
      <c r="C146" s="205" t="s">
        <v>185</v>
      </c>
      <c r="D146" s="205" t="s">
        <v>153</v>
      </c>
      <c r="E146" s="206" t="s">
        <v>901</v>
      </c>
      <c r="F146" s="207" t="s">
        <v>902</v>
      </c>
      <c r="G146" s="208" t="s">
        <v>205</v>
      </c>
      <c r="H146" s="209">
        <v>110</v>
      </c>
      <c r="I146" s="210"/>
      <c r="J146" s="211">
        <f t="shared" si="0"/>
        <v>0</v>
      </c>
      <c r="K146" s="207" t="s">
        <v>157</v>
      </c>
      <c r="L146" s="36"/>
      <c r="M146" s="212" t="s">
        <v>1</v>
      </c>
      <c r="N146" s="213" t="s">
        <v>40</v>
      </c>
      <c r="O146" s="68"/>
      <c r="P146" s="214">
        <f t="shared" si="1"/>
        <v>0</v>
      </c>
      <c r="Q146" s="214">
        <v>0</v>
      </c>
      <c r="R146" s="214">
        <f t="shared" si="2"/>
        <v>0</v>
      </c>
      <c r="S146" s="214">
        <v>0.004</v>
      </c>
      <c r="T146" s="215">
        <f t="shared" si="3"/>
        <v>0.44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6" t="s">
        <v>158</v>
      </c>
      <c r="AT146" s="216" t="s">
        <v>153</v>
      </c>
      <c r="AU146" s="216" t="s">
        <v>84</v>
      </c>
      <c r="AY146" s="14" t="s">
        <v>151</v>
      </c>
      <c r="BE146" s="217">
        <f t="shared" si="4"/>
        <v>0</v>
      </c>
      <c r="BF146" s="217">
        <f t="shared" si="5"/>
        <v>0</v>
      </c>
      <c r="BG146" s="217">
        <f t="shared" si="6"/>
        <v>0</v>
      </c>
      <c r="BH146" s="217">
        <f t="shared" si="7"/>
        <v>0</v>
      </c>
      <c r="BI146" s="217">
        <f t="shared" si="8"/>
        <v>0</v>
      </c>
      <c r="BJ146" s="14" t="s">
        <v>80</v>
      </c>
      <c r="BK146" s="217">
        <f t="shared" si="9"/>
        <v>0</v>
      </c>
      <c r="BL146" s="14" t="s">
        <v>158</v>
      </c>
      <c r="BM146" s="216" t="s">
        <v>218</v>
      </c>
    </row>
    <row r="147" spans="1:65" s="2" customFormat="1" ht="21.75" customHeight="1">
      <c r="A147" s="31"/>
      <c r="B147" s="32"/>
      <c r="C147" s="205" t="s">
        <v>189</v>
      </c>
      <c r="D147" s="205" t="s">
        <v>153</v>
      </c>
      <c r="E147" s="206" t="s">
        <v>903</v>
      </c>
      <c r="F147" s="207" t="s">
        <v>904</v>
      </c>
      <c r="G147" s="208" t="s">
        <v>205</v>
      </c>
      <c r="H147" s="209">
        <v>110</v>
      </c>
      <c r="I147" s="210"/>
      <c r="J147" s="211">
        <f t="shared" si="0"/>
        <v>0</v>
      </c>
      <c r="K147" s="207" t="s">
        <v>157</v>
      </c>
      <c r="L147" s="36"/>
      <c r="M147" s="212" t="s">
        <v>1</v>
      </c>
      <c r="N147" s="213" t="s">
        <v>40</v>
      </c>
      <c r="O147" s="68"/>
      <c r="P147" s="214">
        <f t="shared" si="1"/>
        <v>0</v>
      </c>
      <c r="Q147" s="214">
        <v>0</v>
      </c>
      <c r="R147" s="214">
        <f t="shared" si="2"/>
        <v>0</v>
      </c>
      <c r="S147" s="214">
        <v>0.005</v>
      </c>
      <c r="T147" s="215">
        <f t="shared" si="3"/>
        <v>0.55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6" t="s">
        <v>158</v>
      </c>
      <c r="AT147" s="216" t="s">
        <v>153</v>
      </c>
      <c r="AU147" s="216" t="s">
        <v>84</v>
      </c>
      <c r="AY147" s="14" t="s">
        <v>151</v>
      </c>
      <c r="BE147" s="217">
        <f t="shared" si="4"/>
        <v>0</v>
      </c>
      <c r="BF147" s="217">
        <f t="shared" si="5"/>
        <v>0</v>
      </c>
      <c r="BG147" s="217">
        <f t="shared" si="6"/>
        <v>0</v>
      </c>
      <c r="BH147" s="217">
        <f t="shared" si="7"/>
        <v>0</v>
      </c>
      <c r="BI147" s="217">
        <f t="shared" si="8"/>
        <v>0</v>
      </c>
      <c r="BJ147" s="14" t="s">
        <v>80</v>
      </c>
      <c r="BK147" s="217">
        <f t="shared" si="9"/>
        <v>0</v>
      </c>
      <c r="BL147" s="14" t="s">
        <v>158</v>
      </c>
      <c r="BM147" s="216" t="s">
        <v>228</v>
      </c>
    </row>
    <row r="148" spans="1:65" s="2" customFormat="1" ht="21.75" customHeight="1">
      <c r="A148" s="31"/>
      <c r="B148" s="32"/>
      <c r="C148" s="205" t="s">
        <v>193</v>
      </c>
      <c r="D148" s="205" t="s">
        <v>153</v>
      </c>
      <c r="E148" s="206" t="s">
        <v>905</v>
      </c>
      <c r="F148" s="207" t="s">
        <v>906</v>
      </c>
      <c r="G148" s="208" t="s">
        <v>205</v>
      </c>
      <c r="H148" s="209">
        <v>45</v>
      </c>
      <c r="I148" s="210"/>
      <c r="J148" s="211">
        <f t="shared" si="0"/>
        <v>0</v>
      </c>
      <c r="K148" s="207" t="s">
        <v>157</v>
      </c>
      <c r="L148" s="36"/>
      <c r="M148" s="212" t="s">
        <v>1</v>
      </c>
      <c r="N148" s="213" t="s">
        <v>40</v>
      </c>
      <c r="O148" s="68"/>
      <c r="P148" s="214">
        <f t="shared" si="1"/>
        <v>0</v>
      </c>
      <c r="Q148" s="214">
        <v>9E-05</v>
      </c>
      <c r="R148" s="214">
        <f t="shared" si="2"/>
        <v>0.004050000000000001</v>
      </c>
      <c r="S148" s="214">
        <v>0.003</v>
      </c>
      <c r="T148" s="215">
        <f t="shared" si="3"/>
        <v>0.135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6" t="s">
        <v>158</v>
      </c>
      <c r="AT148" s="216" t="s">
        <v>153</v>
      </c>
      <c r="AU148" s="216" t="s">
        <v>84</v>
      </c>
      <c r="AY148" s="14" t="s">
        <v>151</v>
      </c>
      <c r="BE148" s="217">
        <f t="shared" si="4"/>
        <v>0</v>
      </c>
      <c r="BF148" s="217">
        <f t="shared" si="5"/>
        <v>0</v>
      </c>
      <c r="BG148" s="217">
        <f t="shared" si="6"/>
        <v>0</v>
      </c>
      <c r="BH148" s="217">
        <f t="shared" si="7"/>
        <v>0</v>
      </c>
      <c r="BI148" s="217">
        <f t="shared" si="8"/>
        <v>0</v>
      </c>
      <c r="BJ148" s="14" t="s">
        <v>80</v>
      </c>
      <c r="BK148" s="217">
        <f t="shared" si="9"/>
        <v>0</v>
      </c>
      <c r="BL148" s="14" t="s">
        <v>158</v>
      </c>
      <c r="BM148" s="216" t="s">
        <v>237</v>
      </c>
    </row>
    <row r="149" spans="1:65" s="2" customFormat="1" ht="21.75" customHeight="1">
      <c r="A149" s="31"/>
      <c r="B149" s="32"/>
      <c r="C149" s="205" t="s">
        <v>198</v>
      </c>
      <c r="D149" s="205" t="s">
        <v>153</v>
      </c>
      <c r="E149" s="206" t="s">
        <v>907</v>
      </c>
      <c r="F149" s="207" t="s">
        <v>908</v>
      </c>
      <c r="G149" s="208" t="s">
        <v>205</v>
      </c>
      <c r="H149" s="209">
        <v>15</v>
      </c>
      <c r="I149" s="210"/>
      <c r="J149" s="211">
        <f t="shared" si="0"/>
        <v>0</v>
      </c>
      <c r="K149" s="207" t="s">
        <v>157</v>
      </c>
      <c r="L149" s="36"/>
      <c r="M149" s="212" t="s">
        <v>1</v>
      </c>
      <c r="N149" s="213" t="s">
        <v>40</v>
      </c>
      <c r="O149" s="68"/>
      <c r="P149" s="214">
        <f t="shared" si="1"/>
        <v>0</v>
      </c>
      <c r="Q149" s="214">
        <v>0</v>
      </c>
      <c r="R149" s="214">
        <f t="shared" si="2"/>
        <v>0</v>
      </c>
      <c r="S149" s="214">
        <v>0</v>
      </c>
      <c r="T149" s="215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6" t="s">
        <v>158</v>
      </c>
      <c r="AT149" s="216" t="s">
        <v>153</v>
      </c>
      <c r="AU149" s="216" t="s">
        <v>84</v>
      </c>
      <c r="AY149" s="14" t="s">
        <v>151</v>
      </c>
      <c r="BE149" s="217">
        <f t="shared" si="4"/>
        <v>0</v>
      </c>
      <c r="BF149" s="217">
        <f t="shared" si="5"/>
        <v>0</v>
      </c>
      <c r="BG149" s="217">
        <f t="shared" si="6"/>
        <v>0</v>
      </c>
      <c r="BH149" s="217">
        <f t="shared" si="7"/>
        <v>0</v>
      </c>
      <c r="BI149" s="217">
        <f t="shared" si="8"/>
        <v>0</v>
      </c>
      <c r="BJ149" s="14" t="s">
        <v>80</v>
      </c>
      <c r="BK149" s="217">
        <f t="shared" si="9"/>
        <v>0</v>
      </c>
      <c r="BL149" s="14" t="s">
        <v>158</v>
      </c>
      <c r="BM149" s="216" t="s">
        <v>250</v>
      </c>
    </row>
    <row r="150" spans="2:63" s="12" customFormat="1" ht="22.9" customHeight="1">
      <c r="B150" s="189"/>
      <c r="C150" s="190"/>
      <c r="D150" s="191" t="s">
        <v>74</v>
      </c>
      <c r="E150" s="203" t="s">
        <v>226</v>
      </c>
      <c r="F150" s="203" t="s">
        <v>227</v>
      </c>
      <c r="G150" s="190"/>
      <c r="H150" s="190"/>
      <c r="I150" s="193"/>
      <c r="J150" s="204">
        <f>BK150</f>
        <v>0</v>
      </c>
      <c r="K150" s="190"/>
      <c r="L150" s="195"/>
      <c r="M150" s="196"/>
      <c r="N150" s="197"/>
      <c r="O150" s="197"/>
      <c r="P150" s="198">
        <f>SUM(P151:P154)</f>
        <v>0</v>
      </c>
      <c r="Q150" s="197"/>
      <c r="R150" s="198">
        <f>SUM(R151:R154)</f>
        <v>0</v>
      </c>
      <c r="S150" s="197"/>
      <c r="T150" s="199">
        <f>SUM(T151:T154)</f>
        <v>0</v>
      </c>
      <c r="AR150" s="200" t="s">
        <v>80</v>
      </c>
      <c r="AT150" s="201" t="s">
        <v>74</v>
      </c>
      <c r="AU150" s="201" t="s">
        <v>80</v>
      </c>
      <c r="AY150" s="200" t="s">
        <v>151</v>
      </c>
      <c r="BK150" s="202">
        <f>SUM(BK151:BK154)</f>
        <v>0</v>
      </c>
    </row>
    <row r="151" spans="1:65" s="2" customFormat="1" ht="21.75" customHeight="1">
      <c r="A151" s="31"/>
      <c r="B151" s="32"/>
      <c r="C151" s="205" t="s">
        <v>202</v>
      </c>
      <c r="D151" s="205" t="s">
        <v>153</v>
      </c>
      <c r="E151" s="206" t="s">
        <v>909</v>
      </c>
      <c r="F151" s="207" t="s">
        <v>910</v>
      </c>
      <c r="G151" s="208" t="s">
        <v>231</v>
      </c>
      <c r="H151" s="209">
        <v>3.973</v>
      </c>
      <c r="I151" s="210"/>
      <c r="J151" s="211">
        <f>ROUND(I151*H151,2)</f>
        <v>0</v>
      </c>
      <c r="K151" s="207" t="s">
        <v>157</v>
      </c>
      <c r="L151" s="36"/>
      <c r="M151" s="212" t="s">
        <v>1</v>
      </c>
      <c r="N151" s="213" t="s">
        <v>40</v>
      </c>
      <c r="O151" s="68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6" t="s">
        <v>158</v>
      </c>
      <c r="AT151" s="216" t="s">
        <v>153</v>
      </c>
      <c r="AU151" s="216" t="s">
        <v>84</v>
      </c>
      <c r="AY151" s="14" t="s">
        <v>151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4" t="s">
        <v>80</v>
      </c>
      <c r="BK151" s="217">
        <f>ROUND(I151*H151,2)</f>
        <v>0</v>
      </c>
      <c r="BL151" s="14" t="s">
        <v>158</v>
      </c>
      <c r="BM151" s="216" t="s">
        <v>258</v>
      </c>
    </row>
    <row r="152" spans="1:65" s="2" customFormat="1" ht="21.75" customHeight="1">
      <c r="A152" s="31"/>
      <c r="B152" s="32"/>
      <c r="C152" s="205" t="s">
        <v>207</v>
      </c>
      <c r="D152" s="205" t="s">
        <v>153</v>
      </c>
      <c r="E152" s="206" t="s">
        <v>234</v>
      </c>
      <c r="F152" s="207" t="s">
        <v>235</v>
      </c>
      <c r="G152" s="208" t="s">
        <v>231</v>
      </c>
      <c r="H152" s="209">
        <v>3.973</v>
      </c>
      <c r="I152" s="210"/>
      <c r="J152" s="211">
        <f>ROUND(I152*H152,2)</f>
        <v>0</v>
      </c>
      <c r="K152" s="207" t="s">
        <v>157</v>
      </c>
      <c r="L152" s="36"/>
      <c r="M152" s="212" t="s">
        <v>1</v>
      </c>
      <c r="N152" s="213" t="s">
        <v>40</v>
      </c>
      <c r="O152" s="68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6" t="s">
        <v>158</v>
      </c>
      <c r="AT152" s="216" t="s">
        <v>153</v>
      </c>
      <c r="AU152" s="216" t="s">
        <v>84</v>
      </c>
      <c r="AY152" s="14" t="s">
        <v>151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4" t="s">
        <v>80</v>
      </c>
      <c r="BK152" s="217">
        <f>ROUND(I152*H152,2)</f>
        <v>0</v>
      </c>
      <c r="BL152" s="14" t="s">
        <v>158</v>
      </c>
      <c r="BM152" s="216" t="s">
        <v>266</v>
      </c>
    </row>
    <row r="153" spans="1:65" s="2" customFormat="1" ht="21.75" customHeight="1">
      <c r="A153" s="31"/>
      <c r="B153" s="32"/>
      <c r="C153" s="205" t="s">
        <v>211</v>
      </c>
      <c r="D153" s="205" t="s">
        <v>153</v>
      </c>
      <c r="E153" s="206" t="s">
        <v>238</v>
      </c>
      <c r="F153" s="207" t="s">
        <v>239</v>
      </c>
      <c r="G153" s="208" t="s">
        <v>231</v>
      </c>
      <c r="H153" s="209">
        <v>35.757</v>
      </c>
      <c r="I153" s="210"/>
      <c r="J153" s="211">
        <f>ROUND(I153*H153,2)</f>
        <v>0</v>
      </c>
      <c r="K153" s="207" t="s">
        <v>157</v>
      </c>
      <c r="L153" s="36"/>
      <c r="M153" s="212" t="s">
        <v>1</v>
      </c>
      <c r="N153" s="213" t="s">
        <v>40</v>
      </c>
      <c r="O153" s="68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6" t="s">
        <v>158</v>
      </c>
      <c r="AT153" s="216" t="s">
        <v>153</v>
      </c>
      <c r="AU153" s="216" t="s">
        <v>84</v>
      </c>
      <c r="AY153" s="14" t="s">
        <v>151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4" t="s">
        <v>80</v>
      </c>
      <c r="BK153" s="217">
        <f>ROUND(I153*H153,2)</f>
        <v>0</v>
      </c>
      <c r="BL153" s="14" t="s">
        <v>158</v>
      </c>
      <c r="BM153" s="216" t="s">
        <v>274</v>
      </c>
    </row>
    <row r="154" spans="1:65" s="2" customFormat="1" ht="21.75" customHeight="1">
      <c r="A154" s="31"/>
      <c r="B154" s="32"/>
      <c r="C154" s="205" t="s">
        <v>8</v>
      </c>
      <c r="D154" s="205" t="s">
        <v>153</v>
      </c>
      <c r="E154" s="206" t="s">
        <v>911</v>
      </c>
      <c r="F154" s="207" t="s">
        <v>912</v>
      </c>
      <c r="G154" s="208" t="s">
        <v>231</v>
      </c>
      <c r="H154" s="209">
        <v>3.973</v>
      </c>
      <c r="I154" s="210"/>
      <c r="J154" s="211">
        <f>ROUND(I154*H154,2)</f>
        <v>0</v>
      </c>
      <c r="K154" s="207" t="s">
        <v>1</v>
      </c>
      <c r="L154" s="36"/>
      <c r="M154" s="212" t="s">
        <v>1</v>
      </c>
      <c r="N154" s="213" t="s">
        <v>40</v>
      </c>
      <c r="O154" s="68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6" t="s">
        <v>158</v>
      </c>
      <c r="AT154" s="216" t="s">
        <v>153</v>
      </c>
      <c r="AU154" s="216" t="s">
        <v>84</v>
      </c>
      <c r="AY154" s="14" t="s">
        <v>151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4" t="s">
        <v>80</v>
      </c>
      <c r="BK154" s="217">
        <f>ROUND(I154*H154,2)</f>
        <v>0</v>
      </c>
      <c r="BL154" s="14" t="s">
        <v>158</v>
      </c>
      <c r="BM154" s="216" t="s">
        <v>282</v>
      </c>
    </row>
    <row r="155" spans="2:63" s="12" customFormat="1" ht="22.9" customHeight="1">
      <c r="B155" s="189"/>
      <c r="C155" s="190"/>
      <c r="D155" s="191" t="s">
        <v>74</v>
      </c>
      <c r="E155" s="203" t="s">
        <v>241</v>
      </c>
      <c r="F155" s="203" t="s">
        <v>242</v>
      </c>
      <c r="G155" s="190"/>
      <c r="H155" s="190"/>
      <c r="I155" s="193"/>
      <c r="J155" s="204">
        <f>BK155</f>
        <v>0</v>
      </c>
      <c r="K155" s="190"/>
      <c r="L155" s="195"/>
      <c r="M155" s="196"/>
      <c r="N155" s="197"/>
      <c r="O155" s="197"/>
      <c r="P155" s="198">
        <f>P156</f>
        <v>0</v>
      </c>
      <c r="Q155" s="197"/>
      <c r="R155" s="198">
        <f>R156</f>
        <v>0</v>
      </c>
      <c r="S155" s="197"/>
      <c r="T155" s="199">
        <f>T156</f>
        <v>0</v>
      </c>
      <c r="AR155" s="200" t="s">
        <v>80</v>
      </c>
      <c r="AT155" s="201" t="s">
        <v>74</v>
      </c>
      <c r="AU155" s="201" t="s">
        <v>80</v>
      </c>
      <c r="AY155" s="200" t="s">
        <v>151</v>
      </c>
      <c r="BK155" s="202">
        <f>BK156</f>
        <v>0</v>
      </c>
    </row>
    <row r="156" spans="1:65" s="2" customFormat="1" ht="16.5" customHeight="1">
      <c r="A156" s="31"/>
      <c r="B156" s="32"/>
      <c r="C156" s="205" t="s">
        <v>218</v>
      </c>
      <c r="D156" s="205" t="s">
        <v>153</v>
      </c>
      <c r="E156" s="206" t="s">
        <v>913</v>
      </c>
      <c r="F156" s="207" t="s">
        <v>914</v>
      </c>
      <c r="G156" s="208" t="s">
        <v>231</v>
      </c>
      <c r="H156" s="209">
        <v>3.879</v>
      </c>
      <c r="I156" s="210"/>
      <c r="J156" s="211">
        <f>ROUND(I156*H156,2)</f>
        <v>0</v>
      </c>
      <c r="K156" s="207" t="s">
        <v>157</v>
      </c>
      <c r="L156" s="36"/>
      <c r="M156" s="212" t="s">
        <v>1</v>
      </c>
      <c r="N156" s="213" t="s">
        <v>40</v>
      </c>
      <c r="O156" s="68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6" t="s">
        <v>158</v>
      </c>
      <c r="AT156" s="216" t="s">
        <v>153</v>
      </c>
      <c r="AU156" s="216" t="s">
        <v>84</v>
      </c>
      <c r="AY156" s="14" t="s">
        <v>151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4" t="s">
        <v>80</v>
      </c>
      <c r="BK156" s="217">
        <f>ROUND(I156*H156,2)</f>
        <v>0</v>
      </c>
      <c r="BL156" s="14" t="s">
        <v>158</v>
      </c>
      <c r="BM156" s="216" t="s">
        <v>290</v>
      </c>
    </row>
    <row r="157" spans="2:63" s="12" customFormat="1" ht="25.9" customHeight="1">
      <c r="B157" s="189"/>
      <c r="C157" s="190"/>
      <c r="D157" s="191" t="s">
        <v>74</v>
      </c>
      <c r="E157" s="192" t="s">
        <v>246</v>
      </c>
      <c r="F157" s="192" t="s">
        <v>247</v>
      </c>
      <c r="G157" s="190"/>
      <c r="H157" s="190"/>
      <c r="I157" s="193"/>
      <c r="J157" s="194">
        <f>BK157</f>
        <v>0</v>
      </c>
      <c r="K157" s="190"/>
      <c r="L157" s="195"/>
      <c r="M157" s="196"/>
      <c r="N157" s="197"/>
      <c r="O157" s="197"/>
      <c r="P157" s="198">
        <f>P158+P217+P219</f>
        <v>0</v>
      </c>
      <c r="Q157" s="197"/>
      <c r="R157" s="198">
        <f>R158+R217+R219</f>
        <v>5.767091699999998</v>
      </c>
      <c r="S157" s="197"/>
      <c r="T157" s="199">
        <f>T158+T217+T219</f>
        <v>1.187951</v>
      </c>
      <c r="AR157" s="200" t="s">
        <v>84</v>
      </c>
      <c r="AT157" s="201" t="s">
        <v>74</v>
      </c>
      <c r="AU157" s="201" t="s">
        <v>75</v>
      </c>
      <c r="AY157" s="200" t="s">
        <v>151</v>
      </c>
      <c r="BK157" s="202">
        <f>BK158+BK217+BK219</f>
        <v>0</v>
      </c>
    </row>
    <row r="158" spans="2:63" s="12" customFormat="1" ht="22.9" customHeight="1">
      <c r="B158" s="189"/>
      <c r="C158" s="190"/>
      <c r="D158" s="191" t="s">
        <v>74</v>
      </c>
      <c r="E158" s="203" t="s">
        <v>915</v>
      </c>
      <c r="F158" s="203" t="s">
        <v>916</v>
      </c>
      <c r="G158" s="190"/>
      <c r="H158" s="190"/>
      <c r="I158" s="193"/>
      <c r="J158" s="204">
        <f>BK158</f>
        <v>0</v>
      </c>
      <c r="K158" s="190"/>
      <c r="L158" s="195"/>
      <c r="M158" s="196"/>
      <c r="N158" s="197"/>
      <c r="O158" s="197"/>
      <c r="P158" s="198">
        <f>SUM(P159:P216)</f>
        <v>0</v>
      </c>
      <c r="Q158" s="197"/>
      <c r="R158" s="198">
        <f>SUM(R159:R216)</f>
        <v>0.015994500000000002</v>
      </c>
      <c r="S158" s="197"/>
      <c r="T158" s="199">
        <f>SUM(T159:T216)</f>
        <v>0</v>
      </c>
      <c r="AR158" s="200" t="s">
        <v>84</v>
      </c>
      <c r="AT158" s="201" t="s">
        <v>74</v>
      </c>
      <c r="AU158" s="201" t="s">
        <v>80</v>
      </c>
      <c r="AY158" s="200" t="s">
        <v>151</v>
      </c>
      <c r="BK158" s="202">
        <f>SUM(BK159:BK216)</f>
        <v>0</v>
      </c>
    </row>
    <row r="159" spans="1:65" s="2" customFormat="1" ht="21.75" customHeight="1">
      <c r="A159" s="31"/>
      <c r="B159" s="32"/>
      <c r="C159" s="205" t="s">
        <v>222</v>
      </c>
      <c r="D159" s="205" t="s">
        <v>153</v>
      </c>
      <c r="E159" s="206" t="s">
        <v>1076</v>
      </c>
      <c r="F159" s="207" t="s">
        <v>1077</v>
      </c>
      <c r="G159" s="208" t="s">
        <v>205</v>
      </c>
      <c r="H159" s="209">
        <v>10</v>
      </c>
      <c r="I159" s="210"/>
      <c r="J159" s="211">
        <f aca="true" t="shared" si="10" ref="J159:J190">ROUND(I159*H159,2)</f>
        <v>0</v>
      </c>
      <c r="K159" s="207" t="s">
        <v>157</v>
      </c>
      <c r="L159" s="36"/>
      <c r="M159" s="212" t="s">
        <v>1</v>
      </c>
      <c r="N159" s="213" t="s">
        <v>40</v>
      </c>
      <c r="O159" s="68"/>
      <c r="P159" s="214">
        <f aca="true" t="shared" si="11" ref="P159:P190">O159*H159</f>
        <v>0</v>
      </c>
      <c r="Q159" s="214">
        <v>0</v>
      </c>
      <c r="R159" s="214">
        <f aca="true" t="shared" si="12" ref="R159:R190">Q159*H159</f>
        <v>0</v>
      </c>
      <c r="S159" s="214">
        <v>0</v>
      </c>
      <c r="T159" s="215">
        <f aca="true" t="shared" si="13" ref="T159:T190"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6" t="s">
        <v>218</v>
      </c>
      <c r="AT159" s="216" t="s">
        <v>153</v>
      </c>
      <c r="AU159" s="216" t="s">
        <v>84</v>
      </c>
      <c r="AY159" s="14" t="s">
        <v>151</v>
      </c>
      <c r="BE159" s="217">
        <f aca="true" t="shared" si="14" ref="BE159:BE190">IF(N159="základní",J159,0)</f>
        <v>0</v>
      </c>
      <c r="BF159" s="217">
        <f aca="true" t="shared" si="15" ref="BF159:BF190">IF(N159="snížená",J159,0)</f>
        <v>0</v>
      </c>
      <c r="BG159" s="217">
        <f aca="true" t="shared" si="16" ref="BG159:BG190">IF(N159="zákl. přenesená",J159,0)</f>
        <v>0</v>
      </c>
      <c r="BH159" s="217">
        <f aca="true" t="shared" si="17" ref="BH159:BH190">IF(N159="sníž. přenesená",J159,0)</f>
        <v>0</v>
      </c>
      <c r="BI159" s="217">
        <f aca="true" t="shared" si="18" ref="BI159:BI190">IF(N159="nulová",J159,0)</f>
        <v>0</v>
      </c>
      <c r="BJ159" s="14" t="s">
        <v>80</v>
      </c>
      <c r="BK159" s="217">
        <f aca="true" t="shared" si="19" ref="BK159:BK190">ROUND(I159*H159,2)</f>
        <v>0</v>
      </c>
      <c r="BL159" s="14" t="s">
        <v>218</v>
      </c>
      <c r="BM159" s="216" t="s">
        <v>298</v>
      </c>
    </row>
    <row r="160" spans="1:65" s="2" customFormat="1" ht="16.5" customHeight="1">
      <c r="A160" s="31"/>
      <c r="B160" s="32"/>
      <c r="C160" s="219" t="s">
        <v>228</v>
      </c>
      <c r="D160" s="219" t="s">
        <v>537</v>
      </c>
      <c r="E160" s="220" t="s">
        <v>1078</v>
      </c>
      <c r="F160" s="221" t="s">
        <v>1079</v>
      </c>
      <c r="G160" s="222" t="s">
        <v>205</v>
      </c>
      <c r="H160" s="223">
        <v>10.5</v>
      </c>
      <c r="I160" s="224"/>
      <c r="J160" s="225">
        <f t="shared" si="10"/>
        <v>0</v>
      </c>
      <c r="K160" s="221" t="s">
        <v>1</v>
      </c>
      <c r="L160" s="226"/>
      <c r="M160" s="227" t="s">
        <v>1</v>
      </c>
      <c r="N160" s="228" t="s">
        <v>40</v>
      </c>
      <c r="O160" s="68"/>
      <c r="P160" s="214">
        <f t="shared" si="11"/>
        <v>0</v>
      </c>
      <c r="Q160" s="214">
        <v>0</v>
      </c>
      <c r="R160" s="214">
        <f t="shared" si="12"/>
        <v>0</v>
      </c>
      <c r="S160" s="214">
        <v>0</v>
      </c>
      <c r="T160" s="215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6" t="s">
        <v>290</v>
      </c>
      <c r="AT160" s="216" t="s">
        <v>537</v>
      </c>
      <c r="AU160" s="216" t="s">
        <v>84</v>
      </c>
      <c r="AY160" s="14" t="s">
        <v>151</v>
      </c>
      <c r="BE160" s="217">
        <f t="shared" si="14"/>
        <v>0</v>
      </c>
      <c r="BF160" s="217">
        <f t="shared" si="15"/>
        <v>0</v>
      </c>
      <c r="BG160" s="217">
        <f t="shared" si="16"/>
        <v>0</v>
      </c>
      <c r="BH160" s="217">
        <f t="shared" si="17"/>
        <v>0</v>
      </c>
      <c r="BI160" s="217">
        <f t="shared" si="18"/>
        <v>0</v>
      </c>
      <c r="BJ160" s="14" t="s">
        <v>80</v>
      </c>
      <c r="BK160" s="217">
        <f t="shared" si="19"/>
        <v>0</v>
      </c>
      <c r="BL160" s="14" t="s">
        <v>218</v>
      </c>
      <c r="BM160" s="216" t="s">
        <v>306</v>
      </c>
    </row>
    <row r="161" spans="1:65" s="2" customFormat="1" ht="21.75" customHeight="1">
      <c r="A161" s="31"/>
      <c r="B161" s="32"/>
      <c r="C161" s="205" t="s">
        <v>233</v>
      </c>
      <c r="D161" s="205" t="s">
        <v>153</v>
      </c>
      <c r="E161" s="206" t="s">
        <v>1080</v>
      </c>
      <c r="F161" s="207" t="s">
        <v>1081</v>
      </c>
      <c r="G161" s="208" t="s">
        <v>205</v>
      </c>
      <c r="H161" s="209">
        <v>37</v>
      </c>
      <c r="I161" s="210"/>
      <c r="J161" s="211">
        <f t="shared" si="10"/>
        <v>0</v>
      </c>
      <c r="K161" s="207" t="s">
        <v>157</v>
      </c>
      <c r="L161" s="36"/>
      <c r="M161" s="212" t="s">
        <v>1</v>
      </c>
      <c r="N161" s="213" t="s">
        <v>40</v>
      </c>
      <c r="O161" s="68"/>
      <c r="P161" s="214">
        <f t="shared" si="11"/>
        <v>0</v>
      </c>
      <c r="Q161" s="214">
        <v>0</v>
      </c>
      <c r="R161" s="214">
        <f t="shared" si="12"/>
        <v>0</v>
      </c>
      <c r="S161" s="214">
        <v>0</v>
      </c>
      <c r="T161" s="215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6" t="s">
        <v>218</v>
      </c>
      <c r="AT161" s="216" t="s">
        <v>153</v>
      </c>
      <c r="AU161" s="216" t="s">
        <v>84</v>
      </c>
      <c r="AY161" s="14" t="s">
        <v>151</v>
      </c>
      <c r="BE161" s="217">
        <f t="shared" si="14"/>
        <v>0</v>
      </c>
      <c r="BF161" s="217">
        <f t="shared" si="15"/>
        <v>0</v>
      </c>
      <c r="BG161" s="217">
        <f t="shared" si="16"/>
        <v>0</v>
      </c>
      <c r="BH161" s="217">
        <f t="shared" si="17"/>
        <v>0</v>
      </c>
      <c r="BI161" s="217">
        <f t="shared" si="18"/>
        <v>0</v>
      </c>
      <c r="BJ161" s="14" t="s">
        <v>80</v>
      </c>
      <c r="BK161" s="217">
        <f t="shared" si="19"/>
        <v>0</v>
      </c>
      <c r="BL161" s="14" t="s">
        <v>218</v>
      </c>
      <c r="BM161" s="216" t="s">
        <v>314</v>
      </c>
    </row>
    <row r="162" spans="1:65" s="2" customFormat="1" ht="16.5" customHeight="1">
      <c r="A162" s="31"/>
      <c r="B162" s="32"/>
      <c r="C162" s="219" t="s">
        <v>237</v>
      </c>
      <c r="D162" s="219" t="s">
        <v>537</v>
      </c>
      <c r="E162" s="220" t="s">
        <v>1082</v>
      </c>
      <c r="F162" s="221" t="s">
        <v>1083</v>
      </c>
      <c r="G162" s="222" t="s">
        <v>205</v>
      </c>
      <c r="H162" s="223">
        <v>17</v>
      </c>
      <c r="I162" s="224"/>
      <c r="J162" s="225">
        <f t="shared" si="10"/>
        <v>0</v>
      </c>
      <c r="K162" s="221" t="s">
        <v>1</v>
      </c>
      <c r="L162" s="226"/>
      <c r="M162" s="227" t="s">
        <v>1</v>
      </c>
      <c r="N162" s="228" t="s">
        <v>40</v>
      </c>
      <c r="O162" s="68"/>
      <c r="P162" s="214">
        <f t="shared" si="11"/>
        <v>0</v>
      </c>
      <c r="Q162" s="214">
        <v>0</v>
      </c>
      <c r="R162" s="214">
        <f t="shared" si="12"/>
        <v>0</v>
      </c>
      <c r="S162" s="214">
        <v>0</v>
      </c>
      <c r="T162" s="21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6" t="s">
        <v>290</v>
      </c>
      <c r="AT162" s="216" t="s">
        <v>537</v>
      </c>
      <c r="AU162" s="216" t="s">
        <v>84</v>
      </c>
      <c r="AY162" s="14" t="s">
        <v>151</v>
      </c>
      <c r="BE162" s="217">
        <f t="shared" si="14"/>
        <v>0</v>
      </c>
      <c r="BF162" s="217">
        <f t="shared" si="15"/>
        <v>0</v>
      </c>
      <c r="BG162" s="217">
        <f t="shared" si="16"/>
        <v>0</v>
      </c>
      <c r="BH162" s="217">
        <f t="shared" si="17"/>
        <v>0</v>
      </c>
      <c r="BI162" s="217">
        <f t="shared" si="18"/>
        <v>0</v>
      </c>
      <c r="BJ162" s="14" t="s">
        <v>80</v>
      </c>
      <c r="BK162" s="217">
        <f t="shared" si="19"/>
        <v>0</v>
      </c>
      <c r="BL162" s="14" t="s">
        <v>218</v>
      </c>
      <c r="BM162" s="216" t="s">
        <v>322</v>
      </c>
    </row>
    <row r="163" spans="1:65" s="2" customFormat="1" ht="16.5" customHeight="1">
      <c r="A163" s="31"/>
      <c r="B163" s="32"/>
      <c r="C163" s="219" t="s">
        <v>7</v>
      </c>
      <c r="D163" s="219" t="s">
        <v>537</v>
      </c>
      <c r="E163" s="220" t="s">
        <v>1084</v>
      </c>
      <c r="F163" s="221" t="s">
        <v>1085</v>
      </c>
      <c r="G163" s="222" t="s">
        <v>205</v>
      </c>
      <c r="H163" s="223">
        <v>20</v>
      </c>
      <c r="I163" s="224"/>
      <c r="J163" s="225">
        <f t="shared" si="10"/>
        <v>0</v>
      </c>
      <c r="K163" s="221" t="s">
        <v>1</v>
      </c>
      <c r="L163" s="226"/>
      <c r="M163" s="227" t="s">
        <v>1</v>
      </c>
      <c r="N163" s="228" t="s">
        <v>40</v>
      </c>
      <c r="O163" s="68"/>
      <c r="P163" s="214">
        <f t="shared" si="11"/>
        <v>0</v>
      </c>
      <c r="Q163" s="214">
        <v>0</v>
      </c>
      <c r="R163" s="214">
        <f t="shared" si="12"/>
        <v>0</v>
      </c>
      <c r="S163" s="214">
        <v>0</v>
      </c>
      <c r="T163" s="215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6" t="s">
        <v>290</v>
      </c>
      <c r="AT163" s="216" t="s">
        <v>537</v>
      </c>
      <c r="AU163" s="216" t="s">
        <v>84</v>
      </c>
      <c r="AY163" s="14" t="s">
        <v>151</v>
      </c>
      <c r="BE163" s="217">
        <f t="shared" si="14"/>
        <v>0</v>
      </c>
      <c r="BF163" s="217">
        <f t="shared" si="15"/>
        <v>0</v>
      </c>
      <c r="BG163" s="217">
        <f t="shared" si="16"/>
        <v>0</v>
      </c>
      <c r="BH163" s="217">
        <f t="shared" si="17"/>
        <v>0</v>
      </c>
      <c r="BI163" s="217">
        <f t="shared" si="18"/>
        <v>0</v>
      </c>
      <c r="BJ163" s="14" t="s">
        <v>80</v>
      </c>
      <c r="BK163" s="217">
        <f t="shared" si="19"/>
        <v>0</v>
      </c>
      <c r="BL163" s="14" t="s">
        <v>218</v>
      </c>
      <c r="BM163" s="216" t="s">
        <v>330</v>
      </c>
    </row>
    <row r="164" spans="1:65" s="2" customFormat="1" ht="16.5" customHeight="1">
      <c r="A164" s="31"/>
      <c r="B164" s="32"/>
      <c r="C164" s="205" t="s">
        <v>250</v>
      </c>
      <c r="D164" s="205" t="s">
        <v>153</v>
      </c>
      <c r="E164" s="206" t="s">
        <v>1086</v>
      </c>
      <c r="F164" s="207" t="s">
        <v>1087</v>
      </c>
      <c r="G164" s="208" t="s">
        <v>172</v>
      </c>
      <c r="H164" s="209">
        <v>170</v>
      </c>
      <c r="I164" s="210"/>
      <c r="J164" s="211">
        <f t="shared" si="10"/>
        <v>0</v>
      </c>
      <c r="K164" s="207" t="s">
        <v>157</v>
      </c>
      <c r="L164" s="36"/>
      <c r="M164" s="212" t="s">
        <v>1</v>
      </c>
      <c r="N164" s="213" t="s">
        <v>40</v>
      </c>
      <c r="O164" s="68"/>
      <c r="P164" s="214">
        <f t="shared" si="11"/>
        <v>0</v>
      </c>
      <c r="Q164" s="214">
        <v>0</v>
      </c>
      <c r="R164" s="214">
        <f t="shared" si="12"/>
        <v>0</v>
      </c>
      <c r="S164" s="214">
        <v>0</v>
      </c>
      <c r="T164" s="21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6" t="s">
        <v>218</v>
      </c>
      <c r="AT164" s="216" t="s">
        <v>153</v>
      </c>
      <c r="AU164" s="216" t="s">
        <v>84</v>
      </c>
      <c r="AY164" s="14" t="s">
        <v>151</v>
      </c>
      <c r="BE164" s="217">
        <f t="shared" si="14"/>
        <v>0</v>
      </c>
      <c r="BF164" s="217">
        <f t="shared" si="15"/>
        <v>0</v>
      </c>
      <c r="BG164" s="217">
        <f t="shared" si="16"/>
        <v>0</v>
      </c>
      <c r="BH164" s="217">
        <f t="shared" si="17"/>
        <v>0</v>
      </c>
      <c r="BI164" s="217">
        <f t="shared" si="18"/>
        <v>0</v>
      </c>
      <c r="BJ164" s="14" t="s">
        <v>80</v>
      </c>
      <c r="BK164" s="217">
        <f t="shared" si="19"/>
        <v>0</v>
      </c>
      <c r="BL164" s="14" t="s">
        <v>218</v>
      </c>
      <c r="BM164" s="216" t="s">
        <v>338</v>
      </c>
    </row>
    <row r="165" spans="1:65" s="2" customFormat="1" ht="21.75" customHeight="1">
      <c r="A165" s="31"/>
      <c r="B165" s="32"/>
      <c r="C165" s="219" t="s">
        <v>254</v>
      </c>
      <c r="D165" s="219" t="s">
        <v>537</v>
      </c>
      <c r="E165" s="220" t="s">
        <v>1088</v>
      </c>
      <c r="F165" s="221" t="s">
        <v>1089</v>
      </c>
      <c r="G165" s="222" t="s">
        <v>172</v>
      </c>
      <c r="H165" s="223">
        <v>170</v>
      </c>
      <c r="I165" s="224"/>
      <c r="J165" s="225">
        <f t="shared" si="10"/>
        <v>0</v>
      </c>
      <c r="K165" s="221" t="s">
        <v>1</v>
      </c>
      <c r="L165" s="226"/>
      <c r="M165" s="227" t="s">
        <v>1</v>
      </c>
      <c r="N165" s="228" t="s">
        <v>40</v>
      </c>
      <c r="O165" s="68"/>
      <c r="P165" s="214">
        <f t="shared" si="11"/>
        <v>0</v>
      </c>
      <c r="Q165" s="214">
        <v>0</v>
      </c>
      <c r="R165" s="214">
        <f t="shared" si="12"/>
        <v>0</v>
      </c>
      <c r="S165" s="214">
        <v>0</v>
      </c>
      <c r="T165" s="21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6" t="s">
        <v>290</v>
      </c>
      <c r="AT165" s="216" t="s">
        <v>537</v>
      </c>
      <c r="AU165" s="216" t="s">
        <v>84</v>
      </c>
      <c r="AY165" s="14" t="s">
        <v>151</v>
      </c>
      <c r="BE165" s="217">
        <f t="shared" si="14"/>
        <v>0</v>
      </c>
      <c r="BF165" s="217">
        <f t="shared" si="15"/>
        <v>0</v>
      </c>
      <c r="BG165" s="217">
        <f t="shared" si="16"/>
        <v>0</v>
      </c>
      <c r="BH165" s="217">
        <f t="shared" si="17"/>
        <v>0</v>
      </c>
      <c r="BI165" s="217">
        <f t="shared" si="18"/>
        <v>0</v>
      </c>
      <c r="BJ165" s="14" t="s">
        <v>80</v>
      </c>
      <c r="BK165" s="217">
        <f t="shared" si="19"/>
        <v>0</v>
      </c>
      <c r="BL165" s="14" t="s">
        <v>218</v>
      </c>
      <c r="BM165" s="216" t="s">
        <v>346</v>
      </c>
    </row>
    <row r="166" spans="1:65" s="2" customFormat="1" ht="21.75" customHeight="1">
      <c r="A166" s="31"/>
      <c r="B166" s="32"/>
      <c r="C166" s="205" t="s">
        <v>258</v>
      </c>
      <c r="D166" s="205" t="s">
        <v>153</v>
      </c>
      <c r="E166" s="206" t="s">
        <v>1090</v>
      </c>
      <c r="F166" s="207" t="s">
        <v>1091</v>
      </c>
      <c r="G166" s="208" t="s">
        <v>205</v>
      </c>
      <c r="H166" s="209">
        <v>20</v>
      </c>
      <c r="I166" s="210"/>
      <c r="J166" s="211">
        <f t="shared" si="10"/>
        <v>0</v>
      </c>
      <c r="K166" s="207" t="s">
        <v>157</v>
      </c>
      <c r="L166" s="36"/>
      <c r="M166" s="212" t="s">
        <v>1</v>
      </c>
      <c r="N166" s="213" t="s">
        <v>40</v>
      </c>
      <c r="O166" s="68"/>
      <c r="P166" s="214">
        <f t="shared" si="11"/>
        <v>0</v>
      </c>
      <c r="Q166" s="214">
        <v>0</v>
      </c>
      <c r="R166" s="214">
        <f t="shared" si="12"/>
        <v>0</v>
      </c>
      <c r="S166" s="214">
        <v>0</v>
      </c>
      <c r="T166" s="21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6" t="s">
        <v>218</v>
      </c>
      <c r="AT166" s="216" t="s">
        <v>153</v>
      </c>
      <c r="AU166" s="216" t="s">
        <v>84</v>
      </c>
      <c r="AY166" s="14" t="s">
        <v>151</v>
      </c>
      <c r="BE166" s="217">
        <f t="shared" si="14"/>
        <v>0</v>
      </c>
      <c r="BF166" s="217">
        <f t="shared" si="15"/>
        <v>0</v>
      </c>
      <c r="BG166" s="217">
        <f t="shared" si="16"/>
        <v>0</v>
      </c>
      <c r="BH166" s="217">
        <f t="shared" si="17"/>
        <v>0</v>
      </c>
      <c r="BI166" s="217">
        <f t="shared" si="18"/>
        <v>0</v>
      </c>
      <c r="BJ166" s="14" t="s">
        <v>80</v>
      </c>
      <c r="BK166" s="217">
        <f t="shared" si="19"/>
        <v>0</v>
      </c>
      <c r="BL166" s="14" t="s">
        <v>218</v>
      </c>
      <c r="BM166" s="216" t="s">
        <v>354</v>
      </c>
    </row>
    <row r="167" spans="1:65" s="2" customFormat="1" ht="16.5" customHeight="1">
      <c r="A167" s="31"/>
      <c r="B167" s="32"/>
      <c r="C167" s="219" t="s">
        <v>262</v>
      </c>
      <c r="D167" s="219" t="s">
        <v>537</v>
      </c>
      <c r="E167" s="220" t="s">
        <v>1092</v>
      </c>
      <c r="F167" s="221" t="s">
        <v>1093</v>
      </c>
      <c r="G167" s="222" t="s">
        <v>205</v>
      </c>
      <c r="H167" s="223">
        <v>21</v>
      </c>
      <c r="I167" s="224"/>
      <c r="J167" s="225">
        <f t="shared" si="10"/>
        <v>0</v>
      </c>
      <c r="K167" s="221" t="s">
        <v>157</v>
      </c>
      <c r="L167" s="226"/>
      <c r="M167" s="227" t="s">
        <v>1</v>
      </c>
      <c r="N167" s="228" t="s">
        <v>40</v>
      </c>
      <c r="O167" s="68"/>
      <c r="P167" s="214">
        <f t="shared" si="11"/>
        <v>0</v>
      </c>
      <c r="Q167" s="214">
        <v>7E-05</v>
      </c>
      <c r="R167" s="214">
        <f t="shared" si="12"/>
        <v>0.00147</v>
      </c>
      <c r="S167" s="214">
        <v>0</v>
      </c>
      <c r="T167" s="215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6" t="s">
        <v>290</v>
      </c>
      <c r="AT167" s="216" t="s">
        <v>537</v>
      </c>
      <c r="AU167" s="216" t="s">
        <v>84</v>
      </c>
      <c r="AY167" s="14" t="s">
        <v>151</v>
      </c>
      <c r="BE167" s="217">
        <f t="shared" si="14"/>
        <v>0</v>
      </c>
      <c r="BF167" s="217">
        <f t="shared" si="15"/>
        <v>0</v>
      </c>
      <c r="BG167" s="217">
        <f t="shared" si="16"/>
        <v>0</v>
      </c>
      <c r="BH167" s="217">
        <f t="shared" si="17"/>
        <v>0</v>
      </c>
      <c r="BI167" s="217">
        <f t="shared" si="18"/>
        <v>0</v>
      </c>
      <c r="BJ167" s="14" t="s">
        <v>80</v>
      </c>
      <c r="BK167" s="217">
        <f t="shared" si="19"/>
        <v>0</v>
      </c>
      <c r="BL167" s="14" t="s">
        <v>218</v>
      </c>
      <c r="BM167" s="216" t="s">
        <v>362</v>
      </c>
    </row>
    <row r="168" spans="1:65" s="2" customFormat="1" ht="21.75" customHeight="1">
      <c r="A168" s="31"/>
      <c r="B168" s="32"/>
      <c r="C168" s="205" t="s">
        <v>266</v>
      </c>
      <c r="D168" s="205" t="s">
        <v>153</v>
      </c>
      <c r="E168" s="206" t="s">
        <v>917</v>
      </c>
      <c r="F168" s="207" t="s">
        <v>918</v>
      </c>
      <c r="G168" s="208" t="s">
        <v>205</v>
      </c>
      <c r="H168" s="209">
        <v>60</v>
      </c>
      <c r="I168" s="210"/>
      <c r="J168" s="211">
        <f t="shared" si="10"/>
        <v>0</v>
      </c>
      <c r="K168" s="207" t="s">
        <v>157</v>
      </c>
      <c r="L168" s="36"/>
      <c r="M168" s="212" t="s">
        <v>1</v>
      </c>
      <c r="N168" s="213" t="s">
        <v>40</v>
      </c>
      <c r="O168" s="68"/>
      <c r="P168" s="214">
        <f t="shared" si="11"/>
        <v>0</v>
      </c>
      <c r="Q168" s="214">
        <v>0</v>
      </c>
      <c r="R168" s="214">
        <f t="shared" si="12"/>
        <v>0</v>
      </c>
      <c r="S168" s="214">
        <v>0</v>
      </c>
      <c r="T168" s="215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6" t="s">
        <v>218</v>
      </c>
      <c r="AT168" s="216" t="s">
        <v>153</v>
      </c>
      <c r="AU168" s="216" t="s">
        <v>84</v>
      </c>
      <c r="AY168" s="14" t="s">
        <v>151</v>
      </c>
      <c r="BE168" s="217">
        <f t="shared" si="14"/>
        <v>0</v>
      </c>
      <c r="BF168" s="217">
        <f t="shared" si="15"/>
        <v>0</v>
      </c>
      <c r="BG168" s="217">
        <f t="shared" si="16"/>
        <v>0</v>
      </c>
      <c r="BH168" s="217">
        <f t="shared" si="17"/>
        <v>0</v>
      </c>
      <c r="BI168" s="217">
        <f t="shared" si="18"/>
        <v>0</v>
      </c>
      <c r="BJ168" s="14" t="s">
        <v>80</v>
      </c>
      <c r="BK168" s="217">
        <f t="shared" si="19"/>
        <v>0</v>
      </c>
      <c r="BL168" s="14" t="s">
        <v>218</v>
      </c>
      <c r="BM168" s="216" t="s">
        <v>370</v>
      </c>
    </row>
    <row r="169" spans="1:65" s="2" customFormat="1" ht="16.5" customHeight="1">
      <c r="A169" s="31"/>
      <c r="B169" s="32"/>
      <c r="C169" s="219" t="s">
        <v>270</v>
      </c>
      <c r="D169" s="219" t="s">
        <v>537</v>
      </c>
      <c r="E169" s="220" t="s">
        <v>919</v>
      </c>
      <c r="F169" s="221" t="s">
        <v>920</v>
      </c>
      <c r="G169" s="222" t="s">
        <v>205</v>
      </c>
      <c r="H169" s="223">
        <v>63</v>
      </c>
      <c r="I169" s="224"/>
      <c r="J169" s="225">
        <f t="shared" si="10"/>
        <v>0</v>
      </c>
      <c r="K169" s="221" t="s">
        <v>157</v>
      </c>
      <c r="L169" s="226"/>
      <c r="M169" s="227" t="s">
        <v>1</v>
      </c>
      <c r="N169" s="228" t="s">
        <v>40</v>
      </c>
      <c r="O169" s="68"/>
      <c r="P169" s="214">
        <f t="shared" si="11"/>
        <v>0</v>
      </c>
      <c r="Q169" s="214">
        <v>0.00018</v>
      </c>
      <c r="R169" s="214">
        <f t="shared" si="12"/>
        <v>0.011340000000000001</v>
      </c>
      <c r="S169" s="214">
        <v>0</v>
      </c>
      <c r="T169" s="215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6" t="s">
        <v>290</v>
      </c>
      <c r="AT169" s="216" t="s">
        <v>537</v>
      </c>
      <c r="AU169" s="216" t="s">
        <v>84</v>
      </c>
      <c r="AY169" s="14" t="s">
        <v>151</v>
      </c>
      <c r="BE169" s="217">
        <f t="shared" si="14"/>
        <v>0</v>
      </c>
      <c r="BF169" s="217">
        <f t="shared" si="15"/>
        <v>0</v>
      </c>
      <c r="BG169" s="217">
        <f t="shared" si="16"/>
        <v>0</v>
      </c>
      <c r="BH169" s="217">
        <f t="shared" si="17"/>
        <v>0</v>
      </c>
      <c r="BI169" s="217">
        <f t="shared" si="18"/>
        <v>0</v>
      </c>
      <c r="BJ169" s="14" t="s">
        <v>80</v>
      </c>
      <c r="BK169" s="217">
        <f t="shared" si="19"/>
        <v>0</v>
      </c>
      <c r="BL169" s="14" t="s">
        <v>218</v>
      </c>
      <c r="BM169" s="216" t="s">
        <v>378</v>
      </c>
    </row>
    <row r="170" spans="1:65" s="2" customFormat="1" ht="21.75" customHeight="1">
      <c r="A170" s="31"/>
      <c r="B170" s="32"/>
      <c r="C170" s="205" t="s">
        <v>274</v>
      </c>
      <c r="D170" s="205" t="s">
        <v>153</v>
      </c>
      <c r="E170" s="206" t="s">
        <v>1094</v>
      </c>
      <c r="F170" s="207" t="s">
        <v>1095</v>
      </c>
      <c r="G170" s="208" t="s">
        <v>205</v>
      </c>
      <c r="H170" s="209">
        <v>7</v>
      </c>
      <c r="I170" s="210"/>
      <c r="J170" s="211">
        <f t="shared" si="10"/>
        <v>0</v>
      </c>
      <c r="K170" s="207" t="s">
        <v>157</v>
      </c>
      <c r="L170" s="36"/>
      <c r="M170" s="212" t="s">
        <v>1</v>
      </c>
      <c r="N170" s="213" t="s">
        <v>40</v>
      </c>
      <c r="O170" s="68"/>
      <c r="P170" s="214">
        <f t="shared" si="11"/>
        <v>0</v>
      </c>
      <c r="Q170" s="214">
        <v>0</v>
      </c>
      <c r="R170" s="214">
        <f t="shared" si="12"/>
        <v>0</v>
      </c>
      <c r="S170" s="214">
        <v>0</v>
      </c>
      <c r="T170" s="215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6" t="s">
        <v>218</v>
      </c>
      <c r="AT170" s="216" t="s">
        <v>153</v>
      </c>
      <c r="AU170" s="216" t="s">
        <v>84</v>
      </c>
      <c r="AY170" s="14" t="s">
        <v>151</v>
      </c>
      <c r="BE170" s="217">
        <f t="shared" si="14"/>
        <v>0</v>
      </c>
      <c r="BF170" s="217">
        <f t="shared" si="15"/>
        <v>0</v>
      </c>
      <c r="BG170" s="217">
        <f t="shared" si="16"/>
        <v>0</v>
      </c>
      <c r="BH170" s="217">
        <f t="shared" si="17"/>
        <v>0</v>
      </c>
      <c r="BI170" s="217">
        <f t="shared" si="18"/>
        <v>0</v>
      </c>
      <c r="BJ170" s="14" t="s">
        <v>80</v>
      </c>
      <c r="BK170" s="217">
        <f t="shared" si="19"/>
        <v>0</v>
      </c>
      <c r="BL170" s="14" t="s">
        <v>218</v>
      </c>
      <c r="BM170" s="216" t="s">
        <v>389</v>
      </c>
    </row>
    <row r="171" spans="1:65" s="2" customFormat="1" ht="16.5" customHeight="1">
      <c r="A171" s="31"/>
      <c r="B171" s="32"/>
      <c r="C171" s="219" t="s">
        <v>278</v>
      </c>
      <c r="D171" s="219" t="s">
        <v>537</v>
      </c>
      <c r="E171" s="220" t="s">
        <v>1096</v>
      </c>
      <c r="F171" s="221" t="s">
        <v>1097</v>
      </c>
      <c r="G171" s="222" t="s">
        <v>205</v>
      </c>
      <c r="H171" s="223">
        <v>7.35</v>
      </c>
      <c r="I171" s="224"/>
      <c r="J171" s="225">
        <f t="shared" si="10"/>
        <v>0</v>
      </c>
      <c r="K171" s="221" t="s">
        <v>157</v>
      </c>
      <c r="L171" s="226"/>
      <c r="M171" s="227" t="s">
        <v>1</v>
      </c>
      <c r="N171" s="228" t="s">
        <v>40</v>
      </c>
      <c r="O171" s="68"/>
      <c r="P171" s="214">
        <f t="shared" si="11"/>
        <v>0</v>
      </c>
      <c r="Q171" s="214">
        <v>0.00027</v>
      </c>
      <c r="R171" s="214">
        <f t="shared" si="12"/>
        <v>0.0019844999999999997</v>
      </c>
      <c r="S171" s="214">
        <v>0</v>
      </c>
      <c r="T171" s="215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6" t="s">
        <v>290</v>
      </c>
      <c r="AT171" s="216" t="s">
        <v>537</v>
      </c>
      <c r="AU171" s="216" t="s">
        <v>84</v>
      </c>
      <c r="AY171" s="14" t="s">
        <v>151</v>
      </c>
      <c r="BE171" s="217">
        <f t="shared" si="14"/>
        <v>0</v>
      </c>
      <c r="BF171" s="217">
        <f t="shared" si="15"/>
        <v>0</v>
      </c>
      <c r="BG171" s="217">
        <f t="shared" si="16"/>
        <v>0</v>
      </c>
      <c r="BH171" s="217">
        <f t="shared" si="17"/>
        <v>0</v>
      </c>
      <c r="BI171" s="217">
        <f t="shared" si="18"/>
        <v>0</v>
      </c>
      <c r="BJ171" s="14" t="s">
        <v>80</v>
      </c>
      <c r="BK171" s="217">
        <f t="shared" si="19"/>
        <v>0</v>
      </c>
      <c r="BL171" s="14" t="s">
        <v>218</v>
      </c>
      <c r="BM171" s="216" t="s">
        <v>397</v>
      </c>
    </row>
    <row r="172" spans="1:65" s="2" customFormat="1" ht="21.75" customHeight="1">
      <c r="A172" s="31"/>
      <c r="B172" s="32"/>
      <c r="C172" s="205" t="s">
        <v>282</v>
      </c>
      <c r="D172" s="205" t="s">
        <v>153</v>
      </c>
      <c r="E172" s="206" t="s">
        <v>1098</v>
      </c>
      <c r="F172" s="207" t="s">
        <v>1099</v>
      </c>
      <c r="G172" s="208" t="s">
        <v>205</v>
      </c>
      <c r="H172" s="209">
        <v>16</v>
      </c>
      <c r="I172" s="210"/>
      <c r="J172" s="211">
        <f t="shared" si="10"/>
        <v>0</v>
      </c>
      <c r="K172" s="207" t="s">
        <v>157</v>
      </c>
      <c r="L172" s="36"/>
      <c r="M172" s="212" t="s">
        <v>1</v>
      </c>
      <c r="N172" s="213" t="s">
        <v>40</v>
      </c>
      <c r="O172" s="68"/>
      <c r="P172" s="214">
        <f t="shared" si="11"/>
        <v>0</v>
      </c>
      <c r="Q172" s="214">
        <v>0</v>
      </c>
      <c r="R172" s="214">
        <f t="shared" si="12"/>
        <v>0</v>
      </c>
      <c r="S172" s="214">
        <v>0</v>
      </c>
      <c r="T172" s="215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6" t="s">
        <v>218</v>
      </c>
      <c r="AT172" s="216" t="s">
        <v>153</v>
      </c>
      <c r="AU172" s="216" t="s">
        <v>84</v>
      </c>
      <c r="AY172" s="14" t="s">
        <v>151</v>
      </c>
      <c r="BE172" s="217">
        <f t="shared" si="14"/>
        <v>0</v>
      </c>
      <c r="BF172" s="217">
        <f t="shared" si="15"/>
        <v>0</v>
      </c>
      <c r="BG172" s="217">
        <f t="shared" si="16"/>
        <v>0</v>
      </c>
      <c r="BH172" s="217">
        <f t="shared" si="17"/>
        <v>0</v>
      </c>
      <c r="BI172" s="217">
        <f t="shared" si="18"/>
        <v>0</v>
      </c>
      <c r="BJ172" s="14" t="s">
        <v>80</v>
      </c>
      <c r="BK172" s="217">
        <f t="shared" si="19"/>
        <v>0</v>
      </c>
      <c r="BL172" s="14" t="s">
        <v>218</v>
      </c>
      <c r="BM172" s="216" t="s">
        <v>405</v>
      </c>
    </row>
    <row r="173" spans="1:65" s="2" customFormat="1" ht="16.5" customHeight="1">
      <c r="A173" s="31"/>
      <c r="B173" s="32"/>
      <c r="C173" s="219" t="s">
        <v>286</v>
      </c>
      <c r="D173" s="219" t="s">
        <v>537</v>
      </c>
      <c r="E173" s="220" t="s">
        <v>1100</v>
      </c>
      <c r="F173" s="221" t="s">
        <v>1101</v>
      </c>
      <c r="G173" s="222" t="s">
        <v>205</v>
      </c>
      <c r="H173" s="223">
        <v>16</v>
      </c>
      <c r="I173" s="224"/>
      <c r="J173" s="225">
        <f t="shared" si="10"/>
        <v>0</v>
      </c>
      <c r="K173" s="221" t="s">
        <v>1</v>
      </c>
      <c r="L173" s="226"/>
      <c r="M173" s="227" t="s">
        <v>1</v>
      </c>
      <c r="N173" s="228" t="s">
        <v>40</v>
      </c>
      <c r="O173" s="68"/>
      <c r="P173" s="214">
        <f t="shared" si="11"/>
        <v>0</v>
      </c>
      <c r="Q173" s="214">
        <v>0</v>
      </c>
      <c r="R173" s="214">
        <f t="shared" si="12"/>
        <v>0</v>
      </c>
      <c r="S173" s="214">
        <v>0</v>
      </c>
      <c r="T173" s="215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6" t="s">
        <v>290</v>
      </c>
      <c r="AT173" s="216" t="s">
        <v>537</v>
      </c>
      <c r="AU173" s="216" t="s">
        <v>84</v>
      </c>
      <c r="AY173" s="14" t="s">
        <v>151</v>
      </c>
      <c r="BE173" s="217">
        <f t="shared" si="14"/>
        <v>0</v>
      </c>
      <c r="BF173" s="217">
        <f t="shared" si="15"/>
        <v>0</v>
      </c>
      <c r="BG173" s="217">
        <f t="shared" si="16"/>
        <v>0</v>
      </c>
      <c r="BH173" s="217">
        <f t="shared" si="17"/>
        <v>0</v>
      </c>
      <c r="BI173" s="217">
        <f t="shared" si="18"/>
        <v>0</v>
      </c>
      <c r="BJ173" s="14" t="s">
        <v>80</v>
      </c>
      <c r="BK173" s="217">
        <f t="shared" si="19"/>
        <v>0</v>
      </c>
      <c r="BL173" s="14" t="s">
        <v>218</v>
      </c>
      <c r="BM173" s="216" t="s">
        <v>413</v>
      </c>
    </row>
    <row r="174" spans="1:65" s="2" customFormat="1" ht="21.75" customHeight="1">
      <c r="A174" s="31"/>
      <c r="B174" s="32"/>
      <c r="C174" s="205" t="s">
        <v>290</v>
      </c>
      <c r="D174" s="205" t="s">
        <v>153</v>
      </c>
      <c r="E174" s="206" t="s">
        <v>921</v>
      </c>
      <c r="F174" s="207" t="s">
        <v>922</v>
      </c>
      <c r="G174" s="208" t="s">
        <v>205</v>
      </c>
      <c r="H174" s="209">
        <v>1300</v>
      </c>
      <c r="I174" s="210"/>
      <c r="J174" s="211">
        <f t="shared" si="10"/>
        <v>0</v>
      </c>
      <c r="K174" s="207" t="s">
        <v>157</v>
      </c>
      <c r="L174" s="36"/>
      <c r="M174" s="212" t="s">
        <v>1</v>
      </c>
      <c r="N174" s="213" t="s">
        <v>40</v>
      </c>
      <c r="O174" s="68"/>
      <c r="P174" s="214">
        <f t="shared" si="11"/>
        <v>0</v>
      </c>
      <c r="Q174" s="214">
        <v>0</v>
      </c>
      <c r="R174" s="214">
        <f t="shared" si="12"/>
        <v>0</v>
      </c>
      <c r="S174" s="214">
        <v>0</v>
      </c>
      <c r="T174" s="215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6" t="s">
        <v>218</v>
      </c>
      <c r="AT174" s="216" t="s">
        <v>153</v>
      </c>
      <c r="AU174" s="216" t="s">
        <v>84</v>
      </c>
      <c r="AY174" s="14" t="s">
        <v>151</v>
      </c>
      <c r="BE174" s="217">
        <f t="shared" si="14"/>
        <v>0</v>
      </c>
      <c r="BF174" s="217">
        <f t="shared" si="15"/>
        <v>0</v>
      </c>
      <c r="BG174" s="217">
        <f t="shared" si="16"/>
        <v>0</v>
      </c>
      <c r="BH174" s="217">
        <f t="shared" si="17"/>
        <v>0</v>
      </c>
      <c r="BI174" s="217">
        <f t="shared" si="18"/>
        <v>0</v>
      </c>
      <c r="BJ174" s="14" t="s">
        <v>80</v>
      </c>
      <c r="BK174" s="217">
        <f t="shared" si="19"/>
        <v>0</v>
      </c>
      <c r="BL174" s="14" t="s">
        <v>218</v>
      </c>
      <c r="BM174" s="216" t="s">
        <v>421</v>
      </c>
    </row>
    <row r="175" spans="1:65" s="2" customFormat="1" ht="16.5" customHeight="1">
      <c r="A175" s="31"/>
      <c r="B175" s="32"/>
      <c r="C175" s="219" t="s">
        <v>294</v>
      </c>
      <c r="D175" s="219" t="s">
        <v>537</v>
      </c>
      <c r="E175" s="220" t="s">
        <v>923</v>
      </c>
      <c r="F175" s="221" t="s">
        <v>924</v>
      </c>
      <c r="G175" s="222" t="s">
        <v>205</v>
      </c>
      <c r="H175" s="223">
        <v>1300</v>
      </c>
      <c r="I175" s="224"/>
      <c r="J175" s="225">
        <f t="shared" si="10"/>
        <v>0</v>
      </c>
      <c r="K175" s="221" t="s">
        <v>1</v>
      </c>
      <c r="L175" s="226"/>
      <c r="M175" s="227" t="s">
        <v>1</v>
      </c>
      <c r="N175" s="228" t="s">
        <v>40</v>
      </c>
      <c r="O175" s="68"/>
      <c r="P175" s="214">
        <f t="shared" si="11"/>
        <v>0</v>
      </c>
      <c r="Q175" s="214">
        <v>0</v>
      </c>
      <c r="R175" s="214">
        <f t="shared" si="12"/>
        <v>0</v>
      </c>
      <c r="S175" s="214">
        <v>0</v>
      </c>
      <c r="T175" s="215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6" t="s">
        <v>290</v>
      </c>
      <c r="AT175" s="216" t="s">
        <v>537</v>
      </c>
      <c r="AU175" s="216" t="s">
        <v>84</v>
      </c>
      <c r="AY175" s="14" t="s">
        <v>151</v>
      </c>
      <c r="BE175" s="217">
        <f t="shared" si="14"/>
        <v>0</v>
      </c>
      <c r="BF175" s="217">
        <f t="shared" si="15"/>
        <v>0</v>
      </c>
      <c r="BG175" s="217">
        <f t="shared" si="16"/>
        <v>0</v>
      </c>
      <c r="BH175" s="217">
        <f t="shared" si="17"/>
        <v>0</v>
      </c>
      <c r="BI175" s="217">
        <f t="shared" si="18"/>
        <v>0</v>
      </c>
      <c r="BJ175" s="14" t="s">
        <v>80</v>
      </c>
      <c r="BK175" s="217">
        <f t="shared" si="19"/>
        <v>0</v>
      </c>
      <c r="BL175" s="14" t="s">
        <v>218</v>
      </c>
      <c r="BM175" s="216" t="s">
        <v>429</v>
      </c>
    </row>
    <row r="176" spans="1:65" s="2" customFormat="1" ht="21.75" customHeight="1">
      <c r="A176" s="31"/>
      <c r="B176" s="32"/>
      <c r="C176" s="205" t="s">
        <v>298</v>
      </c>
      <c r="D176" s="205" t="s">
        <v>153</v>
      </c>
      <c r="E176" s="206" t="s">
        <v>921</v>
      </c>
      <c r="F176" s="207" t="s">
        <v>922</v>
      </c>
      <c r="G176" s="208" t="s">
        <v>205</v>
      </c>
      <c r="H176" s="209">
        <v>1600</v>
      </c>
      <c r="I176" s="210"/>
      <c r="J176" s="211">
        <f t="shared" si="10"/>
        <v>0</v>
      </c>
      <c r="K176" s="207" t="s">
        <v>157</v>
      </c>
      <c r="L176" s="36"/>
      <c r="M176" s="212" t="s">
        <v>1</v>
      </c>
      <c r="N176" s="213" t="s">
        <v>40</v>
      </c>
      <c r="O176" s="68"/>
      <c r="P176" s="214">
        <f t="shared" si="11"/>
        <v>0</v>
      </c>
      <c r="Q176" s="214">
        <v>0</v>
      </c>
      <c r="R176" s="214">
        <f t="shared" si="12"/>
        <v>0</v>
      </c>
      <c r="S176" s="214">
        <v>0</v>
      </c>
      <c r="T176" s="215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6" t="s">
        <v>218</v>
      </c>
      <c r="AT176" s="216" t="s">
        <v>153</v>
      </c>
      <c r="AU176" s="216" t="s">
        <v>84</v>
      </c>
      <c r="AY176" s="14" t="s">
        <v>151</v>
      </c>
      <c r="BE176" s="217">
        <f t="shared" si="14"/>
        <v>0</v>
      </c>
      <c r="BF176" s="217">
        <f t="shared" si="15"/>
        <v>0</v>
      </c>
      <c r="BG176" s="217">
        <f t="shared" si="16"/>
        <v>0</v>
      </c>
      <c r="BH176" s="217">
        <f t="shared" si="17"/>
        <v>0</v>
      </c>
      <c r="BI176" s="217">
        <f t="shared" si="18"/>
        <v>0</v>
      </c>
      <c r="BJ176" s="14" t="s">
        <v>80</v>
      </c>
      <c r="BK176" s="217">
        <f t="shared" si="19"/>
        <v>0</v>
      </c>
      <c r="BL176" s="14" t="s">
        <v>218</v>
      </c>
      <c r="BM176" s="216" t="s">
        <v>437</v>
      </c>
    </row>
    <row r="177" spans="1:65" s="2" customFormat="1" ht="16.5" customHeight="1">
      <c r="A177" s="31"/>
      <c r="B177" s="32"/>
      <c r="C177" s="219" t="s">
        <v>302</v>
      </c>
      <c r="D177" s="219" t="s">
        <v>537</v>
      </c>
      <c r="E177" s="220" t="s">
        <v>925</v>
      </c>
      <c r="F177" s="221" t="s">
        <v>926</v>
      </c>
      <c r="G177" s="222" t="s">
        <v>205</v>
      </c>
      <c r="H177" s="223">
        <v>1600</v>
      </c>
      <c r="I177" s="224"/>
      <c r="J177" s="225">
        <f t="shared" si="10"/>
        <v>0</v>
      </c>
      <c r="K177" s="221" t="s">
        <v>1</v>
      </c>
      <c r="L177" s="226"/>
      <c r="M177" s="227" t="s">
        <v>1</v>
      </c>
      <c r="N177" s="228" t="s">
        <v>40</v>
      </c>
      <c r="O177" s="68"/>
      <c r="P177" s="214">
        <f t="shared" si="11"/>
        <v>0</v>
      </c>
      <c r="Q177" s="214">
        <v>0</v>
      </c>
      <c r="R177" s="214">
        <f t="shared" si="12"/>
        <v>0</v>
      </c>
      <c r="S177" s="214">
        <v>0</v>
      </c>
      <c r="T177" s="215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6" t="s">
        <v>290</v>
      </c>
      <c r="AT177" s="216" t="s">
        <v>537</v>
      </c>
      <c r="AU177" s="216" t="s">
        <v>84</v>
      </c>
      <c r="AY177" s="14" t="s">
        <v>151</v>
      </c>
      <c r="BE177" s="217">
        <f t="shared" si="14"/>
        <v>0</v>
      </c>
      <c r="BF177" s="217">
        <f t="shared" si="15"/>
        <v>0</v>
      </c>
      <c r="BG177" s="217">
        <f t="shared" si="16"/>
        <v>0</v>
      </c>
      <c r="BH177" s="217">
        <f t="shared" si="17"/>
        <v>0</v>
      </c>
      <c r="BI177" s="217">
        <f t="shared" si="18"/>
        <v>0</v>
      </c>
      <c r="BJ177" s="14" t="s">
        <v>80</v>
      </c>
      <c r="BK177" s="217">
        <f t="shared" si="19"/>
        <v>0</v>
      </c>
      <c r="BL177" s="14" t="s">
        <v>218</v>
      </c>
      <c r="BM177" s="216" t="s">
        <v>445</v>
      </c>
    </row>
    <row r="178" spans="1:65" s="2" customFormat="1" ht="21.75" customHeight="1">
      <c r="A178" s="31"/>
      <c r="B178" s="32"/>
      <c r="C178" s="205" t="s">
        <v>306</v>
      </c>
      <c r="D178" s="205" t="s">
        <v>153</v>
      </c>
      <c r="E178" s="206" t="s">
        <v>1102</v>
      </c>
      <c r="F178" s="207" t="s">
        <v>1103</v>
      </c>
      <c r="G178" s="208" t="s">
        <v>205</v>
      </c>
      <c r="H178" s="209">
        <v>40</v>
      </c>
      <c r="I178" s="210"/>
      <c r="J178" s="211">
        <f t="shared" si="10"/>
        <v>0</v>
      </c>
      <c r="K178" s="207" t="s">
        <v>1</v>
      </c>
      <c r="L178" s="36"/>
      <c r="M178" s="212" t="s">
        <v>1</v>
      </c>
      <c r="N178" s="213" t="s">
        <v>40</v>
      </c>
      <c r="O178" s="68"/>
      <c r="P178" s="214">
        <f t="shared" si="11"/>
        <v>0</v>
      </c>
      <c r="Q178" s="214">
        <v>0</v>
      </c>
      <c r="R178" s="214">
        <f t="shared" si="12"/>
        <v>0</v>
      </c>
      <c r="S178" s="214">
        <v>0</v>
      </c>
      <c r="T178" s="215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6" t="s">
        <v>218</v>
      </c>
      <c r="AT178" s="216" t="s">
        <v>153</v>
      </c>
      <c r="AU178" s="216" t="s">
        <v>84</v>
      </c>
      <c r="AY178" s="14" t="s">
        <v>151</v>
      </c>
      <c r="BE178" s="217">
        <f t="shared" si="14"/>
        <v>0</v>
      </c>
      <c r="BF178" s="217">
        <f t="shared" si="15"/>
        <v>0</v>
      </c>
      <c r="BG178" s="217">
        <f t="shared" si="16"/>
        <v>0</v>
      </c>
      <c r="BH178" s="217">
        <f t="shared" si="17"/>
        <v>0</v>
      </c>
      <c r="BI178" s="217">
        <f t="shared" si="18"/>
        <v>0</v>
      </c>
      <c r="BJ178" s="14" t="s">
        <v>80</v>
      </c>
      <c r="BK178" s="217">
        <f t="shared" si="19"/>
        <v>0</v>
      </c>
      <c r="BL178" s="14" t="s">
        <v>218</v>
      </c>
      <c r="BM178" s="216" t="s">
        <v>453</v>
      </c>
    </row>
    <row r="179" spans="1:65" s="2" customFormat="1" ht="16.5" customHeight="1">
      <c r="A179" s="31"/>
      <c r="B179" s="32"/>
      <c r="C179" s="219" t="s">
        <v>310</v>
      </c>
      <c r="D179" s="219" t="s">
        <v>537</v>
      </c>
      <c r="E179" s="220" t="s">
        <v>1104</v>
      </c>
      <c r="F179" s="221" t="s">
        <v>1105</v>
      </c>
      <c r="G179" s="222" t="s">
        <v>205</v>
      </c>
      <c r="H179" s="223">
        <v>42</v>
      </c>
      <c r="I179" s="224"/>
      <c r="J179" s="225">
        <f t="shared" si="10"/>
        <v>0</v>
      </c>
      <c r="K179" s="221" t="s">
        <v>1</v>
      </c>
      <c r="L179" s="226"/>
      <c r="M179" s="227" t="s">
        <v>1</v>
      </c>
      <c r="N179" s="228" t="s">
        <v>40</v>
      </c>
      <c r="O179" s="68"/>
      <c r="P179" s="214">
        <f t="shared" si="11"/>
        <v>0</v>
      </c>
      <c r="Q179" s="214">
        <v>0</v>
      </c>
      <c r="R179" s="214">
        <f t="shared" si="12"/>
        <v>0</v>
      </c>
      <c r="S179" s="214">
        <v>0</v>
      </c>
      <c r="T179" s="215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6" t="s">
        <v>290</v>
      </c>
      <c r="AT179" s="216" t="s">
        <v>537</v>
      </c>
      <c r="AU179" s="216" t="s">
        <v>84</v>
      </c>
      <c r="AY179" s="14" t="s">
        <v>151</v>
      </c>
      <c r="BE179" s="217">
        <f t="shared" si="14"/>
        <v>0</v>
      </c>
      <c r="BF179" s="217">
        <f t="shared" si="15"/>
        <v>0</v>
      </c>
      <c r="BG179" s="217">
        <f t="shared" si="16"/>
        <v>0</v>
      </c>
      <c r="BH179" s="217">
        <f t="shared" si="17"/>
        <v>0</v>
      </c>
      <c r="BI179" s="217">
        <f t="shared" si="18"/>
        <v>0</v>
      </c>
      <c r="BJ179" s="14" t="s">
        <v>80</v>
      </c>
      <c r="BK179" s="217">
        <f t="shared" si="19"/>
        <v>0</v>
      </c>
      <c r="BL179" s="14" t="s">
        <v>218</v>
      </c>
      <c r="BM179" s="216" t="s">
        <v>461</v>
      </c>
    </row>
    <row r="180" spans="1:65" s="2" customFormat="1" ht="21.75" customHeight="1">
      <c r="A180" s="31"/>
      <c r="B180" s="32"/>
      <c r="C180" s="205" t="s">
        <v>314</v>
      </c>
      <c r="D180" s="205" t="s">
        <v>153</v>
      </c>
      <c r="E180" s="206" t="s">
        <v>927</v>
      </c>
      <c r="F180" s="207" t="s">
        <v>928</v>
      </c>
      <c r="G180" s="208" t="s">
        <v>205</v>
      </c>
      <c r="H180" s="209">
        <v>260</v>
      </c>
      <c r="I180" s="210"/>
      <c r="J180" s="211">
        <f t="shared" si="10"/>
        <v>0</v>
      </c>
      <c r="K180" s="207" t="s">
        <v>157</v>
      </c>
      <c r="L180" s="36"/>
      <c r="M180" s="212" t="s">
        <v>1</v>
      </c>
      <c r="N180" s="213" t="s">
        <v>40</v>
      </c>
      <c r="O180" s="68"/>
      <c r="P180" s="214">
        <f t="shared" si="11"/>
        <v>0</v>
      </c>
      <c r="Q180" s="214">
        <v>0</v>
      </c>
      <c r="R180" s="214">
        <f t="shared" si="12"/>
        <v>0</v>
      </c>
      <c r="S180" s="214">
        <v>0</v>
      </c>
      <c r="T180" s="215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6" t="s">
        <v>218</v>
      </c>
      <c r="AT180" s="216" t="s">
        <v>153</v>
      </c>
      <c r="AU180" s="216" t="s">
        <v>84</v>
      </c>
      <c r="AY180" s="14" t="s">
        <v>151</v>
      </c>
      <c r="BE180" s="217">
        <f t="shared" si="14"/>
        <v>0</v>
      </c>
      <c r="BF180" s="217">
        <f t="shared" si="15"/>
        <v>0</v>
      </c>
      <c r="BG180" s="217">
        <f t="shared" si="16"/>
        <v>0</v>
      </c>
      <c r="BH180" s="217">
        <f t="shared" si="17"/>
        <v>0</v>
      </c>
      <c r="BI180" s="217">
        <f t="shared" si="18"/>
        <v>0</v>
      </c>
      <c r="BJ180" s="14" t="s">
        <v>80</v>
      </c>
      <c r="BK180" s="217">
        <f t="shared" si="19"/>
        <v>0</v>
      </c>
      <c r="BL180" s="14" t="s">
        <v>218</v>
      </c>
      <c r="BM180" s="216" t="s">
        <v>469</v>
      </c>
    </row>
    <row r="181" spans="1:65" s="2" customFormat="1" ht="16.5" customHeight="1">
      <c r="A181" s="31"/>
      <c r="B181" s="32"/>
      <c r="C181" s="219" t="s">
        <v>318</v>
      </c>
      <c r="D181" s="219" t="s">
        <v>537</v>
      </c>
      <c r="E181" s="220" t="s">
        <v>929</v>
      </c>
      <c r="F181" s="221" t="s">
        <v>930</v>
      </c>
      <c r="G181" s="222" t="s">
        <v>205</v>
      </c>
      <c r="H181" s="223">
        <v>273</v>
      </c>
      <c r="I181" s="224"/>
      <c r="J181" s="225">
        <f t="shared" si="10"/>
        <v>0</v>
      </c>
      <c r="K181" s="221" t="s">
        <v>1</v>
      </c>
      <c r="L181" s="226"/>
      <c r="M181" s="227" t="s">
        <v>1</v>
      </c>
      <c r="N181" s="228" t="s">
        <v>40</v>
      </c>
      <c r="O181" s="68"/>
      <c r="P181" s="214">
        <f t="shared" si="11"/>
        <v>0</v>
      </c>
      <c r="Q181" s="214">
        <v>0</v>
      </c>
      <c r="R181" s="214">
        <f t="shared" si="12"/>
        <v>0</v>
      </c>
      <c r="S181" s="214">
        <v>0</v>
      </c>
      <c r="T181" s="215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6" t="s">
        <v>290</v>
      </c>
      <c r="AT181" s="216" t="s">
        <v>537</v>
      </c>
      <c r="AU181" s="216" t="s">
        <v>84</v>
      </c>
      <c r="AY181" s="14" t="s">
        <v>151</v>
      </c>
      <c r="BE181" s="217">
        <f t="shared" si="14"/>
        <v>0</v>
      </c>
      <c r="BF181" s="217">
        <f t="shared" si="15"/>
        <v>0</v>
      </c>
      <c r="BG181" s="217">
        <f t="shared" si="16"/>
        <v>0</v>
      </c>
      <c r="BH181" s="217">
        <f t="shared" si="17"/>
        <v>0</v>
      </c>
      <c r="BI181" s="217">
        <f t="shared" si="18"/>
        <v>0</v>
      </c>
      <c r="BJ181" s="14" t="s">
        <v>80</v>
      </c>
      <c r="BK181" s="217">
        <f t="shared" si="19"/>
        <v>0</v>
      </c>
      <c r="BL181" s="14" t="s">
        <v>218</v>
      </c>
      <c r="BM181" s="216" t="s">
        <v>477</v>
      </c>
    </row>
    <row r="182" spans="1:65" s="2" customFormat="1" ht="21.75" customHeight="1">
      <c r="A182" s="31"/>
      <c r="B182" s="32"/>
      <c r="C182" s="205" t="s">
        <v>322</v>
      </c>
      <c r="D182" s="205" t="s">
        <v>153</v>
      </c>
      <c r="E182" s="206" t="s">
        <v>933</v>
      </c>
      <c r="F182" s="207" t="s">
        <v>934</v>
      </c>
      <c r="G182" s="208" t="s">
        <v>205</v>
      </c>
      <c r="H182" s="209">
        <v>80</v>
      </c>
      <c r="I182" s="210"/>
      <c r="J182" s="211">
        <f t="shared" si="10"/>
        <v>0</v>
      </c>
      <c r="K182" s="207" t="s">
        <v>157</v>
      </c>
      <c r="L182" s="36"/>
      <c r="M182" s="212" t="s">
        <v>1</v>
      </c>
      <c r="N182" s="213" t="s">
        <v>40</v>
      </c>
      <c r="O182" s="68"/>
      <c r="P182" s="214">
        <f t="shared" si="11"/>
        <v>0</v>
      </c>
      <c r="Q182" s="214">
        <v>0</v>
      </c>
      <c r="R182" s="214">
        <f t="shared" si="12"/>
        <v>0</v>
      </c>
      <c r="S182" s="214">
        <v>0</v>
      </c>
      <c r="T182" s="215">
        <f t="shared" si="1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6" t="s">
        <v>218</v>
      </c>
      <c r="AT182" s="216" t="s">
        <v>153</v>
      </c>
      <c r="AU182" s="216" t="s">
        <v>84</v>
      </c>
      <c r="AY182" s="14" t="s">
        <v>151</v>
      </c>
      <c r="BE182" s="217">
        <f t="shared" si="14"/>
        <v>0</v>
      </c>
      <c r="BF182" s="217">
        <f t="shared" si="15"/>
        <v>0</v>
      </c>
      <c r="BG182" s="217">
        <f t="shared" si="16"/>
        <v>0</v>
      </c>
      <c r="BH182" s="217">
        <f t="shared" si="17"/>
        <v>0</v>
      </c>
      <c r="BI182" s="217">
        <f t="shared" si="18"/>
        <v>0</v>
      </c>
      <c r="BJ182" s="14" t="s">
        <v>80</v>
      </c>
      <c r="BK182" s="217">
        <f t="shared" si="19"/>
        <v>0</v>
      </c>
      <c r="BL182" s="14" t="s">
        <v>218</v>
      </c>
      <c r="BM182" s="216" t="s">
        <v>485</v>
      </c>
    </row>
    <row r="183" spans="1:65" s="2" customFormat="1" ht="16.5" customHeight="1">
      <c r="A183" s="31"/>
      <c r="B183" s="32"/>
      <c r="C183" s="219" t="s">
        <v>326</v>
      </c>
      <c r="D183" s="219" t="s">
        <v>537</v>
      </c>
      <c r="E183" s="220" t="s">
        <v>935</v>
      </c>
      <c r="F183" s="221" t="s">
        <v>936</v>
      </c>
      <c r="G183" s="222" t="s">
        <v>205</v>
      </c>
      <c r="H183" s="223">
        <v>84</v>
      </c>
      <c r="I183" s="224"/>
      <c r="J183" s="225">
        <f t="shared" si="10"/>
        <v>0</v>
      </c>
      <c r="K183" s="221" t="s">
        <v>1</v>
      </c>
      <c r="L183" s="226"/>
      <c r="M183" s="227" t="s">
        <v>1</v>
      </c>
      <c r="N183" s="228" t="s">
        <v>40</v>
      </c>
      <c r="O183" s="68"/>
      <c r="P183" s="214">
        <f t="shared" si="11"/>
        <v>0</v>
      </c>
      <c r="Q183" s="214">
        <v>0</v>
      </c>
      <c r="R183" s="214">
        <f t="shared" si="12"/>
        <v>0</v>
      </c>
      <c r="S183" s="214">
        <v>0</v>
      </c>
      <c r="T183" s="215">
        <f t="shared" si="1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6" t="s">
        <v>290</v>
      </c>
      <c r="AT183" s="216" t="s">
        <v>537</v>
      </c>
      <c r="AU183" s="216" t="s">
        <v>84</v>
      </c>
      <c r="AY183" s="14" t="s">
        <v>151</v>
      </c>
      <c r="BE183" s="217">
        <f t="shared" si="14"/>
        <v>0</v>
      </c>
      <c r="BF183" s="217">
        <f t="shared" si="15"/>
        <v>0</v>
      </c>
      <c r="BG183" s="217">
        <f t="shared" si="16"/>
        <v>0</v>
      </c>
      <c r="BH183" s="217">
        <f t="shared" si="17"/>
        <v>0</v>
      </c>
      <c r="BI183" s="217">
        <f t="shared" si="18"/>
        <v>0</v>
      </c>
      <c r="BJ183" s="14" t="s">
        <v>80</v>
      </c>
      <c r="BK183" s="217">
        <f t="shared" si="19"/>
        <v>0</v>
      </c>
      <c r="BL183" s="14" t="s">
        <v>218</v>
      </c>
      <c r="BM183" s="216" t="s">
        <v>493</v>
      </c>
    </row>
    <row r="184" spans="1:65" s="2" customFormat="1" ht="21.75" customHeight="1">
      <c r="A184" s="31"/>
      <c r="B184" s="32"/>
      <c r="C184" s="205" t="s">
        <v>330</v>
      </c>
      <c r="D184" s="205" t="s">
        <v>153</v>
      </c>
      <c r="E184" s="206" t="s">
        <v>1106</v>
      </c>
      <c r="F184" s="207" t="s">
        <v>1107</v>
      </c>
      <c r="G184" s="208" t="s">
        <v>205</v>
      </c>
      <c r="H184" s="209">
        <v>100</v>
      </c>
      <c r="I184" s="210"/>
      <c r="J184" s="211">
        <f t="shared" si="10"/>
        <v>0</v>
      </c>
      <c r="K184" s="207" t="s">
        <v>157</v>
      </c>
      <c r="L184" s="36"/>
      <c r="M184" s="212" t="s">
        <v>1</v>
      </c>
      <c r="N184" s="213" t="s">
        <v>40</v>
      </c>
      <c r="O184" s="68"/>
      <c r="P184" s="214">
        <f t="shared" si="11"/>
        <v>0</v>
      </c>
      <c r="Q184" s="214">
        <v>0</v>
      </c>
      <c r="R184" s="214">
        <f t="shared" si="12"/>
        <v>0</v>
      </c>
      <c r="S184" s="214">
        <v>0</v>
      </c>
      <c r="T184" s="215">
        <f t="shared" si="1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6" t="s">
        <v>218</v>
      </c>
      <c r="AT184" s="216" t="s">
        <v>153</v>
      </c>
      <c r="AU184" s="216" t="s">
        <v>84</v>
      </c>
      <c r="AY184" s="14" t="s">
        <v>151</v>
      </c>
      <c r="BE184" s="217">
        <f t="shared" si="14"/>
        <v>0</v>
      </c>
      <c r="BF184" s="217">
        <f t="shared" si="15"/>
        <v>0</v>
      </c>
      <c r="BG184" s="217">
        <f t="shared" si="16"/>
        <v>0</v>
      </c>
      <c r="BH184" s="217">
        <f t="shared" si="17"/>
        <v>0</v>
      </c>
      <c r="BI184" s="217">
        <f t="shared" si="18"/>
        <v>0</v>
      </c>
      <c r="BJ184" s="14" t="s">
        <v>80</v>
      </c>
      <c r="BK184" s="217">
        <f t="shared" si="19"/>
        <v>0</v>
      </c>
      <c r="BL184" s="14" t="s">
        <v>218</v>
      </c>
      <c r="BM184" s="216" t="s">
        <v>501</v>
      </c>
    </row>
    <row r="185" spans="1:65" s="2" customFormat="1" ht="16.5" customHeight="1">
      <c r="A185" s="31"/>
      <c r="B185" s="32"/>
      <c r="C185" s="219" t="s">
        <v>334</v>
      </c>
      <c r="D185" s="219" t="s">
        <v>537</v>
      </c>
      <c r="E185" s="220" t="s">
        <v>1108</v>
      </c>
      <c r="F185" s="221" t="s">
        <v>1109</v>
      </c>
      <c r="G185" s="222" t="s">
        <v>205</v>
      </c>
      <c r="H185" s="223">
        <v>105</v>
      </c>
      <c r="I185" s="224"/>
      <c r="J185" s="225">
        <f t="shared" si="10"/>
        <v>0</v>
      </c>
      <c r="K185" s="221" t="s">
        <v>1</v>
      </c>
      <c r="L185" s="226"/>
      <c r="M185" s="227" t="s">
        <v>1</v>
      </c>
      <c r="N185" s="228" t="s">
        <v>40</v>
      </c>
      <c r="O185" s="68"/>
      <c r="P185" s="214">
        <f t="shared" si="11"/>
        <v>0</v>
      </c>
      <c r="Q185" s="214">
        <v>0</v>
      </c>
      <c r="R185" s="214">
        <f t="shared" si="12"/>
        <v>0</v>
      </c>
      <c r="S185" s="214">
        <v>0</v>
      </c>
      <c r="T185" s="215">
        <f t="shared" si="1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6" t="s">
        <v>290</v>
      </c>
      <c r="AT185" s="216" t="s">
        <v>537</v>
      </c>
      <c r="AU185" s="216" t="s">
        <v>84</v>
      </c>
      <c r="AY185" s="14" t="s">
        <v>151</v>
      </c>
      <c r="BE185" s="217">
        <f t="shared" si="14"/>
        <v>0</v>
      </c>
      <c r="BF185" s="217">
        <f t="shared" si="15"/>
        <v>0</v>
      </c>
      <c r="BG185" s="217">
        <f t="shared" si="16"/>
        <v>0</v>
      </c>
      <c r="BH185" s="217">
        <f t="shared" si="17"/>
        <v>0</v>
      </c>
      <c r="BI185" s="217">
        <f t="shared" si="18"/>
        <v>0</v>
      </c>
      <c r="BJ185" s="14" t="s">
        <v>80</v>
      </c>
      <c r="BK185" s="217">
        <f t="shared" si="19"/>
        <v>0</v>
      </c>
      <c r="BL185" s="14" t="s">
        <v>218</v>
      </c>
      <c r="BM185" s="216" t="s">
        <v>509</v>
      </c>
    </row>
    <row r="186" spans="1:65" s="2" customFormat="1" ht="16.5" customHeight="1">
      <c r="A186" s="31"/>
      <c r="B186" s="32"/>
      <c r="C186" s="205" t="s">
        <v>338</v>
      </c>
      <c r="D186" s="205" t="s">
        <v>153</v>
      </c>
      <c r="E186" s="206" t="s">
        <v>1110</v>
      </c>
      <c r="F186" s="207" t="s">
        <v>1111</v>
      </c>
      <c r="G186" s="208" t="s">
        <v>172</v>
      </c>
      <c r="H186" s="209">
        <v>4</v>
      </c>
      <c r="I186" s="210"/>
      <c r="J186" s="211">
        <f t="shared" si="10"/>
        <v>0</v>
      </c>
      <c r="K186" s="207" t="s">
        <v>1</v>
      </c>
      <c r="L186" s="36"/>
      <c r="M186" s="212" t="s">
        <v>1</v>
      </c>
      <c r="N186" s="213" t="s">
        <v>40</v>
      </c>
      <c r="O186" s="68"/>
      <c r="P186" s="214">
        <f t="shared" si="11"/>
        <v>0</v>
      </c>
      <c r="Q186" s="214">
        <v>0</v>
      </c>
      <c r="R186" s="214">
        <f t="shared" si="12"/>
        <v>0</v>
      </c>
      <c r="S186" s="214">
        <v>0</v>
      </c>
      <c r="T186" s="215">
        <f t="shared" si="1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6" t="s">
        <v>218</v>
      </c>
      <c r="AT186" s="216" t="s">
        <v>153</v>
      </c>
      <c r="AU186" s="216" t="s">
        <v>84</v>
      </c>
      <c r="AY186" s="14" t="s">
        <v>151</v>
      </c>
      <c r="BE186" s="217">
        <f t="shared" si="14"/>
        <v>0</v>
      </c>
      <c r="BF186" s="217">
        <f t="shared" si="15"/>
        <v>0</v>
      </c>
      <c r="BG186" s="217">
        <f t="shared" si="16"/>
        <v>0</v>
      </c>
      <c r="BH186" s="217">
        <f t="shared" si="17"/>
        <v>0</v>
      </c>
      <c r="BI186" s="217">
        <f t="shared" si="18"/>
        <v>0</v>
      </c>
      <c r="BJ186" s="14" t="s">
        <v>80</v>
      </c>
      <c r="BK186" s="217">
        <f t="shared" si="19"/>
        <v>0</v>
      </c>
      <c r="BL186" s="14" t="s">
        <v>218</v>
      </c>
      <c r="BM186" s="216" t="s">
        <v>517</v>
      </c>
    </row>
    <row r="187" spans="1:65" s="2" customFormat="1" ht="21.75" customHeight="1">
      <c r="A187" s="31"/>
      <c r="B187" s="32"/>
      <c r="C187" s="205" t="s">
        <v>342</v>
      </c>
      <c r="D187" s="205" t="s">
        <v>153</v>
      </c>
      <c r="E187" s="206" t="s">
        <v>941</v>
      </c>
      <c r="F187" s="207" t="s">
        <v>942</v>
      </c>
      <c r="G187" s="208" t="s">
        <v>172</v>
      </c>
      <c r="H187" s="209">
        <v>26</v>
      </c>
      <c r="I187" s="210"/>
      <c r="J187" s="211">
        <f t="shared" si="10"/>
        <v>0</v>
      </c>
      <c r="K187" s="207" t="s">
        <v>157</v>
      </c>
      <c r="L187" s="36"/>
      <c r="M187" s="212" t="s">
        <v>1</v>
      </c>
      <c r="N187" s="213" t="s">
        <v>40</v>
      </c>
      <c r="O187" s="68"/>
      <c r="P187" s="214">
        <f t="shared" si="11"/>
        <v>0</v>
      </c>
      <c r="Q187" s="214">
        <v>0</v>
      </c>
      <c r="R187" s="214">
        <f t="shared" si="12"/>
        <v>0</v>
      </c>
      <c r="S187" s="214">
        <v>0</v>
      </c>
      <c r="T187" s="215">
        <f t="shared" si="1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6" t="s">
        <v>218</v>
      </c>
      <c r="AT187" s="216" t="s">
        <v>153</v>
      </c>
      <c r="AU187" s="216" t="s">
        <v>84</v>
      </c>
      <c r="AY187" s="14" t="s">
        <v>151</v>
      </c>
      <c r="BE187" s="217">
        <f t="shared" si="14"/>
        <v>0</v>
      </c>
      <c r="BF187" s="217">
        <f t="shared" si="15"/>
        <v>0</v>
      </c>
      <c r="BG187" s="217">
        <f t="shared" si="16"/>
        <v>0</v>
      </c>
      <c r="BH187" s="217">
        <f t="shared" si="17"/>
        <v>0</v>
      </c>
      <c r="BI187" s="217">
        <f t="shared" si="18"/>
        <v>0</v>
      </c>
      <c r="BJ187" s="14" t="s">
        <v>80</v>
      </c>
      <c r="BK187" s="217">
        <f t="shared" si="19"/>
        <v>0</v>
      </c>
      <c r="BL187" s="14" t="s">
        <v>218</v>
      </c>
      <c r="BM187" s="216" t="s">
        <v>527</v>
      </c>
    </row>
    <row r="188" spans="1:65" s="2" customFormat="1" ht="16.5" customHeight="1">
      <c r="A188" s="31"/>
      <c r="B188" s="32"/>
      <c r="C188" s="219" t="s">
        <v>346</v>
      </c>
      <c r="D188" s="219" t="s">
        <v>537</v>
      </c>
      <c r="E188" s="220" t="s">
        <v>943</v>
      </c>
      <c r="F188" s="221" t="s">
        <v>1112</v>
      </c>
      <c r="G188" s="222" t="s">
        <v>172</v>
      </c>
      <c r="H188" s="223">
        <v>26</v>
      </c>
      <c r="I188" s="224"/>
      <c r="J188" s="225">
        <f t="shared" si="10"/>
        <v>0</v>
      </c>
      <c r="K188" s="221" t="s">
        <v>1</v>
      </c>
      <c r="L188" s="226"/>
      <c r="M188" s="227" t="s">
        <v>1</v>
      </c>
      <c r="N188" s="228" t="s">
        <v>40</v>
      </c>
      <c r="O188" s="68"/>
      <c r="P188" s="214">
        <f t="shared" si="11"/>
        <v>0</v>
      </c>
      <c r="Q188" s="214">
        <v>0</v>
      </c>
      <c r="R188" s="214">
        <f t="shared" si="12"/>
        <v>0</v>
      </c>
      <c r="S188" s="214">
        <v>0</v>
      </c>
      <c r="T188" s="215">
        <f t="shared" si="1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6" t="s">
        <v>290</v>
      </c>
      <c r="AT188" s="216" t="s">
        <v>537</v>
      </c>
      <c r="AU188" s="216" t="s">
        <v>84</v>
      </c>
      <c r="AY188" s="14" t="s">
        <v>151</v>
      </c>
      <c r="BE188" s="217">
        <f t="shared" si="14"/>
        <v>0</v>
      </c>
      <c r="BF188" s="217">
        <f t="shared" si="15"/>
        <v>0</v>
      </c>
      <c r="BG188" s="217">
        <f t="shared" si="16"/>
        <v>0</v>
      </c>
      <c r="BH188" s="217">
        <f t="shared" si="17"/>
        <v>0</v>
      </c>
      <c r="BI188" s="217">
        <f t="shared" si="18"/>
        <v>0</v>
      </c>
      <c r="BJ188" s="14" t="s">
        <v>80</v>
      </c>
      <c r="BK188" s="217">
        <f t="shared" si="19"/>
        <v>0</v>
      </c>
      <c r="BL188" s="14" t="s">
        <v>218</v>
      </c>
      <c r="BM188" s="216" t="s">
        <v>536</v>
      </c>
    </row>
    <row r="189" spans="1:65" s="2" customFormat="1" ht="21.75" customHeight="1">
      <c r="A189" s="31"/>
      <c r="B189" s="32"/>
      <c r="C189" s="205" t="s">
        <v>350</v>
      </c>
      <c r="D189" s="205" t="s">
        <v>153</v>
      </c>
      <c r="E189" s="206" t="s">
        <v>945</v>
      </c>
      <c r="F189" s="207" t="s">
        <v>946</v>
      </c>
      <c r="G189" s="208" t="s">
        <v>172</v>
      </c>
      <c r="H189" s="209">
        <v>3</v>
      </c>
      <c r="I189" s="210"/>
      <c r="J189" s="211">
        <f t="shared" si="10"/>
        <v>0</v>
      </c>
      <c r="K189" s="207" t="s">
        <v>157</v>
      </c>
      <c r="L189" s="36"/>
      <c r="M189" s="212" t="s">
        <v>1</v>
      </c>
      <c r="N189" s="213" t="s">
        <v>40</v>
      </c>
      <c r="O189" s="68"/>
      <c r="P189" s="214">
        <f t="shared" si="11"/>
        <v>0</v>
      </c>
      <c r="Q189" s="214">
        <v>0</v>
      </c>
      <c r="R189" s="214">
        <f t="shared" si="12"/>
        <v>0</v>
      </c>
      <c r="S189" s="214">
        <v>0</v>
      </c>
      <c r="T189" s="215">
        <f t="shared" si="1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16" t="s">
        <v>218</v>
      </c>
      <c r="AT189" s="216" t="s">
        <v>153</v>
      </c>
      <c r="AU189" s="216" t="s">
        <v>84</v>
      </c>
      <c r="AY189" s="14" t="s">
        <v>151</v>
      </c>
      <c r="BE189" s="217">
        <f t="shared" si="14"/>
        <v>0</v>
      </c>
      <c r="BF189" s="217">
        <f t="shared" si="15"/>
        <v>0</v>
      </c>
      <c r="BG189" s="217">
        <f t="shared" si="16"/>
        <v>0</v>
      </c>
      <c r="BH189" s="217">
        <f t="shared" si="17"/>
        <v>0</v>
      </c>
      <c r="BI189" s="217">
        <f t="shared" si="18"/>
        <v>0</v>
      </c>
      <c r="BJ189" s="14" t="s">
        <v>80</v>
      </c>
      <c r="BK189" s="217">
        <f t="shared" si="19"/>
        <v>0</v>
      </c>
      <c r="BL189" s="14" t="s">
        <v>218</v>
      </c>
      <c r="BM189" s="216" t="s">
        <v>545</v>
      </c>
    </row>
    <row r="190" spans="1:65" s="2" customFormat="1" ht="16.5" customHeight="1">
      <c r="A190" s="31"/>
      <c r="B190" s="32"/>
      <c r="C190" s="219" t="s">
        <v>354</v>
      </c>
      <c r="D190" s="219" t="s">
        <v>537</v>
      </c>
      <c r="E190" s="220" t="s">
        <v>947</v>
      </c>
      <c r="F190" s="221" t="s">
        <v>1113</v>
      </c>
      <c r="G190" s="222" t="s">
        <v>949</v>
      </c>
      <c r="H190" s="223">
        <v>3</v>
      </c>
      <c r="I190" s="224"/>
      <c r="J190" s="225">
        <f t="shared" si="10"/>
        <v>0</v>
      </c>
      <c r="K190" s="221" t="s">
        <v>1</v>
      </c>
      <c r="L190" s="226"/>
      <c r="M190" s="227" t="s">
        <v>1</v>
      </c>
      <c r="N190" s="228" t="s">
        <v>40</v>
      </c>
      <c r="O190" s="68"/>
      <c r="P190" s="214">
        <f t="shared" si="11"/>
        <v>0</v>
      </c>
      <c r="Q190" s="214">
        <v>0</v>
      </c>
      <c r="R190" s="214">
        <f t="shared" si="12"/>
        <v>0</v>
      </c>
      <c r="S190" s="214">
        <v>0</v>
      </c>
      <c r="T190" s="215">
        <f t="shared" si="1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6" t="s">
        <v>290</v>
      </c>
      <c r="AT190" s="216" t="s">
        <v>537</v>
      </c>
      <c r="AU190" s="216" t="s">
        <v>84</v>
      </c>
      <c r="AY190" s="14" t="s">
        <v>151</v>
      </c>
      <c r="BE190" s="217">
        <f t="shared" si="14"/>
        <v>0</v>
      </c>
      <c r="BF190" s="217">
        <f t="shared" si="15"/>
        <v>0</v>
      </c>
      <c r="BG190" s="217">
        <f t="shared" si="16"/>
        <v>0</v>
      </c>
      <c r="BH190" s="217">
        <f t="shared" si="17"/>
        <v>0</v>
      </c>
      <c r="BI190" s="217">
        <f t="shared" si="18"/>
        <v>0</v>
      </c>
      <c r="BJ190" s="14" t="s">
        <v>80</v>
      </c>
      <c r="BK190" s="217">
        <f t="shared" si="19"/>
        <v>0</v>
      </c>
      <c r="BL190" s="14" t="s">
        <v>218</v>
      </c>
      <c r="BM190" s="216" t="s">
        <v>553</v>
      </c>
    </row>
    <row r="191" spans="1:65" s="2" customFormat="1" ht="21.75" customHeight="1">
      <c r="A191" s="31"/>
      <c r="B191" s="32"/>
      <c r="C191" s="205" t="s">
        <v>358</v>
      </c>
      <c r="D191" s="205" t="s">
        <v>153</v>
      </c>
      <c r="E191" s="206" t="s">
        <v>1114</v>
      </c>
      <c r="F191" s="207" t="s">
        <v>1115</v>
      </c>
      <c r="G191" s="208" t="s">
        <v>172</v>
      </c>
      <c r="H191" s="209">
        <v>17</v>
      </c>
      <c r="I191" s="210"/>
      <c r="J191" s="211">
        <f aca="true" t="shared" si="20" ref="J191:J222">ROUND(I191*H191,2)</f>
        <v>0</v>
      </c>
      <c r="K191" s="207" t="s">
        <v>157</v>
      </c>
      <c r="L191" s="36"/>
      <c r="M191" s="212" t="s">
        <v>1</v>
      </c>
      <c r="N191" s="213" t="s">
        <v>40</v>
      </c>
      <c r="O191" s="68"/>
      <c r="P191" s="214">
        <f aca="true" t="shared" si="21" ref="P191:P222">O191*H191</f>
        <v>0</v>
      </c>
      <c r="Q191" s="214">
        <v>0</v>
      </c>
      <c r="R191" s="214">
        <f aca="true" t="shared" si="22" ref="R191:R222">Q191*H191</f>
        <v>0</v>
      </c>
      <c r="S191" s="214">
        <v>0</v>
      </c>
      <c r="T191" s="215">
        <f aca="true" t="shared" si="23" ref="T191:T222"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16" t="s">
        <v>218</v>
      </c>
      <c r="AT191" s="216" t="s">
        <v>153</v>
      </c>
      <c r="AU191" s="216" t="s">
        <v>84</v>
      </c>
      <c r="AY191" s="14" t="s">
        <v>151</v>
      </c>
      <c r="BE191" s="217">
        <f aca="true" t="shared" si="24" ref="BE191:BE216">IF(N191="základní",J191,0)</f>
        <v>0</v>
      </c>
      <c r="BF191" s="217">
        <f aca="true" t="shared" si="25" ref="BF191:BF216">IF(N191="snížená",J191,0)</f>
        <v>0</v>
      </c>
      <c r="BG191" s="217">
        <f aca="true" t="shared" si="26" ref="BG191:BG216">IF(N191="zákl. přenesená",J191,0)</f>
        <v>0</v>
      </c>
      <c r="BH191" s="217">
        <f aca="true" t="shared" si="27" ref="BH191:BH216">IF(N191="sníž. přenesená",J191,0)</f>
        <v>0</v>
      </c>
      <c r="BI191" s="217">
        <f aca="true" t="shared" si="28" ref="BI191:BI216">IF(N191="nulová",J191,0)</f>
        <v>0</v>
      </c>
      <c r="BJ191" s="14" t="s">
        <v>80</v>
      </c>
      <c r="BK191" s="217">
        <f aca="true" t="shared" si="29" ref="BK191:BK216">ROUND(I191*H191,2)</f>
        <v>0</v>
      </c>
      <c r="BL191" s="14" t="s">
        <v>218</v>
      </c>
      <c r="BM191" s="216" t="s">
        <v>561</v>
      </c>
    </row>
    <row r="192" spans="1:65" s="2" customFormat="1" ht="16.5" customHeight="1">
      <c r="A192" s="31"/>
      <c r="B192" s="32"/>
      <c r="C192" s="219" t="s">
        <v>362</v>
      </c>
      <c r="D192" s="219" t="s">
        <v>537</v>
      </c>
      <c r="E192" s="220" t="s">
        <v>1116</v>
      </c>
      <c r="F192" s="221" t="s">
        <v>1117</v>
      </c>
      <c r="G192" s="222" t="s">
        <v>172</v>
      </c>
      <c r="H192" s="223">
        <v>17</v>
      </c>
      <c r="I192" s="224"/>
      <c r="J192" s="225">
        <f t="shared" si="20"/>
        <v>0</v>
      </c>
      <c r="K192" s="221" t="s">
        <v>157</v>
      </c>
      <c r="L192" s="226"/>
      <c r="M192" s="227" t="s">
        <v>1</v>
      </c>
      <c r="N192" s="228" t="s">
        <v>40</v>
      </c>
      <c r="O192" s="68"/>
      <c r="P192" s="214">
        <f t="shared" si="21"/>
        <v>0</v>
      </c>
      <c r="Q192" s="214">
        <v>5E-05</v>
      </c>
      <c r="R192" s="214">
        <f t="shared" si="22"/>
        <v>0.0008500000000000001</v>
      </c>
      <c r="S192" s="214">
        <v>0</v>
      </c>
      <c r="T192" s="215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16" t="s">
        <v>290</v>
      </c>
      <c r="AT192" s="216" t="s">
        <v>537</v>
      </c>
      <c r="AU192" s="216" t="s">
        <v>84</v>
      </c>
      <c r="AY192" s="14" t="s">
        <v>151</v>
      </c>
      <c r="BE192" s="217">
        <f t="shared" si="24"/>
        <v>0</v>
      </c>
      <c r="BF192" s="217">
        <f t="shared" si="25"/>
        <v>0</v>
      </c>
      <c r="BG192" s="217">
        <f t="shared" si="26"/>
        <v>0</v>
      </c>
      <c r="BH192" s="217">
        <f t="shared" si="27"/>
        <v>0</v>
      </c>
      <c r="BI192" s="217">
        <f t="shared" si="28"/>
        <v>0</v>
      </c>
      <c r="BJ192" s="14" t="s">
        <v>80</v>
      </c>
      <c r="BK192" s="217">
        <f t="shared" si="29"/>
        <v>0</v>
      </c>
      <c r="BL192" s="14" t="s">
        <v>218</v>
      </c>
      <c r="BM192" s="216" t="s">
        <v>569</v>
      </c>
    </row>
    <row r="193" spans="1:65" s="2" customFormat="1" ht="21.75" customHeight="1">
      <c r="A193" s="31"/>
      <c r="B193" s="32"/>
      <c r="C193" s="205" t="s">
        <v>366</v>
      </c>
      <c r="D193" s="205" t="s">
        <v>153</v>
      </c>
      <c r="E193" s="206" t="s">
        <v>1118</v>
      </c>
      <c r="F193" s="207" t="s">
        <v>1119</v>
      </c>
      <c r="G193" s="208" t="s">
        <v>172</v>
      </c>
      <c r="H193" s="209">
        <v>6</v>
      </c>
      <c r="I193" s="210"/>
      <c r="J193" s="211">
        <f t="shared" si="20"/>
        <v>0</v>
      </c>
      <c r="K193" s="207" t="s">
        <v>157</v>
      </c>
      <c r="L193" s="36"/>
      <c r="M193" s="212" t="s">
        <v>1</v>
      </c>
      <c r="N193" s="213" t="s">
        <v>40</v>
      </c>
      <c r="O193" s="68"/>
      <c r="P193" s="214">
        <f t="shared" si="21"/>
        <v>0</v>
      </c>
      <c r="Q193" s="214">
        <v>0</v>
      </c>
      <c r="R193" s="214">
        <f t="shared" si="22"/>
        <v>0</v>
      </c>
      <c r="S193" s="214">
        <v>0</v>
      </c>
      <c r="T193" s="215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6" t="s">
        <v>218</v>
      </c>
      <c r="AT193" s="216" t="s">
        <v>153</v>
      </c>
      <c r="AU193" s="216" t="s">
        <v>84</v>
      </c>
      <c r="AY193" s="14" t="s">
        <v>151</v>
      </c>
      <c r="BE193" s="217">
        <f t="shared" si="24"/>
        <v>0</v>
      </c>
      <c r="BF193" s="217">
        <f t="shared" si="25"/>
        <v>0</v>
      </c>
      <c r="BG193" s="217">
        <f t="shared" si="26"/>
        <v>0</v>
      </c>
      <c r="BH193" s="217">
        <f t="shared" si="27"/>
        <v>0</v>
      </c>
      <c r="BI193" s="217">
        <f t="shared" si="28"/>
        <v>0</v>
      </c>
      <c r="BJ193" s="14" t="s">
        <v>80</v>
      </c>
      <c r="BK193" s="217">
        <f t="shared" si="29"/>
        <v>0</v>
      </c>
      <c r="BL193" s="14" t="s">
        <v>218</v>
      </c>
      <c r="BM193" s="216" t="s">
        <v>577</v>
      </c>
    </row>
    <row r="194" spans="1:65" s="2" customFormat="1" ht="16.5" customHeight="1">
      <c r="A194" s="31"/>
      <c r="B194" s="32"/>
      <c r="C194" s="219" t="s">
        <v>370</v>
      </c>
      <c r="D194" s="219" t="s">
        <v>537</v>
      </c>
      <c r="E194" s="220" t="s">
        <v>1120</v>
      </c>
      <c r="F194" s="221" t="s">
        <v>1121</v>
      </c>
      <c r="G194" s="222" t="s">
        <v>172</v>
      </c>
      <c r="H194" s="223">
        <v>6</v>
      </c>
      <c r="I194" s="224"/>
      <c r="J194" s="225">
        <f t="shared" si="20"/>
        <v>0</v>
      </c>
      <c r="K194" s="221" t="s">
        <v>1</v>
      </c>
      <c r="L194" s="226"/>
      <c r="M194" s="227" t="s">
        <v>1</v>
      </c>
      <c r="N194" s="228" t="s">
        <v>40</v>
      </c>
      <c r="O194" s="68"/>
      <c r="P194" s="214">
        <f t="shared" si="21"/>
        <v>0</v>
      </c>
      <c r="Q194" s="214">
        <v>0</v>
      </c>
      <c r="R194" s="214">
        <f t="shared" si="22"/>
        <v>0</v>
      </c>
      <c r="S194" s="214">
        <v>0</v>
      </c>
      <c r="T194" s="215">
        <f t="shared" si="2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16" t="s">
        <v>290</v>
      </c>
      <c r="AT194" s="216" t="s">
        <v>537</v>
      </c>
      <c r="AU194" s="216" t="s">
        <v>84</v>
      </c>
      <c r="AY194" s="14" t="s">
        <v>151</v>
      </c>
      <c r="BE194" s="217">
        <f t="shared" si="24"/>
        <v>0</v>
      </c>
      <c r="BF194" s="217">
        <f t="shared" si="25"/>
        <v>0</v>
      </c>
      <c r="BG194" s="217">
        <f t="shared" si="26"/>
        <v>0</v>
      </c>
      <c r="BH194" s="217">
        <f t="shared" si="27"/>
        <v>0</v>
      </c>
      <c r="BI194" s="217">
        <f t="shared" si="28"/>
        <v>0</v>
      </c>
      <c r="BJ194" s="14" t="s">
        <v>80</v>
      </c>
      <c r="BK194" s="217">
        <f t="shared" si="29"/>
        <v>0</v>
      </c>
      <c r="BL194" s="14" t="s">
        <v>218</v>
      </c>
      <c r="BM194" s="216" t="s">
        <v>585</v>
      </c>
    </row>
    <row r="195" spans="1:65" s="2" customFormat="1" ht="21.75" customHeight="1">
      <c r="A195" s="31"/>
      <c r="B195" s="32"/>
      <c r="C195" s="205" t="s">
        <v>374</v>
      </c>
      <c r="D195" s="205" t="s">
        <v>153</v>
      </c>
      <c r="E195" s="206" t="s">
        <v>1122</v>
      </c>
      <c r="F195" s="207" t="s">
        <v>1123</v>
      </c>
      <c r="G195" s="208" t="s">
        <v>172</v>
      </c>
      <c r="H195" s="209">
        <v>7</v>
      </c>
      <c r="I195" s="210"/>
      <c r="J195" s="211">
        <f t="shared" si="20"/>
        <v>0</v>
      </c>
      <c r="K195" s="207" t="s">
        <v>157</v>
      </c>
      <c r="L195" s="36"/>
      <c r="M195" s="212" t="s">
        <v>1</v>
      </c>
      <c r="N195" s="213" t="s">
        <v>40</v>
      </c>
      <c r="O195" s="68"/>
      <c r="P195" s="214">
        <f t="shared" si="21"/>
        <v>0</v>
      </c>
      <c r="Q195" s="214">
        <v>0</v>
      </c>
      <c r="R195" s="214">
        <f t="shared" si="22"/>
        <v>0</v>
      </c>
      <c r="S195" s="214">
        <v>0</v>
      </c>
      <c r="T195" s="215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6" t="s">
        <v>218</v>
      </c>
      <c r="AT195" s="216" t="s">
        <v>153</v>
      </c>
      <c r="AU195" s="216" t="s">
        <v>84</v>
      </c>
      <c r="AY195" s="14" t="s">
        <v>151</v>
      </c>
      <c r="BE195" s="217">
        <f t="shared" si="24"/>
        <v>0</v>
      </c>
      <c r="BF195" s="217">
        <f t="shared" si="25"/>
        <v>0</v>
      </c>
      <c r="BG195" s="217">
        <f t="shared" si="26"/>
        <v>0</v>
      </c>
      <c r="BH195" s="217">
        <f t="shared" si="27"/>
        <v>0</v>
      </c>
      <c r="BI195" s="217">
        <f t="shared" si="28"/>
        <v>0</v>
      </c>
      <c r="BJ195" s="14" t="s">
        <v>80</v>
      </c>
      <c r="BK195" s="217">
        <f t="shared" si="29"/>
        <v>0</v>
      </c>
      <c r="BL195" s="14" t="s">
        <v>218</v>
      </c>
      <c r="BM195" s="216" t="s">
        <v>593</v>
      </c>
    </row>
    <row r="196" spans="1:65" s="2" customFormat="1" ht="16.5" customHeight="1">
      <c r="A196" s="31"/>
      <c r="B196" s="32"/>
      <c r="C196" s="219" t="s">
        <v>378</v>
      </c>
      <c r="D196" s="219" t="s">
        <v>537</v>
      </c>
      <c r="E196" s="220" t="s">
        <v>1124</v>
      </c>
      <c r="F196" s="221" t="s">
        <v>1125</v>
      </c>
      <c r="G196" s="222" t="s">
        <v>172</v>
      </c>
      <c r="H196" s="223">
        <v>7</v>
      </c>
      <c r="I196" s="224"/>
      <c r="J196" s="225">
        <f t="shared" si="20"/>
        <v>0</v>
      </c>
      <c r="K196" s="221" t="s">
        <v>157</v>
      </c>
      <c r="L196" s="226"/>
      <c r="M196" s="227" t="s">
        <v>1</v>
      </c>
      <c r="N196" s="228" t="s">
        <v>40</v>
      </c>
      <c r="O196" s="68"/>
      <c r="P196" s="214">
        <f t="shared" si="21"/>
        <v>0</v>
      </c>
      <c r="Q196" s="214">
        <v>5E-05</v>
      </c>
      <c r="R196" s="214">
        <f t="shared" si="22"/>
        <v>0.00035</v>
      </c>
      <c r="S196" s="214">
        <v>0</v>
      </c>
      <c r="T196" s="215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16" t="s">
        <v>290</v>
      </c>
      <c r="AT196" s="216" t="s">
        <v>537</v>
      </c>
      <c r="AU196" s="216" t="s">
        <v>84</v>
      </c>
      <c r="AY196" s="14" t="s">
        <v>151</v>
      </c>
      <c r="BE196" s="217">
        <f t="shared" si="24"/>
        <v>0</v>
      </c>
      <c r="BF196" s="217">
        <f t="shared" si="25"/>
        <v>0</v>
      </c>
      <c r="BG196" s="217">
        <f t="shared" si="26"/>
        <v>0</v>
      </c>
      <c r="BH196" s="217">
        <f t="shared" si="27"/>
        <v>0</v>
      </c>
      <c r="BI196" s="217">
        <f t="shared" si="28"/>
        <v>0</v>
      </c>
      <c r="BJ196" s="14" t="s">
        <v>80</v>
      </c>
      <c r="BK196" s="217">
        <f t="shared" si="29"/>
        <v>0</v>
      </c>
      <c r="BL196" s="14" t="s">
        <v>218</v>
      </c>
      <c r="BM196" s="216" t="s">
        <v>599</v>
      </c>
    </row>
    <row r="197" spans="1:65" s="2" customFormat="1" ht="21.75" customHeight="1">
      <c r="A197" s="31"/>
      <c r="B197" s="32"/>
      <c r="C197" s="205" t="s">
        <v>382</v>
      </c>
      <c r="D197" s="205" t="s">
        <v>153</v>
      </c>
      <c r="E197" s="206" t="s">
        <v>1126</v>
      </c>
      <c r="F197" s="207" t="s">
        <v>1127</v>
      </c>
      <c r="G197" s="208" t="s">
        <v>172</v>
      </c>
      <c r="H197" s="209">
        <v>1</v>
      </c>
      <c r="I197" s="210"/>
      <c r="J197" s="211">
        <f t="shared" si="20"/>
        <v>0</v>
      </c>
      <c r="K197" s="207" t="s">
        <v>1</v>
      </c>
      <c r="L197" s="36"/>
      <c r="M197" s="212" t="s">
        <v>1</v>
      </c>
      <c r="N197" s="213" t="s">
        <v>40</v>
      </c>
      <c r="O197" s="68"/>
      <c r="P197" s="214">
        <f t="shared" si="21"/>
        <v>0</v>
      </c>
      <c r="Q197" s="214">
        <v>0</v>
      </c>
      <c r="R197" s="214">
        <f t="shared" si="22"/>
        <v>0</v>
      </c>
      <c r="S197" s="214">
        <v>0</v>
      </c>
      <c r="T197" s="215">
        <f t="shared" si="2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16" t="s">
        <v>218</v>
      </c>
      <c r="AT197" s="216" t="s">
        <v>153</v>
      </c>
      <c r="AU197" s="216" t="s">
        <v>84</v>
      </c>
      <c r="AY197" s="14" t="s">
        <v>151</v>
      </c>
      <c r="BE197" s="217">
        <f t="shared" si="24"/>
        <v>0</v>
      </c>
      <c r="BF197" s="217">
        <f t="shared" si="25"/>
        <v>0</v>
      </c>
      <c r="BG197" s="217">
        <f t="shared" si="26"/>
        <v>0</v>
      </c>
      <c r="BH197" s="217">
        <f t="shared" si="27"/>
        <v>0</v>
      </c>
      <c r="BI197" s="217">
        <f t="shared" si="28"/>
        <v>0</v>
      </c>
      <c r="BJ197" s="14" t="s">
        <v>80</v>
      </c>
      <c r="BK197" s="217">
        <f t="shared" si="29"/>
        <v>0</v>
      </c>
      <c r="BL197" s="14" t="s">
        <v>218</v>
      </c>
      <c r="BM197" s="216" t="s">
        <v>607</v>
      </c>
    </row>
    <row r="198" spans="1:65" s="2" customFormat="1" ht="16.5" customHeight="1">
      <c r="A198" s="31"/>
      <c r="B198" s="32"/>
      <c r="C198" s="219" t="s">
        <v>389</v>
      </c>
      <c r="D198" s="219" t="s">
        <v>537</v>
      </c>
      <c r="E198" s="220" t="s">
        <v>1128</v>
      </c>
      <c r="F198" s="221" t="s">
        <v>1129</v>
      </c>
      <c r="G198" s="222" t="s">
        <v>172</v>
      </c>
      <c r="H198" s="223">
        <v>1</v>
      </c>
      <c r="I198" s="224"/>
      <c r="J198" s="225">
        <f t="shared" si="20"/>
        <v>0</v>
      </c>
      <c r="K198" s="221" t="s">
        <v>1</v>
      </c>
      <c r="L198" s="226"/>
      <c r="M198" s="227" t="s">
        <v>1</v>
      </c>
      <c r="N198" s="228" t="s">
        <v>40</v>
      </c>
      <c r="O198" s="68"/>
      <c r="P198" s="214">
        <f t="shared" si="21"/>
        <v>0</v>
      </c>
      <c r="Q198" s="214">
        <v>0</v>
      </c>
      <c r="R198" s="214">
        <f t="shared" si="22"/>
        <v>0</v>
      </c>
      <c r="S198" s="214">
        <v>0</v>
      </c>
      <c r="T198" s="215">
        <f t="shared" si="2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16" t="s">
        <v>290</v>
      </c>
      <c r="AT198" s="216" t="s">
        <v>537</v>
      </c>
      <c r="AU198" s="216" t="s">
        <v>84</v>
      </c>
      <c r="AY198" s="14" t="s">
        <v>151</v>
      </c>
      <c r="BE198" s="217">
        <f t="shared" si="24"/>
        <v>0</v>
      </c>
      <c r="BF198" s="217">
        <f t="shared" si="25"/>
        <v>0</v>
      </c>
      <c r="BG198" s="217">
        <f t="shared" si="26"/>
        <v>0</v>
      </c>
      <c r="BH198" s="217">
        <f t="shared" si="27"/>
        <v>0</v>
      </c>
      <c r="BI198" s="217">
        <f t="shared" si="28"/>
        <v>0</v>
      </c>
      <c r="BJ198" s="14" t="s">
        <v>80</v>
      </c>
      <c r="BK198" s="217">
        <f t="shared" si="29"/>
        <v>0</v>
      </c>
      <c r="BL198" s="14" t="s">
        <v>218</v>
      </c>
      <c r="BM198" s="216" t="s">
        <v>615</v>
      </c>
    </row>
    <row r="199" spans="1:65" s="2" customFormat="1" ht="16.5" customHeight="1">
      <c r="A199" s="31"/>
      <c r="B199" s="32"/>
      <c r="C199" s="205" t="s">
        <v>393</v>
      </c>
      <c r="D199" s="205" t="s">
        <v>153</v>
      </c>
      <c r="E199" s="206" t="s">
        <v>1130</v>
      </c>
      <c r="F199" s="207" t="s">
        <v>1131</v>
      </c>
      <c r="G199" s="208" t="s">
        <v>172</v>
      </c>
      <c r="H199" s="209">
        <v>1</v>
      </c>
      <c r="I199" s="210"/>
      <c r="J199" s="211">
        <f t="shared" si="20"/>
        <v>0</v>
      </c>
      <c r="K199" s="207" t="s">
        <v>1</v>
      </c>
      <c r="L199" s="36"/>
      <c r="M199" s="212" t="s">
        <v>1</v>
      </c>
      <c r="N199" s="213" t="s">
        <v>40</v>
      </c>
      <c r="O199" s="68"/>
      <c r="P199" s="214">
        <f t="shared" si="21"/>
        <v>0</v>
      </c>
      <c r="Q199" s="214">
        <v>0</v>
      </c>
      <c r="R199" s="214">
        <f t="shared" si="22"/>
        <v>0</v>
      </c>
      <c r="S199" s="214">
        <v>0</v>
      </c>
      <c r="T199" s="215">
        <f t="shared" si="2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16" t="s">
        <v>218</v>
      </c>
      <c r="AT199" s="216" t="s">
        <v>153</v>
      </c>
      <c r="AU199" s="216" t="s">
        <v>84</v>
      </c>
      <c r="AY199" s="14" t="s">
        <v>151</v>
      </c>
      <c r="BE199" s="217">
        <f t="shared" si="24"/>
        <v>0</v>
      </c>
      <c r="BF199" s="217">
        <f t="shared" si="25"/>
        <v>0</v>
      </c>
      <c r="BG199" s="217">
        <f t="shared" si="26"/>
        <v>0</v>
      </c>
      <c r="BH199" s="217">
        <f t="shared" si="27"/>
        <v>0</v>
      </c>
      <c r="BI199" s="217">
        <f t="shared" si="28"/>
        <v>0</v>
      </c>
      <c r="BJ199" s="14" t="s">
        <v>80</v>
      </c>
      <c r="BK199" s="217">
        <f t="shared" si="29"/>
        <v>0</v>
      </c>
      <c r="BL199" s="14" t="s">
        <v>218</v>
      </c>
      <c r="BM199" s="216" t="s">
        <v>623</v>
      </c>
    </row>
    <row r="200" spans="1:65" s="2" customFormat="1" ht="16.5" customHeight="1">
      <c r="A200" s="31"/>
      <c r="B200" s="32"/>
      <c r="C200" s="219" t="s">
        <v>397</v>
      </c>
      <c r="D200" s="219" t="s">
        <v>537</v>
      </c>
      <c r="E200" s="220" t="s">
        <v>1132</v>
      </c>
      <c r="F200" s="221" t="s">
        <v>1133</v>
      </c>
      <c r="G200" s="222" t="s">
        <v>172</v>
      </c>
      <c r="H200" s="223">
        <v>1</v>
      </c>
      <c r="I200" s="224"/>
      <c r="J200" s="225">
        <f t="shared" si="20"/>
        <v>0</v>
      </c>
      <c r="K200" s="221" t="s">
        <v>1</v>
      </c>
      <c r="L200" s="226"/>
      <c r="M200" s="227" t="s">
        <v>1</v>
      </c>
      <c r="N200" s="228" t="s">
        <v>40</v>
      </c>
      <c r="O200" s="68"/>
      <c r="P200" s="214">
        <f t="shared" si="21"/>
        <v>0</v>
      </c>
      <c r="Q200" s="214">
        <v>0</v>
      </c>
      <c r="R200" s="214">
        <f t="shared" si="22"/>
        <v>0</v>
      </c>
      <c r="S200" s="214">
        <v>0</v>
      </c>
      <c r="T200" s="215">
        <f t="shared" si="2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16" t="s">
        <v>290</v>
      </c>
      <c r="AT200" s="216" t="s">
        <v>537</v>
      </c>
      <c r="AU200" s="216" t="s">
        <v>84</v>
      </c>
      <c r="AY200" s="14" t="s">
        <v>151</v>
      </c>
      <c r="BE200" s="217">
        <f t="shared" si="24"/>
        <v>0</v>
      </c>
      <c r="BF200" s="217">
        <f t="shared" si="25"/>
        <v>0</v>
      </c>
      <c r="BG200" s="217">
        <f t="shared" si="26"/>
        <v>0</v>
      </c>
      <c r="BH200" s="217">
        <f t="shared" si="27"/>
        <v>0</v>
      </c>
      <c r="BI200" s="217">
        <f t="shared" si="28"/>
        <v>0</v>
      </c>
      <c r="BJ200" s="14" t="s">
        <v>80</v>
      </c>
      <c r="BK200" s="217">
        <f t="shared" si="29"/>
        <v>0</v>
      </c>
      <c r="BL200" s="14" t="s">
        <v>218</v>
      </c>
      <c r="BM200" s="216" t="s">
        <v>631</v>
      </c>
    </row>
    <row r="201" spans="1:65" s="2" customFormat="1" ht="21.75" customHeight="1">
      <c r="A201" s="31"/>
      <c r="B201" s="32"/>
      <c r="C201" s="205" t="s">
        <v>401</v>
      </c>
      <c r="D201" s="205" t="s">
        <v>153</v>
      </c>
      <c r="E201" s="206" t="s">
        <v>1134</v>
      </c>
      <c r="F201" s="207" t="s">
        <v>1135</v>
      </c>
      <c r="G201" s="208" t="s">
        <v>172</v>
      </c>
      <c r="H201" s="209">
        <v>2</v>
      </c>
      <c r="I201" s="210"/>
      <c r="J201" s="211">
        <f t="shared" si="20"/>
        <v>0</v>
      </c>
      <c r="K201" s="207" t="s">
        <v>157</v>
      </c>
      <c r="L201" s="36"/>
      <c r="M201" s="212" t="s">
        <v>1</v>
      </c>
      <c r="N201" s="213" t="s">
        <v>40</v>
      </c>
      <c r="O201" s="68"/>
      <c r="P201" s="214">
        <f t="shared" si="21"/>
        <v>0</v>
      </c>
      <c r="Q201" s="214">
        <v>0</v>
      </c>
      <c r="R201" s="214">
        <f t="shared" si="22"/>
        <v>0</v>
      </c>
      <c r="S201" s="214">
        <v>0</v>
      </c>
      <c r="T201" s="215">
        <f t="shared" si="2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16" t="s">
        <v>218</v>
      </c>
      <c r="AT201" s="216" t="s">
        <v>153</v>
      </c>
      <c r="AU201" s="216" t="s">
        <v>84</v>
      </c>
      <c r="AY201" s="14" t="s">
        <v>151</v>
      </c>
      <c r="BE201" s="217">
        <f t="shared" si="24"/>
        <v>0</v>
      </c>
      <c r="BF201" s="217">
        <f t="shared" si="25"/>
        <v>0</v>
      </c>
      <c r="BG201" s="217">
        <f t="shared" si="26"/>
        <v>0</v>
      </c>
      <c r="BH201" s="217">
        <f t="shared" si="27"/>
        <v>0</v>
      </c>
      <c r="BI201" s="217">
        <f t="shared" si="28"/>
        <v>0</v>
      </c>
      <c r="BJ201" s="14" t="s">
        <v>80</v>
      </c>
      <c r="BK201" s="217">
        <f t="shared" si="29"/>
        <v>0</v>
      </c>
      <c r="BL201" s="14" t="s">
        <v>218</v>
      </c>
      <c r="BM201" s="216" t="s">
        <v>641</v>
      </c>
    </row>
    <row r="202" spans="1:65" s="2" customFormat="1" ht="16.5" customHeight="1">
      <c r="A202" s="31"/>
      <c r="B202" s="32"/>
      <c r="C202" s="219" t="s">
        <v>405</v>
      </c>
      <c r="D202" s="219" t="s">
        <v>537</v>
      </c>
      <c r="E202" s="220" t="s">
        <v>1136</v>
      </c>
      <c r="F202" s="221" t="s">
        <v>1137</v>
      </c>
      <c r="G202" s="222" t="s">
        <v>172</v>
      </c>
      <c r="H202" s="223">
        <v>2</v>
      </c>
      <c r="I202" s="224"/>
      <c r="J202" s="225">
        <f t="shared" si="20"/>
        <v>0</v>
      </c>
      <c r="K202" s="221" t="s">
        <v>1</v>
      </c>
      <c r="L202" s="226"/>
      <c r="M202" s="227" t="s">
        <v>1</v>
      </c>
      <c r="N202" s="228" t="s">
        <v>40</v>
      </c>
      <c r="O202" s="68"/>
      <c r="P202" s="214">
        <f t="shared" si="21"/>
        <v>0</v>
      </c>
      <c r="Q202" s="214">
        <v>0</v>
      </c>
      <c r="R202" s="214">
        <f t="shared" si="22"/>
        <v>0</v>
      </c>
      <c r="S202" s="214">
        <v>0</v>
      </c>
      <c r="T202" s="215">
        <f t="shared" si="2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16" t="s">
        <v>290</v>
      </c>
      <c r="AT202" s="216" t="s">
        <v>537</v>
      </c>
      <c r="AU202" s="216" t="s">
        <v>84</v>
      </c>
      <c r="AY202" s="14" t="s">
        <v>151</v>
      </c>
      <c r="BE202" s="217">
        <f t="shared" si="24"/>
        <v>0</v>
      </c>
      <c r="BF202" s="217">
        <f t="shared" si="25"/>
        <v>0</v>
      </c>
      <c r="BG202" s="217">
        <f t="shared" si="26"/>
        <v>0</v>
      </c>
      <c r="BH202" s="217">
        <f t="shared" si="27"/>
        <v>0</v>
      </c>
      <c r="BI202" s="217">
        <f t="shared" si="28"/>
        <v>0</v>
      </c>
      <c r="BJ202" s="14" t="s">
        <v>80</v>
      </c>
      <c r="BK202" s="217">
        <f t="shared" si="29"/>
        <v>0</v>
      </c>
      <c r="BL202" s="14" t="s">
        <v>218</v>
      </c>
      <c r="BM202" s="216" t="s">
        <v>649</v>
      </c>
    </row>
    <row r="203" spans="1:65" s="2" customFormat="1" ht="21.75" customHeight="1">
      <c r="A203" s="31"/>
      <c r="B203" s="32"/>
      <c r="C203" s="205" t="s">
        <v>409</v>
      </c>
      <c r="D203" s="205" t="s">
        <v>153</v>
      </c>
      <c r="E203" s="206" t="s">
        <v>950</v>
      </c>
      <c r="F203" s="207" t="s">
        <v>951</v>
      </c>
      <c r="G203" s="208" t="s">
        <v>172</v>
      </c>
      <c r="H203" s="209">
        <v>1</v>
      </c>
      <c r="I203" s="210"/>
      <c r="J203" s="211">
        <f t="shared" si="20"/>
        <v>0</v>
      </c>
      <c r="K203" s="207" t="s">
        <v>157</v>
      </c>
      <c r="L203" s="36"/>
      <c r="M203" s="212" t="s">
        <v>1</v>
      </c>
      <c r="N203" s="213" t="s">
        <v>40</v>
      </c>
      <c r="O203" s="68"/>
      <c r="P203" s="214">
        <f t="shared" si="21"/>
        <v>0</v>
      </c>
      <c r="Q203" s="214">
        <v>0</v>
      </c>
      <c r="R203" s="214">
        <f t="shared" si="22"/>
        <v>0</v>
      </c>
      <c r="S203" s="214">
        <v>0</v>
      </c>
      <c r="T203" s="215">
        <f t="shared" si="2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16" t="s">
        <v>218</v>
      </c>
      <c r="AT203" s="216" t="s">
        <v>153</v>
      </c>
      <c r="AU203" s="216" t="s">
        <v>84</v>
      </c>
      <c r="AY203" s="14" t="s">
        <v>151</v>
      </c>
      <c r="BE203" s="217">
        <f t="shared" si="24"/>
        <v>0</v>
      </c>
      <c r="BF203" s="217">
        <f t="shared" si="25"/>
        <v>0</v>
      </c>
      <c r="BG203" s="217">
        <f t="shared" si="26"/>
        <v>0</v>
      </c>
      <c r="BH203" s="217">
        <f t="shared" si="27"/>
        <v>0</v>
      </c>
      <c r="BI203" s="217">
        <f t="shared" si="28"/>
        <v>0</v>
      </c>
      <c r="BJ203" s="14" t="s">
        <v>80</v>
      </c>
      <c r="BK203" s="217">
        <f t="shared" si="29"/>
        <v>0</v>
      </c>
      <c r="BL203" s="14" t="s">
        <v>218</v>
      </c>
      <c r="BM203" s="216" t="s">
        <v>1003</v>
      </c>
    </row>
    <row r="204" spans="1:65" s="2" customFormat="1" ht="16.5" customHeight="1">
      <c r="A204" s="31"/>
      <c r="B204" s="32"/>
      <c r="C204" s="219" t="s">
        <v>413</v>
      </c>
      <c r="D204" s="219" t="s">
        <v>537</v>
      </c>
      <c r="E204" s="220" t="s">
        <v>952</v>
      </c>
      <c r="F204" s="221" t="s">
        <v>953</v>
      </c>
      <c r="G204" s="222" t="s">
        <v>949</v>
      </c>
      <c r="H204" s="223">
        <v>1</v>
      </c>
      <c r="I204" s="224"/>
      <c r="J204" s="225">
        <f t="shared" si="20"/>
        <v>0</v>
      </c>
      <c r="K204" s="221" t="s">
        <v>1</v>
      </c>
      <c r="L204" s="226"/>
      <c r="M204" s="227" t="s">
        <v>1</v>
      </c>
      <c r="N204" s="228" t="s">
        <v>40</v>
      </c>
      <c r="O204" s="68"/>
      <c r="P204" s="214">
        <f t="shared" si="21"/>
        <v>0</v>
      </c>
      <c r="Q204" s="214">
        <v>0</v>
      </c>
      <c r="R204" s="214">
        <f t="shared" si="22"/>
        <v>0</v>
      </c>
      <c r="S204" s="214">
        <v>0</v>
      </c>
      <c r="T204" s="215">
        <f t="shared" si="2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16" t="s">
        <v>290</v>
      </c>
      <c r="AT204" s="216" t="s">
        <v>537</v>
      </c>
      <c r="AU204" s="216" t="s">
        <v>84</v>
      </c>
      <c r="AY204" s="14" t="s">
        <v>151</v>
      </c>
      <c r="BE204" s="217">
        <f t="shared" si="24"/>
        <v>0</v>
      </c>
      <c r="BF204" s="217">
        <f t="shared" si="25"/>
        <v>0</v>
      </c>
      <c r="BG204" s="217">
        <f t="shared" si="26"/>
        <v>0</v>
      </c>
      <c r="BH204" s="217">
        <f t="shared" si="27"/>
        <v>0</v>
      </c>
      <c r="BI204" s="217">
        <f t="shared" si="28"/>
        <v>0</v>
      </c>
      <c r="BJ204" s="14" t="s">
        <v>80</v>
      </c>
      <c r="BK204" s="217">
        <f t="shared" si="29"/>
        <v>0</v>
      </c>
      <c r="BL204" s="14" t="s">
        <v>218</v>
      </c>
      <c r="BM204" s="216" t="s">
        <v>1006</v>
      </c>
    </row>
    <row r="205" spans="1:65" s="2" customFormat="1" ht="21.75" customHeight="1">
      <c r="A205" s="31"/>
      <c r="B205" s="32"/>
      <c r="C205" s="205" t="s">
        <v>417</v>
      </c>
      <c r="D205" s="205" t="s">
        <v>153</v>
      </c>
      <c r="E205" s="206" t="s">
        <v>954</v>
      </c>
      <c r="F205" s="207" t="s">
        <v>955</v>
      </c>
      <c r="G205" s="208" t="s">
        <v>172</v>
      </c>
      <c r="H205" s="209">
        <v>1</v>
      </c>
      <c r="I205" s="210"/>
      <c r="J205" s="211">
        <f t="shared" si="20"/>
        <v>0</v>
      </c>
      <c r="K205" s="207" t="s">
        <v>157</v>
      </c>
      <c r="L205" s="36"/>
      <c r="M205" s="212" t="s">
        <v>1</v>
      </c>
      <c r="N205" s="213" t="s">
        <v>40</v>
      </c>
      <c r="O205" s="68"/>
      <c r="P205" s="214">
        <f t="shared" si="21"/>
        <v>0</v>
      </c>
      <c r="Q205" s="214">
        <v>0</v>
      </c>
      <c r="R205" s="214">
        <f t="shared" si="22"/>
        <v>0</v>
      </c>
      <c r="S205" s="214">
        <v>0</v>
      </c>
      <c r="T205" s="215">
        <f t="shared" si="2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16" t="s">
        <v>218</v>
      </c>
      <c r="AT205" s="216" t="s">
        <v>153</v>
      </c>
      <c r="AU205" s="216" t="s">
        <v>84</v>
      </c>
      <c r="AY205" s="14" t="s">
        <v>151</v>
      </c>
      <c r="BE205" s="217">
        <f t="shared" si="24"/>
        <v>0</v>
      </c>
      <c r="BF205" s="217">
        <f t="shared" si="25"/>
        <v>0</v>
      </c>
      <c r="BG205" s="217">
        <f t="shared" si="26"/>
        <v>0</v>
      </c>
      <c r="BH205" s="217">
        <f t="shared" si="27"/>
        <v>0</v>
      </c>
      <c r="BI205" s="217">
        <f t="shared" si="28"/>
        <v>0</v>
      </c>
      <c r="BJ205" s="14" t="s">
        <v>80</v>
      </c>
      <c r="BK205" s="217">
        <f t="shared" si="29"/>
        <v>0</v>
      </c>
      <c r="BL205" s="14" t="s">
        <v>218</v>
      </c>
      <c r="BM205" s="216" t="s">
        <v>1009</v>
      </c>
    </row>
    <row r="206" spans="1:65" s="2" customFormat="1" ht="16.5" customHeight="1">
      <c r="A206" s="31"/>
      <c r="B206" s="32"/>
      <c r="C206" s="219" t="s">
        <v>421</v>
      </c>
      <c r="D206" s="219" t="s">
        <v>537</v>
      </c>
      <c r="E206" s="220" t="s">
        <v>956</v>
      </c>
      <c r="F206" s="221" t="s">
        <v>957</v>
      </c>
      <c r="G206" s="222" t="s">
        <v>172</v>
      </c>
      <c r="H206" s="223">
        <v>1</v>
      </c>
      <c r="I206" s="224"/>
      <c r="J206" s="225">
        <f t="shared" si="20"/>
        <v>0</v>
      </c>
      <c r="K206" s="221" t="s">
        <v>1</v>
      </c>
      <c r="L206" s="226"/>
      <c r="M206" s="227" t="s">
        <v>1</v>
      </c>
      <c r="N206" s="228" t="s">
        <v>40</v>
      </c>
      <c r="O206" s="68"/>
      <c r="P206" s="214">
        <f t="shared" si="21"/>
        <v>0</v>
      </c>
      <c r="Q206" s="214">
        <v>0</v>
      </c>
      <c r="R206" s="214">
        <f t="shared" si="22"/>
        <v>0</v>
      </c>
      <c r="S206" s="214">
        <v>0</v>
      </c>
      <c r="T206" s="215">
        <f t="shared" si="2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16" t="s">
        <v>290</v>
      </c>
      <c r="AT206" s="216" t="s">
        <v>537</v>
      </c>
      <c r="AU206" s="216" t="s">
        <v>84</v>
      </c>
      <c r="AY206" s="14" t="s">
        <v>151</v>
      </c>
      <c r="BE206" s="217">
        <f t="shared" si="24"/>
        <v>0</v>
      </c>
      <c r="BF206" s="217">
        <f t="shared" si="25"/>
        <v>0</v>
      </c>
      <c r="BG206" s="217">
        <f t="shared" si="26"/>
        <v>0</v>
      </c>
      <c r="BH206" s="217">
        <f t="shared" si="27"/>
        <v>0</v>
      </c>
      <c r="BI206" s="217">
        <f t="shared" si="28"/>
        <v>0</v>
      </c>
      <c r="BJ206" s="14" t="s">
        <v>80</v>
      </c>
      <c r="BK206" s="217">
        <f t="shared" si="29"/>
        <v>0</v>
      </c>
      <c r="BL206" s="14" t="s">
        <v>218</v>
      </c>
      <c r="BM206" s="216" t="s">
        <v>1012</v>
      </c>
    </row>
    <row r="207" spans="1:65" s="2" customFormat="1" ht="16.5" customHeight="1">
      <c r="A207" s="31"/>
      <c r="B207" s="32"/>
      <c r="C207" s="205" t="s">
        <v>425</v>
      </c>
      <c r="D207" s="205" t="s">
        <v>153</v>
      </c>
      <c r="E207" s="206" t="s">
        <v>1138</v>
      </c>
      <c r="F207" s="207" t="s">
        <v>1139</v>
      </c>
      <c r="G207" s="208" t="s">
        <v>172</v>
      </c>
      <c r="H207" s="209">
        <v>4</v>
      </c>
      <c r="I207" s="210"/>
      <c r="J207" s="211">
        <f t="shared" si="20"/>
        <v>0</v>
      </c>
      <c r="K207" s="207" t="s">
        <v>157</v>
      </c>
      <c r="L207" s="36"/>
      <c r="M207" s="212" t="s">
        <v>1</v>
      </c>
      <c r="N207" s="213" t="s">
        <v>40</v>
      </c>
      <c r="O207" s="68"/>
      <c r="P207" s="214">
        <f t="shared" si="21"/>
        <v>0</v>
      </c>
      <c r="Q207" s="214">
        <v>0</v>
      </c>
      <c r="R207" s="214">
        <f t="shared" si="22"/>
        <v>0</v>
      </c>
      <c r="S207" s="214">
        <v>0</v>
      </c>
      <c r="T207" s="215">
        <f t="shared" si="2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16" t="s">
        <v>218</v>
      </c>
      <c r="AT207" s="216" t="s">
        <v>153</v>
      </c>
      <c r="AU207" s="216" t="s">
        <v>84</v>
      </c>
      <c r="AY207" s="14" t="s">
        <v>151</v>
      </c>
      <c r="BE207" s="217">
        <f t="shared" si="24"/>
        <v>0</v>
      </c>
      <c r="BF207" s="217">
        <f t="shared" si="25"/>
        <v>0</v>
      </c>
      <c r="BG207" s="217">
        <f t="shared" si="26"/>
        <v>0</v>
      </c>
      <c r="BH207" s="217">
        <f t="shared" si="27"/>
        <v>0</v>
      </c>
      <c r="BI207" s="217">
        <f t="shared" si="28"/>
        <v>0</v>
      </c>
      <c r="BJ207" s="14" t="s">
        <v>80</v>
      </c>
      <c r="BK207" s="217">
        <f t="shared" si="29"/>
        <v>0</v>
      </c>
      <c r="BL207" s="14" t="s">
        <v>218</v>
      </c>
      <c r="BM207" s="216" t="s">
        <v>1015</v>
      </c>
    </row>
    <row r="208" spans="1:65" s="2" customFormat="1" ht="16.5" customHeight="1">
      <c r="A208" s="31"/>
      <c r="B208" s="32"/>
      <c r="C208" s="219" t="s">
        <v>429</v>
      </c>
      <c r="D208" s="219" t="s">
        <v>537</v>
      </c>
      <c r="E208" s="220" t="s">
        <v>1140</v>
      </c>
      <c r="F208" s="221" t="s">
        <v>1141</v>
      </c>
      <c r="G208" s="222" t="s">
        <v>172</v>
      </c>
      <c r="H208" s="223">
        <v>4</v>
      </c>
      <c r="I208" s="224"/>
      <c r="J208" s="225">
        <f t="shared" si="20"/>
        <v>0</v>
      </c>
      <c r="K208" s="221" t="s">
        <v>1</v>
      </c>
      <c r="L208" s="226"/>
      <c r="M208" s="227" t="s">
        <v>1</v>
      </c>
      <c r="N208" s="228" t="s">
        <v>40</v>
      </c>
      <c r="O208" s="68"/>
      <c r="P208" s="214">
        <f t="shared" si="21"/>
        <v>0</v>
      </c>
      <c r="Q208" s="214">
        <v>0</v>
      </c>
      <c r="R208" s="214">
        <f t="shared" si="22"/>
        <v>0</v>
      </c>
      <c r="S208" s="214">
        <v>0</v>
      </c>
      <c r="T208" s="215">
        <f t="shared" si="2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16" t="s">
        <v>290</v>
      </c>
      <c r="AT208" s="216" t="s">
        <v>537</v>
      </c>
      <c r="AU208" s="216" t="s">
        <v>84</v>
      </c>
      <c r="AY208" s="14" t="s">
        <v>151</v>
      </c>
      <c r="BE208" s="217">
        <f t="shared" si="24"/>
        <v>0</v>
      </c>
      <c r="BF208" s="217">
        <f t="shared" si="25"/>
        <v>0</v>
      </c>
      <c r="BG208" s="217">
        <f t="shared" si="26"/>
        <v>0</v>
      </c>
      <c r="BH208" s="217">
        <f t="shared" si="27"/>
        <v>0</v>
      </c>
      <c r="BI208" s="217">
        <f t="shared" si="28"/>
        <v>0</v>
      </c>
      <c r="BJ208" s="14" t="s">
        <v>80</v>
      </c>
      <c r="BK208" s="217">
        <f t="shared" si="29"/>
        <v>0</v>
      </c>
      <c r="BL208" s="14" t="s">
        <v>218</v>
      </c>
      <c r="BM208" s="216" t="s">
        <v>1018</v>
      </c>
    </row>
    <row r="209" spans="1:65" s="2" customFormat="1" ht="21.75" customHeight="1">
      <c r="A209" s="31"/>
      <c r="B209" s="32"/>
      <c r="C209" s="205" t="s">
        <v>433</v>
      </c>
      <c r="D209" s="205" t="s">
        <v>153</v>
      </c>
      <c r="E209" s="206" t="s">
        <v>958</v>
      </c>
      <c r="F209" s="207" t="s">
        <v>959</v>
      </c>
      <c r="G209" s="208" t="s">
        <v>172</v>
      </c>
      <c r="H209" s="209">
        <v>99</v>
      </c>
      <c r="I209" s="210"/>
      <c r="J209" s="211">
        <f t="shared" si="20"/>
        <v>0</v>
      </c>
      <c r="K209" s="207" t="s">
        <v>157</v>
      </c>
      <c r="L209" s="36"/>
      <c r="M209" s="212" t="s">
        <v>1</v>
      </c>
      <c r="N209" s="213" t="s">
        <v>40</v>
      </c>
      <c r="O209" s="68"/>
      <c r="P209" s="214">
        <f t="shared" si="21"/>
        <v>0</v>
      </c>
      <c r="Q209" s="214">
        <v>0</v>
      </c>
      <c r="R209" s="214">
        <f t="shared" si="22"/>
        <v>0</v>
      </c>
      <c r="S209" s="214">
        <v>0</v>
      </c>
      <c r="T209" s="215">
        <f t="shared" si="2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16" t="s">
        <v>218</v>
      </c>
      <c r="AT209" s="216" t="s">
        <v>153</v>
      </c>
      <c r="AU209" s="216" t="s">
        <v>84</v>
      </c>
      <c r="AY209" s="14" t="s">
        <v>151</v>
      </c>
      <c r="BE209" s="217">
        <f t="shared" si="24"/>
        <v>0</v>
      </c>
      <c r="BF209" s="217">
        <f t="shared" si="25"/>
        <v>0</v>
      </c>
      <c r="BG209" s="217">
        <f t="shared" si="26"/>
        <v>0</v>
      </c>
      <c r="BH209" s="217">
        <f t="shared" si="27"/>
        <v>0</v>
      </c>
      <c r="BI209" s="217">
        <f t="shared" si="28"/>
        <v>0</v>
      </c>
      <c r="BJ209" s="14" t="s">
        <v>80</v>
      </c>
      <c r="BK209" s="217">
        <f t="shared" si="29"/>
        <v>0</v>
      </c>
      <c r="BL209" s="14" t="s">
        <v>218</v>
      </c>
      <c r="BM209" s="216" t="s">
        <v>1021</v>
      </c>
    </row>
    <row r="210" spans="1:65" s="2" customFormat="1" ht="16.5" customHeight="1">
      <c r="A210" s="31"/>
      <c r="B210" s="32"/>
      <c r="C210" s="219" t="s">
        <v>437</v>
      </c>
      <c r="D210" s="219" t="s">
        <v>537</v>
      </c>
      <c r="E210" s="220" t="s">
        <v>960</v>
      </c>
      <c r="F210" s="221" t="s">
        <v>1142</v>
      </c>
      <c r="G210" s="222" t="s">
        <v>172</v>
      </c>
      <c r="H210" s="223">
        <v>99</v>
      </c>
      <c r="I210" s="224"/>
      <c r="J210" s="225">
        <f t="shared" si="20"/>
        <v>0</v>
      </c>
      <c r="K210" s="221" t="s">
        <v>1</v>
      </c>
      <c r="L210" s="226"/>
      <c r="M210" s="227" t="s">
        <v>1</v>
      </c>
      <c r="N210" s="228" t="s">
        <v>40</v>
      </c>
      <c r="O210" s="68"/>
      <c r="P210" s="214">
        <f t="shared" si="21"/>
        <v>0</v>
      </c>
      <c r="Q210" s="214">
        <v>0</v>
      </c>
      <c r="R210" s="214">
        <f t="shared" si="22"/>
        <v>0</v>
      </c>
      <c r="S210" s="214">
        <v>0</v>
      </c>
      <c r="T210" s="215">
        <f t="shared" si="2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16" t="s">
        <v>290</v>
      </c>
      <c r="AT210" s="216" t="s">
        <v>537</v>
      </c>
      <c r="AU210" s="216" t="s">
        <v>84</v>
      </c>
      <c r="AY210" s="14" t="s">
        <v>151</v>
      </c>
      <c r="BE210" s="217">
        <f t="shared" si="24"/>
        <v>0</v>
      </c>
      <c r="BF210" s="217">
        <f t="shared" si="25"/>
        <v>0</v>
      </c>
      <c r="BG210" s="217">
        <f t="shared" si="26"/>
        <v>0</v>
      </c>
      <c r="BH210" s="217">
        <f t="shared" si="27"/>
        <v>0</v>
      </c>
      <c r="BI210" s="217">
        <f t="shared" si="28"/>
        <v>0</v>
      </c>
      <c r="BJ210" s="14" t="s">
        <v>80</v>
      </c>
      <c r="BK210" s="217">
        <f t="shared" si="29"/>
        <v>0</v>
      </c>
      <c r="BL210" s="14" t="s">
        <v>218</v>
      </c>
      <c r="BM210" s="216" t="s">
        <v>1024</v>
      </c>
    </row>
    <row r="211" spans="1:65" s="2" customFormat="1" ht="16.5" customHeight="1">
      <c r="A211" s="31"/>
      <c r="B211" s="32"/>
      <c r="C211" s="219" t="s">
        <v>441</v>
      </c>
      <c r="D211" s="219" t="s">
        <v>537</v>
      </c>
      <c r="E211" s="220" t="s">
        <v>962</v>
      </c>
      <c r="F211" s="221" t="s">
        <v>963</v>
      </c>
      <c r="G211" s="222" t="s">
        <v>172</v>
      </c>
      <c r="H211" s="223">
        <v>0</v>
      </c>
      <c r="I211" s="224"/>
      <c r="J211" s="225">
        <f t="shared" si="20"/>
        <v>0</v>
      </c>
      <c r="K211" s="221" t="s">
        <v>1</v>
      </c>
      <c r="L211" s="226"/>
      <c r="M211" s="227" t="s">
        <v>1</v>
      </c>
      <c r="N211" s="228" t="s">
        <v>40</v>
      </c>
      <c r="O211" s="68"/>
      <c r="P211" s="214">
        <f t="shared" si="21"/>
        <v>0</v>
      </c>
      <c r="Q211" s="214">
        <v>0</v>
      </c>
      <c r="R211" s="214">
        <f t="shared" si="22"/>
        <v>0</v>
      </c>
      <c r="S211" s="214">
        <v>0</v>
      </c>
      <c r="T211" s="215">
        <f t="shared" si="2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16" t="s">
        <v>290</v>
      </c>
      <c r="AT211" s="216" t="s">
        <v>537</v>
      </c>
      <c r="AU211" s="216" t="s">
        <v>84</v>
      </c>
      <c r="AY211" s="14" t="s">
        <v>151</v>
      </c>
      <c r="BE211" s="217">
        <f t="shared" si="24"/>
        <v>0</v>
      </c>
      <c r="BF211" s="217">
        <f t="shared" si="25"/>
        <v>0</v>
      </c>
      <c r="BG211" s="217">
        <f t="shared" si="26"/>
        <v>0</v>
      </c>
      <c r="BH211" s="217">
        <f t="shared" si="27"/>
        <v>0</v>
      </c>
      <c r="BI211" s="217">
        <f t="shared" si="28"/>
        <v>0</v>
      </c>
      <c r="BJ211" s="14" t="s">
        <v>80</v>
      </c>
      <c r="BK211" s="217">
        <f t="shared" si="29"/>
        <v>0</v>
      </c>
      <c r="BL211" s="14" t="s">
        <v>218</v>
      </c>
      <c r="BM211" s="216" t="s">
        <v>1028</v>
      </c>
    </row>
    <row r="212" spans="1:65" s="2" customFormat="1" ht="21.75" customHeight="1">
      <c r="A212" s="31"/>
      <c r="B212" s="32"/>
      <c r="C212" s="205" t="s">
        <v>445</v>
      </c>
      <c r="D212" s="205" t="s">
        <v>153</v>
      </c>
      <c r="E212" s="206" t="s">
        <v>1143</v>
      </c>
      <c r="F212" s="207" t="s">
        <v>1144</v>
      </c>
      <c r="G212" s="208" t="s">
        <v>172</v>
      </c>
      <c r="H212" s="209">
        <v>23</v>
      </c>
      <c r="I212" s="210"/>
      <c r="J212" s="211">
        <f t="shared" si="20"/>
        <v>0</v>
      </c>
      <c r="K212" s="207" t="s">
        <v>157</v>
      </c>
      <c r="L212" s="36"/>
      <c r="M212" s="212" t="s">
        <v>1</v>
      </c>
      <c r="N212" s="213" t="s">
        <v>40</v>
      </c>
      <c r="O212" s="68"/>
      <c r="P212" s="214">
        <f t="shared" si="21"/>
        <v>0</v>
      </c>
      <c r="Q212" s="214">
        <v>0</v>
      </c>
      <c r="R212" s="214">
        <f t="shared" si="22"/>
        <v>0</v>
      </c>
      <c r="S212" s="214">
        <v>0</v>
      </c>
      <c r="T212" s="215">
        <f t="shared" si="2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16" t="s">
        <v>218</v>
      </c>
      <c r="AT212" s="216" t="s">
        <v>153</v>
      </c>
      <c r="AU212" s="216" t="s">
        <v>84</v>
      </c>
      <c r="AY212" s="14" t="s">
        <v>151</v>
      </c>
      <c r="BE212" s="217">
        <f t="shared" si="24"/>
        <v>0</v>
      </c>
      <c r="BF212" s="217">
        <f t="shared" si="25"/>
        <v>0</v>
      </c>
      <c r="BG212" s="217">
        <f t="shared" si="26"/>
        <v>0</v>
      </c>
      <c r="BH212" s="217">
        <f t="shared" si="27"/>
        <v>0</v>
      </c>
      <c r="BI212" s="217">
        <f t="shared" si="28"/>
        <v>0</v>
      </c>
      <c r="BJ212" s="14" t="s">
        <v>80</v>
      </c>
      <c r="BK212" s="217">
        <f t="shared" si="29"/>
        <v>0</v>
      </c>
      <c r="BL212" s="14" t="s">
        <v>218</v>
      </c>
      <c r="BM212" s="216" t="s">
        <v>1031</v>
      </c>
    </row>
    <row r="213" spans="1:65" s="2" customFormat="1" ht="21.75" customHeight="1">
      <c r="A213" s="31"/>
      <c r="B213" s="32"/>
      <c r="C213" s="219" t="s">
        <v>449</v>
      </c>
      <c r="D213" s="219" t="s">
        <v>537</v>
      </c>
      <c r="E213" s="220" t="s">
        <v>1145</v>
      </c>
      <c r="F213" s="221" t="s">
        <v>1146</v>
      </c>
      <c r="G213" s="222" t="s">
        <v>172</v>
      </c>
      <c r="H213" s="223">
        <v>23</v>
      </c>
      <c r="I213" s="224"/>
      <c r="J213" s="225">
        <f t="shared" si="20"/>
        <v>0</v>
      </c>
      <c r="K213" s="221" t="s">
        <v>1</v>
      </c>
      <c r="L213" s="226"/>
      <c r="M213" s="227" t="s">
        <v>1</v>
      </c>
      <c r="N213" s="228" t="s">
        <v>40</v>
      </c>
      <c r="O213" s="68"/>
      <c r="P213" s="214">
        <f t="shared" si="21"/>
        <v>0</v>
      </c>
      <c r="Q213" s="214">
        <v>0</v>
      </c>
      <c r="R213" s="214">
        <f t="shared" si="22"/>
        <v>0</v>
      </c>
      <c r="S213" s="214">
        <v>0</v>
      </c>
      <c r="T213" s="215">
        <f t="shared" si="2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16" t="s">
        <v>290</v>
      </c>
      <c r="AT213" s="216" t="s">
        <v>537</v>
      </c>
      <c r="AU213" s="216" t="s">
        <v>84</v>
      </c>
      <c r="AY213" s="14" t="s">
        <v>151</v>
      </c>
      <c r="BE213" s="217">
        <f t="shared" si="24"/>
        <v>0</v>
      </c>
      <c r="BF213" s="217">
        <f t="shared" si="25"/>
        <v>0</v>
      </c>
      <c r="BG213" s="217">
        <f t="shared" si="26"/>
        <v>0</v>
      </c>
      <c r="BH213" s="217">
        <f t="shared" si="27"/>
        <v>0</v>
      </c>
      <c r="BI213" s="217">
        <f t="shared" si="28"/>
        <v>0</v>
      </c>
      <c r="BJ213" s="14" t="s">
        <v>80</v>
      </c>
      <c r="BK213" s="217">
        <f t="shared" si="29"/>
        <v>0</v>
      </c>
      <c r="BL213" s="14" t="s">
        <v>218</v>
      </c>
      <c r="BM213" s="216" t="s">
        <v>1034</v>
      </c>
    </row>
    <row r="214" spans="1:65" s="2" customFormat="1" ht="21.75" customHeight="1">
      <c r="A214" s="31"/>
      <c r="B214" s="32"/>
      <c r="C214" s="205" t="s">
        <v>453</v>
      </c>
      <c r="D214" s="205" t="s">
        <v>153</v>
      </c>
      <c r="E214" s="206" t="s">
        <v>968</v>
      </c>
      <c r="F214" s="207" t="s">
        <v>969</v>
      </c>
      <c r="G214" s="208" t="s">
        <v>172</v>
      </c>
      <c r="H214" s="209">
        <v>55</v>
      </c>
      <c r="I214" s="210"/>
      <c r="J214" s="211">
        <f t="shared" si="20"/>
        <v>0</v>
      </c>
      <c r="K214" s="207" t="s">
        <v>157</v>
      </c>
      <c r="L214" s="36"/>
      <c r="M214" s="212" t="s">
        <v>1</v>
      </c>
      <c r="N214" s="213" t="s">
        <v>40</v>
      </c>
      <c r="O214" s="68"/>
      <c r="P214" s="214">
        <f t="shared" si="21"/>
        <v>0</v>
      </c>
      <c r="Q214" s="214">
        <v>0</v>
      </c>
      <c r="R214" s="214">
        <f t="shared" si="22"/>
        <v>0</v>
      </c>
      <c r="S214" s="214">
        <v>0</v>
      </c>
      <c r="T214" s="215">
        <f t="shared" si="2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16" t="s">
        <v>218</v>
      </c>
      <c r="AT214" s="216" t="s">
        <v>153</v>
      </c>
      <c r="AU214" s="216" t="s">
        <v>84</v>
      </c>
      <c r="AY214" s="14" t="s">
        <v>151</v>
      </c>
      <c r="BE214" s="217">
        <f t="shared" si="24"/>
        <v>0</v>
      </c>
      <c r="BF214" s="217">
        <f t="shared" si="25"/>
        <v>0</v>
      </c>
      <c r="BG214" s="217">
        <f t="shared" si="26"/>
        <v>0</v>
      </c>
      <c r="BH214" s="217">
        <f t="shared" si="27"/>
        <v>0</v>
      </c>
      <c r="BI214" s="217">
        <f t="shared" si="28"/>
        <v>0</v>
      </c>
      <c r="BJ214" s="14" t="s">
        <v>80</v>
      </c>
      <c r="BK214" s="217">
        <f t="shared" si="29"/>
        <v>0</v>
      </c>
      <c r="BL214" s="14" t="s">
        <v>218</v>
      </c>
      <c r="BM214" s="216" t="s">
        <v>1039</v>
      </c>
    </row>
    <row r="215" spans="1:65" s="2" customFormat="1" ht="21.75" customHeight="1">
      <c r="A215" s="31"/>
      <c r="B215" s="32"/>
      <c r="C215" s="205" t="s">
        <v>457</v>
      </c>
      <c r="D215" s="205" t="s">
        <v>153</v>
      </c>
      <c r="E215" s="206" t="s">
        <v>970</v>
      </c>
      <c r="F215" s="207" t="s">
        <v>971</v>
      </c>
      <c r="G215" s="208" t="s">
        <v>172</v>
      </c>
      <c r="H215" s="209">
        <v>96</v>
      </c>
      <c r="I215" s="210"/>
      <c r="J215" s="211">
        <f t="shared" si="20"/>
        <v>0</v>
      </c>
      <c r="K215" s="207" t="s">
        <v>157</v>
      </c>
      <c r="L215" s="36"/>
      <c r="M215" s="212" t="s">
        <v>1</v>
      </c>
      <c r="N215" s="213" t="s">
        <v>40</v>
      </c>
      <c r="O215" s="68"/>
      <c r="P215" s="214">
        <f t="shared" si="21"/>
        <v>0</v>
      </c>
      <c r="Q215" s="214">
        <v>0</v>
      </c>
      <c r="R215" s="214">
        <f t="shared" si="22"/>
        <v>0</v>
      </c>
      <c r="S215" s="214">
        <v>0</v>
      </c>
      <c r="T215" s="215">
        <f t="shared" si="2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16" t="s">
        <v>218</v>
      </c>
      <c r="AT215" s="216" t="s">
        <v>153</v>
      </c>
      <c r="AU215" s="216" t="s">
        <v>84</v>
      </c>
      <c r="AY215" s="14" t="s">
        <v>151</v>
      </c>
      <c r="BE215" s="217">
        <f t="shared" si="24"/>
        <v>0</v>
      </c>
      <c r="BF215" s="217">
        <f t="shared" si="25"/>
        <v>0</v>
      </c>
      <c r="BG215" s="217">
        <f t="shared" si="26"/>
        <v>0</v>
      </c>
      <c r="BH215" s="217">
        <f t="shared" si="27"/>
        <v>0</v>
      </c>
      <c r="BI215" s="217">
        <f t="shared" si="28"/>
        <v>0</v>
      </c>
      <c r="BJ215" s="14" t="s">
        <v>80</v>
      </c>
      <c r="BK215" s="217">
        <f t="shared" si="29"/>
        <v>0</v>
      </c>
      <c r="BL215" s="14" t="s">
        <v>218</v>
      </c>
      <c r="BM215" s="216" t="s">
        <v>1060</v>
      </c>
    </row>
    <row r="216" spans="1:65" s="2" customFormat="1" ht="16.5" customHeight="1">
      <c r="A216" s="31"/>
      <c r="B216" s="32"/>
      <c r="C216" s="205" t="s">
        <v>461</v>
      </c>
      <c r="D216" s="205" t="s">
        <v>153</v>
      </c>
      <c r="E216" s="206" t="s">
        <v>1147</v>
      </c>
      <c r="F216" s="207" t="s">
        <v>1148</v>
      </c>
      <c r="G216" s="208" t="s">
        <v>172</v>
      </c>
      <c r="H216" s="209">
        <v>1</v>
      </c>
      <c r="I216" s="210"/>
      <c r="J216" s="211">
        <f t="shared" si="20"/>
        <v>0</v>
      </c>
      <c r="K216" s="207" t="s">
        <v>1</v>
      </c>
      <c r="L216" s="36"/>
      <c r="M216" s="212" t="s">
        <v>1</v>
      </c>
      <c r="N216" s="213" t="s">
        <v>40</v>
      </c>
      <c r="O216" s="68"/>
      <c r="P216" s="214">
        <f t="shared" si="21"/>
        <v>0</v>
      </c>
      <c r="Q216" s="214">
        <v>0</v>
      </c>
      <c r="R216" s="214">
        <f t="shared" si="22"/>
        <v>0</v>
      </c>
      <c r="S216" s="214">
        <v>0</v>
      </c>
      <c r="T216" s="215">
        <f t="shared" si="2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16" t="s">
        <v>218</v>
      </c>
      <c r="AT216" s="216" t="s">
        <v>153</v>
      </c>
      <c r="AU216" s="216" t="s">
        <v>84</v>
      </c>
      <c r="AY216" s="14" t="s">
        <v>151</v>
      </c>
      <c r="BE216" s="217">
        <f t="shared" si="24"/>
        <v>0</v>
      </c>
      <c r="BF216" s="217">
        <f t="shared" si="25"/>
        <v>0</v>
      </c>
      <c r="BG216" s="217">
        <f t="shared" si="26"/>
        <v>0</v>
      </c>
      <c r="BH216" s="217">
        <f t="shared" si="27"/>
        <v>0</v>
      </c>
      <c r="BI216" s="217">
        <f t="shared" si="28"/>
        <v>0</v>
      </c>
      <c r="BJ216" s="14" t="s">
        <v>80</v>
      </c>
      <c r="BK216" s="217">
        <f t="shared" si="29"/>
        <v>0</v>
      </c>
      <c r="BL216" s="14" t="s">
        <v>218</v>
      </c>
      <c r="BM216" s="216" t="s">
        <v>1149</v>
      </c>
    </row>
    <row r="217" spans="2:63" s="12" customFormat="1" ht="22.9" customHeight="1">
      <c r="B217" s="189"/>
      <c r="C217" s="190"/>
      <c r="D217" s="191" t="s">
        <v>74</v>
      </c>
      <c r="E217" s="203" t="s">
        <v>1150</v>
      </c>
      <c r="F217" s="203" t="s">
        <v>1151</v>
      </c>
      <c r="G217" s="190"/>
      <c r="H217" s="190"/>
      <c r="I217" s="193"/>
      <c r="J217" s="204">
        <f>BK217</f>
        <v>0</v>
      </c>
      <c r="K217" s="190"/>
      <c r="L217" s="195"/>
      <c r="M217" s="196"/>
      <c r="N217" s="197"/>
      <c r="O217" s="197"/>
      <c r="P217" s="198">
        <f>P218</f>
        <v>0</v>
      </c>
      <c r="Q217" s="197"/>
      <c r="R217" s="198">
        <f>R218</f>
        <v>0</v>
      </c>
      <c r="S217" s="197"/>
      <c r="T217" s="199">
        <f>T218</f>
        <v>0</v>
      </c>
      <c r="AR217" s="200" t="s">
        <v>84</v>
      </c>
      <c r="AT217" s="201" t="s">
        <v>74</v>
      </c>
      <c r="AU217" s="201" t="s">
        <v>80</v>
      </c>
      <c r="AY217" s="200" t="s">
        <v>151</v>
      </c>
      <c r="BK217" s="202">
        <f>BK218</f>
        <v>0</v>
      </c>
    </row>
    <row r="218" spans="1:65" s="2" customFormat="1" ht="16.5" customHeight="1">
      <c r="A218" s="31"/>
      <c r="B218" s="32"/>
      <c r="C218" s="205" t="s">
        <v>465</v>
      </c>
      <c r="D218" s="205" t="s">
        <v>153</v>
      </c>
      <c r="E218" s="206" t="s">
        <v>1152</v>
      </c>
      <c r="F218" s="207" t="s">
        <v>1153</v>
      </c>
      <c r="G218" s="208" t="s">
        <v>205</v>
      </c>
      <c r="H218" s="209">
        <v>10</v>
      </c>
      <c r="I218" s="210"/>
      <c r="J218" s="211">
        <f>ROUND(I218*H218,2)</f>
        <v>0</v>
      </c>
      <c r="K218" s="207" t="s">
        <v>1</v>
      </c>
      <c r="L218" s="36"/>
      <c r="M218" s="212" t="s">
        <v>1</v>
      </c>
      <c r="N218" s="213" t="s">
        <v>40</v>
      </c>
      <c r="O218" s="68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16" t="s">
        <v>218</v>
      </c>
      <c r="AT218" s="216" t="s">
        <v>153</v>
      </c>
      <c r="AU218" s="216" t="s">
        <v>84</v>
      </c>
      <c r="AY218" s="14" t="s">
        <v>151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4" t="s">
        <v>80</v>
      </c>
      <c r="BK218" s="217">
        <f>ROUND(I218*H218,2)</f>
        <v>0</v>
      </c>
      <c r="BL218" s="14" t="s">
        <v>218</v>
      </c>
      <c r="BM218" s="216" t="s">
        <v>1154</v>
      </c>
    </row>
    <row r="219" spans="2:63" s="12" customFormat="1" ht="22.9" customHeight="1">
      <c r="B219" s="189"/>
      <c r="C219" s="190"/>
      <c r="D219" s="191" t="s">
        <v>74</v>
      </c>
      <c r="E219" s="203" t="s">
        <v>972</v>
      </c>
      <c r="F219" s="203" t="s">
        <v>973</v>
      </c>
      <c r="G219" s="190"/>
      <c r="H219" s="190"/>
      <c r="I219" s="193"/>
      <c r="J219" s="204">
        <f>BK219</f>
        <v>0</v>
      </c>
      <c r="K219" s="190"/>
      <c r="L219" s="195"/>
      <c r="M219" s="196"/>
      <c r="N219" s="197"/>
      <c r="O219" s="197"/>
      <c r="P219" s="198">
        <f>SUM(P220:P227)</f>
        <v>0</v>
      </c>
      <c r="Q219" s="197"/>
      <c r="R219" s="198">
        <f>SUM(R220:R227)</f>
        <v>5.7510971999999985</v>
      </c>
      <c r="S219" s="197"/>
      <c r="T219" s="199">
        <f>SUM(T220:T227)</f>
        <v>1.187951</v>
      </c>
      <c r="AR219" s="200" t="s">
        <v>84</v>
      </c>
      <c r="AT219" s="201" t="s">
        <v>74</v>
      </c>
      <c r="AU219" s="201" t="s">
        <v>80</v>
      </c>
      <c r="AY219" s="200" t="s">
        <v>151</v>
      </c>
      <c r="BK219" s="202">
        <f>SUM(BK220:BK227)</f>
        <v>0</v>
      </c>
    </row>
    <row r="220" spans="1:65" s="2" customFormat="1" ht="16.5" customHeight="1">
      <c r="A220" s="31"/>
      <c r="B220" s="32"/>
      <c r="C220" s="205" t="s">
        <v>469</v>
      </c>
      <c r="D220" s="205" t="s">
        <v>153</v>
      </c>
      <c r="E220" s="206" t="s">
        <v>974</v>
      </c>
      <c r="F220" s="207" t="s">
        <v>975</v>
      </c>
      <c r="G220" s="208" t="s">
        <v>166</v>
      </c>
      <c r="H220" s="209">
        <v>3832.1</v>
      </c>
      <c r="I220" s="210"/>
      <c r="J220" s="211">
        <f aca="true" t="shared" si="30" ref="J220:J227">ROUND(I220*H220,2)</f>
        <v>0</v>
      </c>
      <c r="K220" s="207" t="s">
        <v>157</v>
      </c>
      <c r="L220" s="36"/>
      <c r="M220" s="212" t="s">
        <v>1</v>
      </c>
      <c r="N220" s="213" t="s">
        <v>40</v>
      </c>
      <c r="O220" s="68"/>
      <c r="P220" s="214">
        <f aca="true" t="shared" si="31" ref="P220:P227">O220*H220</f>
        <v>0</v>
      </c>
      <c r="Q220" s="214">
        <v>0.001</v>
      </c>
      <c r="R220" s="214">
        <f aca="true" t="shared" si="32" ref="R220:R227">Q220*H220</f>
        <v>3.8321</v>
      </c>
      <c r="S220" s="214">
        <v>0.00031</v>
      </c>
      <c r="T220" s="215">
        <f aca="true" t="shared" si="33" ref="T220:T227">S220*H220</f>
        <v>1.187951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16" t="s">
        <v>218</v>
      </c>
      <c r="AT220" s="216" t="s">
        <v>153</v>
      </c>
      <c r="AU220" s="216" t="s">
        <v>84</v>
      </c>
      <c r="AY220" s="14" t="s">
        <v>151</v>
      </c>
      <c r="BE220" s="217">
        <f aca="true" t="shared" si="34" ref="BE220:BE227">IF(N220="základní",J220,0)</f>
        <v>0</v>
      </c>
      <c r="BF220" s="217">
        <f aca="true" t="shared" si="35" ref="BF220:BF227">IF(N220="snížená",J220,0)</f>
        <v>0</v>
      </c>
      <c r="BG220" s="217">
        <f aca="true" t="shared" si="36" ref="BG220:BG227">IF(N220="zákl. přenesená",J220,0)</f>
        <v>0</v>
      </c>
      <c r="BH220" s="217">
        <f aca="true" t="shared" si="37" ref="BH220:BH227">IF(N220="sníž. přenesená",J220,0)</f>
        <v>0</v>
      </c>
      <c r="BI220" s="217">
        <f aca="true" t="shared" si="38" ref="BI220:BI227">IF(N220="nulová",J220,0)</f>
        <v>0</v>
      </c>
      <c r="BJ220" s="14" t="s">
        <v>80</v>
      </c>
      <c r="BK220" s="217">
        <f aca="true" t="shared" si="39" ref="BK220:BK227">ROUND(I220*H220,2)</f>
        <v>0</v>
      </c>
      <c r="BL220" s="14" t="s">
        <v>218</v>
      </c>
      <c r="BM220" s="216" t="s">
        <v>1155</v>
      </c>
    </row>
    <row r="221" spans="1:65" s="2" customFormat="1" ht="16.5" customHeight="1">
      <c r="A221" s="31"/>
      <c r="B221" s="32"/>
      <c r="C221" s="205" t="s">
        <v>473</v>
      </c>
      <c r="D221" s="205" t="s">
        <v>153</v>
      </c>
      <c r="E221" s="206" t="s">
        <v>976</v>
      </c>
      <c r="F221" s="207" t="s">
        <v>977</v>
      </c>
      <c r="G221" s="208" t="s">
        <v>166</v>
      </c>
      <c r="H221" s="209">
        <v>1100</v>
      </c>
      <c r="I221" s="210"/>
      <c r="J221" s="211">
        <f t="shared" si="30"/>
        <v>0</v>
      </c>
      <c r="K221" s="207" t="s">
        <v>157</v>
      </c>
      <c r="L221" s="36"/>
      <c r="M221" s="212" t="s">
        <v>1</v>
      </c>
      <c r="N221" s="213" t="s">
        <v>40</v>
      </c>
      <c r="O221" s="68"/>
      <c r="P221" s="214">
        <f t="shared" si="31"/>
        <v>0</v>
      </c>
      <c r="Q221" s="214">
        <v>0</v>
      </c>
      <c r="R221" s="214">
        <f t="shared" si="32"/>
        <v>0</v>
      </c>
      <c r="S221" s="214">
        <v>0</v>
      </c>
      <c r="T221" s="215">
        <f t="shared" si="3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16" t="s">
        <v>218</v>
      </c>
      <c r="AT221" s="216" t="s">
        <v>153</v>
      </c>
      <c r="AU221" s="216" t="s">
        <v>84</v>
      </c>
      <c r="AY221" s="14" t="s">
        <v>151</v>
      </c>
      <c r="BE221" s="217">
        <f t="shared" si="34"/>
        <v>0</v>
      </c>
      <c r="BF221" s="217">
        <f t="shared" si="35"/>
        <v>0</v>
      </c>
      <c r="BG221" s="217">
        <f t="shared" si="36"/>
        <v>0</v>
      </c>
      <c r="BH221" s="217">
        <f t="shared" si="37"/>
        <v>0</v>
      </c>
      <c r="BI221" s="217">
        <f t="shared" si="38"/>
        <v>0</v>
      </c>
      <c r="BJ221" s="14" t="s">
        <v>80</v>
      </c>
      <c r="BK221" s="217">
        <f t="shared" si="39"/>
        <v>0</v>
      </c>
      <c r="BL221" s="14" t="s">
        <v>218</v>
      </c>
      <c r="BM221" s="216" t="s">
        <v>1156</v>
      </c>
    </row>
    <row r="222" spans="1:65" s="2" customFormat="1" ht="16.5" customHeight="1">
      <c r="A222" s="31"/>
      <c r="B222" s="32"/>
      <c r="C222" s="219" t="s">
        <v>477</v>
      </c>
      <c r="D222" s="219" t="s">
        <v>537</v>
      </c>
      <c r="E222" s="220" t="s">
        <v>978</v>
      </c>
      <c r="F222" s="221" t="s">
        <v>979</v>
      </c>
      <c r="G222" s="222" t="s">
        <v>166</v>
      </c>
      <c r="H222" s="223">
        <v>1155</v>
      </c>
      <c r="I222" s="224"/>
      <c r="J222" s="225">
        <f t="shared" si="30"/>
        <v>0</v>
      </c>
      <c r="K222" s="221" t="s">
        <v>1</v>
      </c>
      <c r="L222" s="226"/>
      <c r="M222" s="227" t="s">
        <v>1</v>
      </c>
      <c r="N222" s="228" t="s">
        <v>40</v>
      </c>
      <c r="O222" s="68"/>
      <c r="P222" s="214">
        <f t="shared" si="31"/>
        <v>0</v>
      </c>
      <c r="Q222" s="214">
        <v>0</v>
      </c>
      <c r="R222" s="214">
        <f t="shared" si="32"/>
        <v>0</v>
      </c>
      <c r="S222" s="214">
        <v>0</v>
      </c>
      <c r="T222" s="215">
        <f t="shared" si="3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16" t="s">
        <v>290</v>
      </c>
      <c r="AT222" s="216" t="s">
        <v>537</v>
      </c>
      <c r="AU222" s="216" t="s">
        <v>84</v>
      </c>
      <c r="AY222" s="14" t="s">
        <v>151</v>
      </c>
      <c r="BE222" s="217">
        <f t="shared" si="34"/>
        <v>0</v>
      </c>
      <c r="BF222" s="217">
        <f t="shared" si="35"/>
        <v>0</v>
      </c>
      <c r="BG222" s="217">
        <f t="shared" si="36"/>
        <v>0</v>
      </c>
      <c r="BH222" s="217">
        <f t="shared" si="37"/>
        <v>0</v>
      </c>
      <c r="BI222" s="217">
        <f t="shared" si="38"/>
        <v>0</v>
      </c>
      <c r="BJ222" s="14" t="s">
        <v>80</v>
      </c>
      <c r="BK222" s="217">
        <f t="shared" si="39"/>
        <v>0</v>
      </c>
      <c r="BL222" s="14" t="s">
        <v>218</v>
      </c>
      <c r="BM222" s="216" t="s">
        <v>1157</v>
      </c>
    </row>
    <row r="223" spans="1:65" s="2" customFormat="1" ht="21.75" customHeight="1">
      <c r="A223" s="31"/>
      <c r="B223" s="32"/>
      <c r="C223" s="205" t="s">
        <v>481</v>
      </c>
      <c r="D223" s="205" t="s">
        <v>153</v>
      </c>
      <c r="E223" s="206" t="s">
        <v>980</v>
      </c>
      <c r="F223" s="207" t="s">
        <v>981</v>
      </c>
      <c r="G223" s="208" t="s">
        <v>166</v>
      </c>
      <c r="H223" s="209">
        <v>3832.1</v>
      </c>
      <c r="I223" s="210"/>
      <c r="J223" s="211">
        <f t="shared" si="30"/>
        <v>0</v>
      </c>
      <c r="K223" s="207" t="s">
        <v>157</v>
      </c>
      <c r="L223" s="36"/>
      <c r="M223" s="212" t="s">
        <v>1</v>
      </c>
      <c r="N223" s="213" t="s">
        <v>40</v>
      </c>
      <c r="O223" s="68"/>
      <c r="P223" s="214">
        <f t="shared" si="31"/>
        <v>0</v>
      </c>
      <c r="Q223" s="214">
        <v>0.0002</v>
      </c>
      <c r="R223" s="214">
        <f t="shared" si="32"/>
        <v>0.76642</v>
      </c>
      <c r="S223" s="214">
        <v>0</v>
      </c>
      <c r="T223" s="215">
        <f t="shared" si="3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16" t="s">
        <v>218</v>
      </c>
      <c r="AT223" s="216" t="s">
        <v>153</v>
      </c>
      <c r="AU223" s="216" t="s">
        <v>84</v>
      </c>
      <c r="AY223" s="14" t="s">
        <v>151</v>
      </c>
      <c r="BE223" s="217">
        <f t="shared" si="34"/>
        <v>0</v>
      </c>
      <c r="BF223" s="217">
        <f t="shared" si="35"/>
        <v>0</v>
      </c>
      <c r="BG223" s="217">
        <f t="shared" si="36"/>
        <v>0</v>
      </c>
      <c r="BH223" s="217">
        <f t="shared" si="37"/>
        <v>0</v>
      </c>
      <c r="BI223" s="217">
        <f t="shared" si="38"/>
        <v>0</v>
      </c>
      <c r="BJ223" s="14" t="s">
        <v>80</v>
      </c>
      <c r="BK223" s="217">
        <f t="shared" si="39"/>
        <v>0</v>
      </c>
      <c r="BL223" s="14" t="s">
        <v>218</v>
      </c>
      <c r="BM223" s="216" t="s">
        <v>1158</v>
      </c>
    </row>
    <row r="224" spans="1:65" s="2" customFormat="1" ht="21.75" customHeight="1">
      <c r="A224" s="31"/>
      <c r="B224" s="32"/>
      <c r="C224" s="205" t="s">
        <v>485</v>
      </c>
      <c r="D224" s="205" t="s">
        <v>153</v>
      </c>
      <c r="E224" s="206" t="s">
        <v>982</v>
      </c>
      <c r="F224" s="207" t="s">
        <v>983</v>
      </c>
      <c r="G224" s="208" t="s">
        <v>166</v>
      </c>
      <c r="H224" s="209">
        <v>108.36</v>
      </c>
      <c r="I224" s="210"/>
      <c r="J224" s="211">
        <f t="shared" si="30"/>
        <v>0</v>
      </c>
      <c r="K224" s="207" t="s">
        <v>157</v>
      </c>
      <c r="L224" s="36"/>
      <c r="M224" s="212" t="s">
        <v>1</v>
      </c>
      <c r="N224" s="213" t="s">
        <v>40</v>
      </c>
      <c r="O224" s="68"/>
      <c r="P224" s="214">
        <f t="shared" si="31"/>
        <v>0</v>
      </c>
      <c r="Q224" s="214">
        <v>2E-05</v>
      </c>
      <c r="R224" s="214">
        <f t="shared" si="32"/>
        <v>0.0021672</v>
      </c>
      <c r="S224" s="214">
        <v>0</v>
      </c>
      <c r="T224" s="215">
        <f t="shared" si="3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16" t="s">
        <v>218</v>
      </c>
      <c r="AT224" s="216" t="s">
        <v>153</v>
      </c>
      <c r="AU224" s="216" t="s">
        <v>84</v>
      </c>
      <c r="AY224" s="14" t="s">
        <v>151</v>
      </c>
      <c r="BE224" s="217">
        <f t="shared" si="34"/>
        <v>0</v>
      </c>
      <c r="BF224" s="217">
        <f t="shared" si="35"/>
        <v>0</v>
      </c>
      <c r="BG224" s="217">
        <f t="shared" si="36"/>
        <v>0</v>
      </c>
      <c r="BH224" s="217">
        <f t="shared" si="37"/>
        <v>0</v>
      </c>
      <c r="BI224" s="217">
        <f t="shared" si="38"/>
        <v>0</v>
      </c>
      <c r="BJ224" s="14" t="s">
        <v>80</v>
      </c>
      <c r="BK224" s="217">
        <f t="shared" si="39"/>
        <v>0</v>
      </c>
      <c r="BL224" s="14" t="s">
        <v>218</v>
      </c>
      <c r="BM224" s="216" t="s">
        <v>1159</v>
      </c>
    </row>
    <row r="225" spans="1:65" s="2" customFormat="1" ht="21.75" customHeight="1">
      <c r="A225" s="31"/>
      <c r="B225" s="32"/>
      <c r="C225" s="205" t="s">
        <v>489</v>
      </c>
      <c r="D225" s="205" t="s">
        <v>153</v>
      </c>
      <c r="E225" s="206" t="s">
        <v>984</v>
      </c>
      <c r="F225" s="207" t="s">
        <v>985</v>
      </c>
      <c r="G225" s="208" t="s">
        <v>166</v>
      </c>
      <c r="H225" s="209">
        <v>78</v>
      </c>
      <c r="I225" s="210"/>
      <c r="J225" s="211">
        <f t="shared" si="30"/>
        <v>0</v>
      </c>
      <c r="K225" s="207" t="s">
        <v>157</v>
      </c>
      <c r="L225" s="36"/>
      <c r="M225" s="212" t="s">
        <v>1</v>
      </c>
      <c r="N225" s="213" t="s">
        <v>40</v>
      </c>
      <c r="O225" s="68"/>
      <c r="P225" s="214">
        <f t="shared" si="31"/>
        <v>0</v>
      </c>
      <c r="Q225" s="214">
        <v>1E-05</v>
      </c>
      <c r="R225" s="214">
        <f t="shared" si="32"/>
        <v>0.0007800000000000001</v>
      </c>
      <c r="S225" s="214">
        <v>0</v>
      </c>
      <c r="T225" s="215">
        <f t="shared" si="3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16" t="s">
        <v>218</v>
      </c>
      <c r="AT225" s="216" t="s">
        <v>153</v>
      </c>
      <c r="AU225" s="216" t="s">
        <v>84</v>
      </c>
      <c r="AY225" s="14" t="s">
        <v>151</v>
      </c>
      <c r="BE225" s="217">
        <f t="shared" si="34"/>
        <v>0</v>
      </c>
      <c r="BF225" s="217">
        <f t="shared" si="35"/>
        <v>0</v>
      </c>
      <c r="BG225" s="217">
        <f t="shared" si="36"/>
        <v>0</v>
      </c>
      <c r="BH225" s="217">
        <f t="shared" si="37"/>
        <v>0</v>
      </c>
      <c r="BI225" s="217">
        <f t="shared" si="38"/>
        <v>0</v>
      </c>
      <c r="BJ225" s="14" t="s">
        <v>80</v>
      </c>
      <c r="BK225" s="217">
        <f t="shared" si="39"/>
        <v>0</v>
      </c>
      <c r="BL225" s="14" t="s">
        <v>218</v>
      </c>
      <c r="BM225" s="216" t="s">
        <v>1160</v>
      </c>
    </row>
    <row r="226" spans="1:65" s="2" customFormat="1" ht="21.75" customHeight="1">
      <c r="A226" s="31"/>
      <c r="B226" s="32"/>
      <c r="C226" s="205" t="s">
        <v>493</v>
      </c>
      <c r="D226" s="205" t="s">
        <v>153</v>
      </c>
      <c r="E226" s="206" t="s">
        <v>986</v>
      </c>
      <c r="F226" s="207" t="s">
        <v>987</v>
      </c>
      <c r="G226" s="208" t="s">
        <v>166</v>
      </c>
      <c r="H226" s="209">
        <v>3832.1</v>
      </c>
      <c r="I226" s="210"/>
      <c r="J226" s="211">
        <f t="shared" si="30"/>
        <v>0</v>
      </c>
      <c r="K226" s="207" t="s">
        <v>157</v>
      </c>
      <c r="L226" s="36"/>
      <c r="M226" s="212" t="s">
        <v>1</v>
      </c>
      <c r="N226" s="213" t="s">
        <v>40</v>
      </c>
      <c r="O226" s="68"/>
      <c r="P226" s="214">
        <f t="shared" si="31"/>
        <v>0</v>
      </c>
      <c r="Q226" s="214">
        <v>0.00029</v>
      </c>
      <c r="R226" s="214">
        <f t="shared" si="32"/>
        <v>1.1113089999999999</v>
      </c>
      <c r="S226" s="214">
        <v>0</v>
      </c>
      <c r="T226" s="215">
        <f t="shared" si="3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16" t="s">
        <v>218</v>
      </c>
      <c r="AT226" s="216" t="s">
        <v>153</v>
      </c>
      <c r="AU226" s="216" t="s">
        <v>84</v>
      </c>
      <c r="AY226" s="14" t="s">
        <v>151</v>
      </c>
      <c r="BE226" s="217">
        <f t="shared" si="34"/>
        <v>0</v>
      </c>
      <c r="BF226" s="217">
        <f t="shared" si="35"/>
        <v>0</v>
      </c>
      <c r="BG226" s="217">
        <f t="shared" si="36"/>
        <v>0</v>
      </c>
      <c r="BH226" s="217">
        <f t="shared" si="37"/>
        <v>0</v>
      </c>
      <c r="BI226" s="217">
        <f t="shared" si="38"/>
        <v>0</v>
      </c>
      <c r="BJ226" s="14" t="s">
        <v>80</v>
      </c>
      <c r="BK226" s="217">
        <f t="shared" si="39"/>
        <v>0</v>
      </c>
      <c r="BL226" s="14" t="s">
        <v>218</v>
      </c>
      <c r="BM226" s="216" t="s">
        <v>1161</v>
      </c>
    </row>
    <row r="227" spans="1:65" s="2" customFormat="1" ht="21.75" customHeight="1">
      <c r="A227" s="31"/>
      <c r="B227" s="32"/>
      <c r="C227" s="205" t="s">
        <v>497</v>
      </c>
      <c r="D227" s="205" t="s">
        <v>153</v>
      </c>
      <c r="E227" s="206" t="s">
        <v>988</v>
      </c>
      <c r="F227" s="207" t="s">
        <v>989</v>
      </c>
      <c r="G227" s="208" t="s">
        <v>166</v>
      </c>
      <c r="H227" s="209">
        <v>3832.1</v>
      </c>
      <c r="I227" s="210"/>
      <c r="J227" s="211">
        <f t="shared" si="30"/>
        <v>0</v>
      </c>
      <c r="K227" s="207" t="s">
        <v>157</v>
      </c>
      <c r="L227" s="36"/>
      <c r="M227" s="212" t="s">
        <v>1</v>
      </c>
      <c r="N227" s="213" t="s">
        <v>40</v>
      </c>
      <c r="O227" s="68"/>
      <c r="P227" s="214">
        <f t="shared" si="31"/>
        <v>0</v>
      </c>
      <c r="Q227" s="214">
        <v>1E-05</v>
      </c>
      <c r="R227" s="214">
        <f t="shared" si="32"/>
        <v>0.038321</v>
      </c>
      <c r="S227" s="214">
        <v>0</v>
      </c>
      <c r="T227" s="215">
        <f t="shared" si="3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16" t="s">
        <v>218</v>
      </c>
      <c r="AT227" s="216" t="s">
        <v>153</v>
      </c>
      <c r="AU227" s="216" t="s">
        <v>84</v>
      </c>
      <c r="AY227" s="14" t="s">
        <v>151</v>
      </c>
      <c r="BE227" s="217">
        <f t="shared" si="34"/>
        <v>0</v>
      </c>
      <c r="BF227" s="217">
        <f t="shared" si="35"/>
        <v>0</v>
      </c>
      <c r="BG227" s="217">
        <f t="shared" si="36"/>
        <v>0</v>
      </c>
      <c r="BH227" s="217">
        <f t="shared" si="37"/>
        <v>0</v>
      </c>
      <c r="BI227" s="217">
        <f t="shared" si="38"/>
        <v>0</v>
      </c>
      <c r="BJ227" s="14" t="s">
        <v>80</v>
      </c>
      <c r="BK227" s="217">
        <f t="shared" si="39"/>
        <v>0</v>
      </c>
      <c r="BL227" s="14" t="s">
        <v>218</v>
      </c>
      <c r="BM227" s="216" t="s">
        <v>1162</v>
      </c>
    </row>
    <row r="228" spans="2:63" s="12" customFormat="1" ht="25.9" customHeight="1">
      <c r="B228" s="189"/>
      <c r="C228" s="190"/>
      <c r="D228" s="191" t="s">
        <v>74</v>
      </c>
      <c r="E228" s="192" t="s">
        <v>537</v>
      </c>
      <c r="F228" s="192" t="s">
        <v>990</v>
      </c>
      <c r="G228" s="190"/>
      <c r="H228" s="190"/>
      <c r="I228" s="193"/>
      <c r="J228" s="194">
        <f>BK228</f>
        <v>0</v>
      </c>
      <c r="K228" s="190"/>
      <c r="L228" s="195"/>
      <c r="M228" s="196"/>
      <c r="N228" s="197"/>
      <c r="O228" s="197"/>
      <c r="P228" s="198">
        <f>P229+P230+P252</f>
        <v>0</v>
      </c>
      <c r="Q228" s="197"/>
      <c r="R228" s="198">
        <f>R229+R230+R252</f>
        <v>0</v>
      </c>
      <c r="S228" s="197"/>
      <c r="T228" s="199">
        <f>T229+T230+T252</f>
        <v>0</v>
      </c>
      <c r="AR228" s="200" t="s">
        <v>91</v>
      </c>
      <c r="AT228" s="201" t="s">
        <v>74</v>
      </c>
      <c r="AU228" s="201" t="s">
        <v>75</v>
      </c>
      <c r="AY228" s="200" t="s">
        <v>151</v>
      </c>
      <c r="BK228" s="202">
        <f>BK229+BK230+BK252</f>
        <v>0</v>
      </c>
    </row>
    <row r="229" spans="2:63" s="12" customFormat="1" ht="22.9" customHeight="1">
      <c r="B229" s="189"/>
      <c r="C229" s="190"/>
      <c r="D229" s="191" t="s">
        <v>74</v>
      </c>
      <c r="E229" s="203" t="s">
        <v>991</v>
      </c>
      <c r="F229" s="203" t="s">
        <v>992</v>
      </c>
      <c r="G229" s="190"/>
      <c r="H229" s="190"/>
      <c r="I229" s="193"/>
      <c r="J229" s="204">
        <f>BK229</f>
        <v>0</v>
      </c>
      <c r="K229" s="190"/>
      <c r="L229" s="195"/>
      <c r="M229" s="196"/>
      <c r="N229" s="197"/>
      <c r="O229" s="197"/>
      <c r="P229" s="198">
        <v>0</v>
      </c>
      <c r="Q229" s="197"/>
      <c r="R229" s="198">
        <v>0</v>
      </c>
      <c r="S229" s="197"/>
      <c r="T229" s="199">
        <v>0</v>
      </c>
      <c r="AR229" s="200" t="s">
        <v>91</v>
      </c>
      <c r="AT229" s="201" t="s">
        <v>74</v>
      </c>
      <c r="AU229" s="201" t="s">
        <v>80</v>
      </c>
      <c r="AY229" s="200" t="s">
        <v>151</v>
      </c>
      <c r="BK229" s="202">
        <v>0</v>
      </c>
    </row>
    <row r="230" spans="2:63" s="12" customFormat="1" ht="22.9" customHeight="1">
      <c r="B230" s="189"/>
      <c r="C230" s="190"/>
      <c r="D230" s="191" t="s">
        <v>74</v>
      </c>
      <c r="E230" s="203" t="s">
        <v>993</v>
      </c>
      <c r="F230" s="203" t="s">
        <v>994</v>
      </c>
      <c r="G230" s="190"/>
      <c r="H230" s="190"/>
      <c r="I230" s="193"/>
      <c r="J230" s="204">
        <f>BK230</f>
        <v>0</v>
      </c>
      <c r="K230" s="190"/>
      <c r="L230" s="195"/>
      <c r="M230" s="196"/>
      <c r="N230" s="197"/>
      <c r="O230" s="197"/>
      <c r="P230" s="198">
        <f>SUM(P231:P251)</f>
        <v>0</v>
      </c>
      <c r="Q230" s="197"/>
      <c r="R230" s="198">
        <f>SUM(R231:R251)</f>
        <v>0</v>
      </c>
      <c r="S230" s="197"/>
      <c r="T230" s="199">
        <f>SUM(T231:T251)</f>
        <v>0</v>
      </c>
      <c r="AR230" s="200" t="s">
        <v>80</v>
      </c>
      <c r="AT230" s="201" t="s">
        <v>74</v>
      </c>
      <c r="AU230" s="201" t="s">
        <v>80</v>
      </c>
      <c r="AY230" s="200" t="s">
        <v>151</v>
      </c>
      <c r="BK230" s="202">
        <f>SUM(BK231:BK251)</f>
        <v>0</v>
      </c>
    </row>
    <row r="231" spans="1:65" s="2" customFormat="1" ht="21.75" customHeight="1">
      <c r="A231" s="31"/>
      <c r="B231" s="32"/>
      <c r="C231" s="205" t="s">
        <v>501</v>
      </c>
      <c r="D231" s="205" t="s">
        <v>153</v>
      </c>
      <c r="E231" s="206" t="s">
        <v>995</v>
      </c>
      <c r="F231" s="207" t="s">
        <v>996</v>
      </c>
      <c r="G231" s="208" t="s">
        <v>172</v>
      </c>
      <c r="H231" s="209">
        <v>238</v>
      </c>
      <c r="I231" s="210"/>
      <c r="J231" s="211">
        <f aca="true" t="shared" si="40" ref="J231:J251">ROUND(I231*H231,2)</f>
        <v>0</v>
      </c>
      <c r="K231" s="207" t="s">
        <v>157</v>
      </c>
      <c r="L231" s="36"/>
      <c r="M231" s="212" t="s">
        <v>1</v>
      </c>
      <c r="N231" s="213" t="s">
        <v>40</v>
      </c>
      <c r="O231" s="68"/>
      <c r="P231" s="214">
        <f aca="true" t="shared" si="41" ref="P231:P251">O231*H231</f>
        <v>0</v>
      </c>
      <c r="Q231" s="214">
        <v>0</v>
      </c>
      <c r="R231" s="214">
        <f aca="true" t="shared" si="42" ref="R231:R251">Q231*H231</f>
        <v>0</v>
      </c>
      <c r="S231" s="214">
        <v>0</v>
      </c>
      <c r="T231" s="215">
        <f aca="true" t="shared" si="43" ref="T231:T251"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216" t="s">
        <v>158</v>
      </c>
      <c r="AT231" s="216" t="s">
        <v>153</v>
      </c>
      <c r="AU231" s="216" t="s">
        <v>84</v>
      </c>
      <c r="AY231" s="14" t="s">
        <v>151</v>
      </c>
      <c r="BE231" s="217">
        <f aca="true" t="shared" si="44" ref="BE231:BE251">IF(N231="základní",J231,0)</f>
        <v>0</v>
      </c>
      <c r="BF231" s="217">
        <f aca="true" t="shared" si="45" ref="BF231:BF251">IF(N231="snížená",J231,0)</f>
        <v>0</v>
      </c>
      <c r="BG231" s="217">
        <f aca="true" t="shared" si="46" ref="BG231:BG251">IF(N231="zákl. přenesená",J231,0)</f>
        <v>0</v>
      </c>
      <c r="BH231" s="217">
        <f aca="true" t="shared" si="47" ref="BH231:BH251">IF(N231="sníž. přenesená",J231,0)</f>
        <v>0</v>
      </c>
      <c r="BI231" s="217">
        <f aca="true" t="shared" si="48" ref="BI231:BI251">IF(N231="nulová",J231,0)</f>
        <v>0</v>
      </c>
      <c r="BJ231" s="14" t="s">
        <v>80</v>
      </c>
      <c r="BK231" s="217">
        <f aca="true" t="shared" si="49" ref="BK231:BK251">ROUND(I231*H231,2)</f>
        <v>0</v>
      </c>
      <c r="BL231" s="14" t="s">
        <v>158</v>
      </c>
      <c r="BM231" s="216" t="s">
        <v>1163</v>
      </c>
    </row>
    <row r="232" spans="1:65" s="2" customFormat="1" ht="21.75" customHeight="1">
      <c r="A232" s="31"/>
      <c r="B232" s="32"/>
      <c r="C232" s="205" t="s">
        <v>505</v>
      </c>
      <c r="D232" s="205" t="s">
        <v>153</v>
      </c>
      <c r="E232" s="206" t="s">
        <v>997</v>
      </c>
      <c r="F232" s="207" t="s">
        <v>998</v>
      </c>
      <c r="G232" s="208" t="s">
        <v>172</v>
      </c>
      <c r="H232" s="209">
        <v>10</v>
      </c>
      <c r="I232" s="210"/>
      <c r="J232" s="211">
        <f t="shared" si="40"/>
        <v>0</v>
      </c>
      <c r="K232" s="207" t="s">
        <v>157</v>
      </c>
      <c r="L232" s="36"/>
      <c r="M232" s="212" t="s">
        <v>1</v>
      </c>
      <c r="N232" s="213" t="s">
        <v>40</v>
      </c>
      <c r="O232" s="68"/>
      <c r="P232" s="214">
        <f t="shared" si="41"/>
        <v>0</v>
      </c>
      <c r="Q232" s="214">
        <v>0</v>
      </c>
      <c r="R232" s="214">
        <f t="shared" si="42"/>
        <v>0</v>
      </c>
      <c r="S232" s="214">
        <v>0</v>
      </c>
      <c r="T232" s="215">
        <f t="shared" si="4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16" t="s">
        <v>158</v>
      </c>
      <c r="AT232" s="216" t="s">
        <v>153</v>
      </c>
      <c r="AU232" s="216" t="s">
        <v>84</v>
      </c>
      <c r="AY232" s="14" t="s">
        <v>151</v>
      </c>
      <c r="BE232" s="217">
        <f t="shared" si="44"/>
        <v>0</v>
      </c>
      <c r="BF232" s="217">
        <f t="shared" si="45"/>
        <v>0</v>
      </c>
      <c r="BG232" s="217">
        <f t="shared" si="46"/>
        <v>0</v>
      </c>
      <c r="BH232" s="217">
        <f t="shared" si="47"/>
        <v>0</v>
      </c>
      <c r="BI232" s="217">
        <f t="shared" si="48"/>
        <v>0</v>
      </c>
      <c r="BJ232" s="14" t="s">
        <v>80</v>
      </c>
      <c r="BK232" s="217">
        <f t="shared" si="49"/>
        <v>0</v>
      </c>
      <c r="BL232" s="14" t="s">
        <v>158</v>
      </c>
      <c r="BM232" s="216" t="s">
        <v>1164</v>
      </c>
    </row>
    <row r="233" spans="1:65" s="2" customFormat="1" ht="16.5" customHeight="1">
      <c r="A233" s="31"/>
      <c r="B233" s="32"/>
      <c r="C233" s="205" t="s">
        <v>509</v>
      </c>
      <c r="D233" s="205" t="s">
        <v>153</v>
      </c>
      <c r="E233" s="206" t="s">
        <v>999</v>
      </c>
      <c r="F233" s="207" t="s">
        <v>1000</v>
      </c>
      <c r="G233" s="208" t="s">
        <v>172</v>
      </c>
      <c r="H233" s="209">
        <v>0</v>
      </c>
      <c r="I233" s="210"/>
      <c r="J233" s="211">
        <f t="shared" si="40"/>
        <v>0</v>
      </c>
      <c r="K233" s="207" t="s">
        <v>1</v>
      </c>
      <c r="L233" s="36"/>
      <c r="M233" s="212" t="s">
        <v>1</v>
      </c>
      <c r="N233" s="213" t="s">
        <v>40</v>
      </c>
      <c r="O233" s="68"/>
      <c r="P233" s="214">
        <f t="shared" si="41"/>
        <v>0</v>
      </c>
      <c r="Q233" s="214">
        <v>0</v>
      </c>
      <c r="R233" s="214">
        <f t="shared" si="42"/>
        <v>0</v>
      </c>
      <c r="S233" s="214">
        <v>0</v>
      </c>
      <c r="T233" s="215">
        <f t="shared" si="4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16" t="s">
        <v>158</v>
      </c>
      <c r="AT233" s="216" t="s">
        <v>153</v>
      </c>
      <c r="AU233" s="216" t="s">
        <v>84</v>
      </c>
      <c r="AY233" s="14" t="s">
        <v>151</v>
      </c>
      <c r="BE233" s="217">
        <f t="shared" si="44"/>
        <v>0</v>
      </c>
      <c r="BF233" s="217">
        <f t="shared" si="45"/>
        <v>0</v>
      </c>
      <c r="BG233" s="217">
        <f t="shared" si="46"/>
        <v>0</v>
      </c>
      <c r="BH233" s="217">
        <f t="shared" si="47"/>
        <v>0</v>
      </c>
      <c r="BI233" s="217">
        <f t="shared" si="48"/>
        <v>0</v>
      </c>
      <c r="BJ233" s="14" t="s">
        <v>80</v>
      </c>
      <c r="BK233" s="217">
        <f t="shared" si="49"/>
        <v>0</v>
      </c>
      <c r="BL233" s="14" t="s">
        <v>158</v>
      </c>
      <c r="BM233" s="216" t="s">
        <v>1165</v>
      </c>
    </row>
    <row r="234" spans="1:65" s="2" customFormat="1" ht="21.75" customHeight="1">
      <c r="A234" s="31"/>
      <c r="B234" s="32"/>
      <c r="C234" s="219" t="s">
        <v>513</v>
      </c>
      <c r="D234" s="219" t="s">
        <v>537</v>
      </c>
      <c r="E234" s="220" t="s">
        <v>1166</v>
      </c>
      <c r="F234" s="221" t="s">
        <v>1167</v>
      </c>
      <c r="G234" s="222" t="s">
        <v>172</v>
      </c>
      <c r="H234" s="223">
        <v>1</v>
      </c>
      <c r="I234" s="224"/>
      <c r="J234" s="225">
        <f t="shared" si="40"/>
        <v>0</v>
      </c>
      <c r="K234" s="221" t="s">
        <v>1</v>
      </c>
      <c r="L234" s="226"/>
      <c r="M234" s="227" t="s">
        <v>1</v>
      </c>
      <c r="N234" s="228" t="s">
        <v>40</v>
      </c>
      <c r="O234" s="68"/>
      <c r="P234" s="214">
        <f t="shared" si="41"/>
        <v>0</v>
      </c>
      <c r="Q234" s="214">
        <v>0</v>
      </c>
      <c r="R234" s="214">
        <f t="shared" si="42"/>
        <v>0</v>
      </c>
      <c r="S234" s="214">
        <v>0</v>
      </c>
      <c r="T234" s="215">
        <f t="shared" si="4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216" t="s">
        <v>185</v>
      </c>
      <c r="AT234" s="216" t="s">
        <v>537</v>
      </c>
      <c r="AU234" s="216" t="s">
        <v>84</v>
      </c>
      <c r="AY234" s="14" t="s">
        <v>151</v>
      </c>
      <c r="BE234" s="217">
        <f t="shared" si="44"/>
        <v>0</v>
      </c>
      <c r="BF234" s="217">
        <f t="shared" si="45"/>
        <v>0</v>
      </c>
      <c r="BG234" s="217">
        <f t="shared" si="46"/>
        <v>0</v>
      </c>
      <c r="BH234" s="217">
        <f t="shared" si="47"/>
        <v>0</v>
      </c>
      <c r="BI234" s="217">
        <f t="shared" si="48"/>
        <v>0</v>
      </c>
      <c r="BJ234" s="14" t="s">
        <v>80</v>
      </c>
      <c r="BK234" s="217">
        <f t="shared" si="49"/>
        <v>0</v>
      </c>
      <c r="BL234" s="14" t="s">
        <v>158</v>
      </c>
      <c r="BM234" s="216" t="s">
        <v>1168</v>
      </c>
    </row>
    <row r="235" spans="1:65" s="2" customFormat="1" ht="16.5" customHeight="1">
      <c r="A235" s="31"/>
      <c r="B235" s="32"/>
      <c r="C235" s="219" t="s">
        <v>517</v>
      </c>
      <c r="D235" s="219" t="s">
        <v>537</v>
      </c>
      <c r="E235" s="220" t="s">
        <v>1169</v>
      </c>
      <c r="F235" s="221" t="s">
        <v>1170</v>
      </c>
      <c r="G235" s="222" t="s">
        <v>172</v>
      </c>
      <c r="H235" s="223">
        <v>1</v>
      </c>
      <c r="I235" s="224"/>
      <c r="J235" s="225">
        <f t="shared" si="40"/>
        <v>0</v>
      </c>
      <c r="K235" s="221" t="s">
        <v>1</v>
      </c>
      <c r="L235" s="226"/>
      <c r="M235" s="227" t="s">
        <v>1</v>
      </c>
      <c r="N235" s="228" t="s">
        <v>40</v>
      </c>
      <c r="O235" s="68"/>
      <c r="P235" s="214">
        <f t="shared" si="41"/>
        <v>0</v>
      </c>
      <c r="Q235" s="214">
        <v>0</v>
      </c>
      <c r="R235" s="214">
        <f t="shared" si="42"/>
        <v>0</v>
      </c>
      <c r="S235" s="214">
        <v>0</v>
      </c>
      <c r="T235" s="215">
        <f t="shared" si="4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16" t="s">
        <v>185</v>
      </c>
      <c r="AT235" s="216" t="s">
        <v>537</v>
      </c>
      <c r="AU235" s="216" t="s">
        <v>84</v>
      </c>
      <c r="AY235" s="14" t="s">
        <v>151</v>
      </c>
      <c r="BE235" s="217">
        <f t="shared" si="44"/>
        <v>0</v>
      </c>
      <c r="BF235" s="217">
        <f t="shared" si="45"/>
        <v>0</v>
      </c>
      <c r="BG235" s="217">
        <f t="shared" si="46"/>
        <v>0</v>
      </c>
      <c r="BH235" s="217">
        <f t="shared" si="47"/>
        <v>0</v>
      </c>
      <c r="BI235" s="217">
        <f t="shared" si="48"/>
        <v>0</v>
      </c>
      <c r="BJ235" s="14" t="s">
        <v>80</v>
      </c>
      <c r="BK235" s="217">
        <f t="shared" si="49"/>
        <v>0</v>
      </c>
      <c r="BL235" s="14" t="s">
        <v>158</v>
      </c>
      <c r="BM235" s="216" t="s">
        <v>1171</v>
      </c>
    </row>
    <row r="236" spans="1:65" s="2" customFormat="1" ht="16.5" customHeight="1">
      <c r="A236" s="31"/>
      <c r="B236" s="32"/>
      <c r="C236" s="219" t="s">
        <v>521</v>
      </c>
      <c r="D236" s="219" t="s">
        <v>537</v>
      </c>
      <c r="E236" s="220" t="s">
        <v>1172</v>
      </c>
      <c r="F236" s="221" t="s">
        <v>1173</v>
      </c>
      <c r="G236" s="222" t="s">
        <v>172</v>
      </c>
      <c r="H236" s="223">
        <v>1</v>
      </c>
      <c r="I236" s="224"/>
      <c r="J236" s="225">
        <f t="shared" si="40"/>
        <v>0</v>
      </c>
      <c r="K236" s="221" t="s">
        <v>1</v>
      </c>
      <c r="L236" s="226"/>
      <c r="M236" s="227" t="s">
        <v>1</v>
      </c>
      <c r="N236" s="228" t="s">
        <v>40</v>
      </c>
      <c r="O236" s="68"/>
      <c r="P236" s="214">
        <f t="shared" si="41"/>
        <v>0</v>
      </c>
      <c r="Q236" s="214">
        <v>0</v>
      </c>
      <c r="R236" s="214">
        <f t="shared" si="42"/>
        <v>0</v>
      </c>
      <c r="S236" s="214">
        <v>0</v>
      </c>
      <c r="T236" s="215">
        <f t="shared" si="4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16" t="s">
        <v>185</v>
      </c>
      <c r="AT236" s="216" t="s">
        <v>537</v>
      </c>
      <c r="AU236" s="216" t="s">
        <v>84</v>
      </c>
      <c r="AY236" s="14" t="s">
        <v>151</v>
      </c>
      <c r="BE236" s="217">
        <f t="shared" si="44"/>
        <v>0</v>
      </c>
      <c r="BF236" s="217">
        <f t="shared" si="45"/>
        <v>0</v>
      </c>
      <c r="BG236" s="217">
        <f t="shared" si="46"/>
        <v>0</v>
      </c>
      <c r="BH236" s="217">
        <f t="shared" si="47"/>
        <v>0</v>
      </c>
      <c r="BI236" s="217">
        <f t="shared" si="48"/>
        <v>0</v>
      </c>
      <c r="BJ236" s="14" t="s">
        <v>80</v>
      </c>
      <c r="BK236" s="217">
        <f t="shared" si="49"/>
        <v>0</v>
      </c>
      <c r="BL236" s="14" t="s">
        <v>158</v>
      </c>
      <c r="BM236" s="216" t="s">
        <v>1174</v>
      </c>
    </row>
    <row r="237" spans="1:65" s="2" customFormat="1" ht="21.75" customHeight="1">
      <c r="A237" s="31"/>
      <c r="B237" s="32"/>
      <c r="C237" s="219" t="s">
        <v>527</v>
      </c>
      <c r="D237" s="219" t="s">
        <v>537</v>
      </c>
      <c r="E237" s="220" t="s">
        <v>1175</v>
      </c>
      <c r="F237" s="221" t="s">
        <v>1176</v>
      </c>
      <c r="G237" s="222" t="s">
        <v>172</v>
      </c>
      <c r="H237" s="223">
        <v>1</v>
      </c>
      <c r="I237" s="224"/>
      <c r="J237" s="225">
        <f t="shared" si="40"/>
        <v>0</v>
      </c>
      <c r="K237" s="221" t="s">
        <v>1</v>
      </c>
      <c r="L237" s="226"/>
      <c r="M237" s="227" t="s">
        <v>1</v>
      </c>
      <c r="N237" s="228" t="s">
        <v>40</v>
      </c>
      <c r="O237" s="68"/>
      <c r="P237" s="214">
        <f t="shared" si="41"/>
        <v>0</v>
      </c>
      <c r="Q237" s="214">
        <v>0</v>
      </c>
      <c r="R237" s="214">
        <f t="shared" si="42"/>
        <v>0</v>
      </c>
      <c r="S237" s="214">
        <v>0</v>
      </c>
      <c r="T237" s="215">
        <f t="shared" si="4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216" t="s">
        <v>185</v>
      </c>
      <c r="AT237" s="216" t="s">
        <v>537</v>
      </c>
      <c r="AU237" s="216" t="s">
        <v>84</v>
      </c>
      <c r="AY237" s="14" t="s">
        <v>151</v>
      </c>
      <c r="BE237" s="217">
        <f t="shared" si="44"/>
        <v>0</v>
      </c>
      <c r="BF237" s="217">
        <f t="shared" si="45"/>
        <v>0</v>
      </c>
      <c r="BG237" s="217">
        <f t="shared" si="46"/>
        <v>0</v>
      </c>
      <c r="BH237" s="217">
        <f t="shared" si="47"/>
        <v>0</v>
      </c>
      <c r="BI237" s="217">
        <f t="shared" si="48"/>
        <v>0</v>
      </c>
      <c r="BJ237" s="14" t="s">
        <v>80</v>
      </c>
      <c r="BK237" s="217">
        <f t="shared" si="49"/>
        <v>0</v>
      </c>
      <c r="BL237" s="14" t="s">
        <v>158</v>
      </c>
      <c r="BM237" s="216" t="s">
        <v>1177</v>
      </c>
    </row>
    <row r="238" spans="1:65" s="2" customFormat="1" ht="21.75" customHeight="1">
      <c r="A238" s="31"/>
      <c r="B238" s="32"/>
      <c r="C238" s="219" t="s">
        <v>532</v>
      </c>
      <c r="D238" s="219" t="s">
        <v>537</v>
      </c>
      <c r="E238" s="220" t="s">
        <v>1178</v>
      </c>
      <c r="F238" s="221" t="s">
        <v>1179</v>
      </c>
      <c r="G238" s="222" t="s">
        <v>172</v>
      </c>
      <c r="H238" s="223">
        <v>0</v>
      </c>
      <c r="I238" s="224"/>
      <c r="J238" s="225">
        <f t="shared" si="40"/>
        <v>0</v>
      </c>
      <c r="K238" s="221" t="s">
        <v>1</v>
      </c>
      <c r="L238" s="226"/>
      <c r="M238" s="227" t="s">
        <v>1</v>
      </c>
      <c r="N238" s="228" t="s">
        <v>40</v>
      </c>
      <c r="O238" s="68"/>
      <c r="P238" s="214">
        <f t="shared" si="41"/>
        <v>0</v>
      </c>
      <c r="Q238" s="214">
        <v>0</v>
      </c>
      <c r="R238" s="214">
        <f t="shared" si="42"/>
        <v>0</v>
      </c>
      <c r="S238" s="214">
        <v>0</v>
      </c>
      <c r="T238" s="215">
        <f t="shared" si="4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16" t="s">
        <v>185</v>
      </c>
      <c r="AT238" s="216" t="s">
        <v>537</v>
      </c>
      <c r="AU238" s="216" t="s">
        <v>84</v>
      </c>
      <c r="AY238" s="14" t="s">
        <v>151</v>
      </c>
      <c r="BE238" s="217">
        <f t="shared" si="44"/>
        <v>0</v>
      </c>
      <c r="BF238" s="217">
        <f t="shared" si="45"/>
        <v>0</v>
      </c>
      <c r="BG238" s="217">
        <f t="shared" si="46"/>
        <v>0</v>
      </c>
      <c r="BH238" s="217">
        <f t="shared" si="47"/>
        <v>0</v>
      </c>
      <c r="BI238" s="217">
        <f t="shared" si="48"/>
        <v>0</v>
      </c>
      <c r="BJ238" s="14" t="s">
        <v>80</v>
      </c>
      <c r="BK238" s="217">
        <f t="shared" si="49"/>
        <v>0</v>
      </c>
      <c r="BL238" s="14" t="s">
        <v>158</v>
      </c>
      <c r="BM238" s="216" t="s">
        <v>1180</v>
      </c>
    </row>
    <row r="239" spans="1:65" s="2" customFormat="1" ht="21.75" customHeight="1">
      <c r="A239" s="31"/>
      <c r="B239" s="32"/>
      <c r="C239" s="219" t="s">
        <v>536</v>
      </c>
      <c r="D239" s="219" t="s">
        <v>537</v>
      </c>
      <c r="E239" s="220" t="s">
        <v>1181</v>
      </c>
      <c r="F239" s="221" t="s">
        <v>1182</v>
      </c>
      <c r="G239" s="222" t="s">
        <v>172</v>
      </c>
      <c r="H239" s="223">
        <v>1</v>
      </c>
      <c r="I239" s="224"/>
      <c r="J239" s="225">
        <f t="shared" si="40"/>
        <v>0</v>
      </c>
      <c r="K239" s="221" t="s">
        <v>1</v>
      </c>
      <c r="L239" s="226"/>
      <c r="M239" s="227" t="s">
        <v>1</v>
      </c>
      <c r="N239" s="228" t="s">
        <v>40</v>
      </c>
      <c r="O239" s="68"/>
      <c r="P239" s="214">
        <f t="shared" si="41"/>
        <v>0</v>
      </c>
      <c r="Q239" s="214">
        <v>0</v>
      </c>
      <c r="R239" s="214">
        <f t="shared" si="42"/>
        <v>0</v>
      </c>
      <c r="S239" s="214">
        <v>0</v>
      </c>
      <c r="T239" s="215">
        <f t="shared" si="4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16" t="s">
        <v>185</v>
      </c>
      <c r="AT239" s="216" t="s">
        <v>537</v>
      </c>
      <c r="AU239" s="216" t="s">
        <v>84</v>
      </c>
      <c r="AY239" s="14" t="s">
        <v>151</v>
      </c>
      <c r="BE239" s="217">
        <f t="shared" si="44"/>
        <v>0</v>
      </c>
      <c r="BF239" s="217">
        <f t="shared" si="45"/>
        <v>0</v>
      </c>
      <c r="BG239" s="217">
        <f t="shared" si="46"/>
        <v>0</v>
      </c>
      <c r="BH239" s="217">
        <f t="shared" si="47"/>
        <v>0</v>
      </c>
      <c r="BI239" s="217">
        <f t="shared" si="48"/>
        <v>0</v>
      </c>
      <c r="BJ239" s="14" t="s">
        <v>80</v>
      </c>
      <c r="BK239" s="217">
        <f t="shared" si="49"/>
        <v>0</v>
      </c>
      <c r="BL239" s="14" t="s">
        <v>158</v>
      </c>
      <c r="BM239" s="216" t="s">
        <v>1183</v>
      </c>
    </row>
    <row r="240" spans="1:65" s="2" customFormat="1" ht="21.75" customHeight="1">
      <c r="A240" s="31"/>
      <c r="B240" s="32"/>
      <c r="C240" s="219" t="s">
        <v>541</v>
      </c>
      <c r="D240" s="219" t="s">
        <v>537</v>
      </c>
      <c r="E240" s="220" t="s">
        <v>1184</v>
      </c>
      <c r="F240" s="221" t="s">
        <v>1185</v>
      </c>
      <c r="G240" s="222" t="s">
        <v>172</v>
      </c>
      <c r="H240" s="223">
        <v>1</v>
      </c>
      <c r="I240" s="224"/>
      <c r="J240" s="225">
        <f t="shared" si="40"/>
        <v>0</v>
      </c>
      <c r="K240" s="221" t="s">
        <v>1</v>
      </c>
      <c r="L240" s="226"/>
      <c r="M240" s="227" t="s">
        <v>1</v>
      </c>
      <c r="N240" s="228" t="s">
        <v>40</v>
      </c>
      <c r="O240" s="68"/>
      <c r="P240" s="214">
        <f t="shared" si="41"/>
        <v>0</v>
      </c>
      <c r="Q240" s="214">
        <v>0</v>
      </c>
      <c r="R240" s="214">
        <f t="shared" si="42"/>
        <v>0</v>
      </c>
      <c r="S240" s="214">
        <v>0</v>
      </c>
      <c r="T240" s="215">
        <f t="shared" si="4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16" t="s">
        <v>185</v>
      </c>
      <c r="AT240" s="216" t="s">
        <v>537</v>
      </c>
      <c r="AU240" s="216" t="s">
        <v>84</v>
      </c>
      <c r="AY240" s="14" t="s">
        <v>151</v>
      </c>
      <c r="BE240" s="217">
        <f t="shared" si="44"/>
        <v>0</v>
      </c>
      <c r="BF240" s="217">
        <f t="shared" si="45"/>
        <v>0</v>
      </c>
      <c r="BG240" s="217">
        <f t="shared" si="46"/>
        <v>0</v>
      </c>
      <c r="BH240" s="217">
        <f t="shared" si="47"/>
        <v>0</v>
      </c>
      <c r="BI240" s="217">
        <f t="shared" si="48"/>
        <v>0</v>
      </c>
      <c r="BJ240" s="14" t="s">
        <v>80</v>
      </c>
      <c r="BK240" s="217">
        <f t="shared" si="49"/>
        <v>0</v>
      </c>
      <c r="BL240" s="14" t="s">
        <v>158</v>
      </c>
      <c r="BM240" s="216" t="s">
        <v>1186</v>
      </c>
    </row>
    <row r="241" spans="1:65" s="2" customFormat="1" ht="21.75" customHeight="1">
      <c r="A241" s="31"/>
      <c r="B241" s="32"/>
      <c r="C241" s="219" t="s">
        <v>545</v>
      </c>
      <c r="D241" s="219" t="s">
        <v>537</v>
      </c>
      <c r="E241" s="220" t="s">
        <v>1187</v>
      </c>
      <c r="F241" s="221" t="s">
        <v>1188</v>
      </c>
      <c r="G241" s="222" t="s">
        <v>172</v>
      </c>
      <c r="H241" s="223">
        <v>1</v>
      </c>
      <c r="I241" s="224"/>
      <c r="J241" s="225">
        <f t="shared" si="40"/>
        <v>0</v>
      </c>
      <c r="K241" s="221" t="s">
        <v>1</v>
      </c>
      <c r="L241" s="226"/>
      <c r="M241" s="227" t="s">
        <v>1</v>
      </c>
      <c r="N241" s="228" t="s">
        <v>40</v>
      </c>
      <c r="O241" s="68"/>
      <c r="P241" s="214">
        <f t="shared" si="41"/>
        <v>0</v>
      </c>
      <c r="Q241" s="214">
        <v>0</v>
      </c>
      <c r="R241" s="214">
        <f t="shared" si="42"/>
        <v>0</v>
      </c>
      <c r="S241" s="214">
        <v>0</v>
      </c>
      <c r="T241" s="215">
        <f t="shared" si="4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16" t="s">
        <v>185</v>
      </c>
      <c r="AT241" s="216" t="s">
        <v>537</v>
      </c>
      <c r="AU241" s="216" t="s">
        <v>84</v>
      </c>
      <c r="AY241" s="14" t="s">
        <v>151</v>
      </c>
      <c r="BE241" s="217">
        <f t="shared" si="44"/>
        <v>0</v>
      </c>
      <c r="BF241" s="217">
        <f t="shared" si="45"/>
        <v>0</v>
      </c>
      <c r="BG241" s="217">
        <f t="shared" si="46"/>
        <v>0</v>
      </c>
      <c r="BH241" s="217">
        <f t="shared" si="47"/>
        <v>0</v>
      </c>
      <c r="BI241" s="217">
        <f t="shared" si="48"/>
        <v>0</v>
      </c>
      <c r="BJ241" s="14" t="s">
        <v>80</v>
      </c>
      <c r="BK241" s="217">
        <f t="shared" si="49"/>
        <v>0</v>
      </c>
      <c r="BL241" s="14" t="s">
        <v>158</v>
      </c>
      <c r="BM241" s="216" t="s">
        <v>1189</v>
      </c>
    </row>
    <row r="242" spans="1:65" s="2" customFormat="1" ht="21.75" customHeight="1">
      <c r="A242" s="31"/>
      <c r="B242" s="32"/>
      <c r="C242" s="219" t="s">
        <v>549</v>
      </c>
      <c r="D242" s="219" t="s">
        <v>537</v>
      </c>
      <c r="E242" s="220" t="s">
        <v>1190</v>
      </c>
      <c r="F242" s="221" t="s">
        <v>1191</v>
      </c>
      <c r="G242" s="222" t="s">
        <v>172</v>
      </c>
      <c r="H242" s="223">
        <v>1</v>
      </c>
      <c r="I242" s="224"/>
      <c r="J242" s="225">
        <f t="shared" si="40"/>
        <v>0</v>
      </c>
      <c r="K242" s="221" t="s">
        <v>1</v>
      </c>
      <c r="L242" s="226"/>
      <c r="M242" s="227" t="s">
        <v>1</v>
      </c>
      <c r="N242" s="228" t="s">
        <v>40</v>
      </c>
      <c r="O242" s="68"/>
      <c r="P242" s="214">
        <f t="shared" si="41"/>
        <v>0</v>
      </c>
      <c r="Q242" s="214">
        <v>0</v>
      </c>
      <c r="R242" s="214">
        <f t="shared" si="42"/>
        <v>0</v>
      </c>
      <c r="S242" s="214">
        <v>0</v>
      </c>
      <c r="T242" s="215">
        <f t="shared" si="4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16" t="s">
        <v>185</v>
      </c>
      <c r="AT242" s="216" t="s">
        <v>537</v>
      </c>
      <c r="AU242" s="216" t="s">
        <v>84</v>
      </c>
      <c r="AY242" s="14" t="s">
        <v>151</v>
      </c>
      <c r="BE242" s="217">
        <f t="shared" si="44"/>
        <v>0</v>
      </c>
      <c r="BF242" s="217">
        <f t="shared" si="45"/>
        <v>0</v>
      </c>
      <c r="BG242" s="217">
        <f t="shared" si="46"/>
        <v>0</v>
      </c>
      <c r="BH242" s="217">
        <f t="shared" si="47"/>
        <v>0</v>
      </c>
      <c r="BI242" s="217">
        <f t="shared" si="48"/>
        <v>0</v>
      </c>
      <c r="BJ242" s="14" t="s">
        <v>80</v>
      </c>
      <c r="BK242" s="217">
        <f t="shared" si="49"/>
        <v>0</v>
      </c>
      <c r="BL242" s="14" t="s">
        <v>158</v>
      </c>
      <c r="BM242" s="216" t="s">
        <v>1192</v>
      </c>
    </row>
    <row r="243" spans="1:65" s="2" customFormat="1" ht="21.75" customHeight="1">
      <c r="A243" s="31"/>
      <c r="B243" s="32"/>
      <c r="C243" s="219" t="s">
        <v>553</v>
      </c>
      <c r="D243" s="219" t="s">
        <v>537</v>
      </c>
      <c r="E243" s="220" t="s">
        <v>1193</v>
      </c>
      <c r="F243" s="221" t="s">
        <v>1194</v>
      </c>
      <c r="G243" s="222" t="s">
        <v>172</v>
      </c>
      <c r="H243" s="223">
        <v>1</v>
      </c>
      <c r="I243" s="224"/>
      <c r="J243" s="225">
        <f t="shared" si="40"/>
        <v>0</v>
      </c>
      <c r="K243" s="221" t="s">
        <v>1</v>
      </c>
      <c r="L243" s="226"/>
      <c r="M243" s="227" t="s">
        <v>1</v>
      </c>
      <c r="N243" s="228" t="s">
        <v>40</v>
      </c>
      <c r="O243" s="68"/>
      <c r="P243" s="214">
        <f t="shared" si="41"/>
        <v>0</v>
      </c>
      <c r="Q243" s="214">
        <v>0</v>
      </c>
      <c r="R243" s="214">
        <f t="shared" si="42"/>
        <v>0</v>
      </c>
      <c r="S243" s="214">
        <v>0</v>
      </c>
      <c r="T243" s="215">
        <f t="shared" si="4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216" t="s">
        <v>185</v>
      </c>
      <c r="AT243" s="216" t="s">
        <v>537</v>
      </c>
      <c r="AU243" s="216" t="s">
        <v>84</v>
      </c>
      <c r="AY243" s="14" t="s">
        <v>151</v>
      </c>
      <c r="BE243" s="217">
        <f t="shared" si="44"/>
        <v>0</v>
      </c>
      <c r="BF243" s="217">
        <f t="shared" si="45"/>
        <v>0</v>
      </c>
      <c r="BG243" s="217">
        <f t="shared" si="46"/>
        <v>0</v>
      </c>
      <c r="BH243" s="217">
        <f t="shared" si="47"/>
        <v>0</v>
      </c>
      <c r="BI243" s="217">
        <f t="shared" si="48"/>
        <v>0</v>
      </c>
      <c r="BJ243" s="14" t="s">
        <v>80</v>
      </c>
      <c r="BK243" s="217">
        <f t="shared" si="49"/>
        <v>0</v>
      </c>
      <c r="BL243" s="14" t="s">
        <v>158</v>
      </c>
      <c r="BM243" s="216" t="s">
        <v>1195</v>
      </c>
    </row>
    <row r="244" spans="1:65" s="2" customFormat="1" ht="21.75" customHeight="1">
      <c r="A244" s="31"/>
      <c r="B244" s="32"/>
      <c r="C244" s="205" t="s">
        <v>557</v>
      </c>
      <c r="D244" s="205" t="s">
        <v>153</v>
      </c>
      <c r="E244" s="206" t="s">
        <v>1019</v>
      </c>
      <c r="F244" s="207" t="s">
        <v>1020</v>
      </c>
      <c r="G244" s="208" t="s">
        <v>172</v>
      </c>
      <c r="H244" s="209">
        <v>41</v>
      </c>
      <c r="I244" s="210"/>
      <c r="J244" s="211">
        <f t="shared" si="40"/>
        <v>0</v>
      </c>
      <c r="K244" s="207" t="s">
        <v>157</v>
      </c>
      <c r="L244" s="36"/>
      <c r="M244" s="212" t="s">
        <v>1</v>
      </c>
      <c r="N244" s="213" t="s">
        <v>40</v>
      </c>
      <c r="O244" s="68"/>
      <c r="P244" s="214">
        <f t="shared" si="41"/>
        <v>0</v>
      </c>
      <c r="Q244" s="214">
        <v>0</v>
      </c>
      <c r="R244" s="214">
        <f t="shared" si="42"/>
        <v>0</v>
      </c>
      <c r="S244" s="214">
        <v>0</v>
      </c>
      <c r="T244" s="215">
        <f t="shared" si="4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216" t="s">
        <v>158</v>
      </c>
      <c r="AT244" s="216" t="s">
        <v>153</v>
      </c>
      <c r="AU244" s="216" t="s">
        <v>84</v>
      </c>
      <c r="AY244" s="14" t="s">
        <v>151</v>
      </c>
      <c r="BE244" s="217">
        <f t="shared" si="44"/>
        <v>0</v>
      </c>
      <c r="BF244" s="217">
        <f t="shared" si="45"/>
        <v>0</v>
      </c>
      <c r="BG244" s="217">
        <f t="shared" si="46"/>
        <v>0</v>
      </c>
      <c r="BH244" s="217">
        <f t="shared" si="47"/>
        <v>0</v>
      </c>
      <c r="BI244" s="217">
        <f t="shared" si="48"/>
        <v>0</v>
      </c>
      <c r="BJ244" s="14" t="s">
        <v>80</v>
      </c>
      <c r="BK244" s="217">
        <f t="shared" si="49"/>
        <v>0</v>
      </c>
      <c r="BL244" s="14" t="s">
        <v>158</v>
      </c>
      <c r="BM244" s="216" t="s">
        <v>1196</v>
      </c>
    </row>
    <row r="245" spans="1:65" s="2" customFormat="1" ht="16.5" customHeight="1">
      <c r="A245" s="31"/>
      <c r="B245" s="32"/>
      <c r="C245" s="219" t="s">
        <v>561</v>
      </c>
      <c r="D245" s="219" t="s">
        <v>537</v>
      </c>
      <c r="E245" s="220" t="s">
        <v>1022</v>
      </c>
      <c r="F245" s="221" t="s">
        <v>1023</v>
      </c>
      <c r="G245" s="222" t="s">
        <v>949</v>
      </c>
      <c r="H245" s="223">
        <v>41</v>
      </c>
      <c r="I245" s="224"/>
      <c r="J245" s="225">
        <f t="shared" si="40"/>
        <v>0</v>
      </c>
      <c r="K245" s="221" t="s">
        <v>1</v>
      </c>
      <c r="L245" s="226"/>
      <c r="M245" s="227" t="s">
        <v>1</v>
      </c>
      <c r="N245" s="228" t="s">
        <v>40</v>
      </c>
      <c r="O245" s="68"/>
      <c r="P245" s="214">
        <f t="shared" si="41"/>
        <v>0</v>
      </c>
      <c r="Q245" s="214">
        <v>0</v>
      </c>
      <c r="R245" s="214">
        <f t="shared" si="42"/>
        <v>0</v>
      </c>
      <c r="S245" s="214">
        <v>0</v>
      </c>
      <c r="T245" s="215">
        <f t="shared" si="4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16" t="s">
        <v>185</v>
      </c>
      <c r="AT245" s="216" t="s">
        <v>537</v>
      </c>
      <c r="AU245" s="216" t="s">
        <v>84</v>
      </c>
      <c r="AY245" s="14" t="s">
        <v>151</v>
      </c>
      <c r="BE245" s="217">
        <f t="shared" si="44"/>
        <v>0</v>
      </c>
      <c r="BF245" s="217">
        <f t="shared" si="45"/>
        <v>0</v>
      </c>
      <c r="BG245" s="217">
        <f t="shared" si="46"/>
        <v>0</v>
      </c>
      <c r="BH245" s="217">
        <f t="shared" si="47"/>
        <v>0</v>
      </c>
      <c r="BI245" s="217">
        <f t="shared" si="48"/>
        <v>0</v>
      </c>
      <c r="BJ245" s="14" t="s">
        <v>80</v>
      </c>
      <c r="BK245" s="217">
        <f t="shared" si="49"/>
        <v>0</v>
      </c>
      <c r="BL245" s="14" t="s">
        <v>158</v>
      </c>
      <c r="BM245" s="216" t="s">
        <v>1197</v>
      </c>
    </row>
    <row r="246" spans="1:65" s="2" customFormat="1" ht="21.75" customHeight="1">
      <c r="A246" s="31"/>
      <c r="B246" s="32"/>
      <c r="C246" s="205" t="s">
        <v>565</v>
      </c>
      <c r="D246" s="205" t="s">
        <v>153</v>
      </c>
      <c r="E246" s="206" t="s">
        <v>958</v>
      </c>
      <c r="F246" s="207" t="s">
        <v>959</v>
      </c>
      <c r="G246" s="208" t="s">
        <v>172</v>
      </c>
      <c r="H246" s="209">
        <v>1</v>
      </c>
      <c r="I246" s="210"/>
      <c r="J246" s="211">
        <f t="shared" si="40"/>
        <v>0</v>
      </c>
      <c r="K246" s="207" t="s">
        <v>157</v>
      </c>
      <c r="L246" s="36"/>
      <c r="M246" s="212" t="s">
        <v>1</v>
      </c>
      <c r="N246" s="213" t="s">
        <v>40</v>
      </c>
      <c r="O246" s="68"/>
      <c r="P246" s="214">
        <f t="shared" si="41"/>
        <v>0</v>
      </c>
      <c r="Q246" s="214">
        <v>0</v>
      </c>
      <c r="R246" s="214">
        <f t="shared" si="42"/>
        <v>0</v>
      </c>
      <c r="S246" s="214">
        <v>0</v>
      </c>
      <c r="T246" s="215">
        <f t="shared" si="4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216" t="s">
        <v>158</v>
      </c>
      <c r="AT246" s="216" t="s">
        <v>153</v>
      </c>
      <c r="AU246" s="216" t="s">
        <v>84</v>
      </c>
      <c r="AY246" s="14" t="s">
        <v>151</v>
      </c>
      <c r="BE246" s="217">
        <f t="shared" si="44"/>
        <v>0</v>
      </c>
      <c r="BF246" s="217">
        <f t="shared" si="45"/>
        <v>0</v>
      </c>
      <c r="BG246" s="217">
        <f t="shared" si="46"/>
        <v>0</v>
      </c>
      <c r="BH246" s="217">
        <f t="shared" si="47"/>
        <v>0</v>
      </c>
      <c r="BI246" s="217">
        <f t="shared" si="48"/>
        <v>0</v>
      </c>
      <c r="BJ246" s="14" t="s">
        <v>80</v>
      </c>
      <c r="BK246" s="217">
        <f t="shared" si="49"/>
        <v>0</v>
      </c>
      <c r="BL246" s="14" t="s">
        <v>158</v>
      </c>
      <c r="BM246" s="216" t="s">
        <v>1198</v>
      </c>
    </row>
    <row r="247" spans="1:65" s="2" customFormat="1" ht="16.5" customHeight="1">
      <c r="A247" s="31"/>
      <c r="B247" s="32"/>
      <c r="C247" s="219" t="s">
        <v>569</v>
      </c>
      <c r="D247" s="219" t="s">
        <v>537</v>
      </c>
      <c r="E247" s="220" t="s">
        <v>1199</v>
      </c>
      <c r="F247" s="221" t="s">
        <v>961</v>
      </c>
      <c r="G247" s="222" t="s">
        <v>172</v>
      </c>
      <c r="H247" s="223">
        <v>1</v>
      </c>
      <c r="I247" s="224"/>
      <c r="J247" s="225">
        <f t="shared" si="40"/>
        <v>0</v>
      </c>
      <c r="K247" s="221" t="s">
        <v>1</v>
      </c>
      <c r="L247" s="226"/>
      <c r="M247" s="227" t="s">
        <v>1</v>
      </c>
      <c r="N247" s="228" t="s">
        <v>40</v>
      </c>
      <c r="O247" s="68"/>
      <c r="P247" s="214">
        <f t="shared" si="41"/>
        <v>0</v>
      </c>
      <c r="Q247" s="214">
        <v>0</v>
      </c>
      <c r="R247" s="214">
        <f t="shared" si="42"/>
        <v>0</v>
      </c>
      <c r="S247" s="214">
        <v>0</v>
      </c>
      <c r="T247" s="215">
        <f t="shared" si="4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216" t="s">
        <v>185</v>
      </c>
      <c r="AT247" s="216" t="s">
        <v>537</v>
      </c>
      <c r="AU247" s="216" t="s">
        <v>84</v>
      </c>
      <c r="AY247" s="14" t="s">
        <v>151</v>
      </c>
      <c r="BE247" s="217">
        <f t="shared" si="44"/>
        <v>0</v>
      </c>
      <c r="BF247" s="217">
        <f t="shared" si="45"/>
        <v>0</v>
      </c>
      <c r="BG247" s="217">
        <f t="shared" si="46"/>
        <v>0</v>
      </c>
      <c r="BH247" s="217">
        <f t="shared" si="47"/>
        <v>0</v>
      </c>
      <c r="BI247" s="217">
        <f t="shared" si="48"/>
        <v>0</v>
      </c>
      <c r="BJ247" s="14" t="s">
        <v>80</v>
      </c>
      <c r="BK247" s="217">
        <f t="shared" si="49"/>
        <v>0</v>
      </c>
      <c r="BL247" s="14" t="s">
        <v>158</v>
      </c>
      <c r="BM247" s="216" t="s">
        <v>1200</v>
      </c>
    </row>
    <row r="248" spans="1:65" s="2" customFormat="1" ht="16.5" customHeight="1">
      <c r="A248" s="31"/>
      <c r="B248" s="32"/>
      <c r="C248" s="205" t="s">
        <v>573</v>
      </c>
      <c r="D248" s="205" t="s">
        <v>153</v>
      </c>
      <c r="E248" s="206" t="s">
        <v>1025</v>
      </c>
      <c r="F248" s="207" t="s">
        <v>1026</v>
      </c>
      <c r="G248" s="208" t="s">
        <v>1027</v>
      </c>
      <c r="H248" s="209">
        <v>60</v>
      </c>
      <c r="I248" s="210"/>
      <c r="J248" s="211">
        <f t="shared" si="40"/>
        <v>0</v>
      </c>
      <c r="K248" s="207" t="s">
        <v>157</v>
      </c>
      <c r="L248" s="36"/>
      <c r="M248" s="212" t="s">
        <v>1</v>
      </c>
      <c r="N248" s="213" t="s">
        <v>40</v>
      </c>
      <c r="O248" s="68"/>
      <c r="P248" s="214">
        <f t="shared" si="41"/>
        <v>0</v>
      </c>
      <c r="Q248" s="214">
        <v>0</v>
      </c>
      <c r="R248" s="214">
        <f t="shared" si="42"/>
        <v>0</v>
      </c>
      <c r="S248" s="214">
        <v>0</v>
      </c>
      <c r="T248" s="215">
        <f t="shared" si="43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216" t="s">
        <v>158</v>
      </c>
      <c r="AT248" s="216" t="s">
        <v>153</v>
      </c>
      <c r="AU248" s="216" t="s">
        <v>84</v>
      </c>
      <c r="AY248" s="14" t="s">
        <v>151</v>
      </c>
      <c r="BE248" s="217">
        <f t="shared" si="44"/>
        <v>0</v>
      </c>
      <c r="BF248" s="217">
        <f t="shared" si="45"/>
        <v>0</v>
      </c>
      <c r="BG248" s="217">
        <f t="shared" si="46"/>
        <v>0</v>
      </c>
      <c r="BH248" s="217">
        <f t="shared" si="47"/>
        <v>0</v>
      </c>
      <c r="BI248" s="217">
        <f t="shared" si="48"/>
        <v>0</v>
      </c>
      <c r="BJ248" s="14" t="s">
        <v>80</v>
      </c>
      <c r="BK248" s="217">
        <f t="shared" si="49"/>
        <v>0</v>
      </c>
      <c r="BL248" s="14" t="s">
        <v>158</v>
      </c>
      <c r="BM248" s="216" t="s">
        <v>1201</v>
      </c>
    </row>
    <row r="249" spans="1:65" s="2" customFormat="1" ht="16.5" customHeight="1">
      <c r="A249" s="31"/>
      <c r="B249" s="32"/>
      <c r="C249" s="205" t="s">
        <v>577</v>
      </c>
      <c r="D249" s="205" t="s">
        <v>153</v>
      </c>
      <c r="E249" s="206" t="s">
        <v>1029</v>
      </c>
      <c r="F249" s="207" t="s">
        <v>1030</v>
      </c>
      <c r="G249" s="208" t="s">
        <v>1027</v>
      </c>
      <c r="H249" s="209">
        <v>120</v>
      </c>
      <c r="I249" s="210"/>
      <c r="J249" s="211">
        <f t="shared" si="40"/>
        <v>0</v>
      </c>
      <c r="K249" s="207" t="s">
        <v>1</v>
      </c>
      <c r="L249" s="36"/>
      <c r="M249" s="212" t="s">
        <v>1</v>
      </c>
      <c r="N249" s="213" t="s">
        <v>40</v>
      </c>
      <c r="O249" s="68"/>
      <c r="P249" s="214">
        <f t="shared" si="41"/>
        <v>0</v>
      </c>
      <c r="Q249" s="214">
        <v>0</v>
      </c>
      <c r="R249" s="214">
        <f t="shared" si="42"/>
        <v>0</v>
      </c>
      <c r="S249" s="214">
        <v>0</v>
      </c>
      <c r="T249" s="215">
        <f t="shared" si="43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216" t="s">
        <v>158</v>
      </c>
      <c r="AT249" s="216" t="s">
        <v>153</v>
      </c>
      <c r="AU249" s="216" t="s">
        <v>84</v>
      </c>
      <c r="AY249" s="14" t="s">
        <v>151</v>
      </c>
      <c r="BE249" s="217">
        <f t="shared" si="44"/>
        <v>0</v>
      </c>
      <c r="BF249" s="217">
        <f t="shared" si="45"/>
        <v>0</v>
      </c>
      <c r="BG249" s="217">
        <f t="shared" si="46"/>
        <v>0</v>
      </c>
      <c r="BH249" s="217">
        <f t="shared" si="47"/>
        <v>0</v>
      </c>
      <c r="BI249" s="217">
        <f t="shared" si="48"/>
        <v>0</v>
      </c>
      <c r="BJ249" s="14" t="s">
        <v>80</v>
      </c>
      <c r="BK249" s="217">
        <f t="shared" si="49"/>
        <v>0</v>
      </c>
      <c r="BL249" s="14" t="s">
        <v>158</v>
      </c>
      <c r="BM249" s="216" t="s">
        <v>1202</v>
      </c>
    </row>
    <row r="250" spans="1:65" s="2" customFormat="1" ht="16.5" customHeight="1">
      <c r="A250" s="31"/>
      <c r="B250" s="32"/>
      <c r="C250" s="219" t="s">
        <v>581</v>
      </c>
      <c r="D250" s="219" t="s">
        <v>537</v>
      </c>
      <c r="E250" s="220" t="s">
        <v>1032</v>
      </c>
      <c r="F250" s="221" t="s">
        <v>1033</v>
      </c>
      <c r="G250" s="222" t="s">
        <v>172</v>
      </c>
      <c r="H250" s="223">
        <v>1</v>
      </c>
      <c r="I250" s="224"/>
      <c r="J250" s="225">
        <f t="shared" si="40"/>
        <v>0</v>
      </c>
      <c r="K250" s="221" t="s">
        <v>1</v>
      </c>
      <c r="L250" s="226"/>
      <c r="M250" s="227" t="s">
        <v>1</v>
      </c>
      <c r="N250" s="228" t="s">
        <v>40</v>
      </c>
      <c r="O250" s="68"/>
      <c r="P250" s="214">
        <f t="shared" si="41"/>
        <v>0</v>
      </c>
      <c r="Q250" s="214">
        <v>0</v>
      </c>
      <c r="R250" s="214">
        <f t="shared" si="42"/>
        <v>0</v>
      </c>
      <c r="S250" s="214">
        <v>0</v>
      </c>
      <c r="T250" s="215">
        <f t="shared" si="4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16" t="s">
        <v>185</v>
      </c>
      <c r="AT250" s="216" t="s">
        <v>537</v>
      </c>
      <c r="AU250" s="216" t="s">
        <v>84</v>
      </c>
      <c r="AY250" s="14" t="s">
        <v>151</v>
      </c>
      <c r="BE250" s="217">
        <f t="shared" si="44"/>
        <v>0</v>
      </c>
      <c r="BF250" s="217">
        <f t="shared" si="45"/>
        <v>0</v>
      </c>
      <c r="BG250" s="217">
        <f t="shared" si="46"/>
        <v>0</v>
      </c>
      <c r="BH250" s="217">
        <f t="shared" si="47"/>
        <v>0</v>
      </c>
      <c r="BI250" s="217">
        <f t="shared" si="48"/>
        <v>0</v>
      </c>
      <c r="BJ250" s="14" t="s">
        <v>80</v>
      </c>
      <c r="BK250" s="217">
        <f t="shared" si="49"/>
        <v>0</v>
      </c>
      <c r="BL250" s="14" t="s">
        <v>158</v>
      </c>
      <c r="BM250" s="216" t="s">
        <v>1203</v>
      </c>
    </row>
    <row r="251" spans="1:65" s="2" customFormat="1" ht="16.5" customHeight="1">
      <c r="A251" s="31"/>
      <c r="B251" s="32"/>
      <c r="C251" s="205" t="s">
        <v>585</v>
      </c>
      <c r="D251" s="205" t="s">
        <v>153</v>
      </c>
      <c r="E251" s="206" t="s">
        <v>1204</v>
      </c>
      <c r="F251" s="207" t="s">
        <v>1205</v>
      </c>
      <c r="G251" s="208" t="s">
        <v>172</v>
      </c>
      <c r="H251" s="209">
        <v>151</v>
      </c>
      <c r="I251" s="210"/>
      <c r="J251" s="211">
        <f t="shared" si="40"/>
        <v>0</v>
      </c>
      <c r="K251" s="207" t="s">
        <v>1</v>
      </c>
      <c r="L251" s="36"/>
      <c r="M251" s="212" t="s">
        <v>1</v>
      </c>
      <c r="N251" s="213" t="s">
        <v>40</v>
      </c>
      <c r="O251" s="68"/>
      <c r="P251" s="214">
        <f t="shared" si="41"/>
        <v>0</v>
      </c>
      <c r="Q251" s="214">
        <v>0</v>
      </c>
      <c r="R251" s="214">
        <f t="shared" si="42"/>
        <v>0</v>
      </c>
      <c r="S251" s="214">
        <v>0</v>
      </c>
      <c r="T251" s="215">
        <f t="shared" si="4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216" t="s">
        <v>158</v>
      </c>
      <c r="AT251" s="216" t="s">
        <v>153</v>
      </c>
      <c r="AU251" s="216" t="s">
        <v>84</v>
      </c>
      <c r="AY251" s="14" t="s">
        <v>151</v>
      </c>
      <c r="BE251" s="217">
        <f t="shared" si="44"/>
        <v>0</v>
      </c>
      <c r="BF251" s="217">
        <f t="shared" si="45"/>
        <v>0</v>
      </c>
      <c r="BG251" s="217">
        <f t="shared" si="46"/>
        <v>0</v>
      </c>
      <c r="BH251" s="217">
        <f t="shared" si="47"/>
        <v>0</v>
      </c>
      <c r="BI251" s="217">
        <f t="shared" si="48"/>
        <v>0</v>
      </c>
      <c r="BJ251" s="14" t="s">
        <v>80</v>
      </c>
      <c r="BK251" s="217">
        <f t="shared" si="49"/>
        <v>0</v>
      </c>
      <c r="BL251" s="14" t="s">
        <v>158</v>
      </c>
      <c r="BM251" s="216" t="s">
        <v>1206</v>
      </c>
    </row>
    <row r="252" spans="2:63" s="12" customFormat="1" ht="22.9" customHeight="1">
      <c r="B252" s="189"/>
      <c r="C252" s="190"/>
      <c r="D252" s="191" t="s">
        <v>74</v>
      </c>
      <c r="E252" s="203" t="s">
        <v>1035</v>
      </c>
      <c r="F252" s="203" t="s">
        <v>1036</v>
      </c>
      <c r="G252" s="190"/>
      <c r="H252" s="190"/>
      <c r="I252" s="193"/>
      <c r="J252" s="204">
        <f>BK252</f>
        <v>0</v>
      </c>
      <c r="K252" s="190"/>
      <c r="L252" s="195"/>
      <c r="M252" s="196"/>
      <c r="N252" s="197"/>
      <c r="O252" s="197"/>
      <c r="P252" s="198">
        <f>SUM(P253:P256)</f>
        <v>0</v>
      </c>
      <c r="Q252" s="197"/>
      <c r="R252" s="198">
        <f>SUM(R253:R256)</f>
        <v>0</v>
      </c>
      <c r="S252" s="197"/>
      <c r="T252" s="199">
        <f>SUM(T253:T256)</f>
        <v>0</v>
      </c>
      <c r="AR252" s="200" t="s">
        <v>80</v>
      </c>
      <c r="AT252" s="201" t="s">
        <v>74</v>
      </c>
      <c r="AU252" s="201" t="s">
        <v>80</v>
      </c>
      <c r="AY252" s="200" t="s">
        <v>151</v>
      </c>
      <c r="BK252" s="202">
        <f>SUM(BK253:BK256)</f>
        <v>0</v>
      </c>
    </row>
    <row r="253" spans="1:65" s="2" customFormat="1" ht="16.5" customHeight="1">
      <c r="A253" s="31"/>
      <c r="B253" s="32"/>
      <c r="C253" s="205" t="s">
        <v>589</v>
      </c>
      <c r="D253" s="205" t="s">
        <v>153</v>
      </c>
      <c r="E253" s="206" t="s">
        <v>1037</v>
      </c>
      <c r="F253" s="207" t="s">
        <v>1038</v>
      </c>
      <c r="G253" s="208" t="s">
        <v>949</v>
      </c>
      <c r="H253" s="209">
        <v>40</v>
      </c>
      <c r="I253" s="210"/>
      <c r="J253" s="211">
        <f>ROUND(I253*H253,2)</f>
        <v>0</v>
      </c>
      <c r="K253" s="207" t="s">
        <v>1</v>
      </c>
      <c r="L253" s="36"/>
      <c r="M253" s="212" t="s">
        <v>1</v>
      </c>
      <c r="N253" s="213" t="s">
        <v>40</v>
      </c>
      <c r="O253" s="68"/>
      <c r="P253" s="214">
        <f>O253*H253</f>
        <v>0</v>
      </c>
      <c r="Q253" s="214">
        <v>0</v>
      </c>
      <c r="R253" s="214">
        <f>Q253*H253</f>
        <v>0</v>
      </c>
      <c r="S253" s="214">
        <v>0</v>
      </c>
      <c r="T253" s="215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216" t="s">
        <v>158</v>
      </c>
      <c r="AT253" s="216" t="s">
        <v>153</v>
      </c>
      <c r="AU253" s="216" t="s">
        <v>84</v>
      </c>
      <c r="AY253" s="14" t="s">
        <v>151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4" t="s">
        <v>80</v>
      </c>
      <c r="BK253" s="217">
        <f>ROUND(I253*H253,2)</f>
        <v>0</v>
      </c>
      <c r="BL253" s="14" t="s">
        <v>158</v>
      </c>
      <c r="BM253" s="216" t="s">
        <v>1207</v>
      </c>
    </row>
    <row r="254" spans="1:65" s="2" customFormat="1" ht="16.5" customHeight="1">
      <c r="A254" s="31"/>
      <c r="B254" s="32"/>
      <c r="C254" s="205" t="s">
        <v>593</v>
      </c>
      <c r="D254" s="205" t="s">
        <v>153</v>
      </c>
      <c r="E254" s="206" t="s">
        <v>1040</v>
      </c>
      <c r="F254" s="207" t="s">
        <v>1041</v>
      </c>
      <c r="G254" s="208" t="s">
        <v>949</v>
      </c>
      <c r="H254" s="209">
        <v>30</v>
      </c>
      <c r="I254" s="210"/>
      <c r="J254" s="211">
        <f>ROUND(I254*H254,2)</f>
        <v>0</v>
      </c>
      <c r="K254" s="207" t="s">
        <v>1</v>
      </c>
      <c r="L254" s="36"/>
      <c r="M254" s="212" t="s">
        <v>1</v>
      </c>
      <c r="N254" s="213" t="s">
        <v>40</v>
      </c>
      <c r="O254" s="68"/>
      <c r="P254" s="214">
        <f>O254*H254</f>
        <v>0</v>
      </c>
      <c r="Q254" s="214">
        <v>0</v>
      </c>
      <c r="R254" s="214">
        <f>Q254*H254</f>
        <v>0</v>
      </c>
      <c r="S254" s="214">
        <v>0</v>
      </c>
      <c r="T254" s="215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216" t="s">
        <v>158</v>
      </c>
      <c r="AT254" s="216" t="s">
        <v>153</v>
      </c>
      <c r="AU254" s="216" t="s">
        <v>84</v>
      </c>
      <c r="AY254" s="14" t="s">
        <v>151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4" t="s">
        <v>80</v>
      </c>
      <c r="BK254" s="217">
        <f>ROUND(I254*H254,2)</f>
        <v>0</v>
      </c>
      <c r="BL254" s="14" t="s">
        <v>158</v>
      </c>
      <c r="BM254" s="216" t="s">
        <v>1208</v>
      </c>
    </row>
    <row r="255" spans="1:65" s="2" customFormat="1" ht="16.5" customHeight="1">
      <c r="A255" s="31"/>
      <c r="B255" s="32"/>
      <c r="C255" s="205" t="s">
        <v>597</v>
      </c>
      <c r="D255" s="205" t="s">
        <v>153</v>
      </c>
      <c r="E255" s="206" t="s">
        <v>1043</v>
      </c>
      <c r="F255" s="207" t="s">
        <v>1044</v>
      </c>
      <c r="G255" s="208" t="s">
        <v>949</v>
      </c>
      <c r="H255" s="209">
        <v>20</v>
      </c>
      <c r="I255" s="210"/>
      <c r="J255" s="211">
        <f>ROUND(I255*H255,2)</f>
        <v>0</v>
      </c>
      <c r="K255" s="207" t="s">
        <v>1</v>
      </c>
      <c r="L255" s="36"/>
      <c r="M255" s="212" t="s">
        <v>1</v>
      </c>
      <c r="N255" s="213" t="s">
        <v>40</v>
      </c>
      <c r="O255" s="68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216" t="s">
        <v>158</v>
      </c>
      <c r="AT255" s="216" t="s">
        <v>153</v>
      </c>
      <c r="AU255" s="216" t="s">
        <v>84</v>
      </c>
      <c r="AY255" s="14" t="s">
        <v>151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4" t="s">
        <v>80</v>
      </c>
      <c r="BK255" s="217">
        <f>ROUND(I255*H255,2)</f>
        <v>0</v>
      </c>
      <c r="BL255" s="14" t="s">
        <v>158</v>
      </c>
      <c r="BM255" s="216" t="s">
        <v>1209</v>
      </c>
    </row>
    <row r="256" spans="1:65" s="2" customFormat="1" ht="16.5" customHeight="1">
      <c r="A256" s="31"/>
      <c r="B256" s="32"/>
      <c r="C256" s="205" t="s">
        <v>599</v>
      </c>
      <c r="D256" s="205" t="s">
        <v>153</v>
      </c>
      <c r="E256" s="206" t="s">
        <v>1046</v>
      </c>
      <c r="F256" s="207" t="s">
        <v>1047</v>
      </c>
      <c r="G256" s="208" t="s">
        <v>949</v>
      </c>
      <c r="H256" s="209">
        <v>20</v>
      </c>
      <c r="I256" s="210"/>
      <c r="J256" s="211">
        <f>ROUND(I256*H256,2)</f>
        <v>0</v>
      </c>
      <c r="K256" s="207" t="s">
        <v>1</v>
      </c>
      <c r="L256" s="36"/>
      <c r="M256" s="212" t="s">
        <v>1</v>
      </c>
      <c r="N256" s="213" t="s">
        <v>40</v>
      </c>
      <c r="O256" s="68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216" t="s">
        <v>158</v>
      </c>
      <c r="AT256" s="216" t="s">
        <v>153</v>
      </c>
      <c r="AU256" s="216" t="s">
        <v>84</v>
      </c>
      <c r="AY256" s="14" t="s">
        <v>151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4" t="s">
        <v>80</v>
      </c>
      <c r="BK256" s="217">
        <f>ROUND(I256*H256,2)</f>
        <v>0</v>
      </c>
      <c r="BL256" s="14" t="s">
        <v>158</v>
      </c>
      <c r="BM256" s="216" t="s">
        <v>1210</v>
      </c>
    </row>
    <row r="257" spans="2:63" s="12" customFormat="1" ht="25.9" customHeight="1">
      <c r="B257" s="189"/>
      <c r="C257" s="190"/>
      <c r="D257" s="191" t="s">
        <v>74</v>
      </c>
      <c r="E257" s="192" t="s">
        <v>872</v>
      </c>
      <c r="F257" s="192" t="s">
        <v>873</v>
      </c>
      <c r="G257" s="190"/>
      <c r="H257" s="190"/>
      <c r="I257" s="193"/>
      <c r="J257" s="194">
        <f>BK257</f>
        <v>0</v>
      </c>
      <c r="K257" s="190"/>
      <c r="L257" s="195"/>
      <c r="M257" s="196"/>
      <c r="N257" s="197"/>
      <c r="O257" s="197"/>
      <c r="P257" s="198">
        <f>P258</f>
        <v>0</v>
      </c>
      <c r="Q257" s="197"/>
      <c r="R257" s="198">
        <f>R258</f>
        <v>0</v>
      </c>
      <c r="S257" s="197"/>
      <c r="T257" s="199">
        <f>T258</f>
        <v>0</v>
      </c>
      <c r="AR257" s="200" t="s">
        <v>158</v>
      </c>
      <c r="AT257" s="201" t="s">
        <v>74</v>
      </c>
      <c r="AU257" s="201" t="s">
        <v>75</v>
      </c>
      <c r="AY257" s="200" t="s">
        <v>151</v>
      </c>
      <c r="BK257" s="202">
        <f>BK258</f>
        <v>0</v>
      </c>
    </row>
    <row r="258" spans="2:63" s="12" customFormat="1" ht="22.9" customHeight="1">
      <c r="B258" s="189"/>
      <c r="C258" s="190"/>
      <c r="D258" s="191" t="s">
        <v>74</v>
      </c>
      <c r="E258" s="203" t="s">
        <v>1049</v>
      </c>
      <c r="F258" s="203" t="s">
        <v>1050</v>
      </c>
      <c r="G258" s="190"/>
      <c r="H258" s="190"/>
      <c r="I258" s="193"/>
      <c r="J258" s="204">
        <f>BK258</f>
        <v>0</v>
      </c>
      <c r="K258" s="190"/>
      <c r="L258" s="195"/>
      <c r="M258" s="196"/>
      <c r="N258" s="197"/>
      <c r="O258" s="197"/>
      <c r="P258" s="198">
        <f>SUM(P259:P265)</f>
        <v>0</v>
      </c>
      <c r="Q258" s="197"/>
      <c r="R258" s="198">
        <f>SUM(R259:R265)</f>
        <v>0</v>
      </c>
      <c r="S258" s="197"/>
      <c r="T258" s="199">
        <f>SUM(T259:T265)</f>
        <v>0</v>
      </c>
      <c r="AR258" s="200" t="s">
        <v>174</v>
      </c>
      <c r="AT258" s="201" t="s">
        <v>74</v>
      </c>
      <c r="AU258" s="201" t="s">
        <v>80</v>
      </c>
      <c r="AY258" s="200" t="s">
        <v>151</v>
      </c>
      <c r="BK258" s="202">
        <f>SUM(BK259:BK265)</f>
        <v>0</v>
      </c>
    </row>
    <row r="259" spans="1:65" s="2" customFormat="1" ht="16.5" customHeight="1">
      <c r="A259" s="31"/>
      <c r="B259" s="32"/>
      <c r="C259" s="205" t="s">
        <v>603</v>
      </c>
      <c r="D259" s="205" t="s">
        <v>153</v>
      </c>
      <c r="E259" s="206" t="s">
        <v>1051</v>
      </c>
      <c r="F259" s="207" t="s">
        <v>1052</v>
      </c>
      <c r="G259" s="208" t="s">
        <v>1053</v>
      </c>
      <c r="H259" s="209">
        <v>1</v>
      </c>
      <c r="I259" s="210"/>
      <c r="J259" s="211">
        <f aca="true" t="shared" si="50" ref="J259:J265">ROUND(I259*H259,2)</f>
        <v>0</v>
      </c>
      <c r="K259" s="207" t="s">
        <v>157</v>
      </c>
      <c r="L259" s="36"/>
      <c r="M259" s="212" t="s">
        <v>1</v>
      </c>
      <c r="N259" s="213" t="s">
        <v>40</v>
      </c>
      <c r="O259" s="68"/>
      <c r="P259" s="214">
        <f aca="true" t="shared" si="51" ref="P259:P265">O259*H259</f>
        <v>0</v>
      </c>
      <c r="Q259" s="214">
        <v>0</v>
      </c>
      <c r="R259" s="214">
        <f aca="true" t="shared" si="52" ref="R259:R265">Q259*H259</f>
        <v>0</v>
      </c>
      <c r="S259" s="214">
        <v>0</v>
      </c>
      <c r="T259" s="215">
        <f aca="true" t="shared" si="53" ref="T259:T265"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216" t="s">
        <v>158</v>
      </c>
      <c r="AT259" s="216" t="s">
        <v>153</v>
      </c>
      <c r="AU259" s="216" t="s">
        <v>84</v>
      </c>
      <c r="AY259" s="14" t="s">
        <v>151</v>
      </c>
      <c r="BE259" s="217">
        <f aca="true" t="shared" si="54" ref="BE259:BE265">IF(N259="základní",J259,0)</f>
        <v>0</v>
      </c>
      <c r="BF259" s="217">
        <f aca="true" t="shared" si="55" ref="BF259:BF265">IF(N259="snížená",J259,0)</f>
        <v>0</v>
      </c>
      <c r="BG259" s="217">
        <f aca="true" t="shared" si="56" ref="BG259:BG265">IF(N259="zákl. přenesená",J259,0)</f>
        <v>0</v>
      </c>
      <c r="BH259" s="217">
        <f aca="true" t="shared" si="57" ref="BH259:BH265">IF(N259="sníž. přenesená",J259,0)</f>
        <v>0</v>
      </c>
      <c r="BI259" s="217">
        <f aca="true" t="shared" si="58" ref="BI259:BI265">IF(N259="nulová",J259,0)</f>
        <v>0</v>
      </c>
      <c r="BJ259" s="14" t="s">
        <v>80</v>
      </c>
      <c r="BK259" s="217">
        <f aca="true" t="shared" si="59" ref="BK259:BK265">ROUND(I259*H259,2)</f>
        <v>0</v>
      </c>
      <c r="BL259" s="14" t="s">
        <v>158</v>
      </c>
      <c r="BM259" s="216" t="s">
        <v>1211</v>
      </c>
    </row>
    <row r="260" spans="1:65" s="2" customFormat="1" ht="16.5" customHeight="1">
      <c r="A260" s="31"/>
      <c r="B260" s="32"/>
      <c r="C260" s="205" t="s">
        <v>607</v>
      </c>
      <c r="D260" s="205" t="s">
        <v>153</v>
      </c>
      <c r="E260" s="206" t="s">
        <v>1055</v>
      </c>
      <c r="F260" s="207" t="s">
        <v>1056</v>
      </c>
      <c r="G260" s="208" t="s">
        <v>1027</v>
      </c>
      <c r="H260" s="209">
        <v>40</v>
      </c>
      <c r="I260" s="210"/>
      <c r="J260" s="211">
        <f t="shared" si="50"/>
        <v>0</v>
      </c>
      <c r="K260" s="207" t="s">
        <v>1</v>
      </c>
      <c r="L260" s="36"/>
      <c r="M260" s="212" t="s">
        <v>1</v>
      </c>
      <c r="N260" s="213" t="s">
        <v>40</v>
      </c>
      <c r="O260" s="68"/>
      <c r="P260" s="214">
        <f t="shared" si="51"/>
        <v>0</v>
      </c>
      <c r="Q260" s="214">
        <v>0</v>
      </c>
      <c r="R260" s="214">
        <f t="shared" si="52"/>
        <v>0</v>
      </c>
      <c r="S260" s="214">
        <v>0</v>
      </c>
      <c r="T260" s="215">
        <f t="shared" si="53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216" t="s">
        <v>158</v>
      </c>
      <c r="AT260" s="216" t="s">
        <v>153</v>
      </c>
      <c r="AU260" s="216" t="s">
        <v>84</v>
      </c>
      <c r="AY260" s="14" t="s">
        <v>151</v>
      </c>
      <c r="BE260" s="217">
        <f t="shared" si="54"/>
        <v>0</v>
      </c>
      <c r="BF260" s="217">
        <f t="shared" si="55"/>
        <v>0</v>
      </c>
      <c r="BG260" s="217">
        <f t="shared" si="56"/>
        <v>0</v>
      </c>
      <c r="BH260" s="217">
        <f t="shared" si="57"/>
        <v>0</v>
      </c>
      <c r="BI260" s="217">
        <f t="shared" si="58"/>
        <v>0</v>
      </c>
      <c r="BJ260" s="14" t="s">
        <v>80</v>
      </c>
      <c r="BK260" s="217">
        <f t="shared" si="59"/>
        <v>0</v>
      </c>
      <c r="BL260" s="14" t="s">
        <v>158</v>
      </c>
      <c r="BM260" s="216" t="s">
        <v>1212</v>
      </c>
    </row>
    <row r="261" spans="1:65" s="2" customFormat="1" ht="21.75" customHeight="1">
      <c r="A261" s="31"/>
      <c r="B261" s="32"/>
      <c r="C261" s="205" t="s">
        <v>611</v>
      </c>
      <c r="D261" s="205" t="s">
        <v>153</v>
      </c>
      <c r="E261" s="206" t="s">
        <v>1058</v>
      </c>
      <c r="F261" s="207" t="s">
        <v>1059</v>
      </c>
      <c r="G261" s="208" t="s">
        <v>172</v>
      </c>
      <c r="H261" s="209">
        <v>1</v>
      </c>
      <c r="I261" s="210"/>
      <c r="J261" s="211">
        <f t="shared" si="50"/>
        <v>0</v>
      </c>
      <c r="K261" s="207" t="s">
        <v>157</v>
      </c>
      <c r="L261" s="36"/>
      <c r="M261" s="212" t="s">
        <v>1</v>
      </c>
      <c r="N261" s="213" t="s">
        <v>40</v>
      </c>
      <c r="O261" s="68"/>
      <c r="P261" s="214">
        <f t="shared" si="51"/>
        <v>0</v>
      </c>
      <c r="Q261" s="214">
        <v>0</v>
      </c>
      <c r="R261" s="214">
        <f t="shared" si="52"/>
        <v>0</v>
      </c>
      <c r="S261" s="214">
        <v>0</v>
      </c>
      <c r="T261" s="215">
        <f t="shared" si="53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216" t="s">
        <v>158</v>
      </c>
      <c r="AT261" s="216" t="s">
        <v>153</v>
      </c>
      <c r="AU261" s="216" t="s">
        <v>84</v>
      </c>
      <c r="AY261" s="14" t="s">
        <v>151</v>
      </c>
      <c r="BE261" s="217">
        <f t="shared" si="54"/>
        <v>0</v>
      </c>
      <c r="BF261" s="217">
        <f t="shared" si="55"/>
        <v>0</v>
      </c>
      <c r="BG261" s="217">
        <f t="shared" si="56"/>
        <v>0</v>
      </c>
      <c r="BH261" s="217">
        <f t="shared" si="57"/>
        <v>0</v>
      </c>
      <c r="BI261" s="217">
        <f t="shared" si="58"/>
        <v>0</v>
      </c>
      <c r="BJ261" s="14" t="s">
        <v>80</v>
      </c>
      <c r="BK261" s="217">
        <f t="shared" si="59"/>
        <v>0</v>
      </c>
      <c r="BL261" s="14" t="s">
        <v>158</v>
      </c>
      <c r="BM261" s="216" t="s">
        <v>1213</v>
      </c>
    </row>
    <row r="262" spans="1:65" s="2" customFormat="1" ht="16.5" customHeight="1">
      <c r="A262" s="31"/>
      <c r="B262" s="32"/>
      <c r="C262" s="205" t="s">
        <v>615</v>
      </c>
      <c r="D262" s="205" t="s">
        <v>153</v>
      </c>
      <c r="E262" s="206" t="s">
        <v>1061</v>
      </c>
      <c r="F262" s="207" t="s">
        <v>1062</v>
      </c>
      <c r="G262" s="208" t="s">
        <v>1063</v>
      </c>
      <c r="H262" s="209">
        <v>1</v>
      </c>
      <c r="I262" s="210"/>
      <c r="J262" s="211">
        <f t="shared" si="50"/>
        <v>0</v>
      </c>
      <c r="K262" s="207" t="s">
        <v>1</v>
      </c>
      <c r="L262" s="36"/>
      <c r="M262" s="212" t="s">
        <v>1</v>
      </c>
      <c r="N262" s="213" t="s">
        <v>40</v>
      </c>
      <c r="O262" s="68"/>
      <c r="P262" s="214">
        <f t="shared" si="51"/>
        <v>0</v>
      </c>
      <c r="Q262" s="214">
        <v>0</v>
      </c>
      <c r="R262" s="214">
        <f t="shared" si="52"/>
        <v>0</v>
      </c>
      <c r="S262" s="214">
        <v>0</v>
      </c>
      <c r="T262" s="215">
        <f t="shared" si="53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216" t="s">
        <v>158</v>
      </c>
      <c r="AT262" s="216" t="s">
        <v>153</v>
      </c>
      <c r="AU262" s="216" t="s">
        <v>84</v>
      </c>
      <c r="AY262" s="14" t="s">
        <v>151</v>
      </c>
      <c r="BE262" s="217">
        <f t="shared" si="54"/>
        <v>0</v>
      </c>
      <c r="BF262" s="217">
        <f t="shared" si="55"/>
        <v>0</v>
      </c>
      <c r="BG262" s="217">
        <f t="shared" si="56"/>
        <v>0</v>
      </c>
      <c r="BH262" s="217">
        <f t="shared" si="57"/>
        <v>0</v>
      </c>
      <c r="BI262" s="217">
        <f t="shared" si="58"/>
        <v>0</v>
      </c>
      <c r="BJ262" s="14" t="s">
        <v>80</v>
      </c>
      <c r="BK262" s="217">
        <f t="shared" si="59"/>
        <v>0</v>
      </c>
      <c r="BL262" s="14" t="s">
        <v>158</v>
      </c>
      <c r="BM262" s="216" t="s">
        <v>1214</v>
      </c>
    </row>
    <row r="263" spans="1:65" s="2" customFormat="1" ht="16.5" customHeight="1">
      <c r="A263" s="31"/>
      <c r="B263" s="32"/>
      <c r="C263" s="205" t="s">
        <v>619</v>
      </c>
      <c r="D263" s="205" t="s">
        <v>153</v>
      </c>
      <c r="E263" s="206" t="s">
        <v>1215</v>
      </c>
      <c r="F263" s="207" t="s">
        <v>1216</v>
      </c>
      <c r="G263" s="208" t="s">
        <v>949</v>
      </c>
      <c r="H263" s="209">
        <v>58</v>
      </c>
      <c r="I263" s="210"/>
      <c r="J263" s="211">
        <f t="shared" si="50"/>
        <v>0</v>
      </c>
      <c r="K263" s="207" t="s">
        <v>1</v>
      </c>
      <c r="L263" s="36"/>
      <c r="M263" s="212" t="s">
        <v>1</v>
      </c>
      <c r="N263" s="213" t="s">
        <v>40</v>
      </c>
      <c r="O263" s="68"/>
      <c r="P263" s="214">
        <f t="shared" si="51"/>
        <v>0</v>
      </c>
      <c r="Q263" s="214">
        <v>0</v>
      </c>
      <c r="R263" s="214">
        <f t="shared" si="52"/>
        <v>0</v>
      </c>
      <c r="S263" s="214">
        <v>0</v>
      </c>
      <c r="T263" s="215">
        <f t="shared" si="53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216" t="s">
        <v>158</v>
      </c>
      <c r="AT263" s="216" t="s">
        <v>153</v>
      </c>
      <c r="AU263" s="216" t="s">
        <v>84</v>
      </c>
      <c r="AY263" s="14" t="s">
        <v>151</v>
      </c>
      <c r="BE263" s="217">
        <f t="shared" si="54"/>
        <v>0</v>
      </c>
      <c r="BF263" s="217">
        <f t="shared" si="55"/>
        <v>0</v>
      </c>
      <c r="BG263" s="217">
        <f t="shared" si="56"/>
        <v>0</v>
      </c>
      <c r="BH263" s="217">
        <f t="shared" si="57"/>
        <v>0</v>
      </c>
      <c r="BI263" s="217">
        <f t="shared" si="58"/>
        <v>0</v>
      </c>
      <c r="BJ263" s="14" t="s">
        <v>80</v>
      </c>
      <c r="BK263" s="217">
        <f t="shared" si="59"/>
        <v>0</v>
      </c>
      <c r="BL263" s="14" t="s">
        <v>158</v>
      </c>
      <c r="BM263" s="216" t="s">
        <v>1217</v>
      </c>
    </row>
    <row r="264" spans="1:65" s="2" customFormat="1" ht="16.5" customHeight="1">
      <c r="A264" s="31"/>
      <c r="B264" s="32"/>
      <c r="C264" s="205" t="s">
        <v>623</v>
      </c>
      <c r="D264" s="205" t="s">
        <v>153</v>
      </c>
      <c r="E264" s="206" t="s">
        <v>1068</v>
      </c>
      <c r="F264" s="207" t="s">
        <v>1069</v>
      </c>
      <c r="G264" s="208" t="s">
        <v>205</v>
      </c>
      <c r="H264" s="209">
        <v>30</v>
      </c>
      <c r="I264" s="210"/>
      <c r="J264" s="211">
        <f t="shared" si="50"/>
        <v>0</v>
      </c>
      <c r="K264" s="207" t="s">
        <v>1</v>
      </c>
      <c r="L264" s="36"/>
      <c r="M264" s="212" t="s">
        <v>1</v>
      </c>
      <c r="N264" s="213" t="s">
        <v>40</v>
      </c>
      <c r="O264" s="68"/>
      <c r="P264" s="214">
        <f t="shared" si="51"/>
        <v>0</v>
      </c>
      <c r="Q264" s="214">
        <v>0</v>
      </c>
      <c r="R264" s="214">
        <f t="shared" si="52"/>
        <v>0</v>
      </c>
      <c r="S264" s="214">
        <v>0</v>
      </c>
      <c r="T264" s="215">
        <f t="shared" si="53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216" t="s">
        <v>158</v>
      </c>
      <c r="AT264" s="216" t="s">
        <v>153</v>
      </c>
      <c r="AU264" s="216" t="s">
        <v>84</v>
      </c>
      <c r="AY264" s="14" t="s">
        <v>151</v>
      </c>
      <c r="BE264" s="217">
        <f t="shared" si="54"/>
        <v>0</v>
      </c>
      <c r="BF264" s="217">
        <f t="shared" si="55"/>
        <v>0</v>
      </c>
      <c r="BG264" s="217">
        <f t="shared" si="56"/>
        <v>0</v>
      </c>
      <c r="BH264" s="217">
        <f t="shared" si="57"/>
        <v>0</v>
      </c>
      <c r="BI264" s="217">
        <f t="shared" si="58"/>
        <v>0</v>
      </c>
      <c r="BJ264" s="14" t="s">
        <v>80</v>
      </c>
      <c r="BK264" s="217">
        <f t="shared" si="59"/>
        <v>0</v>
      </c>
      <c r="BL264" s="14" t="s">
        <v>158</v>
      </c>
      <c r="BM264" s="216" t="s">
        <v>1218</v>
      </c>
    </row>
    <row r="265" spans="1:65" s="2" customFormat="1" ht="16.5" customHeight="1">
      <c r="A265" s="31"/>
      <c r="B265" s="32"/>
      <c r="C265" s="205" t="s">
        <v>627</v>
      </c>
      <c r="D265" s="205" t="s">
        <v>153</v>
      </c>
      <c r="E265" s="206" t="s">
        <v>1071</v>
      </c>
      <c r="F265" s="207" t="s">
        <v>1072</v>
      </c>
      <c r="G265" s="208" t="s">
        <v>1063</v>
      </c>
      <c r="H265" s="209">
        <v>1</v>
      </c>
      <c r="I265" s="210"/>
      <c r="J265" s="211">
        <f t="shared" si="50"/>
        <v>0</v>
      </c>
      <c r="K265" s="207" t="s">
        <v>1</v>
      </c>
      <c r="L265" s="36"/>
      <c r="M265" s="229" t="s">
        <v>1</v>
      </c>
      <c r="N265" s="230" t="s">
        <v>40</v>
      </c>
      <c r="O265" s="231"/>
      <c r="P265" s="232">
        <f t="shared" si="51"/>
        <v>0</v>
      </c>
      <c r="Q265" s="232">
        <v>0</v>
      </c>
      <c r="R265" s="232">
        <f t="shared" si="52"/>
        <v>0</v>
      </c>
      <c r="S265" s="232">
        <v>0</v>
      </c>
      <c r="T265" s="233">
        <f t="shared" si="53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216" t="s">
        <v>158</v>
      </c>
      <c r="AT265" s="216" t="s">
        <v>153</v>
      </c>
      <c r="AU265" s="216" t="s">
        <v>84</v>
      </c>
      <c r="AY265" s="14" t="s">
        <v>151</v>
      </c>
      <c r="BE265" s="217">
        <f t="shared" si="54"/>
        <v>0</v>
      </c>
      <c r="BF265" s="217">
        <f t="shared" si="55"/>
        <v>0</v>
      </c>
      <c r="BG265" s="217">
        <f t="shared" si="56"/>
        <v>0</v>
      </c>
      <c r="BH265" s="217">
        <f t="shared" si="57"/>
        <v>0</v>
      </c>
      <c r="BI265" s="217">
        <f t="shared" si="58"/>
        <v>0</v>
      </c>
      <c r="BJ265" s="14" t="s">
        <v>80</v>
      </c>
      <c r="BK265" s="217">
        <f t="shared" si="59"/>
        <v>0</v>
      </c>
      <c r="BL265" s="14" t="s">
        <v>158</v>
      </c>
      <c r="BM265" s="216" t="s">
        <v>1219</v>
      </c>
    </row>
    <row r="266" spans="1:31" s="2" customFormat="1" ht="6.95" customHeight="1">
      <c r="A266" s="31"/>
      <c r="B266" s="51"/>
      <c r="C266" s="52"/>
      <c r="D266" s="52"/>
      <c r="E266" s="52"/>
      <c r="F266" s="52"/>
      <c r="G266" s="52"/>
      <c r="H266" s="52"/>
      <c r="I266" s="155"/>
      <c r="J266" s="52"/>
      <c r="K266" s="52"/>
      <c r="L266" s="36"/>
      <c r="M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</row>
  </sheetData>
  <sheetProtection algorithmName="SHA-512" hashValue="wcJq4q+xA38C1X+H3roxEKXlL1eiOD1i2nddaoQT0onusghUWt2RqOPKwyfTF9bby8o1h7n70pCJsjExpCi9PA==" saltValue="ItcPK5FegPsl6NptpQ2gsNNRchKPttdQA7LkqJ5LWlc3SgfUr3/BkS40Mei2VSPcolOxB6mVzmrI/fME8w4HBQ==" spinCount="100000" sheet="1" objects="1" scenarios="1" formatColumns="0" formatRows="0" autoFilter="0"/>
  <autoFilter ref="C134:K265"/>
  <mergeCells count="12">
    <mergeCell ref="E127:H127"/>
    <mergeCell ref="L2:V2"/>
    <mergeCell ref="E85:H85"/>
    <mergeCell ref="E87:H87"/>
    <mergeCell ref="E89:H89"/>
    <mergeCell ref="E123:H123"/>
    <mergeCell ref="E125:H12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2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4" t="s">
        <v>102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2:46" s="1" customFormat="1" ht="24.95" customHeight="1">
      <c r="B4" s="17"/>
      <c r="D4" s="116" t="s">
        <v>115</v>
      </c>
      <c r="I4" s="112"/>
      <c r="L4" s="17"/>
      <c r="M4" s="117" t="s">
        <v>10</v>
      </c>
      <c r="AT4" s="14" t="s">
        <v>4</v>
      </c>
    </row>
    <row r="5" spans="2:12" s="1" customFormat="1" ht="6.95" customHeight="1">
      <c r="B5" s="17"/>
      <c r="I5" s="112"/>
      <c r="L5" s="17"/>
    </row>
    <row r="6" spans="2:12" s="1" customFormat="1" ht="12" customHeight="1">
      <c r="B6" s="17"/>
      <c r="D6" s="118" t="s">
        <v>16</v>
      </c>
      <c r="I6" s="112"/>
      <c r="L6" s="17"/>
    </row>
    <row r="7" spans="2:12" s="1" customFormat="1" ht="16.5" customHeight="1">
      <c r="B7" s="17"/>
      <c r="E7" s="279" t="str">
        <f>'Rekapitulace stavby'!K6</f>
        <v>SOŠ Stříbro</v>
      </c>
      <c r="F7" s="280"/>
      <c r="G7" s="280"/>
      <c r="H7" s="280"/>
      <c r="I7" s="112"/>
      <c r="L7" s="17"/>
    </row>
    <row r="8" spans="2:12" s="1" customFormat="1" ht="12" customHeight="1">
      <c r="B8" s="17"/>
      <c r="D8" s="118" t="s">
        <v>116</v>
      </c>
      <c r="I8" s="112"/>
      <c r="L8" s="17"/>
    </row>
    <row r="9" spans="1:31" s="2" customFormat="1" ht="16.5" customHeight="1">
      <c r="A9" s="31"/>
      <c r="B9" s="36"/>
      <c r="C9" s="31"/>
      <c r="D9" s="31"/>
      <c r="E9" s="279" t="s">
        <v>880</v>
      </c>
      <c r="F9" s="282"/>
      <c r="G9" s="282"/>
      <c r="H9" s="282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8" t="s">
        <v>654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81" t="s">
        <v>1220</v>
      </c>
      <c r="F11" s="282"/>
      <c r="G11" s="282"/>
      <c r="H11" s="282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8" t="s">
        <v>18</v>
      </c>
      <c r="E13" s="31"/>
      <c r="F13" s="107" t="s">
        <v>1</v>
      </c>
      <c r="G13" s="31"/>
      <c r="H13" s="31"/>
      <c r="I13" s="120" t="s">
        <v>19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8" t="s">
        <v>20</v>
      </c>
      <c r="E14" s="31"/>
      <c r="F14" s="107" t="s">
        <v>882</v>
      </c>
      <c r="G14" s="31"/>
      <c r="H14" s="31"/>
      <c r="I14" s="120" t="s">
        <v>22</v>
      </c>
      <c r="J14" s="121" t="str">
        <f>'Rekapitulace stavby'!AN8</f>
        <v>12. 4. 2020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8" t="s">
        <v>24</v>
      </c>
      <c r="E16" s="31"/>
      <c r="F16" s="31"/>
      <c r="G16" s="31"/>
      <c r="H16" s="31"/>
      <c r="I16" s="120" t="s">
        <v>25</v>
      </c>
      <c r="J16" s="107" t="str">
        <f>IF('Rekapitulace stavby'!AN10="","",'Rekapitulace stavby'!AN10)</f>
        <v/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tr">
        <f>IF('Rekapitulace stavby'!E11="","",'Rekapitulace stavby'!E11)</f>
        <v>SOŠ Stříbro</v>
      </c>
      <c r="F17" s="31"/>
      <c r="G17" s="31"/>
      <c r="H17" s="31"/>
      <c r="I17" s="120" t="s">
        <v>26</v>
      </c>
      <c r="J17" s="107" t="str">
        <f>IF('Rekapitulace stavby'!AN11="","",'Rekapitulace stavby'!AN11)</f>
        <v/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8" t="s">
        <v>27</v>
      </c>
      <c r="E19" s="31"/>
      <c r="F19" s="31"/>
      <c r="G19" s="31"/>
      <c r="H19" s="31"/>
      <c r="I19" s="120" t="s">
        <v>25</v>
      </c>
      <c r="J19" s="27" t="str">
        <f>'Rekapitulace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83" t="str">
        <f>'Rekapitulace stavby'!E14</f>
        <v>Vyplň údaj</v>
      </c>
      <c r="F20" s="284"/>
      <c r="G20" s="284"/>
      <c r="H20" s="284"/>
      <c r="I20" s="120" t="s">
        <v>26</v>
      </c>
      <c r="J20" s="27" t="str">
        <f>'Rekapitulace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8" t="s">
        <v>29</v>
      </c>
      <c r="E22" s="31"/>
      <c r="F22" s="31"/>
      <c r="G22" s="31"/>
      <c r="H22" s="31"/>
      <c r="I22" s="120" t="s">
        <v>25</v>
      </c>
      <c r="J22" s="107" t="str">
        <f>IF('Rekapitulace stavby'!AN16="","",'Rekapitulace stavby'!AN16)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tr">
        <f>IF('Rekapitulace stavby'!E17="","",'Rekapitulace stavby'!E17)</f>
        <v>Ing.Volný Martin</v>
      </c>
      <c r="F23" s="31"/>
      <c r="G23" s="31"/>
      <c r="H23" s="31"/>
      <c r="I23" s="120" t="s">
        <v>26</v>
      </c>
      <c r="J23" s="107" t="str">
        <f>IF('Rekapitulace stavby'!AN17="","",'Rekapitulace stavby'!AN17)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8" t="s">
        <v>32</v>
      </c>
      <c r="E25" s="31"/>
      <c r="F25" s="31"/>
      <c r="G25" s="31"/>
      <c r="H25" s="31"/>
      <c r="I25" s="120" t="s">
        <v>25</v>
      </c>
      <c r="J25" s="107" t="str">
        <f>IF('Rekapitulace stavby'!AN19="","",'Rekapitulace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tr">
        <f>IF('Rekapitulace stavby'!E20="","",'Rekapitulace stavby'!E20)</f>
        <v>Milan Hájek</v>
      </c>
      <c r="F26" s="31"/>
      <c r="G26" s="31"/>
      <c r="H26" s="31"/>
      <c r="I26" s="120" t="s">
        <v>26</v>
      </c>
      <c r="J26" s="107" t="str">
        <f>IF('Rekapitulace stavby'!AN20="","",'Rekapitulace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8" t="s">
        <v>34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285" t="s">
        <v>1</v>
      </c>
      <c r="F29" s="285"/>
      <c r="G29" s="285"/>
      <c r="H29" s="28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8" t="s">
        <v>35</v>
      </c>
      <c r="E32" s="31"/>
      <c r="F32" s="31"/>
      <c r="G32" s="31"/>
      <c r="H32" s="31"/>
      <c r="I32" s="119"/>
      <c r="J32" s="129">
        <f>ROUND(J132,2)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30" t="s">
        <v>37</v>
      </c>
      <c r="G34" s="31"/>
      <c r="H34" s="31"/>
      <c r="I34" s="131" t="s">
        <v>36</v>
      </c>
      <c r="J34" s="130" t="s">
        <v>38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32" t="s">
        <v>39</v>
      </c>
      <c r="E35" s="118" t="s">
        <v>40</v>
      </c>
      <c r="F35" s="133">
        <f>ROUND((SUM(BE132:BE205)),2)</f>
        <v>0</v>
      </c>
      <c r="G35" s="31"/>
      <c r="H35" s="31"/>
      <c r="I35" s="134">
        <v>0.21</v>
      </c>
      <c r="J35" s="133">
        <f>ROUND(((SUM(BE132:BE205))*I35),2)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8" t="s">
        <v>41</v>
      </c>
      <c r="F36" s="133">
        <f>ROUND((SUM(BF132:BF205)),2)</f>
        <v>0</v>
      </c>
      <c r="G36" s="31"/>
      <c r="H36" s="31"/>
      <c r="I36" s="134">
        <v>0.15</v>
      </c>
      <c r="J36" s="133">
        <f>ROUND(((SUM(BF132:BF205))*I36),2)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8" t="s">
        <v>42</v>
      </c>
      <c r="F37" s="133">
        <f>ROUND((SUM(BG132:BG205)),2)</f>
        <v>0</v>
      </c>
      <c r="G37" s="31"/>
      <c r="H37" s="31"/>
      <c r="I37" s="134">
        <v>0.21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8" t="s">
        <v>43</v>
      </c>
      <c r="F38" s="133">
        <f>ROUND((SUM(BH132:BH205)),2)</f>
        <v>0</v>
      </c>
      <c r="G38" s="31"/>
      <c r="H38" s="31"/>
      <c r="I38" s="134">
        <v>0.15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8" t="s">
        <v>44</v>
      </c>
      <c r="F39" s="133">
        <f>ROUND((SUM(BI132:BI205)),2)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5"/>
      <c r="D41" s="136" t="s">
        <v>45</v>
      </c>
      <c r="E41" s="137"/>
      <c r="F41" s="137"/>
      <c r="G41" s="138" t="s">
        <v>46</v>
      </c>
      <c r="H41" s="139" t="s">
        <v>47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7"/>
      <c r="I43" s="112"/>
      <c r="L43" s="17"/>
    </row>
    <row r="44" spans="2:12" s="1" customFormat="1" ht="14.45" customHeight="1">
      <c r="B44" s="17"/>
      <c r="I44" s="112"/>
      <c r="L44" s="17"/>
    </row>
    <row r="45" spans="2:12" s="1" customFormat="1" ht="14.45" customHeight="1">
      <c r="B45" s="17"/>
      <c r="I45" s="112"/>
      <c r="L45" s="17"/>
    </row>
    <row r="46" spans="2:12" s="1" customFormat="1" ht="14.45" customHeight="1">
      <c r="B46" s="17"/>
      <c r="I46" s="112"/>
      <c r="L46" s="17"/>
    </row>
    <row r="47" spans="2:12" s="1" customFormat="1" ht="14.45" customHeight="1">
      <c r="B47" s="17"/>
      <c r="I47" s="112"/>
      <c r="L47" s="17"/>
    </row>
    <row r="48" spans="2:12" s="1" customFormat="1" ht="14.45" customHeight="1">
      <c r="B48" s="17"/>
      <c r="I48" s="112"/>
      <c r="L48" s="17"/>
    </row>
    <row r="49" spans="2:12" s="1" customFormat="1" ht="14.45" customHeight="1">
      <c r="B49" s="17"/>
      <c r="I49" s="112"/>
      <c r="L49" s="17"/>
    </row>
    <row r="50" spans="2:12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119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86" t="str">
        <f>E7</f>
        <v>SOŠ Stříbro</v>
      </c>
      <c r="F85" s="287"/>
      <c r="G85" s="287"/>
      <c r="H85" s="287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18"/>
      <c r="C86" s="26" t="s">
        <v>116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86" t="s">
        <v>880</v>
      </c>
      <c r="F87" s="288"/>
      <c r="G87" s="288"/>
      <c r="H87" s="288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654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9" t="str">
        <f>E11</f>
        <v>3-2-2 - technologie</v>
      </c>
      <c r="F89" s="288"/>
      <c r="G89" s="288"/>
      <c r="H89" s="288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20</v>
      </c>
      <c r="D91" s="33"/>
      <c r="E91" s="33"/>
      <c r="F91" s="24" t="str">
        <f>F14</f>
        <v xml:space="preserve"> </v>
      </c>
      <c r="G91" s="33"/>
      <c r="H91" s="33"/>
      <c r="I91" s="120" t="s">
        <v>22</v>
      </c>
      <c r="J91" s="63" t="str">
        <f>IF(J14="","",J14)</f>
        <v>12. 4. 2020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24</v>
      </c>
      <c r="D93" s="33"/>
      <c r="E93" s="33"/>
      <c r="F93" s="24" t="str">
        <f>E17</f>
        <v>SOŠ Stříbro</v>
      </c>
      <c r="G93" s="33"/>
      <c r="H93" s="33"/>
      <c r="I93" s="120" t="s">
        <v>29</v>
      </c>
      <c r="J93" s="29" t="str">
        <f>E23</f>
        <v>Ing.Volný Martin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27</v>
      </c>
      <c r="D94" s="33"/>
      <c r="E94" s="33"/>
      <c r="F94" s="24" t="str">
        <f>IF(E20="","",E20)</f>
        <v>Vyplň údaj</v>
      </c>
      <c r="G94" s="33"/>
      <c r="H94" s="33"/>
      <c r="I94" s="120" t="s">
        <v>32</v>
      </c>
      <c r="J94" s="29" t="str">
        <f>E26</f>
        <v>Milan Hájek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120</v>
      </c>
      <c r="D96" s="160"/>
      <c r="E96" s="160"/>
      <c r="F96" s="160"/>
      <c r="G96" s="160"/>
      <c r="H96" s="160"/>
      <c r="I96" s="161"/>
      <c r="J96" s="162" t="s">
        <v>121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122</v>
      </c>
      <c r="D98" s="33"/>
      <c r="E98" s="33"/>
      <c r="F98" s="33"/>
      <c r="G98" s="33"/>
      <c r="H98" s="33"/>
      <c r="I98" s="119"/>
      <c r="J98" s="81">
        <f>J132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123</v>
      </c>
    </row>
    <row r="99" spans="2:12" s="9" customFormat="1" ht="24.95" customHeight="1">
      <c r="B99" s="164"/>
      <c r="C99" s="165"/>
      <c r="D99" s="166" t="s">
        <v>883</v>
      </c>
      <c r="E99" s="167"/>
      <c r="F99" s="167"/>
      <c r="G99" s="167"/>
      <c r="H99" s="167"/>
      <c r="I99" s="168"/>
      <c r="J99" s="169">
        <f>J133</f>
        <v>0</v>
      </c>
      <c r="K99" s="165"/>
      <c r="L99" s="170"/>
    </row>
    <row r="100" spans="2:12" s="10" customFormat="1" ht="19.9" customHeight="1">
      <c r="B100" s="171"/>
      <c r="C100" s="101"/>
      <c r="D100" s="172" t="s">
        <v>127</v>
      </c>
      <c r="E100" s="173"/>
      <c r="F100" s="173"/>
      <c r="G100" s="173"/>
      <c r="H100" s="173"/>
      <c r="I100" s="174"/>
      <c r="J100" s="175">
        <f>J134</f>
        <v>0</v>
      </c>
      <c r="K100" s="101"/>
      <c r="L100" s="176"/>
    </row>
    <row r="101" spans="2:12" s="10" customFormat="1" ht="19.9" customHeight="1">
      <c r="B101" s="171"/>
      <c r="C101" s="101"/>
      <c r="D101" s="172" t="s">
        <v>884</v>
      </c>
      <c r="E101" s="173"/>
      <c r="F101" s="173"/>
      <c r="G101" s="173"/>
      <c r="H101" s="173"/>
      <c r="I101" s="174"/>
      <c r="J101" s="175">
        <f>J137</f>
        <v>0</v>
      </c>
      <c r="K101" s="101"/>
      <c r="L101" s="176"/>
    </row>
    <row r="102" spans="2:12" s="10" customFormat="1" ht="19.9" customHeight="1">
      <c r="B102" s="171"/>
      <c r="C102" s="101"/>
      <c r="D102" s="172" t="s">
        <v>129</v>
      </c>
      <c r="E102" s="173"/>
      <c r="F102" s="173"/>
      <c r="G102" s="173"/>
      <c r="H102" s="173"/>
      <c r="I102" s="174"/>
      <c r="J102" s="175">
        <f>J144</f>
        <v>0</v>
      </c>
      <c r="K102" s="101"/>
      <c r="L102" s="176"/>
    </row>
    <row r="103" spans="2:12" s="10" customFormat="1" ht="19.9" customHeight="1">
      <c r="B103" s="171"/>
      <c r="C103" s="101"/>
      <c r="D103" s="172" t="s">
        <v>130</v>
      </c>
      <c r="E103" s="173"/>
      <c r="F103" s="173"/>
      <c r="G103" s="173"/>
      <c r="H103" s="173"/>
      <c r="I103" s="174"/>
      <c r="J103" s="175">
        <f>J149</f>
        <v>0</v>
      </c>
      <c r="K103" s="101"/>
      <c r="L103" s="176"/>
    </row>
    <row r="104" spans="2:12" s="9" customFormat="1" ht="24.95" customHeight="1">
      <c r="B104" s="164"/>
      <c r="C104" s="165"/>
      <c r="D104" s="166" t="s">
        <v>131</v>
      </c>
      <c r="E104" s="167"/>
      <c r="F104" s="167"/>
      <c r="G104" s="167"/>
      <c r="H104" s="167"/>
      <c r="I104" s="168"/>
      <c r="J104" s="169">
        <f>J151</f>
        <v>0</v>
      </c>
      <c r="K104" s="165"/>
      <c r="L104" s="170"/>
    </row>
    <row r="105" spans="2:12" s="10" customFormat="1" ht="19.9" customHeight="1">
      <c r="B105" s="171"/>
      <c r="C105" s="101"/>
      <c r="D105" s="172" t="s">
        <v>885</v>
      </c>
      <c r="E105" s="173"/>
      <c r="F105" s="173"/>
      <c r="G105" s="173"/>
      <c r="H105" s="173"/>
      <c r="I105" s="174"/>
      <c r="J105" s="175">
        <f>J152</f>
        <v>0</v>
      </c>
      <c r="K105" s="101"/>
      <c r="L105" s="176"/>
    </row>
    <row r="106" spans="2:12" s="9" customFormat="1" ht="24.95" customHeight="1">
      <c r="B106" s="164"/>
      <c r="C106" s="165"/>
      <c r="D106" s="166" t="s">
        <v>887</v>
      </c>
      <c r="E106" s="167"/>
      <c r="F106" s="167"/>
      <c r="G106" s="167"/>
      <c r="H106" s="167"/>
      <c r="I106" s="168"/>
      <c r="J106" s="169">
        <f>J188</f>
        <v>0</v>
      </c>
      <c r="K106" s="165"/>
      <c r="L106" s="170"/>
    </row>
    <row r="107" spans="2:12" s="10" customFormat="1" ht="19.9" customHeight="1">
      <c r="B107" s="171"/>
      <c r="C107" s="101"/>
      <c r="D107" s="172" t="s">
        <v>888</v>
      </c>
      <c r="E107" s="173"/>
      <c r="F107" s="173"/>
      <c r="G107" s="173"/>
      <c r="H107" s="173"/>
      <c r="I107" s="174"/>
      <c r="J107" s="175">
        <f>J189</f>
        <v>0</v>
      </c>
      <c r="K107" s="101"/>
      <c r="L107" s="176"/>
    </row>
    <row r="108" spans="2:12" s="10" customFormat="1" ht="19.9" customHeight="1">
      <c r="B108" s="171"/>
      <c r="C108" s="101"/>
      <c r="D108" s="172" t="s">
        <v>889</v>
      </c>
      <c r="E108" s="173"/>
      <c r="F108" s="173"/>
      <c r="G108" s="173"/>
      <c r="H108" s="173"/>
      <c r="I108" s="174"/>
      <c r="J108" s="175">
        <f>J190</f>
        <v>0</v>
      </c>
      <c r="K108" s="101"/>
      <c r="L108" s="176"/>
    </row>
    <row r="109" spans="2:12" s="9" customFormat="1" ht="24.95" customHeight="1">
      <c r="B109" s="164"/>
      <c r="C109" s="165"/>
      <c r="D109" s="166" t="s">
        <v>660</v>
      </c>
      <c r="E109" s="167"/>
      <c r="F109" s="167"/>
      <c r="G109" s="167"/>
      <c r="H109" s="167"/>
      <c r="I109" s="168"/>
      <c r="J109" s="169">
        <f>J196</f>
        <v>0</v>
      </c>
      <c r="K109" s="165"/>
      <c r="L109" s="170"/>
    </row>
    <row r="110" spans="2:12" s="10" customFormat="1" ht="19.9" customHeight="1">
      <c r="B110" s="171"/>
      <c r="C110" s="101"/>
      <c r="D110" s="172" t="s">
        <v>891</v>
      </c>
      <c r="E110" s="173"/>
      <c r="F110" s="173"/>
      <c r="G110" s="173"/>
      <c r="H110" s="173"/>
      <c r="I110" s="174"/>
      <c r="J110" s="175">
        <f>J197</f>
        <v>0</v>
      </c>
      <c r="K110" s="101"/>
      <c r="L110" s="176"/>
    </row>
    <row r="111" spans="1:31" s="2" customFormat="1" ht="21.75" customHeight="1">
      <c r="A111" s="31"/>
      <c r="B111" s="32"/>
      <c r="C111" s="33"/>
      <c r="D111" s="33"/>
      <c r="E111" s="33"/>
      <c r="F111" s="33"/>
      <c r="G111" s="33"/>
      <c r="H111" s="33"/>
      <c r="I111" s="119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51"/>
      <c r="C112" s="52"/>
      <c r="D112" s="52"/>
      <c r="E112" s="52"/>
      <c r="F112" s="52"/>
      <c r="G112" s="52"/>
      <c r="H112" s="52"/>
      <c r="I112" s="155"/>
      <c r="J112" s="52"/>
      <c r="K112" s="52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6" spans="1:31" s="2" customFormat="1" ht="6.95" customHeight="1">
      <c r="A116" s="31"/>
      <c r="B116" s="53"/>
      <c r="C116" s="54"/>
      <c r="D116" s="54"/>
      <c r="E116" s="54"/>
      <c r="F116" s="54"/>
      <c r="G116" s="54"/>
      <c r="H116" s="54"/>
      <c r="I116" s="158"/>
      <c r="J116" s="54"/>
      <c r="K116" s="54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24.95" customHeight="1">
      <c r="A117" s="31"/>
      <c r="B117" s="32"/>
      <c r="C117" s="20" t="s">
        <v>136</v>
      </c>
      <c r="D117" s="33"/>
      <c r="E117" s="33"/>
      <c r="F117" s="33"/>
      <c r="G117" s="33"/>
      <c r="H117" s="33"/>
      <c r="I117" s="119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119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16</v>
      </c>
      <c r="D119" s="33"/>
      <c r="E119" s="33"/>
      <c r="F119" s="33"/>
      <c r="G119" s="33"/>
      <c r="H119" s="33"/>
      <c r="I119" s="119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6.5" customHeight="1">
      <c r="A120" s="31"/>
      <c r="B120" s="32"/>
      <c r="C120" s="33"/>
      <c r="D120" s="33"/>
      <c r="E120" s="286" t="str">
        <f>E7</f>
        <v>SOŠ Stříbro</v>
      </c>
      <c r="F120" s="287"/>
      <c r="G120" s="287"/>
      <c r="H120" s="287"/>
      <c r="I120" s="119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2:12" s="1" customFormat="1" ht="12" customHeight="1">
      <c r="B121" s="18"/>
      <c r="C121" s="26" t="s">
        <v>116</v>
      </c>
      <c r="D121" s="19"/>
      <c r="E121" s="19"/>
      <c r="F121" s="19"/>
      <c r="G121" s="19"/>
      <c r="H121" s="19"/>
      <c r="I121" s="112"/>
      <c r="J121" s="19"/>
      <c r="K121" s="19"/>
      <c r="L121" s="17"/>
    </row>
    <row r="122" spans="1:31" s="2" customFormat="1" ht="16.5" customHeight="1">
      <c r="A122" s="31"/>
      <c r="B122" s="32"/>
      <c r="C122" s="33"/>
      <c r="D122" s="33"/>
      <c r="E122" s="286" t="s">
        <v>880</v>
      </c>
      <c r="F122" s="288"/>
      <c r="G122" s="288"/>
      <c r="H122" s="288"/>
      <c r="I122" s="119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654</v>
      </c>
      <c r="D123" s="33"/>
      <c r="E123" s="33"/>
      <c r="F123" s="33"/>
      <c r="G123" s="33"/>
      <c r="H123" s="33"/>
      <c r="I123" s="119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6.5" customHeight="1">
      <c r="A124" s="31"/>
      <c r="B124" s="32"/>
      <c r="C124" s="33"/>
      <c r="D124" s="33"/>
      <c r="E124" s="239" t="str">
        <f>E11</f>
        <v>3-2-2 - technologie</v>
      </c>
      <c r="F124" s="288"/>
      <c r="G124" s="288"/>
      <c r="H124" s="288"/>
      <c r="I124" s="119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119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20</v>
      </c>
      <c r="D126" s="33"/>
      <c r="E126" s="33"/>
      <c r="F126" s="24" t="str">
        <f>F14</f>
        <v xml:space="preserve"> </v>
      </c>
      <c r="G126" s="33"/>
      <c r="H126" s="33"/>
      <c r="I126" s="120" t="s">
        <v>22</v>
      </c>
      <c r="J126" s="63" t="str">
        <f>IF(J14="","",J14)</f>
        <v>12. 4. 2020</v>
      </c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3"/>
      <c r="D127" s="33"/>
      <c r="E127" s="33"/>
      <c r="F127" s="33"/>
      <c r="G127" s="33"/>
      <c r="H127" s="33"/>
      <c r="I127" s="119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2" customHeight="1">
      <c r="A128" s="31"/>
      <c r="B128" s="32"/>
      <c r="C128" s="26" t="s">
        <v>24</v>
      </c>
      <c r="D128" s="33"/>
      <c r="E128" s="33"/>
      <c r="F128" s="24" t="str">
        <f>E17</f>
        <v>SOŠ Stříbro</v>
      </c>
      <c r="G128" s="33"/>
      <c r="H128" s="33"/>
      <c r="I128" s="120" t="s">
        <v>29</v>
      </c>
      <c r="J128" s="29" t="str">
        <f>E23</f>
        <v>Ing.Volný Martin</v>
      </c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5.2" customHeight="1">
      <c r="A129" s="31"/>
      <c r="B129" s="32"/>
      <c r="C129" s="26" t="s">
        <v>27</v>
      </c>
      <c r="D129" s="33"/>
      <c r="E129" s="33"/>
      <c r="F129" s="24" t="str">
        <f>IF(E20="","",E20)</f>
        <v>Vyplň údaj</v>
      </c>
      <c r="G129" s="33"/>
      <c r="H129" s="33"/>
      <c r="I129" s="120" t="s">
        <v>32</v>
      </c>
      <c r="J129" s="29" t="str">
        <f>E26</f>
        <v>Milan Hájek</v>
      </c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0.35" customHeight="1">
      <c r="A130" s="31"/>
      <c r="B130" s="32"/>
      <c r="C130" s="33"/>
      <c r="D130" s="33"/>
      <c r="E130" s="33"/>
      <c r="F130" s="33"/>
      <c r="G130" s="33"/>
      <c r="H130" s="33"/>
      <c r="I130" s="119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11" customFormat="1" ht="29.25" customHeight="1">
      <c r="A131" s="177"/>
      <c r="B131" s="178"/>
      <c r="C131" s="179" t="s">
        <v>137</v>
      </c>
      <c r="D131" s="180" t="s">
        <v>60</v>
      </c>
      <c r="E131" s="180" t="s">
        <v>56</v>
      </c>
      <c r="F131" s="180" t="s">
        <v>57</v>
      </c>
      <c r="G131" s="180" t="s">
        <v>138</v>
      </c>
      <c r="H131" s="180" t="s">
        <v>139</v>
      </c>
      <c r="I131" s="181" t="s">
        <v>140</v>
      </c>
      <c r="J131" s="180" t="s">
        <v>121</v>
      </c>
      <c r="K131" s="182" t="s">
        <v>141</v>
      </c>
      <c r="L131" s="183"/>
      <c r="M131" s="72" t="s">
        <v>1</v>
      </c>
      <c r="N131" s="73" t="s">
        <v>39</v>
      </c>
      <c r="O131" s="73" t="s">
        <v>142</v>
      </c>
      <c r="P131" s="73" t="s">
        <v>143</v>
      </c>
      <c r="Q131" s="73" t="s">
        <v>144</v>
      </c>
      <c r="R131" s="73" t="s">
        <v>145</v>
      </c>
      <c r="S131" s="73" t="s">
        <v>146</v>
      </c>
      <c r="T131" s="74" t="s">
        <v>147</v>
      </c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</row>
    <row r="132" spans="1:63" s="2" customFormat="1" ht="22.9" customHeight="1">
      <c r="A132" s="31"/>
      <c r="B132" s="32"/>
      <c r="C132" s="79" t="s">
        <v>148</v>
      </c>
      <c r="D132" s="33"/>
      <c r="E132" s="33"/>
      <c r="F132" s="33"/>
      <c r="G132" s="33"/>
      <c r="H132" s="33"/>
      <c r="I132" s="119"/>
      <c r="J132" s="184">
        <f>BK132</f>
        <v>0</v>
      </c>
      <c r="K132" s="33"/>
      <c r="L132" s="36"/>
      <c r="M132" s="75"/>
      <c r="N132" s="185"/>
      <c r="O132" s="76"/>
      <c r="P132" s="186">
        <f>P133+P151+P188+P196</f>
        <v>0</v>
      </c>
      <c r="Q132" s="76"/>
      <c r="R132" s="186">
        <f>R133+R151+R188+R196</f>
        <v>0.41736299999999993</v>
      </c>
      <c r="S132" s="76"/>
      <c r="T132" s="187">
        <f>T133+T151+T188+T196</f>
        <v>0.329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4" t="s">
        <v>74</v>
      </c>
      <c r="AU132" s="14" t="s">
        <v>123</v>
      </c>
      <c r="BK132" s="188">
        <f>BK133+BK151+BK188+BK196</f>
        <v>0</v>
      </c>
    </row>
    <row r="133" spans="2:63" s="12" customFormat="1" ht="25.9" customHeight="1">
      <c r="B133" s="189"/>
      <c r="C133" s="190"/>
      <c r="D133" s="191" t="s">
        <v>74</v>
      </c>
      <c r="E133" s="192" t="s">
        <v>149</v>
      </c>
      <c r="F133" s="192" t="s">
        <v>149</v>
      </c>
      <c r="G133" s="190"/>
      <c r="H133" s="190"/>
      <c r="I133" s="193"/>
      <c r="J133" s="194">
        <f>BK133</f>
        <v>0</v>
      </c>
      <c r="K133" s="190"/>
      <c r="L133" s="195"/>
      <c r="M133" s="196"/>
      <c r="N133" s="197"/>
      <c r="O133" s="197"/>
      <c r="P133" s="198">
        <f>P134+P137+P144+P149</f>
        <v>0</v>
      </c>
      <c r="Q133" s="197"/>
      <c r="R133" s="198">
        <f>R134+R137+R144+R149</f>
        <v>0.4158929999999999</v>
      </c>
      <c r="S133" s="197"/>
      <c r="T133" s="199">
        <f>T134+T137+T144+T149</f>
        <v>0.329</v>
      </c>
      <c r="AR133" s="200" t="s">
        <v>80</v>
      </c>
      <c r="AT133" s="201" t="s">
        <v>74</v>
      </c>
      <c r="AU133" s="201" t="s">
        <v>75</v>
      </c>
      <c r="AY133" s="200" t="s">
        <v>151</v>
      </c>
      <c r="BK133" s="202">
        <f>BK134+BK137+BK144+BK149</f>
        <v>0</v>
      </c>
    </row>
    <row r="134" spans="2:63" s="12" customFormat="1" ht="22.9" customHeight="1">
      <c r="B134" s="189"/>
      <c r="C134" s="190"/>
      <c r="D134" s="191" t="s">
        <v>74</v>
      </c>
      <c r="E134" s="203" t="s">
        <v>168</v>
      </c>
      <c r="F134" s="203" t="s">
        <v>169</v>
      </c>
      <c r="G134" s="190"/>
      <c r="H134" s="190"/>
      <c r="I134" s="193"/>
      <c r="J134" s="204">
        <f>BK134</f>
        <v>0</v>
      </c>
      <c r="K134" s="190"/>
      <c r="L134" s="195"/>
      <c r="M134" s="196"/>
      <c r="N134" s="197"/>
      <c r="O134" s="197"/>
      <c r="P134" s="198">
        <f>SUM(P135:P136)</f>
        <v>0</v>
      </c>
      <c r="Q134" s="197"/>
      <c r="R134" s="198">
        <f>SUM(R135:R136)</f>
        <v>0.4158029999999999</v>
      </c>
      <c r="S134" s="197"/>
      <c r="T134" s="199">
        <f>SUM(T135:T136)</f>
        <v>0</v>
      </c>
      <c r="AR134" s="200" t="s">
        <v>80</v>
      </c>
      <c r="AT134" s="201" t="s">
        <v>74</v>
      </c>
      <c r="AU134" s="201" t="s">
        <v>80</v>
      </c>
      <c r="AY134" s="200" t="s">
        <v>151</v>
      </c>
      <c r="BK134" s="202">
        <f>SUM(BK135:BK136)</f>
        <v>0</v>
      </c>
    </row>
    <row r="135" spans="1:65" s="2" customFormat="1" ht="16.5" customHeight="1">
      <c r="A135" s="31"/>
      <c r="B135" s="32"/>
      <c r="C135" s="205" t="s">
        <v>80</v>
      </c>
      <c r="D135" s="205" t="s">
        <v>153</v>
      </c>
      <c r="E135" s="206" t="s">
        <v>175</v>
      </c>
      <c r="F135" s="207" t="s">
        <v>176</v>
      </c>
      <c r="G135" s="208" t="s">
        <v>166</v>
      </c>
      <c r="H135" s="209">
        <v>5.1</v>
      </c>
      <c r="I135" s="210"/>
      <c r="J135" s="211">
        <f>ROUND(I135*H135,2)</f>
        <v>0</v>
      </c>
      <c r="K135" s="207" t="s">
        <v>157</v>
      </c>
      <c r="L135" s="36"/>
      <c r="M135" s="212" t="s">
        <v>1</v>
      </c>
      <c r="N135" s="213" t="s">
        <v>40</v>
      </c>
      <c r="O135" s="68"/>
      <c r="P135" s="214">
        <f>O135*H135</f>
        <v>0</v>
      </c>
      <c r="Q135" s="214">
        <v>0.04</v>
      </c>
      <c r="R135" s="214">
        <f>Q135*H135</f>
        <v>0.204</v>
      </c>
      <c r="S135" s="214">
        <v>0</v>
      </c>
      <c r="T135" s="21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6" t="s">
        <v>158</v>
      </c>
      <c r="AT135" s="216" t="s">
        <v>153</v>
      </c>
      <c r="AU135" s="216" t="s">
        <v>84</v>
      </c>
      <c r="AY135" s="14" t="s">
        <v>151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4" t="s">
        <v>80</v>
      </c>
      <c r="BK135" s="217">
        <f>ROUND(I135*H135,2)</f>
        <v>0</v>
      </c>
      <c r="BL135" s="14" t="s">
        <v>158</v>
      </c>
      <c r="BM135" s="216" t="s">
        <v>84</v>
      </c>
    </row>
    <row r="136" spans="1:65" s="2" customFormat="1" ht="21.75" customHeight="1">
      <c r="A136" s="31"/>
      <c r="B136" s="32"/>
      <c r="C136" s="205" t="s">
        <v>84</v>
      </c>
      <c r="D136" s="205" t="s">
        <v>153</v>
      </c>
      <c r="E136" s="206" t="s">
        <v>182</v>
      </c>
      <c r="F136" s="207" t="s">
        <v>183</v>
      </c>
      <c r="G136" s="208" t="s">
        <v>166</v>
      </c>
      <c r="H136" s="209">
        <v>5.1</v>
      </c>
      <c r="I136" s="210"/>
      <c r="J136" s="211">
        <f>ROUND(I136*H136,2)</f>
        <v>0</v>
      </c>
      <c r="K136" s="207" t="s">
        <v>157</v>
      </c>
      <c r="L136" s="36"/>
      <c r="M136" s="212" t="s">
        <v>1</v>
      </c>
      <c r="N136" s="213" t="s">
        <v>40</v>
      </c>
      <c r="O136" s="68"/>
      <c r="P136" s="214">
        <f>O136*H136</f>
        <v>0</v>
      </c>
      <c r="Q136" s="214">
        <v>0.04153</v>
      </c>
      <c r="R136" s="214">
        <f>Q136*H136</f>
        <v>0.21180299999999996</v>
      </c>
      <c r="S136" s="214">
        <v>0</v>
      </c>
      <c r="T136" s="21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6" t="s">
        <v>158</v>
      </c>
      <c r="AT136" s="216" t="s">
        <v>153</v>
      </c>
      <c r="AU136" s="216" t="s">
        <v>84</v>
      </c>
      <c r="AY136" s="14" t="s">
        <v>151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4" t="s">
        <v>80</v>
      </c>
      <c r="BK136" s="217">
        <f>ROUND(I136*H136,2)</f>
        <v>0</v>
      </c>
      <c r="BL136" s="14" t="s">
        <v>158</v>
      </c>
      <c r="BM136" s="216" t="s">
        <v>158</v>
      </c>
    </row>
    <row r="137" spans="2:63" s="12" customFormat="1" ht="22.9" customHeight="1">
      <c r="B137" s="189"/>
      <c r="C137" s="190"/>
      <c r="D137" s="191" t="s">
        <v>74</v>
      </c>
      <c r="E137" s="203" t="s">
        <v>189</v>
      </c>
      <c r="F137" s="203" t="s">
        <v>894</v>
      </c>
      <c r="G137" s="190"/>
      <c r="H137" s="190"/>
      <c r="I137" s="193"/>
      <c r="J137" s="204">
        <f>BK137</f>
        <v>0</v>
      </c>
      <c r="K137" s="190"/>
      <c r="L137" s="195"/>
      <c r="M137" s="196"/>
      <c r="N137" s="197"/>
      <c r="O137" s="197"/>
      <c r="P137" s="198">
        <f>SUM(P138:P143)</f>
        <v>0</v>
      </c>
      <c r="Q137" s="197"/>
      <c r="R137" s="198">
        <f>SUM(R138:R143)</f>
        <v>9E-05</v>
      </c>
      <c r="S137" s="197"/>
      <c r="T137" s="199">
        <f>SUM(T138:T143)</f>
        <v>0.329</v>
      </c>
      <c r="AR137" s="200" t="s">
        <v>80</v>
      </c>
      <c r="AT137" s="201" t="s">
        <v>74</v>
      </c>
      <c r="AU137" s="201" t="s">
        <v>80</v>
      </c>
      <c r="AY137" s="200" t="s">
        <v>151</v>
      </c>
      <c r="BK137" s="202">
        <f>SUM(BK138:BK143)</f>
        <v>0</v>
      </c>
    </row>
    <row r="138" spans="1:65" s="2" customFormat="1" ht="21.75" customHeight="1">
      <c r="A138" s="31"/>
      <c r="B138" s="32"/>
      <c r="C138" s="205" t="s">
        <v>91</v>
      </c>
      <c r="D138" s="205" t="s">
        <v>153</v>
      </c>
      <c r="E138" s="206" t="s">
        <v>897</v>
      </c>
      <c r="F138" s="207" t="s">
        <v>898</v>
      </c>
      <c r="G138" s="208" t="s">
        <v>172</v>
      </c>
      <c r="H138" s="209">
        <v>8</v>
      </c>
      <c r="I138" s="210"/>
      <c r="J138" s="211">
        <f aca="true" t="shared" si="0" ref="J138:J143">ROUND(I138*H138,2)</f>
        <v>0</v>
      </c>
      <c r="K138" s="207" t="s">
        <v>157</v>
      </c>
      <c r="L138" s="36"/>
      <c r="M138" s="212" t="s">
        <v>1</v>
      </c>
      <c r="N138" s="213" t="s">
        <v>40</v>
      </c>
      <c r="O138" s="68"/>
      <c r="P138" s="214">
        <f aca="true" t="shared" si="1" ref="P138:P143">O138*H138</f>
        <v>0</v>
      </c>
      <c r="Q138" s="214">
        <v>0</v>
      </c>
      <c r="R138" s="214">
        <f aca="true" t="shared" si="2" ref="R138:R143">Q138*H138</f>
        <v>0</v>
      </c>
      <c r="S138" s="214">
        <v>0.002</v>
      </c>
      <c r="T138" s="215">
        <f aca="true" t="shared" si="3" ref="T138:T143">S138*H138</f>
        <v>0.016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6" t="s">
        <v>158</v>
      </c>
      <c r="AT138" s="216" t="s">
        <v>153</v>
      </c>
      <c r="AU138" s="216" t="s">
        <v>84</v>
      </c>
      <c r="AY138" s="14" t="s">
        <v>151</v>
      </c>
      <c r="BE138" s="217">
        <f aca="true" t="shared" si="4" ref="BE138:BE143">IF(N138="základní",J138,0)</f>
        <v>0</v>
      </c>
      <c r="BF138" s="217">
        <f aca="true" t="shared" si="5" ref="BF138:BF143">IF(N138="snížená",J138,0)</f>
        <v>0</v>
      </c>
      <c r="BG138" s="217">
        <f aca="true" t="shared" si="6" ref="BG138:BG143">IF(N138="zákl. přenesená",J138,0)</f>
        <v>0</v>
      </c>
      <c r="BH138" s="217">
        <f aca="true" t="shared" si="7" ref="BH138:BH143">IF(N138="sníž. přenesená",J138,0)</f>
        <v>0</v>
      </c>
      <c r="BI138" s="217">
        <f aca="true" t="shared" si="8" ref="BI138:BI143">IF(N138="nulová",J138,0)</f>
        <v>0</v>
      </c>
      <c r="BJ138" s="14" t="s">
        <v>80</v>
      </c>
      <c r="BK138" s="217">
        <f aca="true" t="shared" si="9" ref="BK138:BK143">ROUND(I138*H138,2)</f>
        <v>0</v>
      </c>
      <c r="BL138" s="14" t="s">
        <v>158</v>
      </c>
      <c r="BM138" s="216" t="s">
        <v>168</v>
      </c>
    </row>
    <row r="139" spans="1:65" s="2" customFormat="1" ht="21.75" customHeight="1">
      <c r="A139" s="31"/>
      <c r="B139" s="32"/>
      <c r="C139" s="205" t="s">
        <v>158</v>
      </c>
      <c r="D139" s="205" t="s">
        <v>153</v>
      </c>
      <c r="E139" s="206" t="s">
        <v>899</v>
      </c>
      <c r="F139" s="207" t="s">
        <v>900</v>
      </c>
      <c r="G139" s="208" t="s">
        <v>205</v>
      </c>
      <c r="H139" s="209">
        <v>90</v>
      </c>
      <c r="I139" s="210"/>
      <c r="J139" s="211">
        <f t="shared" si="0"/>
        <v>0</v>
      </c>
      <c r="K139" s="207" t="s">
        <v>157</v>
      </c>
      <c r="L139" s="36"/>
      <c r="M139" s="212" t="s">
        <v>1</v>
      </c>
      <c r="N139" s="213" t="s">
        <v>40</v>
      </c>
      <c r="O139" s="68"/>
      <c r="P139" s="214">
        <f t="shared" si="1"/>
        <v>0</v>
      </c>
      <c r="Q139" s="214">
        <v>0</v>
      </c>
      <c r="R139" s="214">
        <f t="shared" si="2"/>
        <v>0</v>
      </c>
      <c r="S139" s="214">
        <v>0.002</v>
      </c>
      <c r="T139" s="215">
        <f t="shared" si="3"/>
        <v>0.18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6" t="s">
        <v>158</v>
      </c>
      <c r="AT139" s="216" t="s">
        <v>153</v>
      </c>
      <c r="AU139" s="216" t="s">
        <v>84</v>
      </c>
      <c r="AY139" s="14" t="s">
        <v>151</v>
      </c>
      <c r="BE139" s="217">
        <f t="shared" si="4"/>
        <v>0</v>
      </c>
      <c r="BF139" s="217">
        <f t="shared" si="5"/>
        <v>0</v>
      </c>
      <c r="BG139" s="217">
        <f t="shared" si="6"/>
        <v>0</v>
      </c>
      <c r="BH139" s="217">
        <f t="shared" si="7"/>
        <v>0</v>
      </c>
      <c r="BI139" s="217">
        <f t="shared" si="8"/>
        <v>0</v>
      </c>
      <c r="BJ139" s="14" t="s">
        <v>80</v>
      </c>
      <c r="BK139" s="217">
        <f t="shared" si="9"/>
        <v>0</v>
      </c>
      <c r="BL139" s="14" t="s">
        <v>158</v>
      </c>
      <c r="BM139" s="216" t="s">
        <v>185</v>
      </c>
    </row>
    <row r="140" spans="1:65" s="2" customFormat="1" ht="21.75" customHeight="1">
      <c r="A140" s="31"/>
      <c r="B140" s="32"/>
      <c r="C140" s="205" t="s">
        <v>174</v>
      </c>
      <c r="D140" s="205" t="s">
        <v>153</v>
      </c>
      <c r="E140" s="206" t="s">
        <v>901</v>
      </c>
      <c r="F140" s="207" t="s">
        <v>902</v>
      </c>
      <c r="G140" s="208" t="s">
        <v>205</v>
      </c>
      <c r="H140" s="209">
        <v>20</v>
      </c>
      <c r="I140" s="210"/>
      <c r="J140" s="211">
        <f t="shared" si="0"/>
        <v>0</v>
      </c>
      <c r="K140" s="207" t="s">
        <v>157</v>
      </c>
      <c r="L140" s="36"/>
      <c r="M140" s="212" t="s">
        <v>1</v>
      </c>
      <c r="N140" s="213" t="s">
        <v>40</v>
      </c>
      <c r="O140" s="68"/>
      <c r="P140" s="214">
        <f t="shared" si="1"/>
        <v>0</v>
      </c>
      <c r="Q140" s="214">
        <v>0</v>
      </c>
      <c r="R140" s="214">
        <f t="shared" si="2"/>
        <v>0</v>
      </c>
      <c r="S140" s="214">
        <v>0.004</v>
      </c>
      <c r="T140" s="215">
        <f t="shared" si="3"/>
        <v>0.08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6" t="s">
        <v>158</v>
      </c>
      <c r="AT140" s="216" t="s">
        <v>153</v>
      </c>
      <c r="AU140" s="216" t="s">
        <v>84</v>
      </c>
      <c r="AY140" s="14" t="s">
        <v>151</v>
      </c>
      <c r="BE140" s="217">
        <f t="shared" si="4"/>
        <v>0</v>
      </c>
      <c r="BF140" s="217">
        <f t="shared" si="5"/>
        <v>0</v>
      </c>
      <c r="BG140" s="217">
        <f t="shared" si="6"/>
        <v>0</v>
      </c>
      <c r="BH140" s="217">
        <f t="shared" si="7"/>
        <v>0</v>
      </c>
      <c r="BI140" s="217">
        <f t="shared" si="8"/>
        <v>0</v>
      </c>
      <c r="BJ140" s="14" t="s">
        <v>80</v>
      </c>
      <c r="BK140" s="217">
        <f t="shared" si="9"/>
        <v>0</v>
      </c>
      <c r="BL140" s="14" t="s">
        <v>158</v>
      </c>
      <c r="BM140" s="216" t="s">
        <v>193</v>
      </c>
    </row>
    <row r="141" spans="1:65" s="2" customFormat="1" ht="21.75" customHeight="1">
      <c r="A141" s="31"/>
      <c r="B141" s="32"/>
      <c r="C141" s="205" t="s">
        <v>168</v>
      </c>
      <c r="D141" s="205" t="s">
        <v>153</v>
      </c>
      <c r="E141" s="206" t="s">
        <v>903</v>
      </c>
      <c r="F141" s="207" t="s">
        <v>904</v>
      </c>
      <c r="G141" s="208" t="s">
        <v>205</v>
      </c>
      <c r="H141" s="209">
        <v>10</v>
      </c>
      <c r="I141" s="210"/>
      <c r="J141" s="211">
        <f t="shared" si="0"/>
        <v>0</v>
      </c>
      <c r="K141" s="207" t="s">
        <v>157</v>
      </c>
      <c r="L141" s="36"/>
      <c r="M141" s="212" t="s">
        <v>1</v>
      </c>
      <c r="N141" s="213" t="s">
        <v>40</v>
      </c>
      <c r="O141" s="68"/>
      <c r="P141" s="214">
        <f t="shared" si="1"/>
        <v>0</v>
      </c>
      <c r="Q141" s="214">
        <v>0</v>
      </c>
      <c r="R141" s="214">
        <f t="shared" si="2"/>
        <v>0</v>
      </c>
      <c r="S141" s="214">
        <v>0.005</v>
      </c>
      <c r="T141" s="215">
        <f t="shared" si="3"/>
        <v>0.05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6" t="s">
        <v>158</v>
      </c>
      <c r="AT141" s="216" t="s">
        <v>153</v>
      </c>
      <c r="AU141" s="216" t="s">
        <v>84</v>
      </c>
      <c r="AY141" s="14" t="s">
        <v>151</v>
      </c>
      <c r="BE141" s="217">
        <f t="shared" si="4"/>
        <v>0</v>
      </c>
      <c r="BF141" s="217">
        <f t="shared" si="5"/>
        <v>0</v>
      </c>
      <c r="BG141" s="217">
        <f t="shared" si="6"/>
        <v>0</v>
      </c>
      <c r="BH141" s="217">
        <f t="shared" si="7"/>
        <v>0</v>
      </c>
      <c r="BI141" s="217">
        <f t="shared" si="8"/>
        <v>0</v>
      </c>
      <c r="BJ141" s="14" t="s">
        <v>80</v>
      </c>
      <c r="BK141" s="217">
        <f t="shared" si="9"/>
        <v>0</v>
      </c>
      <c r="BL141" s="14" t="s">
        <v>158</v>
      </c>
      <c r="BM141" s="216" t="s">
        <v>202</v>
      </c>
    </row>
    <row r="142" spans="1:65" s="2" customFormat="1" ht="21.75" customHeight="1">
      <c r="A142" s="31"/>
      <c r="B142" s="32"/>
      <c r="C142" s="205" t="s">
        <v>181</v>
      </c>
      <c r="D142" s="205" t="s">
        <v>153</v>
      </c>
      <c r="E142" s="206" t="s">
        <v>905</v>
      </c>
      <c r="F142" s="207" t="s">
        <v>906</v>
      </c>
      <c r="G142" s="208" t="s">
        <v>205</v>
      </c>
      <c r="H142" s="209">
        <v>1</v>
      </c>
      <c r="I142" s="210"/>
      <c r="J142" s="211">
        <f t="shared" si="0"/>
        <v>0</v>
      </c>
      <c r="K142" s="207" t="s">
        <v>157</v>
      </c>
      <c r="L142" s="36"/>
      <c r="M142" s="212" t="s">
        <v>1</v>
      </c>
      <c r="N142" s="213" t="s">
        <v>40</v>
      </c>
      <c r="O142" s="68"/>
      <c r="P142" s="214">
        <f t="shared" si="1"/>
        <v>0</v>
      </c>
      <c r="Q142" s="214">
        <v>9E-05</v>
      </c>
      <c r="R142" s="214">
        <f t="shared" si="2"/>
        <v>9E-05</v>
      </c>
      <c r="S142" s="214">
        <v>0.003</v>
      </c>
      <c r="T142" s="215">
        <f t="shared" si="3"/>
        <v>0.003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6" t="s">
        <v>158</v>
      </c>
      <c r="AT142" s="216" t="s">
        <v>153</v>
      </c>
      <c r="AU142" s="216" t="s">
        <v>84</v>
      </c>
      <c r="AY142" s="14" t="s">
        <v>151</v>
      </c>
      <c r="BE142" s="217">
        <f t="shared" si="4"/>
        <v>0</v>
      </c>
      <c r="BF142" s="217">
        <f t="shared" si="5"/>
        <v>0</v>
      </c>
      <c r="BG142" s="217">
        <f t="shared" si="6"/>
        <v>0</v>
      </c>
      <c r="BH142" s="217">
        <f t="shared" si="7"/>
        <v>0</v>
      </c>
      <c r="BI142" s="217">
        <f t="shared" si="8"/>
        <v>0</v>
      </c>
      <c r="BJ142" s="14" t="s">
        <v>80</v>
      </c>
      <c r="BK142" s="217">
        <f t="shared" si="9"/>
        <v>0</v>
      </c>
      <c r="BL142" s="14" t="s">
        <v>158</v>
      </c>
      <c r="BM142" s="216" t="s">
        <v>211</v>
      </c>
    </row>
    <row r="143" spans="1:65" s="2" customFormat="1" ht="21.75" customHeight="1">
      <c r="A143" s="31"/>
      <c r="B143" s="32"/>
      <c r="C143" s="205" t="s">
        <v>185</v>
      </c>
      <c r="D143" s="205" t="s">
        <v>153</v>
      </c>
      <c r="E143" s="206" t="s">
        <v>907</v>
      </c>
      <c r="F143" s="207" t="s">
        <v>908</v>
      </c>
      <c r="G143" s="208" t="s">
        <v>205</v>
      </c>
      <c r="H143" s="209">
        <v>0.5</v>
      </c>
      <c r="I143" s="210"/>
      <c r="J143" s="211">
        <f t="shared" si="0"/>
        <v>0</v>
      </c>
      <c r="K143" s="207" t="s">
        <v>157</v>
      </c>
      <c r="L143" s="36"/>
      <c r="M143" s="212" t="s">
        <v>1</v>
      </c>
      <c r="N143" s="213" t="s">
        <v>40</v>
      </c>
      <c r="O143" s="68"/>
      <c r="P143" s="214">
        <f t="shared" si="1"/>
        <v>0</v>
      </c>
      <c r="Q143" s="214">
        <v>0</v>
      </c>
      <c r="R143" s="214">
        <f t="shared" si="2"/>
        <v>0</v>
      </c>
      <c r="S143" s="214">
        <v>0</v>
      </c>
      <c r="T143" s="21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6" t="s">
        <v>158</v>
      </c>
      <c r="AT143" s="216" t="s">
        <v>153</v>
      </c>
      <c r="AU143" s="216" t="s">
        <v>84</v>
      </c>
      <c r="AY143" s="14" t="s">
        <v>151</v>
      </c>
      <c r="BE143" s="217">
        <f t="shared" si="4"/>
        <v>0</v>
      </c>
      <c r="BF143" s="217">
        <f t="shared" si="5"/>
        <v>0</v>
      </c>
      <c r="BG143" s="217">
        <f t="shared" si="6"/>
        <v>0</v>
      </c>
      <c r="BH143" s="217">
        <f t="shared" si="7"/>
        <v>0</v>
      </c>
      <c r="BI143" s="217">
        <f t="shared" si="8"/>
        <v>0</v>
      </c>
      <c r="BJ143" s="14" t="s">
        <v>80</v>
      </c>
      <c r="BK143" s="217">
        <f t="shared" si="9"/>
        <v>0</v>
      </c>
      <c r="BL143" s="14" t="s">
        <v>158</v>
      </c>
      <c r="BM143" s="216" t="s">
        <v>218</v>
      </c>
    </row>
    <row r="144" spans="2:63" s="12" customFormat="1" ht="22.9" customHeight="1">
      <c r="B144" s="189"/>
      <c r="C144" s="190"/>
      <c r="D144" s="191" t="s">
        <v>74</v>
      </c>
      <c r="E144" s="203" t="s">
        <v>226</v>
      </c>
      <c r="F144" s="203" t="s">
        <v>227</v>
      </c>
      <c r="G144" s="190"/>
      <c r="H144" s="190"/>
      <c r="I144" s="193"/>
      <c r="J144" s="204">
        <f>BK144</f>
        <v>0</v>
      </c>
      <c r="K144" s="190"/>
      <c r="L144" s="195"/>
      <c r="M144" s="196"/>
      <c r="N144" s="197"/>
      <c r="O144" s="197"/>
      <c r="P144" s="198">
        <f>SUM(P145:P148)</f>
        <v>0</v>
      </c>
      <c r="Q144" s="197"/>
      <c r="R144" s="198">
        <f>SUM(R145:R148)</f>
        <v>0</v>
      </c>
      <c r="S144" s="197"/>
      <c r="T144" s="199">
        <f>SUM(T145:T148)</f>
        <v>0</v>
      </c>
      <c r="AR144" s="200" t="s">
        <v>80</v>
      </c>
      <c r="AT144" s="201" t="s">
        <v>74</v>
      </c>
      <c r="AU144" s="201" t="s">
        <v>80</v>
      </c>
      <c r="AY144" s="200" t="s">
        <v>151</v>
      </c>
      <c r="BK144" s="202">
        <f>SUM(BK145:BK148)</f>
        <v>0</v>
      </c>
    </row>
    <row r="145" spans="1:65" s="2" customFormat="1" ht="21.75" customHeight="1">
      <c r="A145" s="31"/>
      <c r="B145" s="32"/>
      <c r="C145" s="205" t="s">
        <v>189</v>
      </c>
      <c r="D145" s="205" t="s">
        <v>153</v>
      </c>
      <c r="E145" s="206" t="s">
        <v>909</v>
      </c>
      <c r="F145" s="207" t="s">
        <v>910</v>
      </c>
      <c r="G145" s="208" t="s">
        <v>231</v>
      </c>
      <c r="H145" s="209">
        <v>0.329</v>
      </c>
      <c r="I145" s="210"/>
      <c r="J145" s="211">
        <f>ROUND(I145*H145,2)</f>
        <v>0</v>
      </c>
      <c r="K145" s="207" t="s">
        <v>157</v>
      </c>
      <c r="L145" s="36"/>
      <c r="M145" s="212" t="s">
        <v>1</v>
      </c>
      <c r="N145" s="213" t="s">
        <v>40</v>
      </c>
      <c r="O145" s="68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6" t="s">
        <v>158</v>
      </c>
      <c r="AT145" s="216" t="s">
        <v>153</v>
      </c>
      <c r="AU145" s="216" t="s">
        <v>84</v>
      </c>
      <c r="AY145" s="14" t="s">
        <v>151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4" t="s">
        <v>80</v>
      </c>
      <c r="BK145" s="217">
        <f>ROUND(I145*H145,2)</f>
        <v>0</v>
      </c>
      <c r="BL145" s="14" t="s">
        <v>158</v>
      </c>
      <c r="BM145" s="216" t="s">
        <v>228</v>
      </c>
    </row>
    <row r="146" spans="1:65" s="2" customFormat="1" ht="21.75" customHeight="1">
      <c r="A146" s="31"/>
      <c r="B146" s="32"/>
      <c r="C146" s="205" t="s">
        <v>193</v>
      </c>
      <c r="D146" s="205" t="s">
        <v>153</v>
      </c>
      <c r="E146" s="206" t="s">
        <v>234</v>
      </c>
      <c r="F146" s="207" t="s">
        <v>235</v>
      </c>
      <c r="G146" s="208" t="s">
        <v>231</v>
      </c>
      <c r="H146" s="209">
        <v>0.329</v>
      </c>
      <c r="I146" s="210"/>
      <c r="J146" s="211">
        <f>ROUND(I146*H146,2)</f>
        <v>0</v>
      </c>
      <c r="K146" s="207" t="s">
        <v>157</v>
      </c>
      <c r="L146" s="36"/>
      <c r="M146" s="212" t="s">
        <v>1</v>
      </c>
      <c r="N146" s="213" t="s">
        <v>40</v>
      </c>
      <c r="O146" s="68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6" t="s">
        <v>158</v>
      </c>
      <c r="AT146" s="216" t="s">
        <v>153</v>
      </c>
      <c r="AU146" s="216" t="s">
        <v>84</v>
      </c>
      <c r="AY146" s="14" t="s">
        <v>151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4" t="s">
        <v>80</v>
      </c>
      <c r="BK146" s="217">
        <f>ROUND(I146*H146,2)</f>
        <v>0</v>
      </c>
      <c r="BL146" s="14" t="s">
        <v>158</v>
      </c>
      <c r="BM146" s="216" t="s">
        <v>237</v>
      </c>
    </row>
    <row r="147" spans="1:65" s="2" customFormat="1" ht="21.75" customHeight="1">
      <c r="A147" s="31"/>
      <c r="B147" s="32"/>
      <c r="C147" s="205" t="s">
        <v>198</v>
      </c>
      <c r="D147" s="205" t="s">
        <v>153</v>
      </c>
      <c r="E147" s="206" t="s">
        <v>238</v>
      </c>
      <c r="F147" s="207" t="s">
        <v>239</v>
      </c>
      <c r="G147" s="208" t="s">
        <v>231</v>
      </c>
      <c r="H147" s="209">
        <v>2.961</v>
      </c>
      <c r="I147" s="210"/>
      <c r="J147" s="211">
        <f>ROUND(I147*H147,2)</f>
        <v>0</v>
      </c>
      <c r="K147" s="207" t="s">
        <v>157</v>
      </c>
      <c r="L147" s="36"/>
      <c r="M147" s="212" t="s">
        <v>1</v>
      </c>
      <c r="N147" s="213" t="s">
        <v>40</v>
      </c>
      <c r="O147" s="68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6" t="s">
        <v>158</v>
      </c>
      <c r="AT147" s="216" t="s">
        <v>153</v>
      </c>
      <c r="AU147" s="216" t="s">
        <v>84</v>
      </c>
      <c r="AY147" s="14" t="s">
        <v>151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4" t="s">
        <v>80</v>
      </c>
      <c r="BK147" s="217">
        <f>ROUND(I147*H147,2)</f>
        <v>0</v>
      </c>
      <c r="BL147" s="14" t="s">
        <v>158</v>
      </c>
      <c r="BM147" s="216" t="s">
        <v>250</v>
      </c>
    </row>
    <row r="148" spans="1:65" s="2" customFormat="1" ht="21.75" customHeight="1">
      <c r="A148" s="31"/>
      <c r="B148" s="32"/>
      <c r="C148" s="205" t="s">
        <v>202</v>
      </c>
      <c r="D148" s="205" t="s">
        <v>153</v>
      </c>
      <c r="E148" s="206" t="s">
        <v>911</v>
      </c>
      <c r="F148" s="207" t="s">
        <v>912</v>
      </c>
      <c r="G148" s="208" t="s">
        <v>231</v>
      </c>
      <c r="H148" s="209">
        <v>0.329</v>
      </c>
      <c r="I148" s="210"/>
      <c r="J148" s="211">
        <f>ROUND(I148*H148,2)</f>
        <v>0</v>
      </c>
      <c r="K148" s="207" t="s">
        <v>1</v>
      </c>
      <c r="L148" s="36"/>
      <c r="M148" s="212" t="s">
        <v>1</v>
      </c>
      <c r="N148" s="213" t="s">
        <v>40</v>
      </c>
      <c r="O148" s="68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6" t="s">
        <v>158</v>
      </c>
      <c r="AT148" s="216" t="s">
        <v>153</v>
      </c>
      <c r="AU148" s="216" t="s">
        <v>84</v>
      </c>
      <c r="AY148" s="14" t="s">
        <v>151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4" t="s">
        <v>80</v>
      </c>
      <c r="BK148" s="217">
        <f>ROUND(I148*H148,2)</f>
        <v>0</v>
      </c>
      <c r="BL148" s="14" t="s">
        <v>158</v>
      </c>
      <c r="BM148" s="216" t="s">
        <v>258</v>
      </c>
    </row>
    <row r="149" spans="2:63" s="12" customFormat="1" ht="22.9" customHeight="1">
      <c r="B149" s="189"/>
      <c r="C149" s="190"/>
      <c r="D149" s="191" t="s">
        <v>74</v>
      </c>
      <c r="E149" s="203" t="s">
        <v>241</v>
      </c>
      <c r="F149" s="203" t="s">
        <v>242</v>
      </c>
      <c r="G149" s="190"/>
      <c r="H149" s="190"/>
      <c r="I149" s="193"/>
      <c r="J149" s="204">
        <f>BK149</f>
        <v>0</v>
      </c>
      <c r="K149" s="190"/>
      <c r="L149" s="195"/>
      <c r="M149" s="196"/>
      <c r="N149" s="197"/>
      <c r="O149" s="197"/>
      <c r="P149" s="198">
        <f>P150</f>
        <v>0</v>
      </c>
      <c r="Q149" s="197"/>
      <c r="R149" s="198">
        <f>R150</f>
        <v>0</v>
      </c>
      <c r="S149" s="197"/>
      <c r="T149" s="199">
        <f>T150</f>
        <v>0</v>
      </c>
      <c r="AR149" s="200" t="s">
        <v>80</v>
      </c>
      <c r="AT149" s="201" t="s">
        <v>74</v>
      </c>
      <c r="AU149" s="201" t="s">
        <v>80</v>
      </c>
      <c r="AY149" s="200" t="s">
        <v>151</v>
      </c>
      <c r="BK149" s="202">
        <f>BK150</f>
        <v>0</v>
      </c>
    </row>
    <row r="150" spans="1:65" s="2" customFormat="1" ht="16.5" customHeight="1">
      <c r="A150" s="31"/>
      <c r="B150" s="32"/>
      <c r="C150" s="205" t="s">
        <v>207</v>
      </c>
      <c r="D150" s="205" t="s">
        <v>153</v>
      </c>
      <c r="E150" s="206" t="s">
        <v>913</v>
      </c>
      <c r="F150" s="207" t="s">
        <v>914</v>
      </c>
      <c r="G150" s="208" t="s">
        <v>231</v>
      </c>
      <c r="H150" s="209">
        <v>0.416</v>
      </c>
      <c r="I150" s="210"/>
      <c r="J150" s="211">
        <f>ROUND(I150*H150,2)</f>
        <v>0</v>
      </c>
      <c r="K150" s="207" t="s">
        <v>157</v>
      </c>
      <c r="L150" s="36"/>
      <c r="M150" s="212" t="s">
        <v>1</v>
      </c>
      <c r="N150" s="213" t="s">
        <v>40</v>
      </c>
      <c r="O150" s="68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6" t="s">
        <v>158</v>
      </c>
      <c r="AT150" s="216" t="s">
        <v>153</v>
      </c>
      <c r="AU150" s="216" t="s">
        <v>84</v>
      </c>
      <c r="AY150" s="14" t="s">
        <v>151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4" t="s">
        <v>80</v>
      </c>
      <c r="BK150" s="217">
        <f>ROUND(I150*H150,2)</f>
        <v>0</v>
      </c>
      <c r="BL150" s="14" t="s">
        <v>158</v>
      </c>
      <c r="BM150" s="216" t="s">
        <v>266</v>
      </c>
    </row>
    <row r="151" spans="2:63" s="12" customFormat="1" ht="25.9" customHeight="1">
      <c r="B151" s="189"/>
      <c r="C151" s="190"/>
      <c r="D151" s="191" t="s">
        <v>74</v>
      </c>
      <c r="E151" s="192" t="s">
        <v>246</v>
      </c>
      <c r="F151" s="192" t="s">
        <v>247</v>
      </c>
      <c r="G151" s="190"/>
      <c r="H151" s="190"/>
      <c r="I151" s="193"/>
      <c r="J151" s="194">
        <f>BK151</f>
        <v>0</v>
      </c>
      <c r="K151" s="190"/>
      <c r="L151" s="195"/>
      <c r="M151" s="196"/>
      <c r="N151" s="197"/>
      <c r="O151" s="197"/>
      <c r="P151" s="198">
        <f>P152</f>
        <v>0</v>
      </c>
      <c r="Q151" s="197"/>
      <c r="R151" s="198">
        <f>R152</f>
        <v>0.00147</v>
      </c>
      <c r="S151" s="197"/>
      <c r="T151" s="199">
        <f>T152</f>
        <v>0</v>
      </c>
      <c r="AR151" s="200" t="s">
        <v>84</v>
      </c>
      <c r="AT151" s="201" t="s">
        <v>74</v>
      </c>
      <c r="AU151" s="201" t="s">
        <v>75</v>
      </c>
      <c r="AY151" s="200" t="s">
        <v>151</v>
      </c>
      <c r="BK151" s="202">
        <f>BK152</f>
        <v>0</v>
      </c>
    </row>
    <row r="152" spans="2:63" s="12" customFormat="1" ht="22.9" customHeight="1">
      <c r="B152" s="189"/>
      <c r="C152" s="190"/>
      <c r="D152" s="191" t="s">
        <v>74</v>
      </c>
      <c r="E152" s="203" t="s">
        <v>915</v>
      </c>
      <c r="F152" s="203" t="s">
        <v>916</v>
      </c>
      <c r="G152" s="190"/>
      <c r="H152" s="190"/>
      <c r="I152" s="193"/>
      <c r="J152" s="204">
        <f>BK152</f>
        <v>0</v>
      </c>
      <c r="K152" s="190"/>
      <c r="L152" s="195"/>
      <c r="M152" s="196"/>
      <c r="N152" s="197"/>
      <c r="O152" s="197"/>
      <c r="P152" s="198">
        <f>SUM(P153:P187)</f>
        <v>0</v>
      </c>
      <c r="Q152" s="197"/>
      <c r="R152" s="198">
        <f>SUM(R153:R187)</f>
        <v>0.00147</v>
      </c>
      <c r="S152" s="197"/>
      <c r="T152" s="199">
        <f>SUM(T153:T187)</f>
        <v>0</v>
      </c>
      <c r="AR152" s="200" t="s">
        <v>84</v>
      </c>
      <c r="AT152" s="201" t="s">
        <v>74</v>
      </c>
      <c r="AU152" s="201" t="s">
        <v>80</v>
      </c>
      <c r="AY152" s="200" t="s">
        <v>151</v>
      </c>
      <c r="BK152" s="202">
        <f>SUM(BK153:BK187)</f>
        <v>0</v>
      </c>
    </row>
    <row r="153" spans="1:65" s="2" customFormat="1" ht="16.5" customHeight="1">
      <c r="A153" s="31"/>
      <c r="B153" s="32"/>
      <c r="C153" s="205" t="s">
        <v>211</v>
      </c>
      <c r="D153" s="205" t="s">
        <v>153</v>
      </c>
      <c r="E153" s="206" t="s">
        <v>1086</v>
      </c>
      <c r="F153" s="207" t="s">
        <v>1087</v>
      </c>
      <c r="G153" s="208" t="s">
        <v>172</v>
      </c>
      <c r="H153" s="209">
        <v>18</v>
      </c>
      <c r="I153" s="210"/>
      <c r="J153" s="211">
        <f aca="true" t="shared" si="10" ref="J153:J187">ROUND(I153*H153,2)</f>
        <v>0</v>
      </c>
      <c r="K153" s="207" t="s">
        <v>157</v>
      </c>
      <c r="L153" s="36"/>
      <c r="M153" s="212" t="s">
        <v>1</v>
      </c>
      <c r="N153" s="213" t="s">
        <v>40</v>
      </c>
      <c r="O153" s="68"/>
      <c r="P153" s="214">
        <f aca="true" t="shared" si="11" ref="P153:P187">O153*H153</f>
        <v>0</v>
      </c>
      <c r="Q153" s="214">
        <v>0</v>
      </c>
      <c r="R153" s="214">
        <f aca="true" t="shared" si="12" ref="R153:R187">Q153*H153</f>
        <v>0</v>
      </c>
      <c r="S153" s="214">
        <v>0</v>
      </c>
      <c r="T153" s="215">
        <f aca="true" t="shared" si="13" ref="T153:T187"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6" t="s">
        <v>218</v>
      </c>
      <c r="AT153" s="216" t="s">
        <v>153</v>
      </c>
      <c r="AU153" s="216" t="s">
        <v>84</v>
      </c>
      <c r="AY153" s="14" t="s">
        <v>151</v>
      </c>
      <c r="BE153" s="217">
        <f aca="true" t="shared" si="14" ref="BE153:BE187">IF(N153="základní",J153,0)</f>
        <v>0</v>
      </c>
      <c r="BF153" s="217">
        <f aca="true" t="shared" si="15" ref="BF153:BF187">IF(N153="snížená",J153,0)</f>
        <v>0</v>
      </c>
      <c r="BG153" s="217">
        <f aca="true" t="shared" si="16" ref="BG153:BG187">IF(N153="zákl. přenesená",J153,0)</f>
        <v>0</v>
      </c>
      <c r="BH153" s="217">
        <f aca="true" t="shared" si="17" ref="BH153:BH187">IF(N153="sníž. přenesená",J153,0)</f>
        <v>0</v>
      </c>
      <c r="BI153" s="217">
        <f aca="true" t="shared" si="18" ref="BI153:BI187">IF(N153="nulová",J153,0)</f>
        <v>0</v>
      </c>
      <c r="BJ153" s="14" t="s">
        <v>80</v>
      </c>
      <c r="BK153" s="217">
        <f aca="true" t="shared" si="19" ref="BK153:BK187">ROUND(I153*H153,2)</f>
        <v>0</v>
      </c>
      <c r="BL153" s="14" t="s">
        <v>218</v>
      </c>
      <c r="BM153" s="216" t="s">
        <v>274</v>
      </c>
    </row>
    <row r="154" spans="1:65" s="2" customFormat="1" ht="16.5" customHeight="1">
      <c r="A154" s="31"/>
      <c r="B154" s="32"/>
      <c r="C154" s="219" t="s">
        <v>8</v>
      </c>
      <c r="D154" s="219" t="s">
        <v>537</v>
      </c>
      <c r="E154" s="220" t="s">
        <v>1221</v>
      </c>
      <c r="F154" s="221" t="s">
        <v>1222</v>
      </c>
      <c r="G154" s="222" t="s">
        <v>172</v>
      </c>
      <c r="H154" s="223">
        <v>8</v>
      </c>
      <c r="I154" s="224"/>
      <c r="J154" s="225">
        <f t="shared" si="10"/>
        <v>0</v>
      </c>
      <c r="K154" s="221" t="s">
        <v>1</v>
      </c>
      <c r="L154" s="226"/>
      <c r="M154" s="227" t="s">
        <v>1</v>
      </c>
      <c r="N154" s="228" t="s">
        <v>40</v>
      </c>
      <c r="O154" s="68"/>
      <c r="P154" s="214">
        <f t="shared" si="11"/>
        <v>0</v>
      </c>
      <c r="Q154" s="214">
        <v>0</v>
      </c>
      <c r="R154" s="214">
        <f t="shared" si="12"/>
        <v>0</v>
      </c>
      <c r="S154" s="214">
        <v>0</v>
      </c>
      <c r="T154" s="215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6" t="s">
        <v>290</v>
      </c>
      <c r="AT154" s="216" t="s">
        <v>537</v>
      </c>
      <c r="AU154" s="216" t="s">
        <v>84</v>
      </c>
      <c r="AY154" s="14" t="s">
        <v>151</v>
      </c>
      <c r="BE154" s="217">
        <f t="shared" si="14"/>
        <v>0</v>
      </c>
      <c r="BF154" s="217">
        <f t="shared" si="15"/>
        <v>0</v>
      </c>
      <c r="BG154" s="217">
        <f t="shared" si="16"/>
        <v>0</v>
      </c>
      <c r="BH154" s="217">
        <f t="shared" si="17"/>
        <v>0</v>
      </c>
      <c r="BI154" s="217">
        <f t="shared" si="18"/>
        <v>0</v>
      </c>
      <c r="BJ154" s="14" t="s">
        <v>80</v>
      </c>
      <c r="BK154" s="217">
        <f t="shared" si="19"/>
        <v>0</v>
      </c>
      <c r="BL154" s="14" t="s">
        <v>218</v>
      </c>
      <c r="BM154" s="216" t="s">
        <v>282</v>
      </c>
    </row>
    <row r="155" spans="1:65" s="2" customFormat="1" ht="21.75" customHeight="1">
      <c r="A155" s="31"/>
      <c r="B155" s="32"/>
      <c r="C155" s="219" t="s">
        <v>218</v>
      </c>
      <c r="D155" s="219" t="s">
        <v>537</v>
      </c>
      <c r="E155" s="220" t="s">
        <v>1223</v>
      </c>
      <c r="F155" s="221" t="s">
        <v>1224</v>
      </c>
      <c r="G155" s="222" t="s">
        <v>172</v>
      </c>
      <c r="H155" s="223">
        <v>10</v>
      </c>
      <c r="I155" s="224"/>
      <c r="J155" s="225">
        <f t="shared" si="10"/>
        <v>0</v>
      </c>
      <c r="K155" s="221" t="s">
        <v>1</v>
      </c>
      <c r="L155" s="226"/>
      <c r="M155" s="227" t="s">
        <v>1</v>
      </c>
      <c r="N155" s="228" t="s">
        <v>40</v>
      </c>
      <c r="O155" s="68"/>
      <c r="P155" s="214">
        <f t="shared" si="11"/>
        <v>0</v>
      </c>
      <c r="Q155" s="214">
        <v>0</v>
      </c>
      <c r="R155" s="214">
        <f t="shared" si="12"/>
        <v>0</v>
      </c>
      <c r="S155" s="214">
        <v>0</v>
      </c>
      <c r="T155" s="215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6" t="s">
        <v>290</v>
      </c>
      <c r="AT155" s="216" t="s">
        <v>537</v>
      </c>
      <c r="AU155" s="216" t="s">
        <v>84</v>
      </c>
      <c r="AY155" s="14" t="s">
        <v>151</v>
      </c>
      <c r="BE155" s="217">
        <f t="shared" si="14"/>
        <v>0</v>
      </c>
      <c r="BF155" s="217">
        <f t="shared" si="15"/>
        <v>0</v>
      </c>
      <c r="BG155" s="217">
        <f t="shared" si="16"/>
        <v>0</v>
      </c>
      <c r="BH155" s="217">
        <f t="shared" si="17"/>
        <v>0</v>
      </c>
      <c r="BI155" s="217">
        <f t="shared" si="18"/>
        <v>0</v>
      </c>
      <c r="BJ155" s="14" t="s">
        <v>80</v>
      </c>
      <c r="BK155" s="217">
        <f t="shared" si="19"/>
        <v>0</v>
      </c>
      <c r="BL155" s="14" t="s">
        <v>218</v>
      </c>
      <c r="BM155" s="216" t="s">
        <v>290</v>
      </c>
    </row>
    <row r="156" spans="1:65" s="2" customFormat="1" ht="16.5" customHeight="1">
      <c r="A156" s="31"/>
      <c r="B156" s="32"/>
      <c r="C156" s="205" t="s">
        <v>222</v>
      </c>
      <c r="D156" s="205" t="s">
        <v>153</v>
      </c>
      <c r="E156" s="206" t="s">
        <v>1225</v>
      </c>
      <c r="F156" s="207" t="s">
        <v>1226</v>
      </c>
      <c r="G156" s="208" t="s">
        <v>172</v>
      </c>
      <c r="H156" s="209">
        <v>1</v>
      </c>
      <c r="I156" s="210"/>
      <c r="J156" s="211">
        <f t="shared" si="10"/>
        <v>0</v>
      </c>
      <c r="K156" s="207" t="s">
        <v>1</v>
      </c>
      <c r="L156" s="36"/>
      <c r="M156" s="212" t="s">
        <v>1</v>
      </c>
      <c r="N156" s="213" t="s">
        <v>40</v>
      </c>
      <c r="O156" s="68"/>
      <c r="P156" s="214">
        <f t="shared" si="11"/>
        <v>0</v>
      </c>
      <c r="Q156" s="214">
        <v>0</v>
      </c>
      <c r="R156" s="214">
        <f t="shared" si="12"/>
        <v>0</v>
      </c>
      <c r="S156" s="214">
        <v>0</v>
      </c>
      <c r="T156" s="215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6" t="s">
        <v>218</v>
      </c>
      <c r="AT156" s="216" t="s">
        <v>153</v>
      </c>
      <c r="AU156" s="216" t="s">
        <v>84</v>
      </c>
      <c r="AY156" s="14" t="s">
        <v>151</v>
      </c>
      <c r="BE156" s="217">
        <f t="shared" si="14"/>
        <v>0</v>
      </c>
      <c r="BF156" s="217">
        <f t="shared" si="15"/>
        <v>0</v>
      </c>
      <c r="BG156" s="217">
        <f t="shared" si="16"/>
        <v>0</v>
      </c>
      <c r="BH156" s="217">
        <f t="shared" si="17"/>
        <v>0</v>
      </c>
      <c r="BI156" s="217">
        <f t="shared" si="18"/>
        <v>0</v>
      </c>
      <c r="BJ156" s="14" t="s">
        <v>80</v>
      </c>
      <c r="BK156" s="217">
        <f t="shared" si="19"/>
        <v>0</v>
      </c>
      <c r="BL156" s="14" t="s">
        <v>218</v>
      </c>
      <c r="BM156" s="216" t="s">
        <v>298</v>
      </c>
    </row>
    <row r="157" spans="1:65" s="2" customFormat="1" ht="16.5" customHeight="1">
      <c r="A157" s="31"/>
      <c r="B157" s="32"/>
      <c r="C157" s="205" t="s">
        <v>228</v>
      </c>
      <c r="D157" s="205" t="s">
        <v>153</v>
      </c>
      <c r="E157" s="206" t="s">
        <v>1227</v>
      </c>
      <c r="F157" s="207" t="s">
        <v>1228</v>
      </c>
      <c r="G157" s="208" t="s">
        <v>172</v>
      </c>
      <c r="H157" s="209">
        <v>10</v>
      </c>
      <c r="I157" s="210"/>
      <c r="J157" s="211">
        <f t="shared" si="10"/>
        <v>0</v>
      </c>
      <c r="K157" s="207" t="s">
        <v>1</v>
      </c>
      <c r="L157" s="36"/>
      <c r="M157" s="212" t="s">
        <v>1</v>
      </c>
      <c r="N157" s="213" t="s">
        <v>40</v>
      </c>
      <c r="O157" s="68"/>
      <c r="P157" s="214">
        <f t="shared" si="11"/>
        <v>0</v>
      </c>
      <c r="Q157" s="214">
        <v>0</v>
      </c>
      <c r="R157" s="214">
        <f t="shared" si="12"/>
        <v>0</v>
      </c>
      <c r="S157" s="214">
        <v>0</v>
      </c>
      <c r="T157" s="215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6" t="s">
        <v>218</v>
      </c>
      <c r="AT157" s="216" t="s">
        <v>153</v>
      </c>
      <c r="AU157" s="216" t="s">
        <v>84</v>
      </c>
      <c r="AY157" s="14" t="s">
        <v>151</v>
      </c>
      <c r="BE157" s="217">
        <f t="shared" si="14"/>
        <v>0</v>
      </c>
      <c r="BF157" s="217">
        <f t="shared" si="15"/>
        <v>0</v>
      </c>
      <c r="BG157" s="217">
        <f t="shared" si="16"/>
        <v>0</v>
      </c>
      <c r="BH157" s="217">
        <f t="shared" si="17"/>
        <v>0</v>
      </c>
      <c r="BI157" s="217">
        <f t="shared" si="18"/>
        <v>0</v>
      </c>
      <c r="BJ157" s="14" t="s">
        <v>80</v>
      </c>
      <c r="BK157" s="217">
        <f t="shared" si="19"/>
        <v>0</v>
      </c>
      <c r="BL157" s="14" t="s">
        <v>218</v>
      </c>
      <c r="BM157" s="216" t="s">
        <v>306</v>
      </c>
    </row>
    <row r="158" spans="1:65" s="2" customFormat="1" ht="21.75" customHeight="1">
      <c r="A158" s="31"/>
      <c r="B158" s="32"/>
      <c r="C158" s="205" t="s">
        <v>233</v>
      </c>
      <c r="D158" s="205" t="s">
        <v>153</v>
      </c>
      <c r="E158" s="206" t="s">
        <v>1090</v>
      </c>
      <c r="F158" s="207" t="s">
        <v>1091</v>
      </c>
      <c r="G158" s="208" t="s">
        <v>205</v>
      </c>
      <c r="H158" s="209">
        <v>20</v>
      </c>
      <c r="I158" s="210"/>
      <c r="J158" s="211">
        <f t="shared" si="10"/>
        <v>0</v>
      </c>
      <c r="K158" s="207" t="s">
        <v>157</v>
      </c>
      <c r="L158" s="36"/>
      <c r="M158" s="212" t="s">
        <v>1</v>
      </c>
      <c r="N158" s="213" t="s">
        <v>40</v>
      </c>
      <c r="O158" s="68"/>
      <c r="P158" s="214">
        <f t="shared" si="11"/>
        <v>0</v>
      </c>
      <c r="Q158" s="214">
        <v>0</v>
      </c>
      <c r="R158" s="214">
        <f t="shared" si="12"/>
        <v>0</v>
      </c>
      <c r="S158" s="214">
        <v>0</v>
      </c>
      <c r="T158" s="215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6" t="s">
        <v>218</v>
      </c>
      <c r="AT158" s="216" t="s">
        <v>153</v>
      </c>
      <c r="AU158" s="216" t="s">
        <v>84</v>
      </c>
      <c r="AY158" s="14" t="s">
        <v>151</v>
      </c>
      <c r="BE158" s="217">
        <f t="shared" si="14"/>
        <v>0</v>
      </c>
      <c r="BF158" s="217">
        <f t="shared" si="15"/>
        <v>0</v>
      </c>
      <c r="BG158" s="217">
        <f t="shared" si="16"/>
        <v>0</v>
      </c>
      <c r="BH158" s="217">
        <f t="shared" si="17"/>
        <v>0</v>
      </c>
      <c r="BI158" s="217">
        <f t="shared" si="18"/>
        <v>0</v>
      </c>
      <c r="BJ158" s="14" t="s">
        <v>80</v>
      </c>
      <c r="BK158" s="217">
        <f t="shared" si="19"/>
        <v>0</v>
      </c>
      <c r="BL158" s="14" t="s">
        <v>218</v>
      </c>
      <c r="BM158" s="216" t="s">
        <v>314</v>
      </c>
    </row>
    <row r="159" spans="1:65" s="2" customFormat="1" ht="16.5" customHeight="1">
      <c r="A159" s="31"/>
      <c r="B159" s="32"/>
      <c r="C159" s="219" t="s">
        <v>237</v>
      </c>
      <c r="D159" s="219" t="s">
        <v>537</v>
      </c>
      <c r="E159" s="220" t="s">
        <v>1092</v>
      </c>
      <c r="F159" s="221" t="s">
        <v>1093</v>
      </c>
      <c r="G159" s="222" t="s">
        <v>205</v>
      </c>
      <c r="H159" s="223">
        <v>21</v>
      </c>
      <c r="I159" s="224"/>
      <c r="J159" s="225">
        <f t="shared" si="10"/>
        <v>0</v>
      </c>
      <c r="K159" s="221" t="s">
        <v>157</v>
      </c>
      <c r="L159" s="226"/>
      <c r="M159" s="227" t="s">
        <v>1</v>
      </c>
      <c r="N159" s="228" t="s">
        <v>40</v>
      </c>
      <c r="O159" s="68"/>
      <c r="P159" s="214">
        <f t="shared" si="11"/>
        <v>0</v>
      </c>
      <c r="Q159" s="214">
        <v>7E-05</v>
      </c>
      <c r="R159" s="214">
        <f t="shared" si="12"/>
        <v>0.00147</v>
      </c>
      <c r="S159" s="214">
        <v>0</v>
      </c>
      <c r="T159" s="215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6" t="s">
        <v>290</v>
      </c>
      <c r="AT159" s="216" t="s">
        <v>537</v>
      </c>
      <c r="AU159" s="216" t="s">
        <v>84</v>
      </c>
      <c r="AY159" s="14" t="s">
        <v>151</v>
      </c>
      <c r="BE159" s="217">
        <f t="shared" si="14"/>
        <v>0</v>
      </c>
      <c r="BF159" s="217">
        <f t="shared" si="15"/>
        <v>0</v>
      </c>
      <c r="BG159" s="217">
        <f t="shared" si="16"/>
        <v>0</v>
      </c>
      <c r="BH159" s="217">
        <f t="shared" si="17"/>
        <v>0</v>
      </c>
      <c r="BI159" s="217">
        <f t="shared" si="18"/>
        <v>0</v>
      </c>
      <c r="BJ159" s="14" t="s">
        <v>80</v>
      </c>
      <c r="BK159" s="217">
        <f t="shared" si="19"/>
        <v>0</v>
      </c>
      <c r="BL159" s="14" t="s">
        <v>218</v>
      </c>
      <c r="BM159" s="216" t="s">
        <v>322</v>
      </c>
    </row>
    <row r="160" spans="1:65" s="2" customFormat="1" ht="21.75" customHeight="1">
      <c r="A160" s="31"/>
      <c r="B160" s="32"/>
      <c r="C160" s="205" t="s">
        <v>7</v>
      </c>
      <c r="D160" s="205" t="s">
        <v>153</v>
      </c>
      <c r="E160" s="206" t="s">
        <v>1229</v>
      </c>
      <c r="F160" s="207" t="s">
        <v>1230</v>
      </c>
      <c r="G160" s="208" t="s">
        <v>205</v>
      </c>
      <c r="H160" s="209">
        <v>20</v>
      </c>
      <c r="I160" s="210"/>
      <c r="J160" s="211">
        <f t="shared" si="10"/>
        <v>0</v>
      </c>
      <c r="K160" s="207" t="s">
        <v>157</v>
      </c>
      <c r="L160" s="36"/>
      <c r="M160" s="212" t="s">
        <v>1</v>
      </c>
      <c r="N160" s="213" t="s">
        <v>40</v>
      </c>
      <c r="O160" s="68"/>
      <c r="P160" s="214">
        <f t="shared" si="11"/>
        <v>0</v>
      </c>
      <c r="Q160" s="214">
        <v>0</v>
      </c>
      <c r="R160" s="214">
        <f t="shared" si="12"/>
        <v>0</v>
      </c>
      <c r="S160" s="214">
        <v>0</v>
      </c>
      <c r="T160" s="215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6" t="s">
        <v>218</v>
      </c>
      <c r="AT160" s="216" t="s">
        <v>153</v>
      </c>
      <c r="AU160" s="216" t="s">
        <v>84</v>
      </c>
      <c r="AY160" s="14" t="s">
        <v>151</v>
      </c>
      <c r="BE160" s="217">
        <f t="shared" si="14"/>
        <v>0</v>
      </c>
      <c r="BF160" s="217">
        <f t="shared" si="15"/>
        <v>0</v>
      </c>
      <c r="BG160" s="217">
        <f t="shared" si="16"/>
        <v>0</v>
      </c>
      <c r="BH160" s="217">
        <f t="shared" si="17"/>
        <v>0</v>
      </c>
      <c r="BI160" s="217">
        <f t="shared" si="18"/>
        <v>0</v>
      </c>
      <c r="BJ160" s="14" t="s">
        <v>80</v>
      </c>
      <c r="BK160" s="217">
        <f t="shared" si="19"/>
        <v>0</v>
      </c>
      <c r="BL160" s="14" t="s">
        <v>218</v>
      </c>
      <c r="BM160" s="216" t="s">
        <v>330</v>
      </c>
    </row>
    <row r="161" spans="1:65" s="2" customFormat="1" ht="16.5" customHeight="1">
      <c r="A161" s="31"/>
      <c r="B161" s="32"/>
      <c r="C161" s="219" t="s">
        <v>250</v>
      </c>
      <c r="D161" s="219" t="s">
        <v>537</v>
      </c>
      <c r="E161" s="220" t="s">
        <v>1231</v>
      </c>
      <c r="F161" s="221" t="s">
        <v>1232</v>
      </c>
      <c r="G161" s="222" t="s">
        <v>205</v>
      </c>
      <c r="H161" s="223">
        <v>21</v>
      </c>
      <c r="I161" s="224"/>
      <c r="J161" s="225">
        <f t="shared" si="10"/>
        <v>0</v>
      </c>
      <c r="K161" s="221" t="s">
        <v>1</v>
      </c>
      <c r="L161" s="226"/>
      <c r="M161" s="227" t="s">
        <v>1</v>
      </c>
      <c r="N161" s="228" t="s">
        <v>40</v>
      </c>
      <c r="O161" s="68"/>
      <c r="P161" s="214">
        <f t="shared" si="11"/>
        <v>0</v>
      </c>
      <c r="Q161" s="214">
        <v>0</v>
      </c>
      <c r="R161" s="214">
        <f t="shared" si="12"/>
        <v>0</v>
      </c>
      <c r="S161" s="214">
        <v>0</v>
      </c>
      <c r="T161" s="215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6" t="s">
        <v>290</v>
      </c>
      <c r="AT161" s="216" t="s">
        <v>537</v>
      </c>
      <c r="AU161" s="216" t="s">
        <v>84</v>
      </c>
      <c r="AY161" s="14" t="s">
        <v>151</v>
      </c>
      <c r="BE161" s="217">
        <f t="shared" si="14"/>
        <v>0</v>
      </c>
      <c r="BF161" s="217">
        <f t="shared" si="15"/>
        <v>0</v>
      </c>
      <c r="BG161" s="217">
        <f t="shared" si="16"/>
        <v>0</v>
      </c>
      <c r="BH161" s="217">
        <f t="shared" si="17"/>
        <v>0</v>
      </c>
      <c r="BI161" s="217">
        <f t="shared" si="18"/>
        <v>0</v>
      </c>
      <c r="BJ161" s="14" t="s">
        <v>80</v>
      </c>
      <c r="BK161" s="217">
        <f t="shared" si="19"/>
        <v>0</v>
      </c>
      <c r="BL161" s="14" t="s">
        <v>218</v>
      </c>
      <c r="BM161" s="216" t="s">
        <v>338</v>
      </c>
    </row>
    <row r="162" spans="1:65" s="2" customFormat="1" ht="21.75" customHeight="1">
      <c r="A162" s="31"/>
      <c r="B162" s="32"/>
      <c r="C162" s="205" t="s">
        <v>254</v>
      </c>
      <c r="D162" s="205" t="s">
        <v>153</v>
      </c>
      <c r="E162" s="206" t="s">
        <v>921</v>
      </c>
      <c r="F162" s="207" t="s">
        <v>922</v>
      </c>
      <c r="G162" s="208" t="s">
        <v>205</v>
      </c>
      <c r="H162" s="209">
        <v>160</v>
      </c>
      <c r="I162" s="210"/>
      <c r="J162" s="211">
        <f t="shared" si="10"/>
        <v>0</v>
      </c>
      <c r="K162" s="207" t="s">
        <v>157</v>
      </c>
      <c r="L162" s="36"/>
      <c r="M162" s="212" t="s">
        <v>1</v>
      </c>
      <c r="N162" s="213" t="s">
        <v>40</v>
      </c>
      <c r="O162" s="68"/>
      <c r="P162" s="214">
        <f t="shared" si="11"/>
        <v>0</v>
      </c>
      <c r="Q162" s="214">
        <v>0</v>
      </c>
      <c r="R162" s="214">
        <f t="shared" si="12"/>
        <v>0</v>
      </c>
      <c r="S162" s="214">
        <v>0</v>
      </c>
      <c r="T162" s="21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6" t="s">
        <v>218</v>
      </c>
      <c r="AT162" s="216" t="s">
        <v>153</v>
      </c>
      <c r="AU162" s="216" t="s">
        <v>84</v>
      </c>
      <c r="AY162" s="14" t="s">
        <v>151</v>
      </c>
      <c r="BE162" s="217">
        <f t="shared" si="14"/>
        <v>0</v>
      </c>
      <c r="BF162" s="217">
        <f t="shared" si="15"/>
        <v>0</v>
      </c>
      <c r="BG162" s="217">
        <f t="shared" si="16"/>
        <v>0</v>
      </c>
      <c r="BH162" s="217">
        <f t="shared" si="17"/>
        <v>0</v>
      </c>
      <c r="BI162" s="217">
        <f t="shared" si="18"/>
        <v>0</v>
      </c>
      <c r="BJ162" s="14" t="s">
        <v>80</v>
      </c>
      <c r="BK162" s="217">
        <f t="shared" si="19"/>
        <v>0</v>
      </c>
      <c r="BL162" s="14" t="s">
        <v>218</v>
      </c>
      <c r="BM162" s="216" t="s">
        <v>346</v>
      </c>
    </row>
    <row r="163" spans="1:65" s="2" customFormat="1" ht="16.5" customHeight="1">
      <c r="A163" s="31"/>
      <c r="B163" s="32"/>
      <c r="C163" s="219" t="s">
        <v>258</v>
      </c>
      <c r="D163" s="219" t="s">
        <v>537</v>
      </c>
      <c r="E163" s="220" t="s">
        <v>923</v>
      </c>
      <c r="F163" s="221" t="s">
        <v>924</v>
      </c>
      <c r="G163" s="222" t="s">
        <v>205</v>
      </c>
      <c r="H163" s="223">
        <v>168</v>
      </c>
      <c r="I163" s="224"/>
      <c r="J163" s="225">
        <f t="shared" si="10"/>
        <v>0</v>
      </c>
      <c r="K163" s="221" t="s">
        <v>1</v>
      </c>
      <c r="L163" s="226"/>
      <c r="M163" s="227" t="s">
        <v>1</v>
      </c>
      <c r="N163" s="228" t="s">
        <v>40</v>
      </c>
      <c r="O163" s="68"/>
      <c r="P163" s="214">
        <f t="shared" si="11"/>
        <v>0</v>
      </c>
      <c r="Q163" s="214">
        <v>0</v>
      </c>
      <c r="R163" s="214">
        <f t="shared" si="12"/>
        <v>0</v>
      </c>
      <c r="S163" s="214">
        <v>0</v>
      </c>
      <c r="T163" s="215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6" t="s">
        <v>290</v>
      </c>
      <c r="AT163" s="216" t="s">
        <v>537</v>
      </c>
      <c r="AU163" s="216" t="s">
        <v>84</v>
      </c>
      <c r="AY163" s="14" t="s">
        <v>151</v>
      </c>
      <c r="BE163" s="217">
        <f t="shared" si="14"/>
        <v>0</v>
      </c>
      <c r="BF163" s="217">
        <f t="shared" si="15"/>
        <v>0</v>
      </c>
      <c r="BG163" s="217">
        <f t="shared" si="16"/>
        <v>0</v>
      </c>
      <c r="BH163" s="217">
        <f t="shared" si="17"/>
        <v>0</v>
      </c>
      <c r="BI163" s="217">
        <f t="shared" si="18"/>
        <v>0</v>
      </c>
      <c r="BJ163" s="14" t="s">
        <v>80</v>
      </c>
      <c r="BK163" s="217">
        <f t="shared" si="19"/>
        <v>0</v>
      </c>
      <c r="BL163" s="14" t="s">
        <v>218</v>
      </c>
      <c r="BM163" s="216" t="s">
        <v>354</v>
      </c>
    </row>
    <row r="164" spans="1:65" s="2" customFormat="1" ht="21.75" customHeight="1">
      <c r="A164" s="31"/>
      <c r="B164" s="32"/>
      <c r="C164" s="205" t="s">
        <v>262</v>
      </c>
      <c r="D164" s="205" t="s">
        <v>153</v>
      </c>
      <c r="E164" s="206" t="s">
        <v>921</v>
      </c>
      <c r="F164" s="207" t="s">
        <v>922</v>
      </c>
      <c r="G164" s="208" t="s">
        <v>205</v>
      </c>
      <c r="H164" s="209">
        <v>60</v>
      </c>
      <c r="I164" s="210"/>
      <c r="J164" s="211">
        <f t="shared" si="10"/>
        <v>0</v>
      </c>
      <c r="K164" s="207" t="s">
        <v>157</v>
      </c>
      <c r="L164" s="36"/>
      <c r="M164" s="212" t="s">
        <v>1</v>
      </c>
      <c r="N164" s="213" t="s">
        <v>40</v>
      </c>
      <c r="O164" s="68"/>
      <c r="P164" s="214">
        <f t="shared" si="11"/>
        <v>0</v>
      </c>
      <c r="Q164" s="214">
        <v>0</v>
      </c>
      <c r="R164" s="214">
        <f t="shared" si="12"/>
        <v>0</v>
      </c>
      <c r="S164" s="214">
        <v>0</v>
      </c>
      <c r="T164" s="21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6" t="s">
        <v>218</v>
      </c>
      <c r="AT164" s="216" t="s">
        <v>153</v>
      </c>
      <c r="AU164" s="216" t="s">
        <v>84</v>
      </c>
      <c r="AY164" s="14" t="s">
        <v>151</v>
      </c>
      <c r="BE164" s="217">
        <f t="shared" si="14"/>
        <v>0</v>
      </c>
      <c r="BF164" s="217">
        <f t="shared" si="15"/>
        <v>0</v>
      </c>
      <c r="BG164" s="217">
        <f t="shared" si="16"/>
        <v>0</v>
      </c>
      <c r="BH164" s="217">
        <f t="shared" si="17"/>
        <v>0</v>
      </c>
      <c r="BI164" s="217">
        <f t="shared" si="18"/>
        <v>0</v>
      </c>
      <c r="BJ164" s="14" t="s">
        <v>80</v>
      </c>
      <c r="BK164" s="217">
        <f t="shared" si="19"/>
        <v>0</v>
      </c>
      <c r="BL164" s="14" t="s">
        <v>218</v>
      </c>
      <c r="BM164" s="216" t="s">
        <v>362</v>
      </c>
    </row>
    <row r="165" spans="1:65" s="2" customFormat="1" ht="16.5" customHeight="1">
      <c r="A165" s="31"/>
      <c r="B165" s="32"/>
      <c r="C165" s="219" t="s">
        <v>266</v>
      </c>
      <c r="D165" s="219" t="s">
        <v>537</v>
      </c>
      <c r="E165" s="220" t="s">
        <v>925</v>
      </c>
      <c r="F165" s="221" t="s">
        <v>926</v>
      </c>
      <c r="G165" s="222" t="s">
        <v>205</v>
      </c>
      <c r="H165" s="223">
        <v>63</v>
      </c>
      <c r="I165" s="224"/>
      <c r="J165" s="225">
        <f t="shared" si="10"/>
        <v>0</v>
      </c>
      <c r="K165" s="221" t="s">
        <v>1</v>
      </c>
      <c r="L165" s="226"/>
      <c r="M165" s="227" t="s">
        <v>1</v>
      </c>
      <c r="N165" s="228" t="s">
        <v>40</v>
      </c>
      <c r="O165" s="68"/>
      <c r="P165" s="214">
        <f t="shared" si="11"/>
        <v>0</v>
      </c>
      <c r="Q165" s="214">
        <v>0</v>
      </c>
      <c r="R165" s="214">
        <f t="shared" si="12"/>
        <v>0</v>
      </c>
      <c r="S165" s="214">
        <v>0</v>
      </c>
      <c r="T165" s="21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6" t="s">
        <v>290</v>
      </c>
      <c r="AT165" s="216" t="s">
        <v>537</v>
      </c>
      <c r="AU165" s="216" t="s">
        <v>84</v>
      </c>
      <c r="AY165" s="14" t="s">
        <v>151</v>
      </c>
      <c r="BE165" s="217">
        <f t="shared" si="14"/>
        <v>0</v>
      </c>
      <c r="BF165" s="217">
        <f t="shared" si="15"/>
        <v>0</v>
      </c>
      <c r="BG165" s="217">
        <f t="shared" si="16"/>
        <v>0</v>
      </c>
      <c r="BH165" s="217">
        <f t="shared" si="17"/>
        <v>0</v>
      </c>
      <c r="BI165" s="217">
        <f t="shared" si="18"/>
        <v>0</v>
      </c>
      <c r="BJ165" s="14" t="s">
        <v>80</v>
      </c>
      <c r="BK165" s="217">
        <f t="shared" si="19"/>
        <v>0</v>
      </c>
      <c r="BL165" s="14" t="s">
        <v>218</v>
      </c>
      <c r="BM165" s="216" t="s">
        <v>370</v>
      </c>
    </row>
    <row r="166" spans="1:65" s="2" customFormat="1" ht="21.75" customHeight="1">
      <c r="A166" s="31"/>
      <c r="B166" s="32"/>
      <c r="C166" s="205" t="s">
        <v>270</v>
      </c>
      <c r="D166" s="205" t="s">
        <v>153</v>
      </c>
      <c r="E166" s="206" t="s">
        <v>1102</v>
      </c>
      <c r="F166" s="207" t="s">
        <v>1103</v>
      </c>
      <c r="G166" s="208" t="s">
        <v>205</v>
      </c>
      <c r="H166" s="209">
        <v>20</v>
      </c>
      <c r="I166" s="210"/>
      <c r="J166" s="211">
        <f t="shared" si="10"/>
        <v>0</v>
      </c>
      <c r="K166" s="207" t="s">
        <v>1</v>
      </c>
      <c r="L166" s="36"/>
      <c r="M166" s="212" t="s">
        <v>1</v>
      </c>
      <c r="N166" s="213" t="s">
        <v>40</v>
      </c>
      <c r="O166" s="68"/>
      <c r="P166" s="214">
        <f t="shared" si="11"/>
        <v>0</v>
      </c>
      <c r="Q166" s="214">
        <v>0</v>
      </c>
      <c r="R166" s="214">
        <f t="shared" si="12"/>
        <v>0</v>
      </c>
      <c r="S166" s="214">
        <v>0</v>
      </c>
      <c r="T166" s="21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6" t="s">
        <v>218</v>
      </c>
      <c r="AT166" s="216" t="s">
        <v>153</v>
      </c>
      <c r="AU166" s="216" t="s">
        <v>84</v>
      </c>
      <c r="AY166" s="14" t="s">
        <v>151</v>
      </c>
      <c r="BE166" s="217">
        <f t="shared" si="14"/>
        <v>0</v>
      </c>
      <c r="BF166" s="217">
        <f t="shared" si="15"/>
        <v>0</v>
      </c>
      <c r="BG166" s="217">
        <f t="shared" si="16"/>
        <v>0</v>
      </c>
      <c r="BH166" s="217">
        <f t="shared" si="17"/>
        <v>0</v>
      </c>
      <c r="BI166" s="217">
        <f t="shared" si="18"/>
        <v>0</v>
      </c>
      <c r="BJ166" s="14" t="s">
        <v>80</v>
      </c>
      <c r="BK166" s="217">
        <f t="shared" si="19"/>
        <v>0</v>
      </c>
      <c r="BL166" s="14" t="s">
        <v>218</v>
      </c>
      <c r="BM166" s="216" t="s">
        <v>378</v>
      </c>
    </row>
    <row r="167" spans="1:65" s="2" customFormat="1" ht="16.5" customHeight="1">
      <c r="A167" s="31"/>
      <c r="B167" s="32"/>
      <c r="C167" s="219" t="s">
        <v>274</v>
      </c>
      <c r="D167" s="219" t="s">
        <v>537</v>
      </c>
      <c r="E167" s="220" t="s">
        <v>1104</v>
      </c>
      <c r="F167" s="221" t="s">
        <v>1105</v>
      </c>
      <c r="G167" s="222" t="s">
        <v>205</v>
      </c>
      <c r="H167" s="223">
        <v>21</v>
      </c>
      <c r="I167" s="224"/>
      <c r="J167" s="225">
        <f t="shared" si="10"/>
        <v>0</v>
      </c>
      <c r="K167" s="221" t="s">
        <v>1</v>
      </c>
      <c r="L167" s="226"/>
      <c r="M167" s="227" t="s">
        <v>1</v>
      </c>
      <c r="N167" s="228" t="s">
        <v>40</v>
      </c>
      <c r="O167" s="68"/>
      <c r="P167" s="214">
        <f t="shared" si="11"/>
        <v>0</v>
      </c>
      <c r="Q167" s="214">
        <v>0</v>
      </c>
      <c r="R167" s="214">
        <f t="shared" si="12"/>
        <v>0</v>
      </c>
      <c r="S167" s="214">
        <v>0</v>
      </c>
      <c r="T167" s="215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6" t="s">
        <v>290</v>
      </c>
      <c r="AT167" s="216" t="s">
        <v>537</v>
      </c>
      <c r="AU167" s="216" t="s">
        <v>84</v>
      </c>
      <c r="AY167" s="14" t="s">
        <v>151</v>
      </c>
      <c r="BE167" s="217">
        <f t="shared" si="14"/>
        <v>0</v>
      </c>
      <c r="BF167" s="217">
        <f t="shared" si="15"/>
        <v>0</v>
      </c>
      <c r="BG167" s="217">
        <f t="shared" si="16"/>
        <v>0</v>
      </c>
      <c r="BH167" s="217">
        <f t="shared" si="17"/>
        <v>0</v>
      </c>
      <c r="BI167" s="217">
        <f t="shared" si="18"/>
        <v>0</v>
      </c>
      <c r="BJ167" s="14" t="s">
        <v>80</v>
      </c>
      <c r="BK167" s="217">
        <f t="shared" si="19"/>
        <v>0</v>
      </c>
      <c r="BL167" s="14" t="s">
        <v>218</v>
      </c>
      <c r="BM167" s="216" t="s">
        <v>389</v>
      </c>
    </row>
    <row r="168" spans="1:65" s="2" customFormat="1" ht="21.75" customHeight="1">
      <c r="A168" s="31"/>
      <c r="B168" s="32"/>
      <c r="C168" s="205" t="s">
        <v>278</v>
      </c>
      <c r="D168" s="205" t="s">
        <v>153</v>
      </c>
      <c r="E168" s="206" t="s">
        <v>927</v>
      </c>
      <c r="F168" s="207" t="s">
        <v>928</v>
      </c>
      <c r="G168" s="208" t="s">
        <v>205</v>
      </c>
      <c r="H168" s="209">
        <v>50</v>
      </c>
      <c r="I168" s="210"/>
      <c r="J168" s="211">
        <f t="shared" si="10"/>
        <v>0</v>
      </c>
      <c r="K168" s="207" t="s">
        <v>157</v>
      </c>
      <c r="L168" s="36"/>
      <c r="M168" s="212" t="s">
        <v>1</v>
      </c>
      <c r="N168" s="213" t="s">
        <v>40</v>
      </c>
      <c r="O168" s="68"/>
      <c r="P168" s="214">
        <f t="shared" si="11"/>
        <v>0</v>
      </c>
      <c r="Q168" s="214">
        <v>0</v>
      </c>
      <c r="R168" s="214">
        <f t="shared" si="12"/>
        <v>0</v>
      </c>
      <c r="S168" s="214">
        <v>0</v>
      </c>
      <c r="T168" s="215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6" t="s">
        <v>218</v>
      </c>
      <c r="AT168" s="216" t="s">
        <v>153</v>
      </c>
      <c r="AU168" s="216" t="s">
        <v>84</v>
      </c>
      <c r="AY168" s="14" t="s">
        <v>151</v>
      </c>
      <c r="BE168" s="217">
        <f t="shared" si="14"/>
        <v>0</v>
      </c>
      <c r="BF168" s="217">
        <f t="shared" si="15"/>
        <v>0</v>
      </c>
      <c r="BG168" s="217">
        <f t="shared" si="16"/>
        <v>0</v>
      </c>
      <c r="BH168" s="217">
        <f t="shared" si="17"/>
        <v>0</v>
      </c>
      <c r="BI168" s="217">
        <f t="shared" si="18"/>
        <v>0</v>
      </c>
      <c r="BJ168" s="14" t="s">
        <v>80</v>
      </c>
      <c r="BK168" s="217">
        <f t="shared" si="19"/>
        <v>0</v>
      </c>
      <c r="BL168" s="14" t="s">
        <v>218</v>
      </c>
      <c r="BM168" s="216" t="s">
        <v>397</v>
      </c>
    </row>
    <row r="169" spans="1:65" s="2" customFormat="1" ht="16.5" customHeight="1">
      <c r="A169" s="31"/>
      <c r="B169" s="32"/>
      <c r="C169" s="219" t="s">
        <v>282</v>
      </c>
      <c r="D169" s="219" t="s">
        <v>537</v>
      </c>
      <c r="E169" s="220" t="s">
        <v>929</v>
      </c>
      <c r="F169" s="221" t="s">
        <v>930</v>
      </c>
      <c r="G169" s="222" t="s">
        <v>205</v>
      </c>
      <c r="H169" s="223">
        <v>52.5</v>
      </c>
      <c r="I169" s="224"/>
      <c r="J169" s="225">
        <f t="shared" si="10"/>
        <v>0</v>
      </c>
      <c r="K169" s="221" t="s">
        <v>1</v>
      </c>
      <c r="L169" s="226"/>
      <c r="M169" s="227" t="s">
        <v>1</v>
      </c>
      <c r="N169" s="228" t="s">
        <v>40</v>
      </c>
      <c r="O169" s="68"/>
      <c r="P169" s="214">
        <f t="shared" si="11"/>
        <v>0</v>
      </c>
      <c r="Q169" s="214">
        <v>0</v>
      </c>
      <c r="R169" s="214">
        <f t="shared" si="12"/>
        <v>0</v>
      </c>
      <c r="S169" s="214">
        <v>0</v>
      </c>
      <c r="T169" s="215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6" t="s">
        <v>290</v>
      </c>
      <c r="AT169" s="216" t="s">
        <v>537</v>
      </c>
      <c r="AU169" s="216" t="s">
        <v>84</v>
      </c>
      <c r="AY169" s="14" t="s">
        <v>151</v>
      </c>
      <c r="BE169" s="217">
        <f t="shared" si="14"/>
        <v>0</v>
      </c>
      <c r="BF169" s="217">
        <f t="shared" si="15"/>
        <v>0</v>
      </c>
      <c r="BG169" s="217">
        <f t="shared" si="16"/>
        <v>0</v>
      </c>
      <c r="BH169" s="217">
        <f t="shared" si="17"/>
        <v>0</v>
      </c>
      <c r="BI169" s="217">
        <f t="shared" si="18"/>
        <v>0</v>
      </c>
      <c r="BJ169" s="14" t="s">
        <v>80</v>
      </c>
      <c r="BK169" s="217">
        <f t="shared" si="19"/>
        <v>0</v>
      </c>
      <c r="BL169" s="14" t="s">
        <v>218</v>
      </c>
      <c r="BM169" s="216" t="s">
        <v>405</v>
      </c>
    </row>
    <row r="170" spans="1:65" s="2" customFormat="1" ht="21.75" customHeight="1">
      <c r="A170" s="31"/>
      <c r="B170" s="32"/>
      <c r="C170" s="205" t="s">
        <v>286</v>
      </c>
      <c r="D170" s="205" t="s">
        <v>153</v>
      </c>
      <c r="E170" s="206" t="s">
        <v>927</v>
      </c>
      <c r="F170" s="207" t="s">
        <v>928</v>
      </c>
      <c r="G170" s="208" t="s">
        <v>205</v>
      </c>
      <c r="H170" s="209">
        <v>90</v>
      </c>
      <c r="I170" s="210"/>
      <c r="J170" s="211">
        <f t="shared" si="10"/>
        <v>0</v>
      </c>
      <c r="K170" s="207" t="s">
        <v>157</v>
      </c>
      <c r="L170" s="36"/>
      <c r="M170" s="212" t="s">
        <v>1</v>
      </c>
      <c r="N170" s="213" t="s">
        <v>40</v>
      </c>
      <c r="O170" s="68"/>
      <c r="P170" s="214">
        <f t="shared" si="11"/>
        <v>0</v>
      </c>
      <c r="Q170" s="214">
        <v>0</v>
      </c>
      <c r="R170" s="214">
        <f t="shared" si="12"/>
        <v>0</v>
      </c>
      <c r="S170" s="214">
        <v>0</v>
      </c>
      <c r="T170" s="215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6" t="s">
        <v>218</v>
      </c>
      <c r="AT170" s="216" t="s">
        <v>153</v>
      </c>
      <c r="AU170" s="216" t="s">
        <v>84</v>
      </c>
      <c r="AY170" s="14" t="s">
        <v>151</v>
      </c>
      <c r="BE170" s="217">
        <f t="shared" si="14"/>
        <v>0</v>
      </c>
      <c r="BF170" s="217">
        <f t="shared" si="15"/>
        <v>0</v>
      </c>
      <c r="BG170" s="217">
        <f t="shared" si="16"/>
        <v>0</v>
      </c>
      <c r="BH170" s="217">
        <f t="shared" si="17"/>
        <v>0</v>
      </c>
      <c r="BI170" s="217">
        <f t="shared" si="18"/>
        <v>0</v>
      </c>
      <c r="BJ170" s="14" t="s">
        <v>80</v>
      </c>
      <c r="BK170" s="217">
        <f t="shared" si="19"/>
        <v>0</v>
      </c>
      <c r="BL170" s="14" t="s">
        <v>218</v>
      </c>
      <c r="BM170" s="216" t="s">
        <v>413</v>
      </c>
    </row>
    <row r="171" spans="1:65" s="2" customFormat="1" ht="16.5" customHeight="1">
      <c r="A171" s="31"/>
      <c r="B171" s="32"/>
      <c r="C171" s="219" t="s">
        <v>290</v>
      </c>
      <c r="D171" s="219" t="s">
        <v>537</v>
      </c>
      <c r="E171" s="220" t="s">
        <v>931</v>
      </c>
      <c r="F171" s="221" t="s">
        <v>932</v>
      </c>
      <c r="G171" s="222" t="s">
        <v>205</v>
      </c>
      <c r="H171" s="223">
        <v>94.5</v>
      </c>
      <c r="I171" s="224"/>
      <c r="J171" s="225">
        <f t="shared" si="10"/>
        <v>0</v>
      </c>
      <c r="K171" s="221" t="s">
        <v>1</v>
      </c>
      <c r="L171" s="226"/>
      <c r="M171" s="227" t="s">
        <v>1</v>
      </c>
      <c r="N171" s="228" t="s">
        <v>40</v>
      </c>
      <c r="O171" s="68"/>
      <c r="P171" s="214">
        <f t="shared" si="11"/>
        <v>0</v>
      </c>
      <c r="Q171" s="214">
        <v>0</v>
      </c>
      <c r="R171" s="214">
        <f t="shared" si="12"/>
        <v>0</v>
      </c>
      <c r="S171" s="214">
        <v>0</v>
      </c>
      <c r="T171" s="215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6" t="s">
        <v>290</v>
      </c>
      <c r="AT171" s="216" t="s">
        <v>537</v>
      </c>
      <c r="AU171" s="216" t="s">
        <v>84</v>
      </c>
      <c r="AY171" s="14" t="s">
        <v>151</v>
      </c>
      <c r="BE171" s="217">
        <f t="shared" si="14"/>
        <v>0</v>
      </c>
      <c r="BF171" s="217">
        <f t="shared" si="15"/>
        <v>0</v>
      </c>
      <c r="BG171" s="217">
        <f t="shared" si="16"/>
        <v>0</v>
      </c>
      <c r="BH171" s="217">
        <f t="shared" si="17"/>
        <v>0</v>
      </c>
      <c r="BI171" s="217">
        <f t="shared" si="18"/>
        <v>0</v>
      </c>
      <c r="BJ171" s="14" t="s">
        <v>80</v>
      </c>
      <c r="BK171" s="217">
        <f t="shared" si="19"/>
        <v>0</v>
      </c>
      <c r="BL171" s="14" t="s">
        <v>218</v>
      </c>
      <c r="BM171" s="216" t="s">
        <v>421</v>
      </c>
    </row>
    <row r="172" spans="1:65" s="2" customFormat="1" ht="21.75" customHeight="1">
      <c r="A172" s="31"/>
      <c r="B172" s="32"/>
      <c r="C172" s="205" t="s">
        <v>294</v>
      </c>
      <c r="D172" s="205" t="s">
        <v>153</v>
      </c>
      <c r="E172" s="206" t="s">
        <v>933</v>
      </c>
      <c r="F172" s="207" t="s">
        <v>934</v>
      </c>
      <c r="G172" s="208" t="s">
        <v>205</v>
      </c>
      <c r="H172" s="209">
        <v>190</v>
      </c>
      <c r="I172" s="210"/>
      <c r="J172" s="211">
        <f t="shared" si="10"/>
        <v>0</v>
      </c>
      <c r="K172" s="207" t="s">
        <v>157</v>
      </c>
      <c r="L172" s="36"/>
      <c r="M172" s="212" t="s">
        <v>1</v>
      </c>
      <c r="N172" s="213" t="s">
        <v>40</v>
      </c>
      <c r="O172" s="68"/>
      <c r="P172" s="214">
        <f t="shared" si="11"/>
        <v>0</v>
      </c>
      <c r="Q172" s="214">
        <v>0</v>
      </c>
      <c r="R172" s="214">
        <f t="shared" si="12"/>
        <v>0</v>
      </c>
      <c r="S172" s="214">
        <v>0</v>
      </c>
      <c r="T172" s="215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6" t="s">
        <v>218</v>
      </c>
      <c r="AT172" s="216" t="s">
        <v>153</v>
      </c>
      <c r="AU172" s="216" t="s">
        <v>84</v>
      </c>
      <c r="AY172" s="14" t="s">
        <v>151</v>
      </c>
      <c r="BE172" s="217">
        <f t="shared" si="14"/>
        <v>0</v>
      </c>
      <c r="BF172" s="217">
        <f t="shared" si="15"/>
        <v>0</v>
      </c>
      <c r="BG172" s="217">
        <f t="shared" si="16"/>
        <v>0</v>
      </c>
      <c r="BH172" s="217">
        <f t="shared" si="17"/>
        <v>0</v>
      </c>
      <c r="BI172" s="217">
        <f t="shared" si="18"/>
        <v>0</v>
      </c>
      <c r="BJ172" s="14" t="s">
        <v>80</v>
      </c>
      <c r="BK172" s="217">
        <f t="shared" si="19"/>
        <v>0</v>
      </c>
      <c r="BL172" s="14" t="s">
        <v>218</v>
      </c>
      <c r="BM172" s="216" t="s">
        <v>429</v>
      </c>
    </row>
    <row r="173" spans="1:65" s="2" customFormat="1" ht="16.5" customHeight="1">
      <c r="A173" s="31"/>
      <c r="B173" s="32"/>
      <c r="C173" s="219" t="s">
        <v>298</v>
      </c>
      <c r="D173" s="219" t="s">
        <v>537</v>
      </c>
      <c r="E173" s="220" t="s">
        <v>935</v>
      </c>
      <c r="F173" s="221" t="s">
        <v>936</v>
      </c>
      <c r="G173" s="222" t="s">
        <v>205</v>
      </c>
      <c r="H173" s="223">
        <v>199.5</v>
      </c>
      <c r="I173" s="224"/>
      <c r="J173" s="225">
        <f t="shared" si="10"/>
        <v>0</v>
      </c>
      <c r="K173" s="221" t="s">
        <v>1</v>
      </c>
      <c r="L173" s="226"/>
      <c r="M173" s="227" t="s">
        <v>1</v>
      </c>
      <c r="N173" s="228" t="s">
        <v>40</v>
      </c>
      <c r="O173" s="68"/>
      <c r="P173" s="214">
        <f t="shared" si="11"/>
        <v>0</v>
      </c>
      <c r="Q173" s="214">
        <v>0</v>
      </c>
      <c r="R173" s="214">
        <f t="shared" si="12"/>
        <v>0</v>
      </c>
      <c r="S173" s="214">
        <v>0</v>
      </c>
      <c r="T173" s="215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6" t="s">
        <v>290</v>
      </c>
      <c r="AT173" s="216" t="s">
        <v>537</v>
      </c>
      <c r="AU173" s="216" t="s">
        <v>84</v>
      </c>
      <c r="AY173" s="14" t="s">
        <v>151</v>
      </c>
      <c r="BE173" s="217">
        <f t="shared" si="14"/>
        <v>0</v>
      </c>
      <c r="BF173" s="217">
        <f t="shared" si="15"/>
        <v>0</v>
      </c>
      <c r="BG173" s="217">
        <f t="shared" si="16"/>
        <v>0</v>
      </c>
      <c r="BH173" s="217">
        <f t="shared" si="17"/>
        <v>0</v>
      </c>
      <c r="BI173" s="217">
        <f t="shared" si="18"/>
        <v>0</v>
      </c>
      <c r="BJ173" s="14" t="s">
        <v>80</v>
      </c>
      <c r="BK173" s="217">
        <f t="shared" si="19"/>
        <v>0</v>
      </c>
      <c r="BL173" s="14" t="s">
        <v>218</v>
      </c>
      <c r="BM173" s="216" t="s">
        <v>437</v>
      </c>
    </row>
    <row r="174" spans="1:65" s="2" customFormat="1" ht="21.75" customHeight="1">
      <c r="A174" s="31"/>
      <c r="B174" s="32"/>
      <c r="C174" s="205" t="s">
        <v>302</v>
      </c>
      <c r="D174" s="205" t="s">
        <v>153</v>
      </c>
      <c r="E174" s="206" t="s">
        <v>933</v>
      </c>
      <c r="F174" s="207" t="s">
        <v>934</v>
      </c>
      <c r="G174" s="208" t="s">
        <v>205</v>
      </c>
      <c r="H174" s="209">
        <v>40</v>
      </c>
      <c r="I174" s="210"/>
      <c r="J174" s="211">
        <f t="shared" si="10"/>
        <v>0</v>
      </c>
      <c r="K174" s="207" t="s">
        <v>157</v>
      </c>
      <c r="L174" s="36"/>
      <c r="M174" s="212" t="s">
        <v>1</v>
      </c>
      <c r="N174" s="213" t="s">
        <v>40</v>
      </c>
      <c r="O174" s="68"/>
      <c r="P174" s="214">
        <f t="shared" si="11"/>
        <v>0</v>
      </c>
      <c r="Q174" s="214">
        <v>0</v>
      </c>
      <c r="R174" s="214">
        <f t="shared" si="12"/>
        <v>0</v>
      </c>
      <c r="S174" s="214">
        <v>0</v>
      </c>
      <c r="T174" s="215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6" t="s">
        <v>218</v>
      </c>
      <c r="AT174" s="216" t="s">
        <v>153</v>
      </c>
      <c r="AU174" s="216" t="s">
        <v>84</v>
      </c>
      <c r="AY174" s="14" t="s">
        <v>151</v>
      </c>
      <c r="BE174" s="217">
        <f t="shared" si="14"/>
        <v>0</v>
      </c>
      <c r="BF174" s="217">
        <f t="shared" si="15"/>
        <v>0</v>
      </c>
      <c r="BG174" s="217">
        <f t="shared" si="16"/>
        <v>0</v>
      </c>
      <c r="BH174" s="217">
        <f t="shared" si="17"/>
        <v>0</v>
      </c>
      <c r="BI174" s="217">
        <f t="shared" si="18"/>
        <v>0</v>
      </c>
      <c r="BJ174" s="14" t="s">
        <v>80</v>
      </c>
      <c r="BK174" s="217">
        <f t="shared" si="19"/>
        <v>0</v>
      </c>
      <c r="BL174" s="14" t="s">
        <v>218</v>
      </c>
      <c r="BM174" s="216" t="s">
        <v>445</v>
      </c>
    </row>
    <row r="175" spans="1:65" s="2" customFormat="1" ht="16.5" customHeight="1">
      <c r="A175" s="31"/>
      <c r="B175" s="32"/>
      <c r="C175" s="219" t="s">
        <v>306</v>
      </c>
      <c r="D175" s="219" t="s">
        <v>537</v>
      </c>
      <c r="E175" s="220" t="s">
        <v>1233</v>
      </c>
      <c r="F175" s="221" t="s">
        <v>1234</v>
      </c>
      <c r="G175" s="222" t="s">
        <v>205</v>
      </c>
      <c r="H175" s="223">
        <v>42</v>
      </c>
      <c r="I175" s="224"/>
      <c r="J175" s="225">
        <f t="shared" si="10"/>
        <v>0</v>
      </c>
      <c r="K175" s="221" t="s">
        <v>1</v>
      </c>
      <c r="L175" s="226"/>
      <c r="M175" s="227" t="s">
        <v>1</v>
      </c>
      <c r="N175" s="228" t="s">
        <v>40</v>
      </c>
      <c r="O175" s="68"/>
      <c r="P175" s="214">
        <f t="shared" si="11"/>
        <v>0</v>
      </c>
      <c r="Q175" s="214">
        <v>0</v>
      </c>
      <c r="R175" s="214">
        <f t="shared" si="12"/>
        <v>0</v>
      </c>
      <c r="S175" s="214">
        <v>0</v>
      </c>
      <c r="T175" s="215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6" t="s">
        <v>290</v>
      </c>
      <c r="AT175" s="216" t="s">
        <v>537</v>
      </c>
      <c r="AU175" s="216" t="s">
        <v>84</v>
      </c>
      <c r="AY175" s="14" t="s">
        <v>151</v>
      </c>
      <c r="BE175" s="217">
        <f t="shared" si="14"/>
        <v>0</v>
      </c>
      <c r="BF175" s="217">
        <f t="shared" si="15"/>
        <v>0</v>
      </c>
      <c r="BG175" s="217">
        <f t="shared" si="16"/>
        <v>0</v>
      </c>
      <c r="BH175" s="217">
        <f t="shared" si="17"/>
        <v>0</v>
      </c>
      <c r="BI175" s="217">
        <f t="shared" si="18"/>
        <v>0</v>
      </c>
      <c r="BJ175" s="14" t="s">
        <v>80</v>
      </c>
      <c r="BK175" s="217">
        <f t="shared" si="19"/>
        <v>0</v>
      </c>
      <c r="BL175" s="14" t="s">
        <v>218</v>
      </c>
      <c r="BM175" s="216" t="s">
        <v>453</v>
      </c>
    </row>
    <row r="176" spans="1:65" s="2" customFormat="1" ht="21.75" customHeight="1">
      <c r="A176" s="31"/>
      <c r="B176" s="32"/>
      <c r="C176" s="205" t="s">
        <v>310</v>
      </c>
      <c r="D176" s="205" t="s">
        <v>153</v>
      </c>
      <c r="E176" s="206" t="s">
        <v>954</v>
      </c>
      <c r="F176" s="207" t="s">
        <v>955</v>
      </c>
      <c r="G176" s="208" t="s">
        <v>172</v>
      </c>
      <c r="H176" s="209">
        <v>17</v>
      </c>
      <c r="I176" s="210"/>
      <c r="J176" s="211">
        <f t="shared" si="10"/>
        <v>0</v>
      </c>
      <c r="K176" s="207" t="s">
        <v>157</v>
      </c>
      <c r="L176" s="36"/>
      <c r="M176" s="212" t="s">
        <v>1</v>
      </c>
      <c r="N176" s="213" t="s">
        <v>40</v>
      </c>
      <c r="O176" s="68"/>
      <c r="P176" s="214">
        <f t="shared" si="11"/>
        <v>0</v>
      </c>
      <c r="Q176" s="214">
        <v>0</v>
      </c>
      <c r="R176" s="214">
        <f t="shared" si="12"/>
        <v>0</v>
      </c>
      <c r="S176" s="214">
        <v>0</v>
      </c>
      <c r="T176" s="215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6" t="s">
        <v>218</v>
      </c>
      <c r="AT176" s="216" t="s">
        <v>153</v>
      </c>
      <c r="AU176" s="216" t="s">
        <v>84</v>
      </c>
      <c r="AY176" s="14" t="s">
        <v>151</v>
      </c>
      <c r="BE176" s="217">
        <f t="shared" si="14"/>
        <v>0</v>
      </c>
      <c r="BF176" s="217">
        <f t="shared" si="15"/>
        <v>0</v>
      </c>
      <c r="BG176" s="217">
        <f t="shared" si="16"/>
        <v>0</v>
      </c>
      <c r="BH176" s="217">
        <f t="shared" si="17"/>
        <v>0</v>
      </c>
      <c r="BI176" s="217">
        <f t="shared" si="18"/>
        <v>0</v>
      </c>
      <c r="BJ176" s="14" t="s">
        <v>80</v>
      </c>
      <c r="BK176" s="217">
        <f t="shared" si="19"/>
        <v>0</v>
      </c>
      <c r="BL176" s="14" t="s">
        <v>218</v>
      </c>
      <c r="BM176" s="216" t="s">
        <v>461</v>
      </c>
    </row>
    <row r="177" spans="1:65" s="2" customFormat="1" ht="16.5" customHeight="1">
      <c r="A177" s="31"/>
      <c r="B177" s="32"/>
      <c r="C177" s="219" t="s">
        <v>314</v>
      </c>
      <c r="D177" s="219" t="s">
        <v>537</v>
      </c>
      <c r="E177" s="220" t="s">
        <v>956</v>
      </c>
      <c r="F177" s="221" t="s">
        <v>957</v>
      </c>
      <c r="G177" s="222" t="s">
        <v>172</v>
      </c>
      <c r="H177" s="223">
        <v>13</v>
      </c>
      <c r="I177" s="224"/>
      <c r="J177" s="225">
        <f t="shared" si="10"/>
        <v>0</v>
      </c>
      <c r="K177" s="221" t="s">
        <v>1</v>
      </c>
      <c r="L177" s="226"/>
      <c r="M177" s="227" t="s">
        <v>1</v>
      </c>
      <c r="N177" s="228" t="s">
        <v>40</v>
      </c>
      <c r="O177" s="68"/>
      <c r="P177" s="214">
        <f t="shared" si="11"/>
        <v>0</v>
      </c>
      <c r="Q177" s="214">
        <v>0</v>
      </c>
      <c r="R177" s="214">
        <f t="shared" si="12"/>
        <v>0</v>
      </c>
      <c r="S177" s="214">
        <v>0</v>
      </c>
      <c r="T177" s="215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6" t="s">
        <v>290</v>
      </c>
      <c r="AT177" s="216" t="s">
        <v>537</v>
      </c>
      <c r="AU177" s="216" t="s">
        <v>84</v>
      </c>
      <c r="AY177" s="14" t="s">
        <v>151</v>
      </c>
      <c r="BE177" s="217">
        <f t="shared" si="14"/>
        <v>0</v>
      </c>
      <c r="BF177" s="217">
        <f t="shared" si="15"/>
        <v>0</v>
      </c>
      <c r="BG177" s="217">
        <f t="shared" si="16"/>
        <v>0</v>
      </c>
      <c r="BH177" s="217">
        <f t="shared" si="17"/>
        <v>0</v>
      </c>
      <c r="BI177" s="217">
        <f t="shared" si="18"/>
        <v>0</v>
      </c>
      <c r="BJ177" s="14" t="s">
        <v>80</v>
      </c>
      <c r="BK177" s="217">
        <f t="shared" si="19"/>
        <v>0</v>
      </c>
      <c r="BL177" s="14" t="s">
        <v>218</v>
      </c>
      <c r="BM177" s="216" t="s">
        <v>469</v>
      </c>
    </row>
    <row r="178" spans="1:65" s="2" customFormat="1" ht="16.5" customHeight="1">
      <c r="A178" s="31"/>
      <c r="B178" s="32"/>
      <c r="C178" s="219" t="s">
        <v>75</v>
      </c>
      <c r="D178" s="219" t="s">
        <v>537</v>
      </c>
      <c r="E178" s="220" t="s">
        <v>1235</v>
      </c>
      <c r="F178" s="221" t="s">
        <v>1236</v>
      </c>
      <c r="G178" s="222" t="s">
        <v>172</v>
      </c>
      <c r="H178" s="223">
        <v>3</v>
      </c>
      <c r="I178" s="224"/>
      <c r="J178" s="225">
        <f t="shared" si="10"/>
        <v>0</v>
      </c>
      <c r="K178" s="221" t="s">
        <v>1</v>
      </c>
      <c r="L178" s="226"/>
      <c r="M178" s="227" t="s">
        <v>1</v>
      </c>
      <c r="N178" s="228" t="s">
        <v>40</v>
      </c>
      <c r="O178" s="68"/>
      <c r="P178" s="214">
        <f t="shared" si="11"/>
        <v>0</v>
      </c>
      <c r="Q178" s="214">
        <v>0</v>
      </c>
      <c r="R178" s="214">
        <f t="shared" si="12"/>
        <v>0</v>
      </c>
      <c r="S178" s="214">
        <v>0</v>
      </c>
      <c r="T178" s="215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6" t="s">
        <v>290</v>
      </c>
      <c r="AT178" s="216" t="s">
        <v>537</v>
      </c>
      <c r="AU178" s="216" t="s">
        <v>84</v>
      </c>
      <c r="AY178" s="14" t="s">
        <v>151</v>
      </c>
      <c r="BE178" s="217">
        <f t="shared" si="14"/>
        <v>0</v>
      </c>
      <c r="BF178" s="217">
        <f t="shared" si="15"/>
        <v>0</v>
      </c>
      <c r="BG178" s="217">
        <f t="shared" si="16"/>
        <v>0</v>
      </c>
      <c r="BH178" s="217">
        <f t="shared" si="17"/>
        <v>0</v>
      </c>
      <c r="BI178" s="217">
        <f t="shared" si="18"/>
        <v>0</v>
      </c>
      <c r="BJ178" s="14" t="s">
        <v>80</v>
      </c>
      <c r="BK178" s="217">
        <f t="shared" si="19"/>
        <v>0</v>
      </c>
      <c r="BL178" s="14" t="s">
        <v>218</v>
      </c>
      <c r="BM178" s="216" t="s">
        <v>477</v>
      </c>
    </row>
    <row r="179" spans="1:65" s="2" customFormat="1" ht="16.5" customHeight="1">
      <c r="A179" s="31"/>
      <c r="B179" s="32"/>
      <c r="C179" s="219" t="s">
        <v>75</v>
      </c>
      <c r="D179" s="219" t="s">
        <v>537</v>
      </c>
      <c r="E179" s="220" t="s">
        <v>1237</v>
      </c>
      <c r="F179" s="221" t="s">
        <v>1238</v>
      </c>
      <c r="G179" s="222" t="s">
        <v>172</v>
      </c>
      <c r="H179" s="223">
        <v>1</v>
      </c>
      <c r="I179" s="224"/>
      <c r="J179" s="225">
        <f t="shared" si="10"/>
        <v>0</v>
      </c>
      <c r="K179" s="221" t="s">
        <v>1</v>
      </c>
      <c r="L179" s="226"/>
      <c r="M179" s="227" t="s">
        <v>1</v>
      </c>
      <c r="N179" s="228" t="s">
        <v>40</v>
      </c>
      <c r="O179" s="68"/>
      <c r="P179" s="214">
        <f t="shared" si="11"/>
        <v>0</v>
      </c>
      <c r="Q179" s="214">
        <v>0</v>
      </c>
      <c r="R179" s="214">
        <f t="shared" si="12"/>
        <v>0</v>
      </c>
      <c r="S179" s="214">
        <v>0</v>
      </c>
      <c r="T179" s="215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6" t="s">
        <v>290</v>
      </c>
      <c r="AT179" s="216" t="s">
        <v>537</v>
      </c>
      <c r="AU179" s="216" t="s">
        <v>84</v>
      </c>
      <c r="AY179" s="14" t="s">
        <v>151</v>
      </c>
      <c r="BE179" s="217">
        <f t="shared" si="14"/>
        <v>0</v>
      </c>
      <c r="BF179" s="217">
        <f t="shared" si="15"/>
        <v>0</v>
      </c>
      <c r="BG179" s="217">
        <f t="shared" si="16"/>
        <v>0</v>
      </c>
      <c r="BH179" s="217">
        <f t="shared" si="17"/>
        <v>0</v>
      </c>
      <c r="BI179" s="217">
        <f t="shared" si="18"/>
        <v>0</v>
      </c>
      <c r="BJ179" s="14" t="s">
        <v>80</v>
      </c>
      <c r="BK179" s="217">
        <f t="shared" si="19"/>
        <v>0</v>
      </c>
      <c r="BL179" s="14" t="s">
        <v>218</v>
      </c>
      <c r="BM179" s="216" t="s">
        <v>485</v>
      </c>
    </row>
    <row r="180" spans="1:65" s="2" customFormat="1" ht="21.75" customHeight="1">
      <c r="A180" s="31"/>
      <c r="B180" s="32"/>
      <c r="C180" s="205" t="s">
        <v>318</v>
      </c>
      <c r="D180" s="205" t="s">
        <v>153</v>
      </c>
      <c r="E180" s="206" t="s">
        <v>958</v>
      </c>
      <c r="F180" s="207" t="s">
        <v>959</v>
      </c>
      <c r="G180" s="208" t="s">
        <v>172</v>
      </c>
      <c r="H180" s="209">
        <v>8</v>
      </c>
      <c r="I180" s="210"/>
      <c r="J180" s="211">
        <f t="shared" si="10"/>
        <v>0</v>
      </c>
      <c r="K180" s="207" t="s">
        <v>157</v>
      </c>
      <c r="L180" s="36"/>
      <c r="M180" s="212" t="s">
        <v>1</v>
      </c>
      <c r="N180" s="213" t="s">
        <v>40</v>
      </c>
      <c r="O180" s="68"/>
      <c r="P180" s="214">
        <f t="shared" si="11"/>
        <v>0</v>
      </c>
      <c r="Q180" s="214">
        <v>0</v>
      </c>
      <c r="R180" s="214">
        <f t="shared" si="12"/>
        <v>0</v>
      </c>
      <c r="S180" s="214">
        <v>0</v>
      </c>
      <c r="T180" s="215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6" t="s">
        <v>218</v>
      </c>
      <c r="AT180" s="216" t="s">
        <v>153</v>
      </c>
      <c r="AU180" s="216" t="s">
        <v>84</v>
      </c>
      <c r="AY180" s="14" t="s">
        <v>151</v>
      </c>
      <c r="BE180" s="217">
        <f t="shared" si="14"/>
        <v>0</v>
      </c>
      <c r="BF180" s="217">
        <f t="shared" si="15"/>
        <v>0</v>
      </c>
      <c r="BG180" s="217">
        <f t="shared" si="16"/>
        <v>0</v>
      </c>
      <c r="BH180" s="217">
        <f t="shared" si="17"/>
        <v>0</v>
      </c>
      <c r="BI180" s="217">
        <f t="shared" si="18"/>
        <v>0</v>
      </c>
      <c r="BJ180" s="14" t="s">
        <v>80</v>
      </c>
      <c r="BK180" s="217">
        <f t="shared" si="19"/>
        <v>0</v>
      </c>
      <c r="BL180" s="14" t="s">
        <v>218</v>
      </c>
      <c r="BM180" s="216" t="s">
        <v>493</v>
      </c>
    </row>
    <row r="181" spans="1:65" s="2" customFormat="1" ht="16.5" customHeight="1">
      <c r="A181" s="31"/>
      <c r="B181" s="32"/>
      <c r="C181" s="219" t="s">
        <v>322</v>
      </c>
      <c r="D181" s="219" t="s">
        <v>537</v>
      </c>
      <c r="E181" s="220" t="s">
        <v>960</v>
      </c>
      <c r="F181" s="221" t="s">
        <v>1239</v>
      </c>
      <c r="G181" s="222" t="s">
        <v>172</v>
      </c>
      <c r="H181" s="223">
        <v>8</v>
      </c>
      <c r="I181" s="224"/>
      <c r="J181" s="225">
        <f t="shared" si="10"/>
        <v>0</v>
      </c>
      <c r="K181" s="221" t="s">
        <v>1</v>
      </c>
      <c r="L181" s="226"/>
      <c r="M181" s="227" t="s">
        <v>1</v>
      </c>
      <c r="N181" s="228" t="s">
        <v>40</v>
      </c>
      <c r="O181" s="68"/>
      <c r="P181" s="214">
        <f t="shared" si="11"/>
        <v>0</v>
      </c>
      <c r="Q181" s="214">
        <v>0</v>
      </c>
      <c r="R181" s="214">
        <f t="shared" si="12"/>
        <v>0</v>
      </c>
      <c r="S181" s="214">
        <v>0</v>
      </c>
      <c r="T181" s="215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6" t="s">
        <v>290</v>
      </c>
      <c r="AT181" s="216" t="s">
        <v>537</v>
      </c>
      <c r="AU181" s="216" t="s">
        <v>84</v>
      </c>
      <c r="AY181" s="14" t="s">
        <v>151</v>
      </c>
      <c r="BE181" s="217">
        <f t="shared" si="14"/>
        <v>0</v>
      </c>
      <c r="BF181" s="217">
        <f t="shared" si="15"/>
        <v>0</v>
      </c>
      <c r="BG181" s="217">
        <f t="shared" si="16"/>
        <v>0</v>
      </c>
      <c r="BH181" s="217">
        <f t="shared" si="17"/>
        <v>0</v>
      </c>
      <c r="BI181" s="217">
        <f t="shared" si="18"/>
        <v>0</v>
      </c>
      <c r="BJ181" s="14" t="s">
        <v>80</v>
      </c>
      <c r="BK181" s="217">
        <f t="shared" si="19"/>
        <v>0</v>
      </c>
      <c r="BL181" s="14" t="s">
        <v>218</v>
      </c>
      <c r="BM181" s="216" t="s">
        <v>501</v>
      </c>
    </row>
    <row r="182" spans="1:65" s="2" customFormat="1" ht="16.5" customHeight="1">
      <c r="A182" s="31"/>
      <c r="B182" s="32"/>
      <c r="C182" s="219" t="s">
        <v>326</v>
      </c>
      <c r="D182" s="219" t="s">
        <v>537</v>
      </c>
      <c r="E182" s="220" t="s">
        <v>962</v>
      </c>
      <c r="F182" s="221" t="s">
        <v>963</v>
      </c>
      <c r="G182" s="222" t="s">
        <v>172</v>
      </c>
      <c r="H182" s="223">
        <v>0</v>
      </c>
      <c r="I182" s="224"/>
      <c r="J182" s="225">
        <f t="shared" si="10"/>
        <v>0</v>
      </c>
      <c r="K182" s="221" t="s">
        <v>1</v>
      </c>
      <c r="L182" s="226"/>
      <c r="M182" s="227" t="s">
        <v>1</v>
      </c>
      <c r="N182" s="228" t="s">
        <v>40</v>
      </c>
      <c r="O182" s="68"/>
      <c r="P182" s="214">
        <f t="shared" si="11"/>
        <v>0</v>
      </c>
      <c r="Q182" s="214">
        <v>0</v>
      </c>
      <c r="R182" s="214">
        <f t="shared" si="12"/>
        <v>0</v>
      </c>
      <c r="S182" s="214">
        <v>0</v>
      </c>
      <c r="T182" s="215">
        <f t="shared" si="1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6" t="s">
        <v>290</v>
      </c>
      <c r="AT182" s="216" t="s">
        <v>537</v>
      </c>
      <c r="AU182" s="216" t="s">
        <v>84</v>
      </c>
      <c r="AY182" s="14" t="s">
        <v>151</v>
      </c>
      <c r="BE182" s="217">
        <f t="shared" si="14"/>
        <v>0</v>
      </c>
      <c r="BF182" s="217">
        <f t="shared" si="15"/>
        <v>0</v>
      </c>
      <c r="BG182" s="217">
        <f t="shared" si="16"/>
        <v>0</v>
      </c>
      <c r="BH182" s="217">
        <f t="shared" si="17"/>
        <v>0</v>
      </c>
      <c r="BI182" s="217">
        <f t="shared" si="18"/>
        <v>0</v>
      </c>
      <c r="BJ182" s="14" t="s">
        <v>80</v>
      </c>
      <c r="BK182" s="217">
        <f t="shared" si="19"/>
        <v>0</v>
      </c>
      <c r="BL182" s="14" t="s">
        <v>218</v>
      </c>
      <c r="BM182" s="216" t="s">
        <v>509</v>
      </c>
    </row>
    <row r="183" spans="1:65" s="2" customFormat="1" ht="21.75" customHeight="1">
      <c r="A183" s="31"/>
      <c r="B183" s="32"/>
      <c r="C183" s="205" t="s">
        <v>330</v>
      </c>
      <c r="D183" s="205" t="s">
        <v>153</v>
      </c>
      <c r="E183" s="206" t="s">
        <v>1240</v>
      </c>
      <c r="F183" s="207" t="s">
        <v>1241</v>
      </c>
      <c r="G183" s="208" t="s">
        <v>172</v>
      </c>
      <c r="H183" s="209">
        <v>9</v>
      </c>
      <c r="I183" s="210"/>
      <c r="J183" s="211">
        <f t="shared" si="10"/>
        <v>0</v>
      </c>
      <c r="K183" s="207" t="s">
        <v>157</v>
      </c>
      <c r="L183" s="36"/>
      <c r="M183" s="212" t="s">
        <v>1</v>
      </c>
      <c r="N183" s="213" t="s">
        <v>40</v>
      </c>
      <c r="O183" s="68"/>
      <c r="P183" s="214">
        <f t="shared" si="11"/>
        <v>0</v>
      </c>
      <c r="Q183" s="214">
        <v>0</v>
      </c>
      <c r="R183" s="214">
        <f t="shared" si="12"/>
        <v>0</v>
      </c>
      <c r="S183" s="214">
        <v>0</v>
      </c>
      <c r="T183" s="215">
        <f t="shared" si="1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6" t="s">
        <v>218</v>
      </c>
      <c r="AT183" s="216" t="s">
        <v>153</v>
      </c>
      <c r="AU183" s="216" t="s">
        <v>84</v>
      </c>
      <c r="AY183" s="14" t="s">
        <v>151</v>
      </c>
      <c r="BE183" s="217">
        <f t="shared" si="14"/>
        <v>0</v>
      </c>
      <c r="BF183" s="217">
        <f t="shared" si="15"/>
        <v>0</v>
      </c>
      <c r="BG183" s="217">
        <f t="shared" si="16"/>
        <v>0</v>
      </c>
      <c r="BH183" s="217">
        <f t="shared" si="17"/>
        <v>0</v>
      </c>
      <c r="BI183" s="217">
        <f t="shared" si="18"/>
        <v>0</v>
      </c>
      <c r="BJ183" s="14" t="s">
        <v>80</v>
      </c>
      <c r="BK183" s="217">
        <f t="shared" si="19"/>
        <v>0</v>
      </c>
      <c r="BL183" s="14" t="s">
        <v>218</v>
      </c>
      <c r="BM183" s="216" t="s">
        <v>517</v>
      </c>
    </row>
    <row r="184" spans="1:65" s="2" customFormat="1" ht="16.5" customHeight="1">
      <c r="A184" s="31"/>
      <c r="B184" s="32"/>
      <c r="C184" s="219" t="s">
        <v>334</v>
      </c>
      <c r="D184" s="219" t="s">
        <v>537</v>
      </c>
      <c r="E184" s="220" t="s">
        <v>1242</v>
      </c>
      <c r="F184" s="221" t="s">
        <v>1243</v>
      </c>
      <c r="G184" s="222" t="s">
        <v>172</v>
      </c>
      <c r="H184" s="223">
        <v>9</v>
      </c>
      <c r="I184" s="224"/>
      <c r="J184" s="225">
        <f t="shared" si="10"/>
        <v>0</v>
      </c>
      <c r="K184" s="221" t="s">
        <v>1</v>
      </c>
      <c r="L184" s="226"/>
      <c r="M184" s="227" t="s">
        <v>1</v>
      </c>
      <c r="N184" s="228" t="s">
        <v>40</v>
      </c>
      <c r="O184" s="68"/>
      <c r="P184" s="214">
        <f t="shared" si="11"/>
        <v>0</v>
      </c>
      <c r="Q184" s="214">
        <v>0</v>
      </c>
      <c r="R184" s="214">
        <f t="shared" si="12"/>
        <v>0</v>
      </c>
      <c r="S184" s="214">
        <v>0</v>
      </c>
      <c r="T184" s="215">
        <f t="shared" si="1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6" t="s">
        <v>290</v>
      </c>
      <c r="AT184" s="216" t="s">
        <v>537</v>
      </c>
      <c r="AU184" s="216" t="s">
        <v>84</v>
      </c>
      <c r="AY184" s="14" t="s">
        <v>151</v>
      </c>
      <c r="BE184" s="217">
        <f t="shared" si="14"/>
        <v>0</v>
      </c>
      <c r="BF184" s="217">
        <f t="shared" si="15"/>
        <v>0</v>
      </c>
      <c r="BG184" s="217">
        <f t="shared" si="16"/>
        <v>0</v>
      </c>
      <c r="BH184" s="217">
        <f t="shared" si="17"/>
        <v>0</v>
      </c>
      <c r="BI184" s="217">
        <f t="shared" si="18"/>
        <v>0</v>
      </c>
      <c r="BJ184" s="14" t="s">
        <v>80</v>
      </c>
      <c r="BK184" s="217">
        <f t="shared" si="19"/>
        <v>0</v>
      </c>
      <c r="BL184" s="14" t="s">
        <v>218</v>
      </c>
      <c r="BM184" s="216" t="s">
        <v>527</v>
      </c>
    </row>
    <row r="185" spans="1:65" s="2" customFormat="1" ht="21.75" customHeight="1">
      <c r="A185" s="31"/>
      <c r="B185" s="32"/>
      <c r="C185" s="205" t="s">
        <v>338</v>
      </c>
      <c r="D185" s="205" t="s">
        <v>153</v>
      </c>
      <c r="E185" s="206" t="s">
        <v>1244</v>
      </c>
      <c r="F185" s="207" t="s">
        <v>1245</v>
      </c>
      <c r="G185" s="208" t="s">
        <v>172</v>
      </c>
      <c r="H185" s="209">
        <v>2</v>
      </c>
      <c r="I185" s="210"/>
      <c r="J185" s="211">
        <f t="shared" si="10"/>
        <v>0</v>
      </c>
      <c r="K185" s="207" t="s">
        <v>157</v>
      </c>
      <c r="L185" s="36"/>
      <c r="M185" s="212" t="s">
        <v>1</v>
      </c>
      <c r="N185" s="213" t="s">
        <v>40</v>
      </c>
      <c r="O185" s="68"/>
      <c r="P185" s="214">
        <f t="shared" si="11"/>
        <v>0</v>
      </c>
      <c r="Q185" s="214">
        <v>0</v>
      </c>
      <c r="R185" s="214">
        <f t="shared" si="12"/>
        <v>0</v>
      </c>
      <c r="S185" s="214">
        <v>0</v>
      </c>
      <c r="T185" s="215">
        <f t="shared" si="1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6" t="s">
        <v>218</v>
      </c>
      <c r="AT185" s="216" t="s">
        <v>153</v>
      </c>
      <c r="AU185" s="216" t="s">
        <v>84</v>
      </c>
      <c r="AY185" s="14" t="s">
        <v>151</v>
      </c>
      <c r="BE185" s="217">
        <f t="shared" si="14"/>
        <v>0</v>
      </c>
      <c r="BF185" s="217">
        <f t="shared" si="15"/>
        <v>0</v>
      </c>
      <c r="BG185" s="217">
        <f t="shared" si="16"/>
        <v>0</v>
      </c>
      <c r="BH185" s="217">
        <f t="shared" si="17"/>
        <v>0</v>
      </c>
      <c r="BI185" s="217">
        <f t="shared" si="18"/>
        <v>0</v>
      </c>
      <c r="BJ185" s="14" t="s">
        <v>80</v>
      </c>
      <c r="BK185" s="217">
        <f t="shared" si="19"/>
        <v>0</v>
      </c>
      <c r="BL185" s="14" t="s">
        <v>218</v>
      </c>
      <c r="BM185" s="216" t="s">
        <v>536</v>
      </c>
    </row>
    <row r="186" spans="1:65" s="2" customFormat="1" ht="16.5" customHeight="1">
      <c r="A186" s="31"/>
      <c r="B186" s="32"/>
      <c r="C186" s="219" t="s">
        <v>342</v>
      </c>
      <c r="D186" s="219" t="s">
        <v>537</v>
      </c>
      <c r="E186" s="220" t="s">
        <v>966</v>
      </c>
      <c r="F186" s="221" t="s">
        <v>967</v>
      </c>
      <c r="G186" s="222" t="s">
        <v>172</v>
      </c>
      <c r="H186" s="223">
        <v>2</v>
      </c>
      <c r="I186" s="224"/>
      <c r="J186" s="225">
        <f t="shared" si="10"/>
        <v>0</v>
      </c>
      <c r="K186" s="221" t="s">
        <v>1</v>
      </c>
      <c r="L186" s="226"/>
      <c r="M186" s="227" t="s">
        <v>1</v>
      </c>
      <c r="N186" s="228" t="s">
        <v>40</v>
      </c>
      <c r="O186" s="68"/>
      <c r="P186" s="214">
        <f t="shared" si="11"/>
        <v>0</v>
      </c>
      <c r="Q186" s="214">
        <v>0</v>
      </c>
      <c r="R186" s="214">
        <f t="shared" si="12"/>
        <v>0</v>
      </c>
      <c r="S186" s="214">
        <v>0</v>
      </c>
      <c r="T186" s="215">
        <f t="shared" si="1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6" t="s">
        <v>290</v>
      </c>
      <c r="AT186" s="216" t="s">
        <v>537</v>
      </c>
      <c r="AU186" s="216" t="s">
        <v>84</v>
      </c>
      <c r="AY186" s="14" t="s">
        <v>151</v>
      </c>
      <c r="BE186" s="217">
        <f t="shared" si="14"/>
        <v>0</v>
      </c>
      <c r="BF186" s="217">
        <f t="shared" si="15"/>
        <v>0</v>
      </c>
      <c r="BG186" s="217">
        <f t="shared" si="16"/>
        <v>0</v>
      </c>
      <c r="BH186" s="217">
        <f t="shared" si="17"/>
        <v>0</v>
      </c>
      <c r="BI186" s="217">
        <f t="shared" si="18"/>
        <v>0</v>
      </c>
      <c r="BJ186" s="14" t="s">
        <v>80</v>
      </c>
      <c r="BK186" s="217">
        <f t="shared" si="19"/>
        <v>0</v>
      </c>
      <c r="BL186" s="14" t="s">
        <v>218</v>
      </c>
      <c r="BM186" s="216" t="s">
        <v>545</v>
      </c>
    </row>
    <row r="187" spans="1:65" s="2" customFormat="1" ht="21.75" customHeight="1">
      <c r="A187" s="31"/>
      <c r="B187" s="32"/>
      <c r="C187" s="205" t="s">
        <v>346</v>
      </c>
      <c r="D187" s="205" t="s">
        <v>153</v>
      </c>
      <c r="E187" s="206" t="s">
        <v>1246</v>
      </c>
      <c r="F187" s="207" t="s">
        <v>1247</v>
      </c>
      <c r="G187" s="208" t="s">
        <v>172</v>
      </c>
      <c r="H187" s="209">
        <v>1</v>
      </c>
      <c r="I187" s="210"/>
      <c r="J187" s="211">
        <f t="shared" si="10"/>
        <v>0</v>
      </c>
      <c r="K187" s="207" t="s">
        <v>157</v>
      </c>
      <c r="L187" s="36"/>
      <c r="M187" s="212" t="s">
        <v>1</v>
      </c>
      <c r="N187" s="213" t="s">
        <v>40</v>
      </c>
      <c r="O187" s="68"/>
      <c r="P187" s="214">
        <f t="shared" si="11"/>
        <v>0</v>
      </c>
      <c r="Q187" s="214">
        <v>0</v>
      </c>
      <c r="R187" s="214">
        <f t="shared" si="12"/>
        <v>0</v>
      </c>
      <c r="S187" s="214">
        <v>0</v>
      </c>
      <c r="T187" s="215">
        <f t="shared" si="1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6" t="s">
        <v>218</v>
      </c>
      <c r="AT187" s="216" t="s">
        <v>153</v>
      </c>
      <c r="AU187" s="216" t="s">
        <v>84</v>
      </c>
      <c r="AY187" s="14" t="s">
        <v>151</v>
      </c>
      <c r="BE187" s="217">
        <f t="shared" si="14"/>
        <v>0</v>
      </c>
      <c r="BF187" s="217">
        <f t="shared" si="15"/>
        <v>0</v>
      </c>
      <c r="BG187" s="217">
        <f t="shared" si="16"/>
        <v>0</v>
      </c>
      <c r="BH187" s="217">
        <f t="shared" si="17"/>
        <v>0</v>
      </c>
      <c r="BI187" s="217">
        <f t="shared" si="18"/>
        <v>0</v>
      </c>
      <c r="BJ187" s="14" t="s">
        <v>80</v>
      </c>
      <c r="BK187" s="217">
        <f t="shared" si="19"/>
        <v>0</v>
      </c>
      <c r="BL187" s="14" t="s">
        <v>218</v>
      </c>
      <c r="BM187" s="216" t="s">
        <v>553</v>
      </c>
    </row>
    <row r="188" spans="2:63" s="12" customFormat="1" ht="25.9" customHeight="1">
      <c r="B188" s="189"/>
      <c r="C188" s="190"/>
      <c r="D188" s="191" t="s">
        <v>74</v>
      </c>
      <c r="E188" s="192" t="s">
        <v>537</v>
      </c>
      <c r="F188" s="192" t="s">
        <v>990</v>
      </c>
      <c r="G188" s="190"/>
      <c r="H188" s="190"/>
      <c r="I188" s="193"/>
      <c r="J188" s="194">
        <f>BK188</f>
        <v>0</v>
      </c>
      <c r="K188" s="190"/>
      <c r="L188" s="195"/>
      <c r="M188" s="196"/>
      <c r="N188" s="197"/>
      <c r="O188" s="197"/>
      <c r="P188" s="198">
        <f>P189+P190</f>
        <v>0</v>
      </c>
      <c r="Q188" s="197"/>
      <c r="R188" s="198">
        <f>R189+R190</f>
        <v>0</v>
      </c>
      <c r="S188" s="197"/>
      <c r="T188" s="199">
        <f>T189+T190</f>
        <v>0</v>
      </c>
      <c r="AR188" s="200" t="s">
        <v>91</v>
      </c>
      <c r="AT188" s="201" t="s">
        <v>74</v>
      </c>
      <c r="AU188" s="201" t="s">
        <v>75</v>
      </c>
      <c r="AY188" s="200" t="s">
        <v>151</v>
      </c>
      <c r="BK188" s="202">
        <f>BK189+BK190</f>
        <v>0</v>
      </c>
    </row>
    <row r="189" spans="2:63" s="12" customFormat="1" ht="22.9" customHeight="1">
      <c r="B189" s="189"/>
      <c r="C189" s="190"/>
      <c r="D189" s="191" t="s">
        <v>74</v>
      </c>
      <c r="E189" s="203" t="s">
        <v>991</v>
      </c>
      <c r="F189" s="203" t="s">
        <v>992</v>
      </c>
      <c r="G189" s="190"/>
      <c r="H189" s="190"/>
      <c r="I189" s="193"/>
      <c r="J189" s="204">
        <f>BK189</f>
        <v>0</v>
      </c>
      <c r="K189" s="190"/>
      <c r="L189" s="195"/>
      <c r="M189" s="196"/>
      <c r="N189" s="197"/>
      <c r="O189" s="197"/>
      <c r="P189" s="198">
        <v>0</v>
      </c>
      <c r="Q189" s="197"/>
      <c r="R189" s="198">
        <v>0</v>
      </c>
      <c r="S189" s="197"/>
      <c r="T189" s="199">
        <v>0</v>
      </c>
      <c r="AR189" s="200" t="s">
        <v>91</v>
      </c>
      <c r="AT189" s="201" t="s">
        <v>74</v>
      </c>
      <c r="AU189" s="201" t="s">
        <v>80</v>
      </c>
      <c r="AY189" s="200" t="s">
        <v>151</v>
      </c>
      <c r="BK189" s="202">
        <v>0</v>
      </c>
    </row>
    <row r="190" spans="2:63" s="12" customFormat="1" ht="22.9" customHeight="1">
      <c r="B190" s="189"/>
      <c r="C190" s="190"/>
      <c r="D190" s="191" t="s">
        <v>74</v>
      </c>
      <c r="E190" s="203" t="s">
        <v>993</v>
      </c>
      <c r="F190" s="203" t="s">
        <v>994</v>
      </c>
      <c r="G190" s="190"/>
      <c r="H190" s="190"/>
      <c r="I190" s="193"/>
      <c r="J190" s="204">
        <f>BK190</f>
        <v>0</v>
      </c>
      <c r="K190" s="190"/>
      <c r="L190" s="195"/>
      <c r="M190" s="196"/>
      <c r="N190" s="197"/>
      <c r="O190" s="197"/>
      <c r="P190" s="198">
        <f>SUM(P191:P195)</f>
        <v>0</v>
      </c>
      <c r="Q190" s="197"/>
      <c r="R190" s="198">
        <f>SUM(R191:R195)</f>
        <v>0</v>
      </c>
      <c r="S190" s="197"/>
      <c r="T190" s="199">
        <f>SUM(T191:T195)</f>
        <v>0</v>
      </c>
      <c r="AR190" s="200" t="s">
        <v>80</v>
      </c>
      <c r="AT190" s="201" t="s">
        <v>74</v>
      </c>
      <c r="AU190" s="201" t="s">
        <v>80</v>
      </c>
      <c r="AY190" s="200" t="s">
        <v>151</v>
      </c>
      <c r="BK190" s="202">
        <f>SUM(BK191:BK195)</f>
        <v>0</v>
      </c>
    </row>
    <row r="191" spans="1:65" s="2" customFormat="1" ht="21.75" customHeight="1">
      <c r="A191" s="31"/>
      <c r="B191" s="32"/>
      <c r="C191" s="205" t="s">
        <v>350</v>
      </c>
      <c r="D191" s="205" t="s">
        <v>153</v>
      </c>
      <c r="E191" s="206" t="s">
        <v>995</v>
      </c>
      <c r="F191" s="207" t="s">
        <v>996</v>
      </c>
      <c r="G191" s="208" t="s">
        <v>172</v>
      </c>
      <c r="H191" s="209">
        <v>17</v>
      </c>
      <c r="I191" s="210"/>
      <c r="J191" s="211">
        <f>ROUND(I191*H191,2)</f>
        <v>0</v>
      </c>
      <c r="K191" s="207" t="s">
        <v>157</v>
      </c>
      <c r="L191" s="36"/>
      <c r="M191" s="212" t="s">
        <v>1</v>
      </c>
      <c r="N191" s="213" t="s">
        <v>40</v>
      </c>
      <c r="O191" s="68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16" t="s">
        <v>158</v>
      </c>
      <c r="AT191" s="216" t="s">
        <v>153</v>
      </c>
      <c r="AU191" s="216" t="s">
        <v>84</v>
      </c>
      <c r="AY191" s="14" t="s">
        <v>151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4" t="s">
        <v>80</v>
      </c>
      <c r="BK191" s="217">
        <f>ROUND(I191*H191,2)</f>
        <v>0</v>
      </c>
      <c r="BL191" s="14" t="s">
        <v>158</v>
      </c>
      <c r="BM191" s="216" t="s">
        <v>561</v>
      </c>
    </row>
    <row r="192" spans="1:65" s="2" customFormat="1" ht="21.75" customHeight="1">
      <c r="A192" s="31"/>
      <c r="B192" s="32"/>
      <c r="C192" s="205" t="s">
        <v>354</v>
      </c>
      <c r="D192" s="205" t="s">
        <v>153</v>
      </c>
      <c r="E192" s="206" t="s">
        <v>997</v>
      </c>
      <c r="F192" s="207" t="s">
        <v>998</v>
      </c>
      <c r="G192" s="208" t="s">
        <v>172</v>
      </c>
      <c r="H192" s="209">
        <v>11</v>
      </c>
      <c r="I192" s="210"/>
      <c r="J192" s="211">
        <f>ROUND(I192*H192,2)</f>
        <v>0</v>
      </c>
      <c r="K192" s="207" t="s">
        <v>157</v>
      </c>
      <c r="L192" s="36"/>
      <c r="M192" s="212" t="s">
        <v>1</v>
      </c>
      <c r="N192" s="213" t="s">
        <v>40</v>
      </c>
      <c r="O192" s="68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16" t="s">
        <v>158</v>
      </c>
      <c r="AT192" s="216" t="s">
        <v>153</v>
      </c>
      <c r="AU192" s="216" t="s">
        <v>84</v>
      </c>
      <c r="AY192" s="14" t="s">
        <v>151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4" t="s">
        <v>80</v>
      </c>
      <c r="BK192" s="217">
        <f>ROUND(I192*H192,2)</f>
        <v>0</v>
      </c>
      <c r="BL192" s="14" t="s">
        <v>158</v>
      </c>
      <c r="BM192" s="216" t="s">
        <v>569</v>
      </c>
    </row>
    <row r="193" spans="1:65" s="2" customFormat="1" ht="16.5" customHeight="1">
      <c r="A193" s="31"/>
      <c r="B193" s="32"/>
      <c r="C193" s="205" t="s">
        <v>358</v>
      </c>
      <c r="D193" s="205" t="s">
        <v>153</v>
      </c>
      <c r="E193" s="206" t="s">
        <v>1025</v>
      </c>
      <c r="F193" s="207" t="s">
        <v>1026</v>
      </c>
      <c r="G193" s="208" t="s">
        <v>1027</v>
      </c>
      <c r="H193" s="209">
        <v>10</v>
      </c>
      <c r="I193" s="210"/>
      <c r="J193" s="211">
        <f>ROUND(I193*H193,2)</f>
        <v>0</v>
      </c>
      <c r="K193" s="207" t="s">
        <v>157</v>
      </c>
      <c r="L193" s="36"/>
      <c r="M193" s="212" t="s">
        <v>1</v>
      </c>
      <c r="N193" s="213" t="s">
        <v>40</v>
      </c>
      <c r="O193" s="68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6" t="s">
        <v>158</v>
      </c>
      <c r="AT193" s="216" t="s">
        <v>153</v>
      </c>
      <c r="AU193" s="216" t="s">
        <v>84</v>
      </c>
      <c r="AY193" s="14" t="s">
        <v>151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4" t="s">
        <v>80</v>
      </c>
      <c r="BK193" s="217">
        <f>ROUND(I193*H193,2)</f>
        <v>0</v>
      </c>
      <c r="BL193" s="14" t="s">
        <v>158</v>
      </c>
      <c r="BM193" s="216" t="s">
        <v>577</v>
      </c>
    </row>
    <row r="194" spans="1:65" s="2" customFormat="1" ht="16.5" customHeight="1">
      <c r="A194" s="31"/>
      <c r="B194" s="32"/>
      <c r="C194" s="205" t="s">
        <v>362</v>
      </c>
      <c r="D194" s="205" t="s">
        <v>153</v>
      </c>
      <c r="E194" s="206" t="s">
        <v>1029</v>
      </c>
      <c r="F194" s="207" t="s">
        <v>1030</v>
      </c>
      <c r="G194" s="208" t="s">
        <v>1027</v>
      </c>
      <c r="H194" s="209">
        <v>20</v>
      </c>
      <c r="I194" s="210"/>
      <c r="J194" s="211">
        <f>ROUND(I194*H194,2)</f>
        <v>0</v>
      </c>
      <c r="K194" s="207" t="s">
        <v>1</v>
      </c>
      <c r="L194" s="36"/>
      <c r="M194" s="212" t="s">
        <v>1</v>
      </c>
      <c r="N194" s="213" t="s">
        <v>40</v>
      </c>
      <c r="O194" s="68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16" t="s">
        <v>158</v>
      </c>
      <c r="AT194" s="216" t="s">
        <v>153</v>
      </c>
      <c r="AU194" s="216" t="s">
        <v>84</v>
      </c>
      <c r="AY194" s="14" t="s">
        <v>151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4" t="s">
        <v>80</v>
      </c>
      <c r="BK194" s="217">
        <f>ROUND(I194*H194,2)</f>
        <v>0</v>
      </c>
      <c r="BL194" s="14" t="s">
        <v>158</v>
      </c>
      <c r="BM194" s="216" t="s">
        <v>585</v>
      </c>
    </row>
    <row r="195" spans="1:65" s="2" customFormat="1" ht="16.5" customHeight="1">
      <c r="A195" s="31"/>
      <c r="B195" s="32"/>
      <c r="C195" s="219" t="s">
        <v>366</v>
      </c>
      <c r="D195" s="219" t="s">
        <v>537</v>
      </c>
      <c r="E195" s="220" t="s">
        <v>1032</v>
      </c>
      <c r="F195" s="221" t="s">
        <v>1033</v>
      </c>
      <c r="G195" s="222" t="s">
        <v>172</v>
      </c>
      <c r="H195" s="223">
        <v>1</v>
      </c>
      <c r="I195" s="224"/>
      <c r="J195" s="225">
        <f>ROUND(I195*H195,2)</f>
        <v>0</v>
      </c>
      <c r="K195" s="221" t="s">
        <v>1</v>
      </c>
      <c r="L195" s="226"/>
      <c r="M195" s="227" t="s">
        <v>1</v>
      </c>
      <c r="N195" s="228" t="s">
        <v>40</v>
      </c>
      <c r="O195" s="68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6" t="s">
        <v>185</v>
      </c>
      <c r="AT195" s="216" t="s">
        <v>537</v>
      </c>
      <c r="AU195" s="216" t="s">
        <v>84</v>
      </c>
      <c r="AY195" s="14" t="s">
        <v>151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4" t="s">
        <v>80</v>
      </c>
      <c r="BK195" s="217">
        <f>ROUND(I195*H195,2)</f>
        <v>0</v>
      </c>
      <c r="BL195" s="14" t="s">
        <v>158</v>
      </c>
      <c r="BM195" s="216" t="s">
        <v>593</v>
      </c>
    </row>
    <row r="196" spans="2:63" s="12" customFormat="1" ht="25.9" customHeight="1">
      <c r="B196" s="189"/>
      <c r="C196" s="190"/>
      <c r="D196" s="191" t="s">
        <v>74</v>
      </c>
      <c r="E196" s="192" t="s">
        <v>872</v>
      </c>
      <c r="F196" s="192" t="s">
        <v>873</v>
      </c>
      <c r="G196" s="190"/>
      <c r="H196" s="190"/>
      <c r="I196" s="193"/>
      <c r="J196" s="194">
        <f>BK196</f>
        <v>0</v>
      </c>
      <c r="K196" s="190"/>
      <c r="L196" s="195"/>
      <c r="M196" s="196"/>
      <c r="N196" s="197"/>
      <c r="O196" s="197"/>
      <c r="P196" s="198">
        <f>P197</f>
        <v>0</v>
      </c>
      <c r="Q196" s="197"/>
      <c r="R196" s="198">
        <f>R197</f>
        <v>0</v>
      </c>
      <c r="S196" s="197"/>
      <c r="T196" s="199">
        <f>T197</f>
        <v>0</v>
      </c>
      <c r="AR196" s="200" t="s">
        <v>158</v>
      </c>
      <c r="AT196" s="201" t="s">
        <v>74</v>
      </c>
      <c r="AU196" s="201" t="s">
        <v>75</v>
      </c>
      <c r="AY196" s="200" t="s">
        <v>151</v>
      </c>
      <c r="BK196" s="202">
        <f>BK197</f>
        <v>0</v>
      </c>
    </row>
    <row r="197" spans="2:63" s="12" customFormat="1" ht="22.9" customHeight="1">
      <c r="B197" s="189"/>
      <c r="C197" s="190"/>
      <c r="D197" s="191" t="s">
        <v>74</v>
      </c>
      <c r="E197" s="203" t="s">
        <v>1049</v>
      </c>
      <c r="F197" s="203" t="s">
        <v>1050</v>
      </c>
      <c r="G197" s="190"/>
      <c r="H197" s="190"/>
      <c r="I197" s="193"/>
      <c r="J197" s="204">
        <f>BK197</f>
        <v>0</v>
      </c>
      <c r="K197" s="190"/>
      <c r="L197" s="195"/>
      <c r="M197" s="196"/>
      <c r="N197" s="197"/>
      <c r="O197" s="197"/>
      <c r="P197" s="198">
        <f>SUM(P198:P205)</f>
        <v>0</v>
      </c>
      <c r="Q197" s="197"/>
      <c r="R197" s="198">
        <f>SUM(R198:R205)</f>
        <v>0</v>
      </c>
      <c r="S197" s="197"/>
      <c r="T197" s="199">
        <f>SUM(T198:T205)</f>
        <v>0</v>
      </c>
      <c r="AR197" s="200" t="s">
        <v>174</v>
      </c>
      <c r="AT197" s="201" t="s">
        <v>74</v>
      </c>
      <c r="AU197" s="201" t="s">
        <v>80</v>
      </c>
      <c r="AY197" s="200" t="s">
        <v>151</v>
      </c>
      <c r="BK197" s="202">
        <f>SUM(BK198:BK205)</f>
        <v>0</v>
      </c>
    </row>
    <row r="198" spans="1:65" s="2" customFormat="1" ht="16.5" customHeight="1">
      <c r="A198" s="31"/>
      <c r="B198" s="32"/>
      <c r="C198" s="205" t="s">
        <v>370</v>
      </c>
      <c r="D198" s="205" t="s">
        <v>153</v>
      </c>
      <c r="E198" s="206" t="s">
        <v>1051</v>
      </c>
      <c r="F198" s="207" t="s">
        <v>1052</v>
      </c>
      <c r="G198" s="208" t="s">
        <v>1053</v>
      </c>
      <c r="H198" s="209">
        <v>1</v>
      </c>
      <c r="I198" s="210"/>
      <c r="J198" s="211">
        <f aca="true" t="shared" si="20" ref="J198:J205">ROUND(I198*H198,2)</f>
        <v>0</v>
      </c>
      <c r="K198" s="207" t="s">
        <v>157</v>
      </c>
      <c r="L198" s="36"/>
      <c r="M198" s="212" t="s">
        <v>1</v>
      </c>
      <c r="N198" s="213" t="s">
        <v>40</v>
      </c>
      <c r="O198" s="68"/>
      <c r="P198" s="214">
        <f aca="true" t="shared" si="21" ref="P198:P205">O198*H198</f>
        <v>0</v>
      </c>
      <c r="Q198" s="214">
        <v>0</v>
      </c>
      <c r="R198" s="214">
        <f aca="true" t="shared" si="22" ref="R198:R205">Q198*H198</f>
        <v>0</v>
      </c>
      <c r="S198" s="214">
        <v>0</v>
      </c>
      <c r="T198" s="215">
        <f aca="true" t="shared" si="23" ref="T198:T205"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16" t="s">
        <v>158</v>
      </c>
      <c r="AT198" s="216" t="s">
        <v>153</v>
      </c>
      <c r="AU198" s="216" t="s">
        <v>84</v>
      </c>
      <c r="AY198" s="14" t="s">
        <v>151</v>
      </c>
      <c r="BE198" s="217">
        <f aca="true" t="shared" si="24" ref="BE198:BE205">IF(N198="základní",J198,0)</f>
        <v>0</v>
      </c>
      <c r="BF198" s="217">
        <f aca="true" t="shared" si="25" ref="BF198:BF205">IF(N198="snížená",J198,0)</f>
        <v>0</v>
      </c>
      <c r="BG198" s="217">
        <f aca="true" t="shared" si="26" ref="BG198:BG205">IF(N198="zákl. přenesená",J198,0)</f>
        <v>0</v>
      </c>
      <c r="BH198" s="217">
        <f aca="true" t="shared" si="27" ref="BH198:BH205">IF(N198="sníž. přenesená",J198,0)</f>
        <v>0</v>
      </c>
      <c r="BI198" s="217">
        <f aca="true" t="shared" si="28" ref="BI198:BI205">IF(N198="nulová",J198,0)</f>
        <v>0</v>
      </c>
      <c r="BJ198" s="14" t="s">
        <v>80</v>
      </c>
      <c r="BK198" s="217">
        <f aca="true" t="shared" si="29" ref="BK198:BK205">ROUND(I198*H198,2)</f>
        <v>0</v>
      </c>
      <c r="BL198" s="14" t="s">
        <v>158</v>
      </c>
      <c r="BM198" s="216" t="s">
        <v>599</v>
      </c>
    </row>
    <row r="199" spans="1:65" s="2" customFormat="1" ht="16.5" customHeight="1">
      <c r="A199" s="31"/>
      <c r="B199" s="32"/>
      <c r="C199" s="205" t="s">
        <v>374</v>
      </c>
      <c r="D199" s="205" t="s">
        <v>153</v>
      </c>
      <c r="E199" s="206" t="s">
        <v>1055</v>
      </c>
      <c r="F199" s="207" t="s">
        <v>1056</v>
      </c>
      <c r="G199" s="208" t="s">
        <v>1027</v>
      </c>
      <c r="H199" s="209">
        <v>5</v>
      </c>
      <c r="I199" s="210"/>
      <c r="J199" s="211">
        <f t="shared" si="20"/>
        <v>0</v>
      </c>
      <c r="K199" s="207" t="s">
        <v>1</v>
      </c>
      <c r="L199" s="36"/>
      <c r="M199" s="212" t="s">
        <v>1</v>
      </c>
      <c r="N199" s="213" t="s">
        <v>40</v>
      </c>
      <c r="O199" s="68"/>
      <c r="P199" s="214">
        <f t="shared" si="21"/>
        <v>0</v>
      </c>
      <c r="Q199" s="214">
        <v>0</v>
      </c>
      <c r="R199" s="214">
        <f t="shared" si="22"/>
        <v>0</v>
      </c>
      <c r="S199" s="214">
        <v>0</v>
      </c>
      <c r="T199" s="215">
        <f t="shared" si="2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16" t="s">
        <v>158</v>
      </c>
      <c r="AT199" s="216" t="s">
        <v>153</v>
      </c>
      <c r="AU199" s="216" t="s">
        <v>84</v>
      </c>
      <c r="AY199" s="14" t="s">
        <v>151</v>
      </c>
      <c r="BE199" s="217">
        <f t="shared" si="24"/>
        <v>0</v>
      </c>
      <c r="BF199" s="217">
        <f t="shared" si="25"/>
        <v>0</v>
      </c>
      <c r="BG199" s="217">
        <f t="shared" si="26"/>
        <v>0</v>
      </c>
      <c r="BH199" s="217">
        <f t="shared" si="27"/>
        <v>0</v>
      </c>
      <c r="BI199" s="217">
        <f t="shared" si="28"/>
        <v>0</v>
      </c>
      <c r="BJ199" s="14" t="s">
        <v>80</v>
      </c>
      <c r="BK199" s="217">
        <f t="shared" si="29"/>
        <v>0</v>
      </c>
      <c r="BL199" s="14" t="s">
        <v>158</v>
      </c>
      <c r="BM199" s="216" t="s">
        <v>607</v>
      </c>
    </row>
    <row r="200" spans="1:65" s="2" customFormat="1" ht="16.5" customHeight="1">
      <c r="A200" s="31"/>
      <c r="B200" s="32"/>
      <c r="C200" s="205" t="s">
        <v>378</v>
      </c>
      <c r="D200" s="205" t="s">
        <v>153</v>
      </c>
      <c r="E200" s="206" t="s">
        <v>1061</v>
      </c>
      <c r="F200" s="207" t="s">
        <v>1062</v>
      </c>
      <c r="G200" s="208" t="s">
        <v>1063</v>
      </c>
      <c r="H200" s="209">
        <v>1</v>
      </c>
      <c r="I200" s="210"/>
      <c r="J200" s="211">
        <f t="shared" si="20"/>
        <v>0</v>
      </c>
      <c r="K200" s="207" t="s">
        <v>1</v>
      </c>
      <c r="L200" s="36"/>
      <c r="M200" s="212" t="s">
        <v>1</v>
      </c>
      <c r="N200" s="213" t="s">
        <v>40</v>
      </c>
      <c r="O200" s="68"/>
      <c r="P200" s="214">
        <f t="shared" si="21"/>
        <v>0</v>
      </c>
      <c r="Q200" s="214">
        <v>0</v>
      </c>
      <c r="R200" s="214">
        <f t="shared" si="22"/>
        <v>0</v>
      </c>
      <c r="S200" s="214">
        <v>0</v>
      </c>
      <c r="T200" s="215">
        <f t="shared" si="2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16" t="s">
        <v>158</v>
      </c>
      <c r="AT200" s="216" t="s">
        <v>153</v>
      </c>
      <c r="AU200" s="216" t="s">
        <v>84</v>
      </c>
      <c r="AY200" s="14" t="s">
        <v>151</v>
      </c>
      <c r="BE200" s="217">
        <f t="shared" si="24"/>
        <v>0</v>
      </c>
      <c r="BF200" s="217">
        <f t="shared" si="25"/>
        <v>0</v>
      </c>
      <c r="BG200" s="217">
        <f t="shared" si="26"/>
        <v>0</v>
      </c>
      <c r="BH200" s="217">
        <f t="shared" si="27"/>
        <v>0</v>
      </c>
      <c r="BI200" s="217">
        <f t="shared" si="28"/>
        <v>0</v>
      </c>
      <c r="BJ200" s="14" t="s">
        <v>80</v>
      </c>
      <c r="BK200" s="217">
        <f t="shared" si="29"/>
        <v>0</v>
      </c>
      <c r="BL200" s="14" t="s">
        <v>158</v>
      </c>
      <c r="BM200" s="216" t="s">
        <v>615</v>
      </c>
    </row>
    <row r="201" spans="1:65" s="2" customFormat="1" ht="16.5" customHeight="1">
      <c r="A201" s="31"/>
      <c r="B201" s="32"/>
      <c r="C201" s="205" t="s">
        <v>75</v>
      </c>
      <c r="D201" s="205" t="s">
        <v>153</v>
      </c>
      <c r="E201" s="206" t="s">
        <v>1248</v>
      </c>
      <c r="F201" s="207" t="s">
        <v>1249</v>
      </c>
      <c r="G201" s="208" t="s">
        <v>949</v>
      </c>
      <c r="H201" s="209">
        <v>1</v>
      </c>
      <c r="I201" s="210"/>
      <c r="J201" s="211">
        <f t="shared" si="20"/>
        <v>0</v>
      </c>
      <c r="K201" s="207" t="s">
        <v>1</v>
      </c>
      <c r="L201" s="36"/>
      <c r="M201" s="212" t="s">
        <v>1</v>
      </c>
      <c r="N201" s="213" t="s">
        <v>40</v>
      </c>
      <c r="O201" s="68"/>
      <c r="P201" s="214">
        <f t="shared" si="21"/>
        <v>0</v>
      </c>
      <c r="Q201" s="214">
        <v>0</v>
      </c>
      <c r="R201" s="214">
        <f t="shared" si="22"/>
        <v>0</v>
      </c>
      <c r="S201" s="214">
        <v>0</v>
      </c>
      <c r="T201" s="215">
        <f t="shared" si="2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16" t="s">
        <v>158</v>
      </c>
      <c r="AT201" s="216" t="s">
        <v>153</v>
      </c>
      <c r="AU201" s="216" t="s">
        <v>84</v>
      </c>
      <c r="AY201" s="14" t="s">
        <v>151</v>
      </c>
      <c r="BE201" s="217">
        <f t="shared" si="24"/>
        <v>0</v>
      </c>
      <c r="BF201" s="217">
        <f t="shared" si="25"/>
        <v>0</v>
      </c>
      <c r="BG201" s="217">
        <f t="shared" si="26"/>
        <v>0</v>
      </c>
      <c r="BH201" s="217">
        <f t="shared" si="27"/>
        <v>0</v>
      </c>
      <c r="BI201" s="217">
        <f t="shared" si="28"/>
        <v>0</v>
      </c>
      <c r="BJ201" s="14" t="s">
        <v>80</v>
      </c>
      <c r="BK201" s="217">
        <f t="shared" si="29"/>
        <v>0</v>
      </c>
      <c r="BL201" s="14" t="s">
        <v>158</v>
      </c>
      <c r="BM201" s="216" t="s">
        <v>623</v>
      </c>
    </row>
    <row r="202" spans="1:65" s="2" customFormat="1" ht="16.5" customHeight="1">
      <c r="A202" s="31"/>
      <c r="B202" s="32"/>
      <c r="C202" s="205" t="s">
        <v>75</v>
      </c>
      <c r="D202" s="205" t="s">
        <v>153</v>
      </c>
      <c r="E202" s="206" t="s">
        <v>1250</v>
      </c>
      <c r="F202" s="207" t="s">
        <v>1251</v>
      </c>
      <c r="G202" s="208" t="s">
        <v>1063</v>
      </c>
      <c r="H202" s="209">
        <v>1</v>
      </c>
      <c r="I202" s="210"/>
      <c r="J202" s="211">
        <f t="shared" si="20"/>
        <v>0</v>
      </c>
      <c r="K202" s="207" t="s">
        <v>1</v>
      </c>
      <c r="L202" s="36"/>
      <c r="M202" s="212" t="s">
        <v>1</v>
      </c>
      <c r="N202" s="213" t="s">
        <v>40</v>
      </c>
      <c r="O202" s="68"/>
      <c r="P202" s="214">
        <f t="shared" si="21"/>
        <v>0</v>
      </c>
      <c r="Q202" s="214">
        <v>0</v>
      </c>
      <c r="R202" s="214">
        <f t="shared" si="22"/>
        <v>0</v>
      </c>
      <c r="S202" s="214">
        <v>0</v>
      </c>
      <c r="T202" s="215">
        <f t="shared" si="2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16" t="s">
        <v>158</v>
      </c>
      <c r="AT202" s="216" t="s">
        <v>153</v>
      </c>
      <c r="AU202" s="216" t="s">
        <v>84</v>
      </c>
      <c r="AY202" s="14" t="s">
        <v>151</v>
      </c>
      <c r="BE202" s="217">
        <f t="shared" si="24"/>
        <v>0</v>
      </c>
      <c r="BF202" s="217">
        <f t="shared" si="25"/>
        <v>0</v>
      </c>
      <c r="BG202" s="217">
        <f t="shared" si="26"/>
        <v>0</v>
      </c>
      <c r="BH202" s="217">
        <f t="shared" si="27"/>
        <v>0</v>
      </c>
      <c r="BI202" s="217">
        <f t="shared" si="28"/>
        <v>0</v>
      </c>
      <c r="BJ202" s="14" t="s">
        <v>80</v>
      </c>
      <c r="BK202" s="217">
        <f t="shared" si="29"/>
        <v>0</v>
      </c>
      <c r="BL202" s="14" t="s">
        <v>158</v>
      </c>
      <c r="BM202" s="216" t="s">
        <v>631</v>
      </c>
    </row>
    <row r="203" spans="1:65" s="2" customFormat="1" ht="21.75" customHeight="1">
      <c r="A203" s="31"/>
      <c r="B203" s="32"/>
      <c r="C203" s="205" t="s">
        <v>75</v>
      </c>
      <c r="D203" s="205" t="s">
        <v>153</v>
      </c>
      <c r="E203" s="206" t="s">
        <v>1252</v>
      </c>
      <c r="F203" s="207" t="s">
        <v>1253</v>
      </c>
      <c r="G203" s="208" t="s">
        <v>1063</v>
      </c>
      <c r="H203" s="209">
        <v>1</v>
      </c>
      <c r="I203" s="210"/>
      <c r="J203" s="211">
        <f t="shared" si="20"/>
        <v>0</v>
      </c>
      <c r="K203" s="207" t="s">
        <v>1</v>
      </c>
      <c r="L203" s="36"/>
      <c r="M203" s="212" t="s">
        <v>1</v>
      </c>
      <c r="N203" s="213" t="s">
        <v>40</v>
      </c>
      <c r="O203" s="68"/>
      <c r="P203" s="214">
        <f t="shared" si="21"/>
        <v>0</v>
      </c>
      <c r="Q203" s="214">
        <v>0</v>
      </c>
      <c r="R203" s="214">
        <f t="shared" si="22"/>
        <v>0</v>
      </c>
      <c r="S203" s="214">
        <v>0</v>
      </c>
      <c r="T203" s="215">
        <f t="shared" si="2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16" t="s">
        <v>158</v>
      </c>
      <c r="AT203" s="216" t="s">
        <v>153</v>
      </c>
      <c r="AU203" s="216" t="s">
        <v>84</v>
      </c>
      <c r="AY203" s="14" t="s">
        <v>151</v>
      </c>
      <c r="BE203" s="217">
        <f t="shared" si="24"/>
        <v>0</v>
      </c>
      <c r="BF203" s="217">
        <f t="shared" si="25"/>
        <v>0</v>
      </c>
      <c r="BG203" s="217">
        <f t="shared" si="26"/>
        <v>0</v>
      </c>
      <c r="BH203" s="217">
        <f t="shared" si="27"/>
        <v>0</v>
      </c>
      <c r="BI203" s="217">
        <f t="shared" si="28"/>
        <v>0</v>
      </c>
      <c r="BJ203" s="14" t="s">
        <v>80</v>
      </c>
      <c r="BK203" s="217">
        <f t="shared" si="29"/>
        <v>0</v>
      </c>
      <c r="BL203" s="14" t="s">
        <v>158</v>
      </c>
      <c r="BM203" s="216" t="s">
        <v>641</v>
      </c>
    </row>
    <row r="204" spans="1:65" s="2" customFormat="1" ht="16.5" customHeight="1">
      <c r="A204" s="31"/>
      <c r="B204" s="32"/>
      <c r="C204" s="205" t="s">
        <v>75</v>
      </c>
      <c r="D204" s="205" t="s">
        <v>153</v>
      </c>
      <c r="E204" s="206" t="s">
        <v>1068</v>
      </c>
      <c r="F204" s="207" t="s">
        <v>1069</v>
      </c>
      <c r="G204" s="208" t="s">
        <v>205</v>
      </c>
      <c r="H204" s="209">
        <v>60</v>
      </c>
      <c r="I204" s="210"/>
      <c r="J204" s="211">
        <f t="shared" si="20"/>
        <v>0</v>
      </c>
      <c r="K204" s="207" t="s">
        <v>1</v>
      </c>
      <c r="L204" s="36"/>
      <c r="M204" s="212" t="s">
        <v>1</v>
      </c>
      <c r="N204" s="213" t="s">
        <v>40</v>
      </c>
      <c r="O204" s="68"/>
      <c r="P204" s="214">
        <f t="shared" si="21"/>
        <v>0</v>
      </c>
      <c r="Q204" s="214">
        <v>0</v>
      </c>
      <c r="R204" s="214">
        <f t="shared" si="22"/>
        <v>0</v>
      </c>
      <c r="S204" s="214">
        <v>0</v>
      </c>
      <c r="T204" s="215">
        <f t="shared" si="2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16" t="s">
        <v>158</v>
      </c>
      <c r="AT204" s="216" t="s">
        <v>153</v>
      </c>
      <c r="AU204" s="216" t="s">
        <v>84</v>
      </c>
      <c r="AY204" s="14" t="s">
        <v>151</v>
      </c>
      <c r="BE204" s="217">
        <f t="shared" si="24"/>
        <v>0</v>
      </c>
      <c r="BF204" s="217">
        <f t="shared" si="25"/>
        <v>0</v>
      </c>
      <c r="BG204" s="217">
        <f t="shared" si="26"/>
        <v>0</v>
      </c>
      <c r="BH204" s="217">
        <f t="shared" si="27"/>
        <v>0</v>
      </c>
      <c r="BI204" s="217">
        <f t="shared" si="28"/>
        <v>0</v>
      </c>
      <c r="BJ204" s="14" t="s">
        <v>80</v>
      </c>
      <c r="BK204" s="217">
        <f t="shared" si="29"/>
        <v>0</v>
      </c>
      <c r="BL204" s="14" t="s">
        <v>158</v>
      </c>
      <c r="BM204" s="216" t="s">
        <v>649</v>
      </c>
    </row>
    <row r="205" spans="1:65" s="2" customFormat="1" ht="16.5" customHeight="1">
      <c r="A205" s="31"/>
      <c r="B205" s="32"/>
      <c r="C205" s="205" t="s">
        <v>75</v>
      </c>
      <c r="D205" s="205" t="s">
        <v>153</v>
      </c>
      <c r="E205" s="206" t="s">
        <v>1071</v>
      </c>
      <c r="F205" s="207" t="s">
        <v>1072</v>
      </c>
      <c r="G205" s="208" t="s">
        <v>1063</v>
      </c>
      <c r="H205" s="209">
        <v>1</v>
      </c>
      <c r="I205" s="210"/>
      <c r="J205" s="211">
        <f t="shared" si="20"/>
        <v>0</v>
      </c>
      <c r="K205" s="207" t="s">
        <v>1</v>
      </c>
      <c r="L205" s="36"/>
      <c r="M205" s="229" t="s">
        <v>1</v>
      </c>
      <c r="N205" s="230" t="s">
        <v>40</v>
      </c>
      <c r="O205" s="231"/>
      <c r="P205" s="232">
        <f t="shared" si="21"/>
        <v>0</v>
      </c>
      <c r="Q205" s="232">
        <v>0</v>
      </c>
      <c r="R205" s="232">
        <f t="shared" si="22"/>
        <v>0</v>
      </c>
      <c r="S205" s="232">
        <v>0</v>
      </c>
      <c r="T205" s="233">
        <f t="shared" si="2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16" t="s">
        <v>158</v>
      </c>
      <c r="AT205" s="216" t="s">
        <v>153</v>
      </c>
      <c r="AU205" s="216" t="s">
        <v>84</v>
      </c>
      <c r="AY205" s="14" t="s">
        <v>151</v>
      </c>
      <c r="BE205" s="217">
        <f t="shared" si="24"/>
        <v>0</v>
      </c>
      <c r="BF205" s="217">
        <f t="shared" si="25"/>
        <v>0</v>
      </c>
      <c r="BG205" s="217">
        <f t="shared" si="26"/>
        <v>0</v>
      </c>
      <c r="BH205" s="217">
        <f t="shared" si="27"/>
        <v>0</v>
      </c>
      <c r="BI205" s="217">
        <f t="shared" si="28"/>
        <v>0</v>
      </c>
      <c r="BJ205" s="14" t="s">
        <v>80</v>
      </c>
      <c r="BK205" s="217">
        <f t="shared" si="29"/>
        <v>0</v>
      </c>
      <c r="BL205" s="14" t="s">
        <v>158</v>
      </c>
      <c r="BM205" s="216" t="s">
        <v>1003</v>
      </c>
    </row>
    <row r="206" spans="1:31" s="2" customFormat="1" ht="6.95" customHeight="1">
      <c r="A206" s="31"/>
      <c r="B206" s="51"/>
      <c r="C206" s="52"/>
      <c r="D206" s="52"/>
      <c r="E206" s="52"/>
      <c r="F206" s="52"/>
      <c r="G206" s="52"/>
      <c r="H206" s="52"/>
      <c r="I206" s="155"/>
      <c r="J206" s="52"/>
      <c r="K206" s="52"/>
      <c r="L206" s="36"/>
      <c r="M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</row>
  </sheetData>
  <sheetProtection algorithmName="SHA-512" hashValue="a5NVDTDFzQKysP9iY114pSJs5fyFLh0fdkP1LCCd3LJ9ENvDtcUL+NuUToOJqimWCCtvueabQ4TZFtcSUgl8tQ==" saltValue="To9G6KnKYPqHJqEXxKocV0vWCtZM4hacbhoDX8o06t6+hIYUlgdPhhlgEHXmYASbzLexLMt5kDXfD3h6FNnp3Q==" spinCount="100000" sheet="1" objects="1" scenarios="1" formatColumns="0" formatRows="0" autoFilter="0"/>
  <autoFilter ref="C131:K205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2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4" t="s">
        <v>105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2:46" s="1" customFormat="1" ht="24.95" customHeight="1">
      <c r="B4" s="17"/>
      <c r="D4" s="116" t="s">
        <v>115</v>
      </c>
      <c r="I4" s="112"/>
      <c r="L4" s="17"/>
      <c r="M4" s="117" t="s">
        <v>10</v>
      </c>
      <c r="AT4" s="14" t="s">
        <v>4</v>
      </c>
    </row>
    <row r="5" spans="2:12" s="1" customFormat="1" ht="6.95" customHeight="1">
      <c r="B5" s="17"/>
      <c r="I5" s="112"/>
      <c r="L5" s="17"/>
    </row>
    <row r="6" spans="2:12" s="1" customFormat="1" ht="12" customHeight="1">
      <c r="B6" s="17"/>
      <c r="D6" s="118" t="s">
        <v>16</v>
      </c>
      <c r="I6" s="112"/>
      <c r="L6" s="17"/>
    </row>
    <row r="7" spans="2:12" s="1" customFormat="1" ht="16.5" customHeight="1">
      <c r="B7" s="17"/>
      <c r="E7" s="279" t="str">
        <f>'Rekapitulace stavby'!K6</f>
        <v>SOŠ Stříbro</v>
      </c>
      <c r="F7" s="280"/>
      <c r="G7" s="280"/>
      <c r="H7" s="280"/>
      <c r="I7" s="112"/>
      <c r="L7" s="17"/>
    </row>
    <row r="8" spans="2:12" s="1" customFormat="1" ht="12" customHeight="1">
      <c r="B8" s="17"/>
      <c r="D8" s="118" t="s">
        <v>116</v>
      </c>
      <c r="I8" s="112"/>
      <c r="L8" s="17"/>
    </row>
    <row r="9" spans="1:31" s="2" customFormat="1" ht="16.5" customHeight="1">
      <c r="A9" s="31"/>
      <c r="B9" s="36"/>
      <c r="C9" s="31"/>
      <c r="D9" s="31"/>
      <c r="E9" s="279" t="s">
        <v>880</v>
      </c>
      <c r="F9" s="282"/>
      <c r="G9" s="282"/>
      <c r="H9" s="282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8" t="s">
        <v>654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81" t="s">
        <v>1254</v>
      </c>
      <c r="F11" s="282"/>
      <c r="G11" s="282"/>
      <c r="H11" s="282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8" t="s">
        <v>18</v>
      </c>
      <c r="E13" s="31"/>
      <c r="F13" s="107" t="s">
        <v>1</v>
      </c>
      <c r="G13" s="31"/>
      <c r="H13" s="31"/>
      <c r="I13" s="120" t="s">
        <v>19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8" t="s">
        <v>20</v>
      </c>
      <c r="E14" s="31"/>
      <c r="F14" s="107" t="s">
        <v>882</v>
      </c>
      <c r="G14" s="31"/>
      <c r="H14" s="31"/>
      <c r="I14" s="120" t="s">
        <v>22</v>
      </c>
      <c r="J14" s="121" t="str">
        <f>'Rekapitulace stavby'!AN8</f>
        <v>12. 4. 2020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8" t="s">
        <v>24</v>
      </c>
      <c r="E16" s="31"/>
      <c r="F16" s="31"/>
      <c r="G16" s="31"/>
      <c r="H16" s="31"/>
      <c r="I16" s="120" t="s">
        <v>25</v>
      </c>
      <c r="J16" s="107" t="str">
        <f>IF('Rekapitulace stavby'!AN10="","",'Rekapitulace stavby'!AN10)</f>
        <v/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tr">
        <f>IF('Rekapitulace stavby'!E11="","",'Rekapitulace stavby'!E11)</f>
        <v>SOŠ Stříbro</v>
      </c>
      <c r="F17" s="31"/>
      <c r="G17" s="31"/>
      <c r="H17" s="31"/>
      <c r="I17" s="120" t="s">
        <v>26</v>
      </c>
      <c r="J17" s="107" t="str">
        <f>IF('Rekapitulace stavby'!AN11="","",'Rekapitulace stavby'!AN11)</f>
        <v/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8" t="s">
        <v>27</v>
      </c>
      <c r="E19" s="31"/>
      <c r="F19" s="31"/>
      <c r="G19" s="31"/>
      <c r="H19" s="31"/>
      <c r="I19" s="120" t="s">
        <v>25</v>
      </c>
      <c r="J19" s="27" t="str">
        <f>'Rekapitulace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83" t="str">
        <f>'Rekapitulace stavby'!E14</f>
        <v>Vyplň údaj</v>
      </c>
      <c r="F20" s="284"/>
      <c r="G20" s="284"/>
      <c r="H20" s="284"/>
      <c r="I20" s="120" t="s">
        <v>26</v>
      </c>
      <c r="J20" s="27" t="str">
        <f>'Rekapitulace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8" t="s">
        <v>29</v>
      </c>
      <c r="E22" s="31"/>
      <c r="F22" s="31"/>
      <c r="G22" s="31"/>
      <c r="H22" s="31"/>
      <c r="I22" s="120" t="s">
        <v>25</v>
      </c>
      <c r="J22" s="107" t="str">
        <f>IF('Rekapitulace stavby'!AN16="","",'Rekapitulace stavby'!AN16)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tr">
        <f>IF('Rekapitulace stavby'!E17="","",'Rekapitulace stavby'!E17)</f>
        <v>Ing.Volný Martin</v>
      </c>
      <c r="F23" s="31"/>
      <c r="G23" s="31"/>
      <c r="H23" s="31"/>
      <c r="I23" s="120" t="s">
        <v>26</v>
      </c>
      <c r="J23" s="107" t="str">
        <f>IF('Rekapitulace stavby'!AN17="","",'Rekapitulace stavby'!AN17)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8" t="s">
        <v>32</v>
      </c>
      <c r="E25" s="31"/>
      <c r="F25" s="31"/>
      <c r="G25" s="31"/>
      <c r="H25" s="31"/>
      <c r="I25" s="120" t="s">
        <v>25</v>
      </c>
      <c r="J25" s="107" t="str">
        <f>IF('Rekapitulace stavby'!AN19="","",'Rekapitulace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tr">
        <f>IF('Rekapitulace stavby'!E20="","",'Rekapitulace stavby'!E20)</f>
        <v>Milan Hájek</v>
      </c>
      <c r="F26" s="31"/>
      <c r="G26" s="31"/>
      <c r="H26" s="31"/>
      <c r="I26" s="120" t="s">
        <v>26</v>
      </c>
      <c r="J26" s="107" t="str">
        <f>IF('Rekapitulace stavby'!AN20="","",'Rekapitulace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8" t="s">
        <v>34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285" t="s">
        <v>1</v>
      </c>
      <c r="F29" s="285"/>
      <c r="G29" s="285"/>
      <c r="H29" s="28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8" t="s">
        <v>35</v>
      </c>
      <c r="E32" s="31"/>
      <c r="F32" s="31"/>
      <c r="G32" s="31"/>
      <c r="H32" s="31"/>
      <c r="I32" s="119"/>
      <c r="J32" s="129">
        <f>ROUND(J135,2)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30" t="s">
        <v>37</v>
      </c>
      <c r="G34" s="31"/>
      <c r="H34" s="31"/>
      <c r="I34" s="131" t="s">
        <v>36</v>
      </c>
      <c r="J34" s="130" t="s">
        <v>38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32" t="s">
        <v>39</v>
      </c>
      <c r="E35" s="118" t="s">
        <v>40</v>
      </c>
      <c r="F35" s="133">
        <f>ROUND((SUM(BE135:BE240)),2)</f>
        <v>0</v>
      </c>
      <c r="G35" s="31"/>
      <c r="H35" s="31"/>
      <c r="I35" s="134">
        <v>0.21</v>
      </c>
      <c r="J35" s="133">
        <f>ROUND(((SUM(BE135:BE240))*I35),2)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8" t="s">
        <v>41</v>
      </c>
      <c r="F36" s="133">
        <f>ROUND((SUM(BF135:BF240)),2)</f>
        <v>0</v>
      </c>
      <c r="G36" s="31"/>
      <c r="H36" s="31"/>
      <c r="I36" s="134">
        <v>0.15</v>
      </c>
      <c r="J36" s="133">
        <f>ROUND(((SUM(BF135:BF240))*I36),2)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8" t="s">
        <v>42</v>
      </c>
      <c r="F37" s="133">
        <f>ROUND((SUM(BG135:BG240)),2)</f>
        <v>0</v>
      </c>
      <c r="G37" s="31"/>
      <c r="H37" s="31"/>
      <c r="I37" s="134">
        <v>0.21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8" t="s">
        <v>43</v>
      </c>
      <c r="F38" s="133">
        <f>ROUND((SUM(BH135:BH240)),2)</f>
        <v>0</v>
      </c>
      <c r="G38" s="31"/>
      <c r="H38" s="31"/>
      <c r="I38" s="134">
        <v>0.15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8" t="s">
        <v>44</v>
      </c>
      <c r="F39" s="133">
        <f>ROUND((SUM(BI135:BI240)),2)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5"/>
      <c r="D41" s="136" t="s">
        <v>45</v>
      </c>
      <c r="E41" s="137"/>
      <c r="F41" s="137"/>
      <c r="G41" s="138" t="s">
        <v>46</v>
      </c>
      <c r="H41" s="139" t="s">
        <v>47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7"/>
      <c r="I43" s="112"/>
      <c r="L43" s="17"/>
    </row>
    <row r="44" spans="2:12" s="1" customFormat="1" ht="14.45" customHeight="1">
      <c r="B44" s="17"/>
      <c r="I44" s="112"/>
      <c r="L44" s="17"/>
    </row>
    <row r="45" spans="2:12" s="1" customFormat="1" ht="14.45" customHeight="1">
      <c r="B45" s="17"/>
      <c r="I45" s="112"/>
      <c r="L45" s="17"/>
    </row>
    <row r="46" spans="2:12" s="1" customFormat="1" ht="14.45" customHeight="1">
      <c r="B46" s="17"/>
      <c r="I46" s="112"/>
      <c r="L46" s="17"/>
    </row>
    <row r="47" spans="2:12" s="1" customFormat="1" ht="14.45" customHeight="1">
      <c r="B47" s="17"/>
      <c r="I47" s="112"/>
      <c r="L47" s="17"/>
    </row>
    <row r="48" spans="2:12" s="1" customFormat="1" ht="14.45" customHeight="1">
      <c r="B48" s="17"/>
      <c r="I48" s="112"/>
      <c r="L48" s="17"/>
    </row>
    <row r="49" spans="2:12" s="1" customFormat="1" ht="14.45" customHeight="1">
      <c r="B49" s="17"/>
      <c r="I49" s="112"/>
      <c r="L49" s="17"/>
    </row>
    <row r="50" spans="2:12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119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86" t="str">
        <f>E7</f>
        <v>SOŠ Stříbro</v>
      </c>
      <c r="F85" s="287"/>
      <c r="G85" s="287"/>
      <c r="H85" s="287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18"/>
      <c r="C86" s="26" t="s">
        <v>116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86" t="s">
        <v>880</v>
      </c>
      <c r="F87" s="288"/>
      <c r="G87" s="288"/>
      <c r="H87" s="288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654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9" t="str">
        <f>E11</f>
        <v>3-3 - 2.NP</v>
      </c>
      <c r="F89" s="288"/>
      <c r="G89" s="288"/>
      <c r="H89" s="288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20</v>
      </c>
      <c r="D91" s="33"/>
      <c r="E91" s="33"/>
      <c r="F91" s="24" t="str">
        <f>F14</f>
        <v xml:space="preserve"> </v>
      </c>
      <c r="G91" s="33"/>
      <c r="H91" s="33"/>
      <c r="I91" s="120" t="s">
        <v>22</v>
      </c>
      <c r="J91" s="63" t="str">
        <f>IF(J14="","",J14)</f>
        <v>12. 4. 2020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24</v>
      </c>
      <c r="D93" s="33"/>
      <c r="E93" s="33"/>
      <c r="F93" s="24" t="str">
        <f>E17</f>
        <v>SOŠ Stříbro</v>
      </c>
      <c r="G93" s="33"/>
      <c r="H93" s="33"/>
      <c r="I93" s="120" t="s">
        <v>29</v>
      </c>
      <c r="J93" s="29" t="str">
        <f>E23</f>
        <v>Ing.Volný Martin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27</v>
      </c>
      <c r="D94" s="33"/>
      <c r="E94" s="33"/>
      <c r="F94" s="24" t="str">
        <f>IF(E20="","",E20)</f>
        <v>Vyplň údaj</v>
      </c>
      <c r="G94" s="33"/>
      <c r="H94" s="33"/>
      <c r="I94" s="120" t="s">
        <v>32</v>
      </c>
      <c r="J94" s="29" t="str">
        <f>E26</f>
        <v>Milan Hájek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120</v>
      </c>
      <c r="D96" s="160"/>
      <c r="E96" s="160"/>
      <c r="F96" s="160"/>
      <c r="G96" s="160"/>
      <c r="H96" s="160"/>
      <c r="I96" s="161"/>
      <c r="J96" s="162" t="s">
        <v>121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122</v>
      </c>
      <c r="D98" s="33"/>
      <c r="E98" s="33"/>
      <c r="F98" s="33"/>
      <c r="G98" s="33"/>
      <c r="H98" s="33"/>
      <c r="I98" s="119"/>
      <c r="J98" s="81">
        <f>J135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123</v>
      </c>
    </row>
    <row r="99" spans="2:12" s="9" customFormat="1" ht="24.95" customHeight="1">
      <c r="B99" s="164"/>
      <c r="C99" s="165"/>
      <c r="D99" s="166" t="s">
        <v>883</v>
      </c>
      <c r="E99" s="167"/>
      <c r="F99" s="167"/>
      <c r="G99" s="167"/>
      <c r="H99" s="167"/>
      <c r="I99" s="168"/>
      <c r="J99" s="169">
        <f>J136</f>
        <v>0</v>
      </c>
      <c r="K99" s="165"/>
      <c r="L99" s="170"/>
    </row>
    <row r="100" spans="2:12" s="10" customFormat="1" ht="19.9" customHeight="1">
      <c r="B100" s="171"/>
      <c r="C100" s="101"/>
      <c r="D100" s="172" t="s">
        <v>127</v>
      </c>
      <c r="E100" s="173"/>
      <c r="F100" s="173"/>
      <c r="G100" s="173"/>
      <c r="H100" s="173"/>
      <c r="I100" s="174"/>
      <c r="J100" s="175">
        <f>J137</f>
        <v>0</v>
      </c>
      <c r="K100" s="101"/>
      <c r="L100" s="176"/>
    </row>
    <row r="101" spans="2:12" s="10" customFormat="1" ht="19.9" customHeight="1">
      <c r="B101" s="171"/>
      <c r="C101" s="101"/>
      <c r="D101" s="172" t="s">
        <v>884</v>
      </c>
      <c r="E101" s="173"/>
      <c r="F101" s="173"/>
      <c r="G101" s="173"/>
      <c r="H101" s="173"/>
      <c r="I101" s="174"/>
      <c r="J101" s="175">
        <f>J142</f>
        <v>0</v>
      </c>
      <c r="K101" s="101"/>
      <c r="L101" s="176"/>
    </row>
    <row r="102" spans="2:12" s="10" customFormat="1" ht="19.9" customHeight="1">
      <c r="B102" s="171"/>
      <c r="C102" s="101"/>
      <c r="D102" s="172" t="s">
        <v>129</v>
      </c>
      <c r="E102" s="173"/>
      <c r="F102" s="173"/>
      <c r="G102" s="173"/>
      <c r="H102" s="173"/>
      <c r="I102" s="174"/>
      <c r="J102" s="175">
        <f>J150</f>
        <v>0</v>
      </c>
      <c r="K102" s="101"/>
      <c r="L102" s="176"/>
    </row>
    <row r="103" spans="2:12" s="10" customFormat="1" ht="19.9" customHeight="1">
      <c r="B103" s="171"/>
      <c r="C103" s="101"/>
      <c r="D103" s="172" t="s">
        <v>130</v>
      </c>
      <c r="E103" s="173"/>
      <c r="F103" s="173"/>
      <c r="G103" s="173"/>
      <c r="H103" s="173"/>
      <c r="I103" s="174"/>
      <c r="J103" s="175">
        <f>J155</f>
        <v>0</v>
      </c>
      <c r="K103" s="101"/>
      <c r="L103" s="176"/>
    </row>
    <row r="104" spans="2:12" s="9" customFormat="1" ht="24.95" customHeight="1">
      <c r="B104" s="164"/>
      <c r="C104" s="165"/>
      <c r="D104" s="166" t="s">
        <v>131</v>
      </c>
      <c r="E104" s="167"/>
      <c r="F104" s="167"/>
      <c r="G104" s="167"/>
      <c r="H104" s="167"/>
      <c r="I104" s="168"/>
      <c r="J104" s="169">
        <f>J157</f>
        <v>0</v>
      </c>
      <c r="K104" s="165"/>
      <c r="L104" s="170"/>
    </row>
    <row r="105" spans="2:12" s="10" customFormat="1" ht="19.9" customHeight="1">
      <c r="B105" s="171"/>
      <c r="C105" s="101"/>
      <c r="D105" s="172" t="s">
        <v>885</v>
      </c>
      <c r="E105" s="173"/>
      <c r="F105" s="173"/>
      <c r="G105" s="173"/>
      <c r="H105" s="173"/>
      <c r="I105" s="174"/>
      <c r="J105" s="175">
        <f>J158</f>
        <v>0</v>
      </c>
      <c r="K105" s="101"/>
      <c r="L105" s="176"/>
    </row>
    <row r="106" spans="2:12" s="10" customFormat="1" ht="19.9" customHeight="1">
      <c r="B106" s="171"/>
      <c r="C106" s="101"/>
      <c r="D106" s="172" t="s">
        <v>1075</v>
      </c>
      <c r="E106" s="173"/>
      <c r="F106" s="173"/>
      <c r="G106" s="173"/>
      <c r="H106" s="173"/>
      <c r="I106" s="174"/>
      <c r="J106" s="175">
        <f>J204</f>
        <v>0</v>
      </c>
      <c r="K106" s="101"/>
      <c r="L106" s="176"/>
    </row>
    <row r="107" spans="2:12" s="10" customFormat="1" ht="19.9" customHeight="1">
      <c r="B107" s="171"/>
      <c r="C107" s="101"/>
      <c r="D107" s="172" t="s">
        <v>886</v>
      </c>
      <c r="E107" s="173"/>
      <c r="F107" s="173"/>
      <c r="G107" s="173"/>
      <c r="H107" s="173"/>
      <c r="I107" s="174"/>
      <c r="J107" s="175">
        <f>J206</f>
        <v>0</v>
      </c>
      <c r="K107" s="101"/>
      <c r="L107" s="176"/>
    </row>
    <row r="108" spans="2:12" s="9" customFormat="1" ht="24.95" customHeight="1">
      <c r="B108" s="164"/>
      <c r="C108" s="165"/>
      <c r="D108" s="166" t="s">
        <v>887</v>
      </c>
      <c r="E108" s="167"/>
      <c r="F108" s="167"/>
      <c r="G108" s="167"/>
      <c r="H108" s="167"/>
      <c r="I108" s="168"/>
      <c r="J108" s="169">
        <f>J215</f>
        <v>0</v>
      </c>
      <c r="K108" s="165"/>
      <c r="L108" s="170"/>
    </row>
    <row r="109" spans="2:12" s="10" customFormat="1" ht="19.9" customHeight="1">
      <c r="B109" s="171"/>
      <c r="C109" s="101"/>
      <c r="D109" s="172" t="s">
        <v>888</v>
      </c>
      <c r="E109" s="173"/>
      <c r="F109" s="173"/>
      <c r="G109" s="173"/>
      <c r="H109" s="173"/>
      <c r="I109" s="174"/>
      <c r="J109" s="175">
        <f>J216</f>
        <v>0</v>
      </c>
      <c r="K109" s="101"/>
      <c r="L109" s="176"/>
    </row>
    <row r="110" spans="2:12" s="10" customFormat="1" ht="19.9" customHeight="1">
      <c r="B110" s="171"/>
      <c r="C110" s="101"/>
      <c r="D110" s="172" t="s">
        <v>889</v>
      </c>
      <c r="E110" s="173"/>
      <c r="F110" s="173"/>
      <c r="G110" s="173"/>
      <c r="H110" s="173"/>
      <c r="I110" s="174"/>
      <c r="J110" s="175">
        <f>J217</f>
        <v>0</v>
      </c>
      <c r="K110" s="101"/>
      <c r="L110" s="176"/>
    </row>
    <row r="111" spans="2:12" s="10" customFormat="1" ht="19.9" customHeight="1">
      <c r="B111" s="171"/>
      <c r="C111" s="101"/>
      <c r="D111" s="172" t="s">
        <v>890</v>
      </c>
      <c r="E111" s="173"/>
      <c r="F111" s="173"/>
      <c r="G111" s="173"/>
      <c r="H111" s="173"/>
      <c r="I111" s="174"/>
      <c r="J111" s="175">
        <f>J229</f>
        <v>0</v>
      </c>
      <c r="K111" s="101"/>
      <c r="L111" s="176"/>
    </row>
    <row r="112" spans="2:12" s="9" customFormat="1" ht="24.95" customHeight="1">
      <c r="B112" s="164"/>
      <c r="C112" s="165"/>
      <c r="D112" s="166" t="s">
        <v>660</v>
      </c>
      <c r="E112" s="167"/>
      <c r="F112" s="167"/>
      <c r="G112" s="167"/>
      <c r="H112" s="167"/>
      <c r="I112" s="168"/>
      <c r="J112" s="169">
        <f>J234</f>
        <v>0</v>
      </c>
      <c r="K112" s="165"/>
      <c r="L112" s="170"/>
    </row>
    <row r="113" spans="2:12" s="10" customFormat="1" ht="19.9" customHeight="1">
      <c r="B113" s="171"/>
      <c r="C113" s="101"/>
      <c r="D113" s="172" t="s">
        <v>891</v>
      </c>
      <c r="E113" s="173"/>
      <c r="F113" s="173"/>
      <c r="G113" s="173"/>
      <c r="H113" s="173"/>
      <c r="I113" s="174"/>
      <c r="J113" s="175">
        <f>J235</f>
        <v>0</v>
      </c>
      <c r="K113" s="101"/>
      <c r="L113" s="176"/>
    </row>
    <row r="114" spans="1:31" s="2" customFormat="1" ht="21.75" customHeight="1">
      <c r="A114" s="31"/>
      <c r="B114" s="32"/>
      <c r="C114" s="33"/>
      <c r="D114" s="33"/>
      <c r="E114" s="33"/>
      <c r="F114" s="33"/>
      <c r="G114" s="33"/>
      <c r="H114" s="33"/>
      <c r="I114" s="119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51"/>
      <c r="C115" s="52"/>
      <c r="D115" s="52"/>
      <c r="E115" s="52"/>
      <c r="F115" s="52"/>
      <c r="G115" s="52"/>
      <c r="H115" s="52"/>
      <c r="I115" s="155"/>
      <c r="J115" s="52"/>
      <c r="K115" s="52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9" spans="1:31" s="2" customFormat="1" ht="6.95" customHeight="1">
      <c r="A119" s="31"/>
      <c r="B119" s="53"/>
      <c r="C119" s="54"/>
      <c r="D119" s="54"/>
      <c r="E119" s="54"/>
      <c r="F119" s="54"/>
      <c r="G119" s="54"/>
      <c r="H119" s="54"/>
      <c r="I119" s="158"/>
      <c r="J119" s="54"/>
      <c r="K119" s="54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24.95" customHeight="1">
      <c r="A120" s="31"/>
      <c r="B120" s="32"/>
      <c r="C120" s="20" t="s">
        <v>136</v>
      </c>
      <c r="D120" s="33"/>
      <c r="E120" s="33"/>
      <c r="F120" s="33"/>
      <c r="G120" s="33"/>
      <c r="H120" s="33"/>
      <c r="I120" s="119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119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16</v>
      </c>
      <c r="D122" s="33"/>
      <c r="E122" s="33"/>
      <c r="F122" s="33"/>
      <c r="G122" s="33"/>
      <c r="H122" s="33"/>
      <c r="I122" s="119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6.5" customHeight="1">
      <c r="A123" s="31"/>
      <c r="B123" s="32"/>
      <c r="C123" s="33"/>
      <c r="D123" s="33"/>
      <c r="E123" s="286" t="str">
        <f>E7</f>
        <v>SOŠ Stříbro</v>
      </c>
      <c r="F123" s="287"/>
      <c r="G123" s="287"/>
      <c r="H123" s="287"/>
      <c r="I123" s="119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2:12" s="1" customFormat="1" ht="12" customHeight="1">
      <c r="B124" s="18"/>
      <c r="C124" s="26" t="s">
        <v>116</v>
      </c>
      <c r="D124" s="19"/>
      <c r="E124" s="19"/>
      <c r="F124" s="19"/>
      <c r="G124" s="19"/>
      <c r="H124" s="19"/>
      <c r="I124" s="112"/>
      <c r="J124" s="19"/>
      <c r="K124" s="19"/>
      <c r="L124" s="17"/>
    </row>
    <row r="125" spans="1:31" s="2" customFormat="1" ht="16.5" customHeight="1">
      <c r="A125" s="31"/>
      <c r="B125" s="32"/>
      <c r="C125" s="33"/>
      <c r="D125" s="33"/>
      <c r="E125" s="286" t="s">
        <v>880</v>
      </c>
      <c r="F125" s="288"/>
      <c r="G125" s="288"/>
      <c r="H125" s="288"/>
      <c r="I125" s="119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654</v>
      </c>
      <c r="D126" s="33"/>
      <c r="E126" s="33"/>
      <c r="F126" s="33"/>
      <c r="G126" s="33"/>
      <c r="H126" s="33"/>
      <c r="I126" s="119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6.5" customHeight="1">
      <c r="A127" s="31"/>
      <c r="B127" s="32"/>
      <c r="C127" s="33"/>
      <c r="D127" s="33"/>
      <c r="E127" s="239" t="str">
        <f>E11</f>
        <v>3-3 - 2.NP</v>
      </c>
      <c r="F127" s="288"/>
      <c r="G127" s="288"/>
      <c r="H127" s="288"/>
      <c r="I127" s="119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6.95" customHeight="1">
      <c r="A128" s="31"/>
      <c r="B128" s="32"/>
      <c r="C128" s="33"/>
      <c r="D128" s="33"/>
      <c r="E128" s="33"/>
      <c r="F128" s="33"/>
      <c r="G128" s="33"/>
      <c r="H128" s="33"/>
      <c r="I128" s="119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2" customHeight="1">
      <c r="A129" s="31"/>
      <c r="B129" s="32"/>
      <c r="C129" s="26" t="s">
        <v>20</v>
      </c>
      <c r="D129" s="33"/>
      <c r="E129" s="33"/>
      <c r="F129" s="24" t="str">
        <f>F14</f>
        <v xml:space="preserve"> </v>
      </c>
      <c r="G129" s="33"/>
      <c r="H129" s="33"/>
      <c r="I129" s="120" t="s">
        <v>22</v>
      </c>
      <c r="J129" s="63" t="str">
        <f>IF(J14="","",J14)</f>
        <v>12. 4. 2020</v>
      </c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6.95" customHeight="1">
      <c r="A130" s="31"/>
      <c r="B130" s="32"/>
      <c r="C130" s="33"/>
      <c r="D130" s="33"/>
      <c r="E130" s="33"/>
      <c r="F130" s="33"/>
      <c r="G130" s="33"/>
      <c r="H130" s="33"/>
      <c r="I130" s="119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5.2" customHeight="1">
      <c r="A131" s="31"/>
      <c r="B131" s="32"/>
      <c r="C131" s="26" t="s">
        <v>24</v>
      </c>
      <c r="D131" s="33"/>
      <c r="E131" s="33"/>
      <c r="F131" s="24" t="str">
        <f>E17</f>
        <v>SOŠ Stříbro</v>
      </c>
      <c r="G131" s="33"/>
      <c r="H131" s="33"/>
      <c r="I131" s="120" t="s">
        <v>29</v>
      </c>
      <c r="J131" s="29" t="str">
        <f>E23</f>
        <v>Ing.Volný Martin</v>
      </c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5.2" customHeight="1">
      <c r="A132" s="31"/>
      <c r="B132" s="32"/>
      <c r="C132" s="26" t="s">
        <v>27</v>
      </c>
      <c r="D132" s="33"/>
      <c r="E132" s="33"/>
      <c r="F132" s="24" t="str">
        <f>IF(E20="","",E20)</f>
        <v>Vyplň údaj</v>
      </c>
      <c r="G132" s="33"/>
      <c r="H132" s="33"/>
      <c r="I132" s="120" t="s">
        <v>32</v>
      </c>
      <c r="J132" s="29" t="str">
        <f>E26</f>
        <v>Milan Hájek</v>
      </c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10.35" customHeight="1">
      <c r="A133" s="31"/>
      <c r="B133" s="32"/>
      <c r="C133" s="33"/>
      <c r="D133" s="33"/>
      <c r="E133" s="33"/>
      <c r="F133" s="33"/>
      <c r="G133" s="33"/>
      <c r="H133" s="33"/>
      <c r="I133" s="119"/>
      <c r="J133" s="33"/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11" customFormat="1" ht="29.25" customHeight="1">
      <c r="A134" s="177"/>
      <c r="B134" s="178"/>
      <c r="C134" s="179" t="s">
        <v>137</v>
      </c>
      <c r="D134" s="180" t="s">
        <v>60</v>
      </c>
      <c r="E134" s="180" t="s">
        <v>56</v>
      </c>
      <c r="F134" s="180" t="s">
        <v>57</v>
      </c>
      <c r="G134" s="180" t="s">
        <v>138</v>
      </c>
      <c r="H134" s="180" t="s">
        <v>139</v>
      </c>
      <c r="I134" s="181" t="s">
        <v>140</v>
      </c>
      <c r="J134" s="180" t="s">
        <v>121</v>
      </c>
      <c r="K134" s="182" t="s">
        <v>141</v>
      </c>
      <c r="L134" s="183"/>
      <c r="M134" s="72" t="s">
        <v>1</v>
      </c>
      <c r="N134" s="73" t="s">
        <v>39</v>
      </c>
      <c r="O134" s="73" t="s">
        <v>142</v>
      </c>
      <c r="P134" s="73" t="s">
        <v>143</v>
      </c>
      <c r="Q134" s="73" t="s">
        <v>144</v>
      </c>
      <c r="R134" s="73" t="s">
        <v>145</v>
      </c>
      <c r="S134" s="73" t="s">
        <v>146</v>
      </c>
      <c r="T134" s="74" t="s">
        <v>147</v>
      </c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</row>
    <row r="135" spans="1:63" s="2" customFormat="1" ht="22.9" customHeight="1">
      <c r="A135" s="31"/>
      <c r="B135" s="32"/>
      <c r="C135" s="79" t="s">
        <v>148</v>
      </c>
      <c r="D135" s="33"/>
      <c r="E135" s="33"/>
      <c r="F135" s="33"/>
      <c r="G135" s="33"/>
      <c r="H135" s="33"/>
      <c r="I135" s="119"/>
      <c r="J135" s="184">
        <f>BK135</f>
        <v>0</v>
      </c>
      <c r="K135" s="33"/>
      <c r="L135" s="36"/>
      <c r="M135" s="75"/>
      <c r="N135" s="185"/>
      <c r="O135" s="76"/>
      <c r="P135" s="186">
        <f>P136+P157+P215+P234</f>
        <v>0</v>
      </c>
      <c r="Q135" s="76"/>
      <c r="R135" s="186">
        <f>R136+R157+R215+R234</f>
        <v>7.916994000000001</v>
      </c>
      <c r="S135" s="76"/>
      <c r="T135" s="187">
        <f>T136+T157+T215+T234</f>
        <v>3.7897725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4" t="s">
        <v>74</v>
      </c>
      <c r="AU135" s="14" t="s">
        <v>123</v>
      </c>
      <c r="BK135" s="188">
        <f>BK136+BK157+BK215+BK234</f>
        <v>0</v>
      </c>
    </row>
    <row r="136" spans="2:63" s="12" customFormat="1" ht="25.9" customHeight="1">
      <c r="B136" s="189"/>
      <c r="C136" s="190"/>
      <c r="D136" s="191" t="s">
        <v>74</v>
      </c>
      <c r="E136" s="192" t="s">
        <v>149</v>
      </c>
      <c r="F136" s="192" t="s">
        <v>149</v>
      </c>
      <c r="G136" s="190"/>
      <c r="H136" s="190"/>
      <c r="I136" s="193"/>
      <c r="J136" s="194">
        <f>BK136</f>
        <v>0</v>
      </c>
      <c r="K136" s="190"/>
      <c r="L136" s="195"/>
      <c r="M136" s="196"/>
      <c r="N136" s="197"/>
      <c r="O136" s="197"/>
      <c r="P136" s="198">
        <f>P137+P142+P150+P155</f>
        <v>0</v>
      </c>
      <c r="Q136" s="197"/>
      <c r="R136" s="198">
        <f>R137+R142+R150+R155</f>
        <v>3.866457</v>
      </c>
      <c r="S136" s="197"/>
      <c r="T136" s="199">
        <f>T137+T142+T150+T155</f>
        <v>2.9544</v>
      </c>
      <c r="AR136" s="200" t="s">
        <v>80</v>
      </c>
      <c r="AT136" s="201" t="s">
        <v>74</v>
      </c>
      <c r="AU136" s="201" t="s">
        <v>75</v>
      </c>
      <c r="AY136" s="200" t="s">
        <v>151</v>
      </c>
      <c r="BK136" s="202">
        <f>BK137+BK142+BK150+BK155</f>
        <v>0</v>
      </c>
    </row>
    <row r="137" spans="2:63" s="12" customFormat="1" ht="22.9" customHeight="1">
      <c r="B137" s="189"/>
      <c r="C137" s="190"/>
      <c r="D137" s="191" t="s">
        <v>74</v>
      </c>
      <c r="E137" s="203" t="s">
        <v>168</v>
      </c>
      <c r="F137" s="203" t="s">
        <v>169</v>
      </c>
      <c r="G137" s="190"/>
      <c r="H137" s="190"/>
      <c r="I137" s="193"/>
      <c r="J137" s="204">
        <f>BK137</f>
        <v>0</v>
      </c>
      <c r="K137" s="190"/>
      <c r="L137" s="195"/>
      <c r="M137" s="196"/>
      <c r="N137" s="197"/>
      <c r="O137" s="197"/>
      <c r="P137" s="198">
        <f>SUM(P138:P141)</f>
        <v>0</v>
      </c>
      <c r="Q137" s="197"/>
      <c r="R137" s="198">
        <f>SUM(R138:R141)</f>
        <v>3.830745</v>
      </c>
      <c r="S137" s="197"/>
      <c r="T137" s="199">
        <f>SUM(T138:T141)</f>
        <v>0</v>
      </c>
      <c r="AR137" s="200" t="s">
        <v>80</v>
      </c>
      <c r="AT137" s="201" t="s">
        <v>74</v>
      </c>
      <c r="AU137" s="201" t="s">
        <v>80</v>
      </c>
      <c r="AY137" s="200" t="s">
        <v>151</v>
      </c>
      <c r="BK137" s="202">
        <f>SUM(BK138:BK141)</f>
        <v>0</v>
      </c>
    </row>
    <row r="138" spans="1:65" s="2" customFormat="1" ht="16.5" customHeight="1">
      <c r="A138" s="31"/>
      <c r="B138" s="32"/>
      <c r="C138" s="205" t="s">
        <v>80</v>
      </c>
      <c r="D138" s="205" t="s">
        <v>153</v>
      </c>
      <c r="E138" s="206" t="s">
        <v>175</v>
      </c>
      <c r="F138" s="207" t="s">
        <v>176</v>
      </c>
      <c r="G138" s="208" t="s">
        <v>166</v>
      </c>
      <c r="H138" s="209">
        <v>38.5</v>
      </c>
      <c r="I138" s="210"/>
      <c r="J138" s="211">
        <f>ROUND(I138*H138,2)</f>
        <v>0</v>
      </c>
      <c r="K138" s="207" t="s">
        <v>157</v>
      </c>
      <c r="L138" s="36"/>
      <c r="M138" s="212" t="s">
        <v>1</v>
      </c>
      <c r="N138" s="213" t="s">
        <v>40</v>
      </c>
      <c r="O138" s="68"/>
      <c r="P138" s="214">
        <f>O138*H138</f>
        <v>0</v>
      </c>
      <c r="Q138" s="214">
        <v>0.04</v>
      </c>
      <c r="R138" s="214">
        <f>Q138*H138</f>
        <v>1.54</v>
      </c>
      <c r="S138" s="214">
        <v>0</v>
      </c>
      <c r="T138" s="21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6" t="s">
        <v>158</v>
      </c>
      <c r="AT138" s="216" t="s">
        <v>153</v>
      </c>
      <c r="AU138" s="216" t="s">
        <v>84</v>
      </c>
      <c r="AY138" s="14" t="s">
        <v>151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4" t="s">
        <v>80</v>
      </c>
      <c r="BK138" s="217">
        <f>ROUND(I138*H138,2)</f>
        <v>0</v>
      </c>
      <c r="BL138" s="14" t="s">
        <v>158</v>
      </c>
      <c r="BM138" s="216" t="s">
        <v>84</v>
      </c>
    </row>
    <row r="139" spans="1:65" s="2" customFormat="1" ht="21.75" customHeight="1">
      <c r="A139" s="31"/>
      <c r="B139" s="32"/>
      <c r="C139" s="205" t="s">
        <v>84</v>
      </c>
      <c r="D139" s="205" t="s">
        <v>153</v>
      </c>
      <c r="E139" s="206" t="s">
        <v>182</v>
      </c>
      <c r="F139" s="207" t="s">
        <v>183</v>
      </c>
      <c r="G139" s="208" t="s">
        <v>166</v>
      </c>
      <c r="H139" s="209">
        <v>38.5</v>
      </c>
      <c r="I139" s="210"/>
      <c r="J139" s="211">
        <f>ROUND(I139*H139,2)</f>
        <v>0</v>
      </c>
      <c r="K139" s="207" t="s">
        <v>157</v>
      </c>
      <c r="L139" s="36"/>
      <c r="M139" s="212" t="s">
        <v>1</v>
      </c>
      <c r="N139" s="213" t="s">
        <v>40</v>
      </c>
      <c r="O139" s="68"/>
      <c r="P139" s="214">
        <f>O139*H139</f>
        <v>0</v>
      </c>
      <c r="Q139" s="214">
        <v>0.04153</v>
      </c>
      <c r="R139" s="214">
        <f>Q139*H139</f>
        <v>1.5989049999999998</v>
      </c>
      <c r="S139" s="214">
        <v>0</v>
      </c>
      <c r="T139" s="21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6" t="s">
        <v>158</v>
      </c>
      <c r="AT139" s="216" t="s">
        <v>153</v>
      </c>
      <c r="AU139" s="216" t="s">
        <v>84</v>
      </c>
      <c r="AY139" s="14" t="s">
        <v>151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80</v>
      </c>
      <c r="BK139" s="217">
        <f>ROUND(I139*H139,2)</f>
        <v>0</v>
      </c>
      <c r="BL139" s="14" t="s">
        <v>158</v>
      </c>
      <c r="BM139" s="216" t="s">
        <v>158</v>
      </c>
    </row>
    <row r="140" spans="1:65" s="2" customFormat="1" ht="21.75" customHeight="1">
      <c r="A140" s="31"/>
      <c r="B140" s="32"/>
      <c r="C140" s="205" t="s">
        <v>91</v>
      </c>
      <c r="D140" s="205" t="s">
        <v>153</v>
      </c>
      <c r="E140" s="206" t="s">
        <v>186</v>
      </c>
      <c r="F140" s="207" t="s">
        <v>187</v>
      </c>
      <c r="G140" s="208" t="s">
        <v>172</v>
      </c>
      <c r="H140" s="209">
        <v>184</v>
      </c>
      <c r="I140" s="210"/>
      <c r="J140" s="211">
        <f>ROUND(I140*H140,2)</f>
        <v>0</v>
      </c>
      <c r="K140" s="207" t="s">
        <v>157</v>
      </c>
      <c r="L140" s="36"/>
      <c r="M140" s="212" t="s">
        <v>1</v>
      </c>
      <c r="N140" s="213" t="s">
        <v>40</v>
      </c>
      <c r="O140" s="68"/>
      <c r="P140" s="214">
        <f>O140*H140</f>
        <v>0</v>
      </c>
      <c r="Q140" s="214">
        <v>0.00376</v>
      </c>
      <c r="R140" s="214">
        <f>Q140*H140</f>
        <v>0.69184</v>
      </c>
      <c r="S140" s="214">
        <v>0</v>
      </c>
      <c r="T140" s="21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6" t="s">
        <v>158</v>
      </c>
      <c r="AT140" s="216" t="s">
        <v>153</v>
      </c>
      <c r="AU140" s="216" t="s">
        <v>84</v>
      </c>
      <c r="AY140" s="14" t="s">
        <v>151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4" t="s">
        <v>80</v>
      </c>
      <c r="BK140" s="217">
        <f>ROUND(I140*H140,2)</f>
        <v>0</v>
      </c>
      <c r="BL140" s="14" t="s">
        <v>158</v>
      </c>
      <c r="BM140" s="216" t="s">
        <v>168</v>
      </c>
    </row>
    <row r="141" spans="1:65" s="2" customFormat="1" ht="21.75" customHeight="1">
      <c r="A141" s="31"/>
      <c r="B141" s="32"/>
      <c r="C141" s="205" t="s">
        <v>158</v>
      </c>
      <c r="D141" s="205" t="s">
        <v>153</v>
      </c>
      <c r="E141" s="206" t="s">
        <v>892</v>
      </c>
      <c r="F141" s="207" t="s">
        <v>893</v>
      </c>
      <c r="G141" s="208" t="s">
        <v>166</v>
      </c>
      <c r="H141" s="209">
        <v>113.4</v>
      </c>
      <c r="I141" s="210"/>
      <c r="J141" s="211">
        <f>ROUND(I141*H141,2)</f>
        <v>0</v>
      </c>
      <c r="K141" s="207" t="s">
        <v>157</v>
      </c>
      <c r="L141" s="36"/>
      <c r="M141" s="212" t="s">
        <v>1</v>
      </c>
      <c r="N141" s="213" t="s">
        <v>40</v>
      </c>
      <c r="O141" s="68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6" t="s">
        <v>158</v>
      </c>
      <c r="AT141" s="216" t="s">
        <v>153</v>
      </c>
      <c r="AU141" s="216" t="s">
        <v>84</v>
      </c>
      <c r="AY141" s="14" t="s">
        <v>151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4" t="s">
        <v>80</v>
      </c>
      <c r="BK141" s="217">
        <f>ROUND(I141*H141,2)</f>
        <v>0</v>
      </c>
      <c r="BL141" s="14" t="s">
        <v>158</v>
      </c>
      <c r="BM141" s="216" t="s">
        <v>185</v>
      </c>
    </row>
    <row r="142" spans="2:63" s="12" customFormat="1" ht="22.9" customHeight="1">
      <c r="B142" s="189"/>
      <c r="C142" s="190"/>
      <c r="D142" s="191" t="s">
        <v>74</v>
      </c>
      <c r="E142" s="203" t="s">
        <v>189</v>
      </c>
      <c r="F142" s="203" t="s">
        <v>894</v>
      </c>
      <c r="G142" s="190"/>
      <c r="H142" s="190"/>
      <c r="I142" s="193"/>
      <c r="J142" s="204">
        <f>BK142</f>
        <v>0</v>
      </c>
      <c r="K142" s="190"/>
      <c r="L142" s="195"/>
      <c r="M142" s="196"/>
      <c r="N142" s="197"/>
      <c r="O142" s="197"/>
      <c r="P142" s="198">
        <f>SUM(P143:P149)</f>
        <v>0</v>
      </c>
      <c r="Q142" s="197"/>
      <c r="R142" s="198">
        <f>SUM(R143:R149)</f>
        <v>0.03571200000000001</v>
      </c>
      <c r="S142" s="197"/>
      <c r="T142" s="199">
        <f>SUM(T143:T149)</f>
        <v>2.9544</v>
      </c>
      <c r="AR142" s="200" t="s">
        <v>80</v>
      </c>
      <c r="AT142" s="201" t="s">
        <v>74</v>
      </c>
      <c r="AU142" s="201" t="s">
        <v>80</v>
      </c>
      <c r="AY142" s="200" t="s">
        <v>151</v>
      </c>
      <c r="BK142" s="202">
        <f>SUM(BK143:BK149)</f>
        <v>0</v>
      </c>
    </row>
    <row r="143" spans="1:65" s="2" customFormat="1" ht="21.75" customHeight="1">
      <c r="A143" s="31"/>
      <c r="B143" s="32"/>
      <c r="C143" s="205" t="s">
        <v>174</v>
      </c>
      <c r="D143" s="205" t="s">
        <v>153</v>
      </c>
      <c r="E143" s="206" t="s">
        <v>895</v>
      </c>
      <c r="F143" s="207" t="s">
        <v>896</v>
      </c>
      <c r="G143" s="208" t="s">
        <v>166</v>
      </c>
      <c r="H143" s="209">
        <v>810</v>
      </c>
      <c r="I143" s="210"/>
      <c r="J143" s="211">
        <f aca="true" t="shared" si="0" ref="J143:J149">ROUND(I143*H143,2)</f>
        <v>0</v>
      </c>
      <c r="K143" s="207" t="s">
        <v>157</v>
      </c>
      <c r="L143" s="36"/>
      <c r="M143" s="212" t="s">
        <v>1</v>
      </c>
      <c r="N143" s="213" t="s">
        <v>40</v>
      </c>
      <c r="O143" s="68"/>
      <c r="P143" s="214">
        <f aca="true" t="shared" si="1" ref="P143:P149">O143*H143</f>
        <v>0</v>
      </c>
      <c r="Q143" s="214">
        <v>4E-05</v>
      </c>
      <c r="R143" s="214">
        <f aca="true" t="shared" si="2" ref="R143:R149">Q143*H143</f>
        <v>0.032400000000000005</v>
      </c>
      <c r="S143" s="214">
        <v>0</v>
      </c>
      <c r="T143" s="215">
        <f aca="true" t="shared" si="3" ref="T143:T149"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6" t="s">
        <v>158</v>
      </c>
      <c r="AT143" s="216" t="s">
        <v>153</v>
      </c>
      <c r="AU143" s="216" t="s">
        <v>84</v>
      </c>
      <c r="AY143" s="14" t="s">
        <v>151</v>
      </c>
      <c r="BE143" s="217">
        <f aca="true" t="shared" si="4" ref="BE143:BE149">IF(N143="základní",J143,0)</f>
        <v>0</v>
      </c>
      <c r="BF143" s="217">
        <f aca="true" t="shared" si="5" ref="BF143:BF149">IF(N143="snížená",J143,0)</f>
        <v>0</v>
      </c>
      <c r="BG143" s="217">
        <f aca="true" t="shared" si="6" ref="BG143:BG149">IF(N143="zákl. přenesená",J143,0)</f>
        <v>0</v>
      </c>
      <c r="BH143" s="217">
        <f aca="true" t="shared" si="7" ref="BH143:BH149">IF(N143="sníž. přenesená",J143,0)</f>
        <v>0</v>
      </c>
      <c r="BI143" s="217">
        <f aca="true" t="shared" si="8" ref="BI143:BI149">IF(N143="nulová",J143,0)</f>
        <v>0</v>
      </c>
      <c r="BJ143" s="14" t="s">
        <v>80</v>
      </c>
      <c r="BK143" s="217">
        <f aca="true" t="shared" si="9" ref="BK143:BK149">ROUND(I143*H143,2)</f>
        <v>0</v>
      </c>
      <c r="BL143" s="14" t="s">
        <v>158</v>
      </c>
      <c r="BM143" s="216" t="s">
        <v>193</v>
      </c>
    </row>
    <row r="144" spans="1:65" s="2" customFormat="1" ht="21.75" customHeight="1">
      <c r="A144" s="31"/>
      <c r="B144" s="32"/>
      <c r="C144" s="205" t="s">
        <v>168</v>
      </c>
      <c r="D144" s="205" t="s">
        <v>153</v>
      </c>
      <c r="E144" s="206" t="s">
        <v>897</v>
      </c>
      <c r="F144" s="207" t="s">
        <v>898</v>
      </c>
      <c r="G144" s="208" t="s">
        <v>172</v>
      </c>
      <c r="H144" s="209">
        <v>267</v>
      </c>
      <c r="I144" s="210"/>
      <c r="J144" s="211">
        <f t="shared" si="0"/>
        <v>0</v>
      </c>
      <c r="K144" s="207" t="s">
        <v>157</v>
      </c>
      <c r="L144" s="36"/>
      <c r="M144" s="212" t="s">
        <v>1</v>
      </c>
      <c r="N144" s="213" t="s">
        <v>40</v>
      </c>
      <c r="O144" s="68"/>
      <c r="P144" s="214">
        <f t="shared" si="1"/>
        <v>0</v>
      </c>
      <c r="Q144" s="214">
        <v>0</v>
      </c>
      <c r="R144" s="214">
        <f t="shared" si="2"/>
        <v>0</v>
      </c>
      <c r="S144" s="214">
        <v>0.002</v>
      </c>
      <c r="T144" s="215">
        <f t="shared" si="3"/>
        <v>0.534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6" t="s">
        <v>158</v>
      </c>
      <c r="AT144" s="216" t="s">
        <v>153</v>
      </c>
      <c r="AU144" s="216" t="s">
        <v>84</v>
      </c>
      <c r="AY144" s="14" t="s">
        <v>151</v>
      </c>
      <c r="BE144" s="217">
        <f t="shared" si="4"/>
        <v>0</v>
      </c>
      <c r="BF144" s="217">
        <f t="shared" si="5"/>
        <v>0</v>
      </c>
      <c r="BG144" s="217">
        <f t="shared" si="6"/>
        <v>0</v>
      </c>
      <c r="BH144" s="217">
        <f t="shared" si="7"/>
        <v>0</v>
      </c>
      <c r="BI144" s="217">
        <f t="shared" si="8"/>
        <v>0</v>
      </c>
      <c r="BJ144" s="14" t="s">
        <v>80</v>
      </c>
      <c r="BK144" s="217">
        <f t="shared" si="9"/>
        <v>0</v>
      </c>
      <c r="BL144" s="14" t="s">
        <v>158</v>
      </c>
      <c r="BM144" s="216" t="s">
        <v>202</v>
      </c>
    </row>
    <row r="145" spans="1:65" s="2" customFormat="1" ht="21.75" customHeight="1">
      <c r="A145" s="31"/>
      <c r="B145" s="32"/>
      <c r="C145" s="205" t="s">
        <v>181</v>
      </c>
      <c r="D145" s="205" t="s">
        <v>153</v>
      </c>
      <c r="E145" s="206" t="s">
        <v>899</v>
      </c>
      <c r="F145" s="207" t="s">
        <v>900</v>
      </c>
      <c r="G145" s="208" t="s">
        <v>205</v>
      </c>
      <c r="H145" s="209">
        <v>660</v>
      </c>
      <c r="I145" s="210"/>
      <c r="J145" s="211">
        <f t="shared" si="0"/>
        <v>0</v>
      </c>
      <c r="K145" s="207" t="s">
        <v>157</v>
      </c>
      <c r="L145" s="36"/>
      <c r="M145" s="212" t="s">
        <v>1</v>
      </c>
      <c r="N145" s="213" t="s">
        <v>40</v>
      </c>
      <c r="O145" s="68"/>
      <c r="P145" s="214">
        <f t="shared" si="1"/>
        <v>0</v>
      </c>
      <c r="Q145" s="214">
        <v>0</v>
      </c>
      <c r="R145" s="214">
        <f t="shared" si="2"/>
        <v>0</v>
      </c>
      <c r="S145" s="214">
        <v>0.002</v>
      </c>
      <c r="T145" s="215">
        <f t="shared" si="3"/>
        <v>1.32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6" t="s">
        <v>158</v>
      </c>
      <c r="AT145" s="216" t="s">
        <v>153</v>
      </c>
      <c r="AU145" s="216" t="s">
        <v>84</v>
      </c>
      <c r="AY145" s="14" t="s">
        <v>151</v>
      </c>
      <c r="BE145" s="217">
        <f t="shared" si="4"/>
        <v>0</v>
      </c>
      <c r="BF145" s="217">
        <f t="shared" si="5"/>
        <v>0</v>
      </c>
      <c r="BG145" s="217">
        <f t="shared" si="6"/>
        <v>0</v>
      </c>
      <c r="BH145" s="217">
        <f t="shared" si="7"/>
        <v>0</v>
      </c>
      <c r="BI145" s="217">
        <f t="shared" si="8"/>
        <v>0</v>
      </c>
      <c r="BJ145" s="14" t="s">
        <v>80</v>
      </c>
      <c r="BK145" s="217">
        <f t="shared" si="9"/>
        <v>0</v>
      </c>
      <c r="BL145" s="14" t="s">
        <v>158</v>
      </c>
      <c r="BM145" s="216" t="s">
        <v>211</v>
      </c>
    </row>
    <row r="146" spans="1:65" s="2" customFormat="1" ht="21.75" customHeight="1">
      <c r="A146" s="31"/>
      <c r="B146" s="32"/>
      <c r="C146" s="205" t="s">
        <v>185</v>
      </c>
      <c r="D146" s="205" t="s">
        <v>153</v>
      </c>
      <c r="E146" s="206" t="s">
        <v>901</v>
      </c>
      <c r="F146" s="207" t="s">
        <v>902</v>
      </c>
      <c r="G146" s="208" t="s">
        <v>205</v>
      </c>
      <c r="H146" s="209">
        <v>110</v>
      </c>
      <c r="I146" s="210"/>
      <c r="J146" s="211">
        <f t="shared" si="0"/>
        <v>0</v>
      </c>
      <c r="K146" s="207" t="s">
        <v>157</v>
      </c>
      <c r="L146" s="36"/>
      <c r="M146" s="212" t="s">
        <v>1</v>
      </c>
      <c r="N146" s="213" t="s">
        <v>40</v>
      </c>
      <c r="O146" s="68"/>
      <c r="P146" s="214">
        <f t="shared" si="1"/>
        <v>0</v>
      </c>
      <c r="Q146" s="214">
        <v>0</v>
      </c>
      <c r="R146" s="214">
        <f t="shared" si="2"/>
        <v>0</v>
      </c>
      <c r="S146" s="214">
        <v>0.004</v>
      </c>
      <c r="T146" s="215">
        <f t="shared" si="3"/>
        <v>0.44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6" t="s">
        <v>158</v>
      </c>
      <c r="AT146" s="216" t="s">
        <v>153</v>
      </c>
      <c r="AU146" s="216" t="s">
        <v>84</v>
      </c>
      <c r="AY146" s="14" t="s">
        <v>151</v>
      </c>
      <c r="BE146" s="217">
        <f t="shared" si="4"/>
        <v>0</v>
      </c>
      <c r="BF146" s="217">
        <f t="shared" si="5"/>
        <v>0</v>
      </c>
      <c r="BG146" s="217">
        <f t="shared" si="6"/>
        <v>0</v>
      </c>
      <c r="BH146" s="217">
        <f t="shared" si="7"/>
        <v>0</v>
      </c>
      <c r="BI146" s="217">
        <f t="shared" si="8"/>
        <v>0</v>
      </c>
      <c r="BJ146" s="14" t="s">
        <v>80</v>
      </c>
      <c r="BK146" s="217">
        <f t="shared" si="9"/>
        <v>0</v>
      </c>
      <c r="BL146" s="14" t="s">
        <v>158</v>
      </c>
      <c r="BM146" s="216" t="s">
        <v>218</v>
      </c>
    </row>
    <row r="147" spans="1:65" s="2" customFormat="1" ht="21.75" customHeight="1">
      <c r="A147" s="31"/>
      <c r="B147" s="32"/>
      <c r="C147" s="205" t="s">
        <v>189</v>
      </c>
      <c r="D147" s="205" t="s">
        <v>153</v>
      </c>
      <c r="E147" s="206" t="s">
        <v>903</v>
      </c>
      <c r="F147" s="207" t="s">
        <v>904</v>
      </c>
      <c r="G147" s="208" t="s">
        <v>205</v>
      </c>
      <c r="H147" s="209">
        <v>110</v>
      </c>
      <c r="I147" s="210"/>
      <c r="J147" s="211">
        <f t="shared" si="0"/>
        <v>0</v>
      </c>
      <c r="K147" s="207" t="s">
        <v>157</v>
      </c>
      <c r="L147" s="36"/>
      <c r="M147" s="212" t="s">
        <v>1</v>
      </c>
      <c r="N147" s="213" t="s">
        <v>40</v>
      </c>
      <c r="O147" s="68"/>
      <c r="P147" s="214">
        <f t="shared" si="1"/>
        <v>0</v>
      </c>
      <c r="Q147" s="214">
        <v>0</v>
      </c>
      <c r="R147" s="214">
        <f t="shared" si="2"/>
        <v>0</v>
      </c>
      <c r="S147" s="214">
        <v>0.005</v>
      </c>
      <c r="T147" s="215">
        <f t="shared" si="3"/>
        <v>0.55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6" t="s">
        <v>158</v>
      </c>
      <c r="AT147" s="216" t="s">
        <v>153</v>
      </c>
      <c r="AU147" s="216" t="s">
        <v>84</v>
      </c>
      <c r="AY147" s="14" t="s">
        <v>151</v>
      </c>
      <c r="BE147" s="217">
        <f t="shared" si="4"/>
        <v>0</v>
      </c>
      <c r="BF147" s="217">
        <f t="shared" si="5"/>
        <v>0</v>
      </c>
      <c r="BG147" s="217">
        <f t="shared" si="6"/>
        <v>0</v>
      </c>
      <c r="BH147" s="217">
        <f t="shared" si="7"/>
        <v>0</v>
      </c>
      <c r="BI147" s="217">
        <f t="shared" si="8"/>
        <v>0</v>
      </c>
      <c r="BJ147" s="14" t="s">
        <v>80</v>
      </c>
      <c r="BK147" s="217">
        <f t="shared" si="9"/>
        <v>0</v>
      </c>
      <c r="BL147" s="14" t="s">
        <v>158</v>
      </c>
      <c r="BM147" s="216" t="s">
        <v>228</v>
      </c>
    </row>
    <row r="148" spans="1:65" s="2" customFormat="1" ht="21.75" customHeight="1">
      <c r="A148" s="31"/>
      <c r="B148" s="32"/>
      <c r="C148" s="205" t="s">
        <v>193</v>
      </c>
      <c r="D148" s="205" t="s">
        <v>153</v>
      </c>
      <c r="E148" s="206" t="s">
        <v>905</v>
      </c>
      <c r="F148" s="207" t="s">
        <v>906</v>
      </c>
      <c r="G148" s="208" t="s">
        <v>205</v>
      </c>
      <c r="H148" s="209">
        <v>36.8</v>
      </c>
      <c r="I148" s="210"/>
      <c r="J148" s="211">
        <f t="shared" si="0"/>
        <v>0</v>
      </c>
      <c r="K148" s="207" t="s">
        <v>157</v>
      </c>
      <c r="L148" s="36"/>
      <c r="M148" s="212" t="s">
        <v>1</v>
      </c>
      <c r="N148" s="213" t="s">
        <v>40</v>
      </c>
      <c r="O148" s="68"/>
      <c r="P148" s="214">
        <f t="shared" si="1"/>
        <v>0</v>
      </c>
      <c r="Q148" s="214">
        <v>9E-05</v>
      </c>
      <c r="R148" s="214">
        <f t="shared" si="2"/>
        <v>0.003312</v>
      </c>
      <c r="S148" s="214">
        <v>0.003</v>
      </c>
      <c r="T148" s="215">
        <f t="shared" si="3"/>
        <v>0.1104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6" t="s">
        <v>158</v>
      </c>
      <c r="AT148" s="216" t="s">
        <v>153</v>
      </c>
      <c r="AU148" s="216" t="s">
        <v>84</v>
      </c>
      <c r="AY148" s="14" t="s">
        <v>151</v>
      </c>
      <c r="BE148" s="217">
        <f t="shared" si="4"/>
        <v>0</v>
      </c>
      <c r="BF148" s="217">
        <f t="shared" si="5"/>
        <v>0</v>
      </c>
      <c r="BG148" s="217">
        <f t="shared" si="6"/>
        <v>0</v>
      </c>
      <c r="BH148" s="217">
        <f t="shared" si="7"/>
        <v>0</v>
      </c>
      <c r="BI148" s="217">
        <f t="shared" si="8"/>
        <v>0</v>
      </c>
      <c r="BJ148" s="14" t="s">
        <v>80</v>
      </c>
      <c r="BK148" s="217">
        <f t="shared" si="9"/>
        <v>0</v>
      </c>
      <c r="BL148" s="14" t="s">
        <v>158</v>
      </c>
      <c r="BM148" s="216" t="s">
        <v>237</v>
      </c>
    </row>
    <row r="149" spans="1:65" s="2" customFormat="1" ht="21.75" customHeight="1">
      <c r="A149" s="31"/>
      <c r="B149" s="32"/>
      <c r="C149" s="205" t="s">
        <v>198</v>
      </c>
      <c r="D149" s="205" t="s">
        <v>153</v>
      </c>
      <c r="E149" s="206" t="s">
        <v>907</v>
      </c>
      <c r="F149" s="207" t="s">
        <v>908</v>
      </c>
      <c r="G149" s="208" t="s">
        <v>205</v>
      </c>
      <c r="H149" s="209">
        <v>10</v>
      </c>
      <c r="I149" s="210"/>
      <c r="J149" s="211">
        <f t="shared" si="0"/>
        <v>0</v>
      </c>
      <c r="K149" s="207" t="s">
        <v>157</v>
      </c>
      <c r="L149" s="36"/>
      <c r="M149" s="212" t="s">
        <v>1</v>
      </c>
      <c r="N149" s="213" t="s">
        <v>40</v>
      </c>
      <c r="O149" s="68"/>
      <c r="P149" s="214">
        <f t="shared" si="1"/>
        <v>0</v>
      </c>
      <c r="Q149" s="214">
        <v>0</v>
      </c>
      <c r="R149" s="214">
        <f t="shared" si="2"/>
        <v>0</v>
      </c>
      <c r="S149" s="214">
        <v>0</v>
      </c>
      <c r="T149" s="215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6" t="s">
        <v>158</v>
      </c>
      <c r="AT149" s="216" t="s">
        <v>153</v>
      </c>
      <c r="AU149" s="216" t="s">
        <v>84</v>
      </c>
      <c r="AY149" s="14" t="s">
        <v>151</v>
      </c>
      <c r="BE149" s="217">
        <f t="shared" si="4"/>
        <v>0</v>
      </c>
      <c r="BF149" s="217">
        <f t="shared" si="5"/>
        <v>0</v>
      </c>
      <c r="BG149" s="217">
        <f t="shared" si="6"/>
        <v>0</v>
      </c>
      <c r="BH149" s="217">
        <f t="shared" si="7"/>
        <v>0</v>
      </c>
      <c r="BI149" s="217">
        <f t="shared" si="8"/>
        <v>0</v>
      </c>
      <c r="BJ149" s="14" t="s">
        <v>80</v>
      </c>
      <c r="BK149" s="217">
        <f t="shared" si="9"/>
        <v>0</v>
      </c>
      <c r="BL149" s="14" t="s">
        <v>158</v>
      </c>
      <c r="BM149" s="216" t="s">
        <v>250</v>
      </c>
    </row>
    <row r="150" spans="2:63" s="12" customFormat="1" ht="22.9" customHeight="1">
      <c r="B150" s="189"/>
      <c r="C150" s="190"/>
      <c r="D150" s="191" t="s">
        <v>74</v>
      </c>
      <c r="E150" s="203" t="s">
        <v>226</v>
      </c>
      <c r="F150" s="203" t="s">
        <v>227</v>
      </c>
      <c r="G150" s="190"/>
      <c r="H150" s="190"/>
      <c r="I150" s="193"/>
      <c r="J150" s="204">
        <f>BK150</f>
        <v>0</v>
      </c>
      <c r="K150" s="190"/>
      <c r="L150" s="195"/>
      <c r="M150" s="196"/>
      <c r="N150" s="197"/>
      <c r="O150" s="197"/>
      <c r="P150" s="198">
        <f>SUM(P151:P154)</f>
        <v>0</v>
      </c>
      <c r="Q150" s="197"/>
      <c r="R150" s="198">
        <f>SUM(R151:R154)</f>
        <v>0</v>
      </c>
      <c r="S150" s="197"/>
      <c r="T150" s="199">
        <f>SUM(T151:T154)</f>
        <v>0</v>
      </c>
      <c r="AR150" s="200" t="s">
        <v>80</v>
      </c>
      <c r="AT150" s="201" t="s">
        <v>74</v>
      </c>
      <c r="AU150" s="201" t="s">
        <v>80</v>
      </c>
      <c r="AY150" s="200" t="s">
        <v>151</v>
      </c>
      <c r="BK150" s="202">
        <f>SUM(BK151:BK154)</f>
        <v>0</v>
      </c>
    </row>
    <row r="151" spans="1:65" s="2" customFormat="1" ht="21.75" customHeight="1">
      <c r="A151" s="31"/>
      <c r="B151" s="32"/>
      <c r="C151" s="205" t="s">
        <v>202</v>
      </c>
      <c r="D151" s="205" t="s">
        <v>153</v>
      </c>
      <c r="E151" s="206" t="s">
        <v>909</v>
      </c>
      <c r="F151" s="207" t="s">
        <v>910</v>
      </c>
      <c r="G151" s="208" t="s">
        <v>231</v>
      </c>
      <c r="H151" s="209">
        <v>3.79</v>
      </c>
      <c r="I151" s="210"/>
      <c r="J151" s="211">
        <f>ROUND(I151*H151,2)</f>
        <v>0</v>
      </c>
      <c r="K151" s="207" t="s">
        <v>157</v>
      </c>
      <c r="L151" s="36"/>
      <c r="M151" s="212" t="s">
        <v>1</v>
      </c>
      <c r="N151" s="213" t="s">
        <v>40</v>
      </c>
      <c r="O151" s="68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6" t="s">
        <v>158</v>
      </c>
      <c r="AT151" s="216" t="s">
        <v>153</v>
      </c>
      <c r="AU151" s="216" t="s">
        <v>84</v>
      </c>
      <c r="AY151" s="14" t="s">
        <v>151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4" t="s">
        <v>80</v>
      </c>
      <c r="BK151" s="217">
        <f>ROUND(I151*H151,2)</f>
        <v>0</v>
      </c>
      <c r="BL151" s="14" t="s">
        <v>158</v>
      </c>
      <c r="BM151" s="216" t="s">
        <v>258</v>
      </c>
    </row>
    <row r="152" spans="1:65" s="2" customFormat="1" ht="21.75" customHeight="1">
      <c r="A152" s="31"/>
      <c r="B152" s="32"/>
      <c r="C152" s="205" t="s">
        <v>207</v>
      </c>
      <c r="D152" s="205" t="s">
        <v>153</v>
      </c>
      <c r="E152" s="206" t="s">
        <v>234</v>
      </c>
      <c r="F152" s="207" t="s">
        <v>235</v>
      </c>
      <c r="G152" s="208" t="s">
        <v>231</v>
      </c>
      <c r="H152" s="209">
        <v>3.79</v>
      </c>
      <c r="I152" s="210"/>
      <c r="J152" s="211">
        <f>ROUND(I152*H152,2)</f>
        <v>0</v>
      </c>
      <c r="K152" s="207" t="s">
        <v>157</v>
      </c>
      <c r="L152" s="36"/>
      <c r="M152" s="212" t="s">
        <v>1</v>
      </c>
      <c r="N152" s="213" t="s">
        <v>40</v>
      </c>
      <c r="O152" s="68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6" t="s">
        <v>158</v>
      </c>
      <c r="AT152" s="216" t="s">
        <v>153</v>
      </c>
      <c r="AU152" s="216" t="s">
        <v>84</v>
      </c>
      <c r="AY152" s="14" t="s">
        <v>151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4" t="s">
        <v>80</v>
      </c>
      <c r="BK152" s="217">
        <f>ROUND(I152*H152,2)</f>
        <v>0</v>
      </c>
      <c r="BL152" s="14" t="s">
        <v>158</v>
      </c>
      <c r="BM152" s="216" t="s">
        <v>266</v>
      </c>
    </row>
    <row r="153" spans="1:65" s="2" customFormat="1" ht="21.75" customHeight="1">
      <c r="A153" s="31"/>
      <c r="B153" s="32"/>
      <c r="C153" s="205" t="s">
        <v>211</v>
      </c>
      <c r="D153" s="205" t="s">
        <v>153</v>
      </c>
      <c r="E153" s="206" t="s">
        <v>238</v>
      </c>
      <c r="F153" s="207" t="s">
        <v>239</v>
      </c>
      <c r="G153" s="208" t="s">
        <v>231</v>
      </c>
      <c r="H153" s="209">
        <v>34.11</v>
      </c>
      <c r="I153" s="210"/>
      <c r="J153" s="211">
        <f>ROUND(I153*H153,2)</f>
        <v>0</v>
      </c>
      <c r="K153" s="207" t="s">
        <v>157</v>
      </c>
      <c r="L153" s="36"/>
      <c r="M153" s="212" t="s">
        <v>1</v>
      </c>
      <c r="N153" s="213" t="s">
        <v>40</v>
      </c>
      <c r="O153" s="68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6" t="s">
        <v>158</v>
      </c>
      <c r="AT153" s="216" t="s">
        <v>153</v>
      </c>
      <c r="AU153" s="216" t="s">
        <v>84</v>
      </c>
      <c r="AY153" s="14" t="s">
        <v>151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4" t="s">
        <v>80</v>
      </c>
      <c r="BK153" s="217">
        <f>ROUND(I153*H153,2)</f>
        <v>0</v>
      </c>
      <c r="BL153" s="14" t="s">
        <v>158</v>
      </c>
      <c r="BM153" s="216" t="s">
        <v>274</v>
      </c>
    </row>
    <row r="154" spans="1:65" s="2" customFormat="1" ht="21.75" customHeight="1">
      <c r="A154" s="31"/>
      <c r="B154" s="32"/>
      <c r="C154" s="205" t="s">
        <v>8</v>
      </c>
      <c r="D154" s="205" t="s">
        <v>153</v>
      </c>
      <c r="E154" s="206" t="s">
        <v>911</v>
      </c>
      <c r="F154" s="207" t="s">
        <v>912</v>
      </c>
      <c r="G154" s="208" t="s">
        <v>231</v>
      </c>
      <c r="H154" s="209">
        <v>3.79</v>
      </c>
      <c r="I154" s="210"/>
      <c r="J154" s="211">
        <f>ROUND(I154*H154,2)</f>
        <v>0</v>
      </c>
      <c r="K154" s="207" t="s">
        <v>1</v>
      </c>
      <c r="L154" s="36"/>
      <c r="M154" s="212" t="s">
        <v>1</v>
      </c>
      <c r="N154" s="213" t="s">
        <v>40</v>
      </c>
      <c r="O154" s="68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6" t="s">
        <v>158</v>
      </c>
      <c r="AT154" s="216" t="s">
        <v>153</v>
      </c>
      <c r="AU154" s="216" t="s">
        <v>84</v>
      </c>
      <c r="AY154" s="14" t="s">
        <v>151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4" t="s">
        <v>80</v>
      </c>
      <c r="BK154" s="217">
        <f>ROUND(I154*H154,2)</f>
        <v>0</v>
      </c>
      <c r="BL154" s="14" t="s">
        <v>158</v>
      </c>
      <c r="BM154" s="216" t="s">
        <v>282</v>
      </c>
    </row>
    <row r="155" spans="2:63" s="12" customFormat="1" ht="22.9" customHeight="1">
      <c r="B155" s="189"/>
      <c r="C155" s="190"/>
      <c r="D155" s="191" t="s">
        <v>74</v>
      </c>
      <c r="E155" s="203" t="s">
        <v>241</v>
      </c>
      <c r="F155" s="203" t="s">
        <v>242</v>
      </c>
      <c r="G155" s="190"/>
      <c r="H155" s="190"/>
      <c r="I155" s="193"/>
      <c r="J155" s="204">
        <f>BK155</f>
        <v>0</v>
      </c>
      <c r="K155" s="190"/>
      <c r="L155" s="195"/>
      <c r="M155" s="196"/>
      <c r="N155" s="197"/>
      <c r="O155" s="197"/>
      <c r="P155" s="198">
        <f>P156</f>
        <v>0</v>
      </c>
      <c r="Q155" s="197"/>
      <c r="R155" s="198">
        <f>R156</f>
        <v>0</v>
      </c>
      <c r="S155" s="197"/>
      <c r="T155" s="199">
        <f>T156</f>
        <v>0</v>
      </c>
      <c r="AR155" s="200" t="s">
        <v>80</v>
      </c>
      <c r="AT155" s="201" t="s">
        <v>74</v>
      </c>
      <c r="AU155" s="201" t="s">
        <v>80</v>
      </c>
      <c r="AY155" s="200" t="s">
        <v>151</v>
      </c>
      <c r="BK155" s="202">
        <f>BK156</f>
        <v>0</v>
      </c>
    </row>
    <row r="156" spans="1:65" s="2" customFormat="1" ht="16.5" customHeight="1">
      <c r="A156" s="31"/>
      <c r="B156" s="32"/>
      <c r="C156" s="205" t="s">
        <v>218</v>
      </c>
      <c r="D156" s="205" t="s">
        <v>153</v>
      </c>
      <c r="E156" s="206" t="s">
        <v>913</v>
      </c>
      <c r="F156" s="207" t="s">
        <v>914</v>
      </c>
      <c r="G156" s="208" t="s">
        <v>231</v>
      </c>
      <c r="H156" s="209">
        <v>3.866</v>
      </c>
      <c r="I156" s="210"/>
      <c r="J156" s="211">
        <f>ROUND(I156*H156,2)</f>
        <v>0</v>
      </c>
      <c r="K156" s="207" t="s">
        <v>157</v>
      </c>
      <c r="L156" s="36"/>
      <c r="M156" s="212" t="s">
        <v>1</v>
      </c>
      <c r="N156" s="213" t="s">
        <v>40</v>
      </c>
      <c r="O156" s="68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6" t="s">
        <v>158</v>
      </c>
      <c r="AT156" s="216" t="s">
        <v>153</v>
      </c>
      <c r="AU156" s="216" t="s">
        <v>84</v>
      </c>
      <c r="AY156" s="14" t="s">
        <v>151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4" t="s">
        <v>80</v>
      </c>
      <c r="BK156" s="217">
        <f>ROUND(I156*H156,2)</f>
        <v>0</v>
      </c>
      <c r="BL156" s="14" t="s">
        <v>158</v>
      </c>
      <c r="BM156" s="216" t="s">
        <v>290</v>
      </c>
    </row>
    <row r="157" spans="2:63" s="12" customFormat="1" ht="25.9" customHeight="1">
      <c r="B157" s="189"/>
      <c r="C157" s="190"/>
      <c r="D157" s="191" t="s">
        <v>74</v>
      </c>
      <c r="E157" s="192" t="s">
        <v>246</v>
      </c>
      <c r="F157" s="192" t="s">
        <v>247</v>
      </c>
      <c r="G157" s="190"/>
      <c r="H157" s="190"/>
      <c r="I157" s="193"/>
      <c r="J157" s="194">
        <f>BK157</f>
        <v>0</v>
      </c>
      <c r="K157" s="190"/>
      <c r="L157" s="195"/>
      <c r="M157" s="196"/>
      <c r="N157" s="197"/>
      <c r="O157" s="197"/>
      <c r="P157" s="198">
        <f>P158+P204+P206</f>
        <v>0</v>
      </c>
      <c r="Q157" s="197"/>
      <c r="R157" s="198">
        <f>R158+R204+R206</f>
        <v>4.050537</v>
      </c>
      <c r="S157" s="197"/>
      <c r="T157" s="199">
        <f>T158+T204+T206</f>
        <v>0.8353725</v>
      </c>
      <c r="AR157" s="200" t="s">
        <v>84</v>
      </c>
      <c r="AT157" s="201" t="s">
        <v>74</v>
      </c>
      <c r="AU157" s="201" t="s">
        <v>75</v>
      </c>
      <c r="AY157" s="200" t="s">
        <v>151</v>
      </c>
      <c r="BK157" s="202">
        <f>BK158+BK204+BK206</f>
        <v>0</v>
      </c>
    </row>
    <row r="158" spans="2:63" s="12" customFormat="1" ht="22.9" customHeight="1">
      <c r="B158" s="189"/>
      <c r="C158" s="190"/>
      <c r="D158" s="191" t="s">
        <v>74</v>
      </c>
      <c r="E158" s="203" t="s">
        <v>915</v>
      </c>
      <c r="F158" s="203" t="s">
        <v>916</v>
      </c>
      <c r="G158" s="190"/>
      <c r="H158" s="190"/>
      <c r="I158" s="193"/>
      <c r="J158" s="204">
        <f>BK158</f>
        <v>0</v>
      </c>
      <c r="K158" s="190"/>
      <c r="L158" s="195"/>
      <c r="M158" s="196"/>
      <c r="N158" s="197"/>
      <c r="O158" s="197"/>
      <c r="P158" s="198">
        <f>SUM(P159:P203)</f>
        <v>0</v>
      </c>
      <c r="Q158" s="197"/>
      <c r="R158" s="198">
        <f>SUM(R159:R203)</f>
        <v>0.0055439999999999994</v>
      </c>
      <c r="S158" s="197"/>
      <c r="T158" s="199">
        <f>SUM(T159:T203)</f>
        <v>0</v>
      </c>
      <c r="AR158" s="200" t="s">
        <v>84</v>
      </c>
      <c r="AT158" s="201" t="s">
        <v>74</v>
      </c>
      <c r="AU158" s="201" t="s">
        <v>80</v>
      </c>
      <c r="AY158" s="200" t="s">
        <v>151</v>
      </c>
      <c r="BK158" s="202">
        <f>SUM(BK159:BK203)</f>
        <v>0</v>
      </c>
    </row>
    <row r="159" spans="1:65" s="2" customFormat="1" ht="21.75" customHeight="1">
      <c r="A159" s="31"/>
      <c r="B159" s="32"/>
      <c r="C159" s="205" t="s">
        <v>222</v>
      </c>
      <c r="D159" s="205" t="s">
        <v>153</v>
      </c>
      <c r="E159" s="206" t="s">
        <v>1076</v>
      </c>
      <c r="F159" s="207" t="s">
        <v>1077</v>
      </c>
      <c r="G159" s="208" t="s">
        <v>205</v>
      </c>
      <c r="H159" s="209">
        <v>10</v>
      </c>
      <c r="I159" s="210"/>
      <c r="J159" s="211">
        <f aca="true" t="shared" si="10" ref="J159:J203">ROUND(I159*H159,2)</f>
        <v>0</v>
      </c>
      <c r="K159" s="207" t="s">
        <v>157</v>
      </c>
      <c r="L159" s="36"/>
      <c r="M159" s="212" t="s">
        <v>1</v>
      </c>
      <c r="N159" s="213" t="s">
        <v>40</v>
      </c>
      <c r="O159" s="68"/>
      <c r="P159" s="214">
        <f aca="true" t="shared" si="11" ref="P159:P203">O159*H159</f>
        <v>0</v>
      </c>
      <c r="Q159" s="214">
        <v>0</v>
      </c>
      <c r="R159" s="214">
        <f aca="true" t="shared" si="12" ref="R159:R203">Q159*H159</f>
        <v>0</v>
      </c>
      <c r="S159" s="214">
        <v>0</v>
      </c>
      <c r="T159" s="215">
        <f aca="true" t="shared" si="13" ref="T159:T203"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6" t="s">
        <v>218</v>
      </c>
      <c r="AT159" s="216" t="s">
        <v>153</v>
      </c>
      <c r="AU159" s="216" t="s">
        <v>84</v>
      </c>
      <c r="AY159" s="14" t="s">
        <v>151</v>
      </c>
      <c r="BE159" s="217">
        <f aca="true" t="shared" si="14" ref="BE159:BE203">IF(N159="základní",J159,0)</f>
        <v>0</v>
      </c>
      <c r="BF159" s="217">
        <f aca="true" t="shared" si="15" ref="BF159:BF203">IF(N159="snížená",J159,0)</f>
        <v>0</v>
      </c>
      <c r="BG159" s="217">
        <f aca="true" t="shared" si="16" ref="BG159:BG203">IF(N159="zákl. přenesená",J159,0)</f>
        <v>0</v>
      </c>
      <c r="BH159" s="217">
        <f aca="true" t="shared" si="17" ref="BH159:BH203">IF(N159="sníž. přenesená",J159,0)</f>
        <v>0</v>
      </c>
      <c r="BI159" s="217">
        <f aca="true" t="shared" si="18" ref="BI159:BI203">IF(N159="nulová",J159,0)</f>
        <v>0</v>
      </c>
      <c r="BJ159" s="14" t="s">
        <v>80</v>
      </c>
      <c r="BK159" s="217">
        <f aca="true" t="shared" si="19" ref="BK159:BK203">ROUND(I159*H159,2)</f>
        <v>0</v>
      </c>
      <c r="BL159" s="14" t="s">
        <v>218</v>
      </c>
      <c r="BM159" s="216" t="s">
        <v>298</v>
      </c>
    </row>
    <row r="160" spans="1:65" s="2" customFormat="1" ht="16.5" customHeight="1">
      <c r="A160" s="31"/>
      <c r="B160" s="32"/>
      <c r="C160" s="219" t="s">
        <v>228</v>
      </c>
      <c r="D160" s="219" t="s">
        <v>537</v>
      </c>
      <c r="E160" s="220" t="s">
        <v>1078</v>
      </c>
      <c r="F160" s="221" t="s">
        <v>1079</v>
      </c>
      <c r="G160" s="222" t="s">
        <v>205</v>
      </c>
      <c r="H160" s="223">
        <v>10.5</v>
      </c>
      <c r="I160" s="224"/>
      <c r="J160" s="225">
        <f t="shared" si="10"/>
        <v>0</v>
      </c>
      <c r="K160" s="221" t="s">
        <v>1</v>
      </c>
      <c r="L160" s="226"/>
      <c r="M160" s="227" t="s">
        <v>1</v>
      </c>
      <c r="N160" s="228" t="s">
        <v>40</v>
      </c>
      <c r="O160" s="68"/>
      <c r="P160" s="214">
        <f t="shared" si="11"/>
        <v>0</v>
      </c>
      <c r="Q160" s="214">
        <v>0</v>
      </c>
      <c r="R160" s="214">
        <f t="shared" si="12"/>
        <v>0</v>
      </c>
      <c r="S160" s="214">
        <v>0</v>
      </c>
      <c r="T160" s="215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6" t="s">
        <v>290</v>
      </c>
      <c r="AT160" s="216" t="s">
        <v>537</v>
      </c>
      <c r="AU160" s="216" t="s">
        <v>84</v>
      </c>
      <c r="AY160" s="14" t="s">
        <v>151</v>
      </c>
      <c r="BE160" s="217">
        <f t="shared" si="14"/>
        <v>0</v>
      </c>
      <c r="BF160" s="217">
        <f t="shared" si="15"/>
        <v>0</v>
      </c>
      <c r="BG160" s="217">
        <f t="shared" si="16"/>
        <v>0</v>
      </c>
      <c r="BH160" s="217">
        <f t="shared" si="17"/>
        <v>0</v>
      </c>
      <c r="BI160" s="217">
        <f t="shared" si="18"/>
        <v>0</v>
      </c>
      <c r="BJ160" s="14" t="s">
        <v>80</v>
      </c>
      <c r="BK160" s="217">
        <f t="shared" si="19"/>
        <v>0</v>
      </c>
      <c r="BL160" s="14" t="s">
        <v>218</v>
      </c>
      <c r="BM160" s="216" t="s">
        <v>306</v>
      </c>
    </row>
    <row r="161" spans="1:65" s="2" customFormat="1" ht="21.75" customHeight="1">
      <c r="A161" s="31"/>
      <c r="B161" s="32"/>
      <c r="C161" s="205" t="s">
        <v>233</v>
      </c>
      <c r="D161" s="205" t="s">
        <v>153</v>
      </c>
      <c r="E161" s="206" t="s">
        <v>1080</v>
      </c>
      <c r="F161" s="207" t="s">
        <v>1081</v>
      </c>
      <c r="G161" s="208" t="s">
        <v>205</v>
      </c>
      <c r="H161" s="209">
        <v>0</v>
      </c>
      <c r="I161" s="210"/>
      <c r="J161" s="211">
        <f t="shared" si="10"/>
        <v>0</v>
      </c>
      <c r="K161" s="207" t="s">
        <v>157</v>
      </c>
      <c r="L161" s="36"/>
      <c r="M161" s="212" t="s">
        <v>1</v>
      </c>
      <c r="N161" s="213" t="s">
        <v>40</v>
      </c>
      <c r="O161" s="68"/>
      <c r="P161" s="214">
        <f t="shared" si="11"/>
        <v>0</v>
      </c>
      <c r="Q161" s="214">
        <v>0</v>
      </c>
      <c r="R161" s="214">
        <f t="shared" si="12"/>
        <v>0</v>
      </c>
      <c r="S161" s="214">
        <v>0</v>
      </c>
      <c r="T161" s="215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6" t="s">
        <v>218</v>
      </c>
      <c r="AT161" s="216" t="s">
        <v>153</v>
      </c>
      <c r="AU161" s="216" t="s">
        <v>84</v>
      </c>
      <c r="AY161" s="14" t="s">
        <v>151</v>
      </c>
      <c r="BE161" s="217">
        <f t="shared" si="14"/>
        <v>0</v>
      </c>
      <c r="BF161" s="217">
        <f t="shared" si="15"/>
        <v>0</v>
      </c>
      <c r="BG161" s="217">
        <f t="shared" si="16"/>
        <v>0</v>
      </c>
      <c r="BH161" s="217">
        <f t="shared" si="17"/>
        <v>0</v>
      </c>
      <c r="BI161" s="217">
        <f t="shared" si="18"/>
        <v>0</v>
      </c>
      <c r="BJ161" s="14" t="s">
        <v>80</v>
      </c>
      <c r="BK161" s="217">
        <f t="shared" si="19"/>
        <v>0</v>
      </c>
      <c r="BL161" s="14" t="s">
        <v>218</v>
      </c>
      <c r="BM161" s="216" t="s">
        <v>314</v>
      </c>
    </row>
    <row r="162" spans="1:65" s="2" customFormat="1" ht="16.5" customHeight="1">
      <c r="A162" s="31"/>
      <c r="B162" s="32"/>
      <c r="C162" s="219" t="s">
        <v>237</v>
      </c>
      <c r="D162" s="219" t="s">
        <v>537</v>
      </c>
      <c r="E162" s="220" t="s">
        <v>1082</v>
      </c>
      <c r="F162" s="221" t="s">
        <v>1083</v>
      </c>
      <c r="G162" s="222" t="s">
        <v>205</v>
      </c>
      <c r="H162" s="223">
        <v>0</v>
      </c>
      <c r="I162" s="224"/>
      <c r="J162" s="225">
        <f t="shared" si="10"/>
        <v>0</v>
      </c>
      <c r="K162" s="221" t="s">
        <v>1</v>
      </c>
      <c r="L162" s="226"/>
      <c r="M162" s="227" t="s">
        <v>1</v>
      </c>
      <c r="N162" s="228" t="s">
        <v>40</v>
      </c>
      <c r="O162" s="68"/>
      <c r="P162" s="214">
        <f t="shared" si="11"/>
        <v>0</v>
      </c>
      <c r="Q162" s="214">
        <v>0</v>
      </c>
      <c r="R162" s="214">
        <f t="shared" si="12"/>
        <v>0</v>
      </c>
      <c r="S162" s="214">
        <v>0</v>
      </c>
      <c r="T162" s="21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6" t="s">
        <v>290</v>
      </c>
      <c r="AT162" s="216" t="s">
        <v>537</v>
      </c>
      <c r="AU162" s="216" t="s">
        <v>84</v>
      </c>
      <c r="AY162" s="14" t="s">
        <v>151</v>
      </c>
      <c r="BE162" s="217">
        <f t="shared" si="14"/>
        <v>0</v>
      </c>
      <c r="BF162" s="217">
        <f t="shared" si="15"/>
        <v>0</v>
      </c>
      <c r="BG162" s="217">
        <f t="shared" si="16"/>
        <v>0</v>
      </c>
      <c r="BH162" s="217">
        <f t="shared" si="17"/>
        <v>0</v>
      </c>
      <c r="BI162" s="217">
        <f t="shared" si="18"/>
        <v>0</v>
      </c>
      <c r="BJ162" s="14" t="s">
        <v>80</v>
      </c>
      <c r="BK162" s="217">
        <f t="shared" si="19"/>
        <v>0</v>
      </c>
      <c r="BL162" s="14" t="s">
        <v>218</v>
      </c>
      <c r="BM162" s="216" t="s">
        <v>322</v>
      </c>
    </row>
    <row r="163" spans="1:65" s="2" customFormat="1" ht="16.5" customHeight="1">
      <c r="A163" s="31"/>
      <c r="B163" s="32"/>
      <c r="C163" s="219" t="s">
        <v>7</v>
      </c>
      <c r="D163" s="219" t="s">
        <v>537</v>
      </c>
      <c r="E163" s="220" t="s">
        <v>1084</v>
      </c>
      <c r="F163" s="221" t="s">
        <v>1085</v>
      </c>
      <c r="G163" s="222" t="s">
        <v>205</v>
      </c>
      <c r="H163" s="223">
        <v>0</v>
      </c>
      <c r="I163" s="224"/>
      <c r="J163" s="225">
        <f t="shared" si="10"/>
        <v>0</v>
      </c>
      <c r="K163" s="221" t="s">
        <v>1</v>
      </c>
      <c r="L163" s="226"/>
      <c r="M163" s="227" t="s">
        <v>1</v>
      </c>
      <c r="N163" s="228" t="s">
        <v>40</v>
      </c>
      <c r="O163" s="68"/>
      <c r="P163" s="214">
        <f t="shared" si="11"/>
        <v>0</v>
      </c>
      <c r="Q163" s="214">
        <v>0</v>
      </c>
      <c r="R163" s="214">
        <f t="shared" si="12"/>
        <v>0</v>
      </c>
      <c r="S163" s="214">
        <v>0</v>
      </c>
      <c r="T163" s="215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6" t="s">
        <v>290</v>
      </c>
      <c r="AT163" s="216" t="s">
        <v>537</v>
      </c>
      <c r="AU163" s="216" t="s">
        <v>84</v>
      </c>
      <c r="AY163" s="14" t="s">
        <v>151</v>
      </c>
      <c r="BE163" s="217">
        <f t="shared" si="14"/>
        <v>0</v>
      </c>
      <c r="BF163" s="217">
        <f t="shared" si="15"/>
        <v>0</v>
      </c>
      <c r="BG163" s="217">
        <f t="shared" si="16"/>
        <v>0</v>
      </c>
      <c r="BH163" s="217">
        <f t="shared" si="17"/>
        <v>0</v>
      </c>
      <c r="BI163" s="217">
        <f t="shared" si="18"/>
        <v>0</v>
      </c>
      <c r="BJ163" s="14" t="s">
        <v>80</v>
      </c>
      <c r="BK163" s="217">
        <f t="shared" si="19"/>
        <v>0</v>
      </c>
      <c r="BL163" s="14" t="s">
        <v>218</v>
      </c>
      <c r="BM163" s="216" t="s">
        <v>330</v>
      </c>
    </row>
    <row r="164" spans="1:65" s="2" customFormat="1" ht="16.5" customHeight="1">
      <c r="A164" s="31"/>
      <c r="B164" s="32"/>
      <c r="C164" s="205" t="s">
        <v>250</v>
      </c>
      <c r="D164" s="205" t="s">
        <v>153</v>
      </c>
      <c r="E164" s="206" t="s">
        <v>1086</v>
      </c>
      <c r="F164" s="207" t="s">
        <v>1087</v>
      </c>
      <c r="G164" s="208" t="s">
        <v>172</v>
      </c>
      <c r="H164" s="209">
        <v>267</v>
      </c>
      <c r="I164" s="210"/>
      <c r="J164" s="211">
        <f t="shared" si="10"/>
        <v>0</v>
      </c>
      <c r="K164" s="207" t="s">
        <v>157</v>
      </c>
      <c r="L164" s="36"/>
      <c r="M164" s="212" t="s">
        <v>1</v>
      </c>
      <c r="N164" s="213" t="s">
        <v>40</v>
      </c>
      <c r="O164" s="68"/>
      <c r="P164" s="214">
        <f t="shared" si="11"/>
        <v>0</v>
      </c>
      <c r="Q164" s="214">
        <v>0</v>
      </c>
      <c r="R164" s="214">
        <f t="shared" si="12"/>
        <v>0</v>
      </c>
      <c r="S164" s="214">
        <v>0</v>
      </c>
      <c r="T164" s="21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6" t="s">
        <v>218</v>
      </c>
      <c r="AT164" s="216" t="s">
        <v>153</v>
      </c>
      <c r="AU164" s="216" t="s">
        <v>84</v>
      </c>
      <c r="AY164" s="14" t="s">
        <v>151</v>
      </c>
      <c r="BE164" s="217">
        <f t="shared" si="14"/>
        <v>0</v>
      </c>
      <c r="BF164" s="217">
        <f t="shared" si="15"/>
        <v>0</v>
      </c>
      <c r="BG164" s="217">
        <f t="shared" si="16"/>
        <v>0</v>
      </c>
      <c r="BH164" s="217">
        <f t="shared" si="17"/>
        <v>0</v>
      </c>
      <c r="BI164" s="217">
        <f t="shared" si="18"/>
        <v>0</v>
      </c>
      <c r="BJ164" s="14" t="s">
        <v>80</v>
      </c>
      <c r="BK164" s="217">
        <f t="shared" si="19"/>
        <v>0</v>
      </c>
      <c r="BL164" s="14" t="s">
        <v>218</v>
      </c>
      <c r="BM164" s="216" t="s">
        <v>338</v>
      </c>
    </row>
    <row r="165" spans="1:65" s="2" customFormat="1" ht="21.75" customHeight="1">
      <c r="A165" s="31"/>
      <c r="B165" s="32"/>
      <c r="C165" s="219" t="s">
        <v>254</v>
      </c>
      <c r="D165" s="219" t="s">
        <v>537</v>
      </c>
      <c r="E165" s="220" t="s">
        <v>1088</v>
      </c>
      <c r="F165" s="221" t="s">
        <v>1089</v>
      </c>
      <c r="G165" s="222" t="s">
        <v>172</v>
      </c>
      <c r="H165" s="223">
        <v>267</v>
      </c>
      <c r="I165" s="224"/>
      <c r="J165" s="225">
        <f t="shared" si="10"/>
        <v>0</v>
      </c>
      <c r="K165" s="221" t="s">
        <v>1</v>
      </c>
      <c r="L165" s="226"/>
      <c r="M165" s="227" t="s">
        <v>1</v>
      </c>
      <c r="N165" s="228" t="s">
        <v>40</v>
      </c>
      <c r="O165" s="68"/>
      <c r="P165" s="214">
        <f t="shared" si="11"/>
        <v>0</v>
      </c>
      <c r="Q165" s="214">
        <v>0</v>
      </c>
      <c r="R165" s="214">
        <f t="shared" si="12"/>
        <v>0</v>
      </c>
      <c r="S165" s="214">
        <v>0</v>
      </c>
      <c r="T165" s="21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6" t="s">
        <v>290</v>
      </c>
      <c r="AT165" s="216" t="s">
        <v>537</v>
      </c>
      <c r="AU165" s="216" t="s">
        <v>84</v>
      </c>
      <c r="AY165" s="14" t="s">
        <v>151</v>
      </c>
      <c r="BE165" s="217">
        <f t="shared" si="14"/>
        <v>0</v>
      </c>
      <c r="BF165" s="217">
        <f t="shared" si="15"/>
        <v>0</v>
      </c>
      <c r="BG165" s="217">
        <f t="shared" si="16"/>
        <v>0</v>
      </c>
      <c r="BH165" s="217">
        <f t="shared" si="17"/>
        <v>0</v>
      </c>
      <c r="BI165" s="217">
        <f t="shared" si="18"/>
        <v>0</v>
      </c>
      <c r="BJ165" s="14" t="s">
        <v>80</v>
      </c>
      <c r="BK165" s="217">
        <f t="shared" si="19"/>
        <v>0</v>
      </c>
      <c r="BL165" s="14" t="s">
        <v>218</v>
      </c>
      <c r="BM165" s="216" t="s">
        <v>346</v>
      </c>
    </row>
    <row r="166" spans="1:65" s="2" customFormat="1" ht="21.75" customHeight="1">
      <c r="A166" s="31"/>
      <c r="B166" s="32"/>
      <c r="C166" s="205" t="s">
        <v>258</v>
      </c>
      <c r="D166" s="205" t="s">
        <v>153</v>
      </c>
      <c r="E166" s="206" t="s">
        <v>1090</v>
      </c>
      <c r="F166" s="207" t="s">
        <v>1091</v>
      </c>
      <c r="G166" s="208" t="s">
        <v>205</v>
      </c>
      <c r="H166" s="209">
        <v>20</v>
      </c>
      <c r="I166" s="210"/>
      <c r="J166" s="211">
        <f t="shared" si="10"/>
        <v>0</v>
      </c>
      <c r="K166" s="207" t="s">
        <v>157</v>
      </c>
      <c r="L166" s="36"/>
      <c r="M166" s="212" t="s">
        <v>1</v>
      </c>
      <c r="N166" s="213" t="s">
        <v>40</v>
      </c>
      <c r="O166" s="68"/>
      <c r="P166" s="214">
        <f t="shared" si="11"/>
        <v>0</v>
      </c>
      <c r="Q166" s="214">
        <v>0</v>
      </c>
      <c r="R166" s="214">
        <f t="shared" si="12"/>
        <v>0</v>
      </c>
      <c r="S166" s="214">
        <v>0</v>
      </c>
      <c r="T166" s="21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6" t="s">
        <v>218</v>
      </c>
      <c r="AT166" s="216" t="s">
        <v>153</v>
      </c>
      <c r="AU166" s="216" t="s">
        <v>84</v>
      </c>
      <c r="AY166" s="14" t="s">
        <v>151</v>
      </c>
      <c r="BE166" s="217">
        <f t="shared" si="14"/>
        <v>0</v>
      </c>
      <c r="BF166" s="217">
        <f t="shared" si="15"/>
        <v>0</v>
      </c>
      <c r="BG166" s="217">
        <f t="shared" si="16"/>
        <v>0</v>
      </c>
      <c r="BH166" s="217">
        <f t="shared" si="17"/>
        <v>0</v>
      </c>
      <c r="BI166" s="217">
        <f t="shared" si="18"/>
        <v>0</v>
      </c>
      <c r="BJ166" s="14" t="s">
        <v>80</v>
      </c>
      <c r="BK166" s="217">
        <f t="shared" si="19"/>
        <v>0</v>
      </c>
      <c r="BL166" s="14" t="s">
        <v>218</v>
      </c>
      <c r="BM166" s="216" t="s">
        <v>354</v>
      </c>
    </row>
    <row r="167" spans="1:65" s="2" customFormat="1" ht="16.5" customHeight="1">
      <c r="A167" s="31"/>
      <c r="B167" s="32"/>
      <c r="C167" s="219" t="s">
        <v>262</v>
      </c>
      <c r="D167" s="219" t="s">
        <v>537</v>
      </c>
      <c r="E167" s="220" t="s">
        <v>1092</v>
      </c>
      <c r="F167" s="221" t="s">
        <v>1093</v>
      </c>
      <c r="G167" s="222" t="s">
        <v>205</v>
      </c>
      <c r="H167" s="223">
        <v>21</v>
      </c>
      <c r="I167" s="224"/>
      <c r="J167" s="225">
        <f t="shared" si="10"/>
        <v>0</v>
      </c>
      <c r="K167" s="221" t="s">
        <v>157</v>
      </c>
      <c r="L167" s="226"/>
      <c r="M167" s="227" t="s">
        <v>1</v>
      </c>
      <c r="N167" s="228" t="s">
        <v>40</v>
      </c>
      <c r="O167" s="68"/>
      <c r="P167" s="214">
        <f t="shared" si="11"/>
        <v>0</v>
      </c>
      <c r="Q167" s="214">
        <v>7E-05</v>
      </c>
      <c r="R167" s="214">
        <f t="shared" si="12"/>
        <v>0.00147</v>
      </c>
      <c r="S167" s="214">
        <v>0</v>
      </c>
      <c r="T167" s="215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6" t="s">
        <v>290</v>
      </c>
      <c r="AT167" s="216" t="s">
        <v>537</v>
      </c>
      <c r="AU167" s="216" t="s">
        <v>84</v>
      </c>
      <c r="AY167" s="14" t="s">
        <v>151</v>
      </c>
      <c r="BE167" s="217">
        <f t="shared" si="14"/>
        <v>0</v>
      </c>
      <c r="BF167" s="217">
        <f t="shared" si="15"/>
        <v>0</v>
      </c>
      <c r="BG167" s="217">
        <f t="shared" si="16"/>
        <v>0</v>
      </c>
      <c r="BH167" s="217">
        <f t="shared" si="17"/>
        <v>0</v>
      </c>
      <c r="BI167" s="217">
        <f t="shared" si="18"/>
        <v>0</v>
      </c>
      <c r="BJ167" s="14" t="s">
        <v>80</v>
      </c>
      <c r="BK167" s="217">
        <f t="shared" si="19"/>
        <v>0</v>
      </c>
      <c r="BL167" s="14" t="s">
        <v>218</v>
      </c>
      <c r="BM167" s="216" t="s">
        <v>362</v>
      </c>
    </row>
    <row r="168" spans="1:65" s="2" customFormat="1" ht="21.75" customHeight="1">
      <c r="A168" s="31"/>
      <c r="B168" s="32"/>
      <c r="C168" s="205" t="s">
        <v>266</v>
      </c>
      <c r="D168" s="205" t="s">
        <v>153</v>
      </c>
      <c r="E168" s="206" t="s">
        <v>917</v>
      </c>
      <c r="F168" s="207" t="s">
        <v>918</v>
      </c>
      <c r="G168" s="208" t="s">
        <v>205</v>
      </c>
      <c r="H168" s="209">
        <v>16</v>
      </c>
      <c r="I168" s="210"/>
      <c r="J168" s="211">
        <f t="shared" si="10"/>
        <v>0</v>
      </c>
      <c r="K168" s="207" t="s">
        <v>157</v>
      </c>
      <c r="L168" s="36"/>
      <c r="M168" s="212" t="s">
        <v>1</v>
      </c>
      <c r="N168" s="213" t="s">
        <v>40</v>
      </c>
      <c r="O168" s="68"/>
      <c r="P168" s="214">
        <f t="shared" si="11"/>
        <v>0</v>
      </c>
      <c r="Q168" s="214">
        <v>0</v>
      </c>
      <c r="R168" s="214">
        <f t="shared" si="12"/>
        <v>0</v>
      </c>
      <c r="S168" s="214">
        <v>0</v>
      </c>
      <c r="T168" s="215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6" t="s">
        <v>218</v>
      </c>
      <c r="AT168" s="216" t="s">
        <v>153</v>
      </c>
      <c r="AU168" s="216" t="s">
        <v>84</v>
      </c>
      <c r="AY168" s="14" t="s">
        <v>151</v>
      </c>
      <c r="BE168" s="217">
        <f t="shared" si="14"/>
        <v>0</v>
      </c>
      <c r="BF168" s="217">
        <f t="shared" si="15"/>
        <v>0</v>
      </c>
      <c r="BG168" s="217">
        <f t="shared" si="16"/>
        <v>0</v>
      </c>
      <c r="BH168" s="217">
        <f t="shared" si="17"/>
        <v>0</v>
      </c>
      <c r="BI168" s="217">
        <f t="shared" si="18"/>
        <v>0</v>
      </c>
      <c r="BJ168" s="14" t="s">
        <v>80</v>
      </c>
      <c r="BK168" s="217">
        <f t="shared" si="19"/>
        <v>0</v>
      </c>
      <c r="BL168" s="14" t="s">
        <v>218</v>
      </c>
      <c r="BM168" s="216" t="s">
        <v>370</v>
      </c>
    </row>
    <row r="169" spans="1:65" s="2" customFormat="1" ht="16.5" customHeight="1">
      <c r="A169" s="31"/>
      <c r="B169" s="32"/>
      <c r="C169" s="219" t="s">
        <v>270</v>
      </c>
      <c r="D169" s="219" t="s">
        <v>537</v>
      </c>
      <c r="E169" s="220" t="s">
        <v>919</v>
      </c>
      <c r="F169" s="221" t="s">
        <v>920</v>
      </c>
      <c r="G169" s="222" t="s">
        <v>205</v>
      </c>
      <c r="H169" s="223">
        <v>16.8</v>
      </c>
      <c r="I169" s="224"/>
      <c r="J169" s="225">
        <f t="shared" si="10"/>
        <v>0</v>
      </c>
      <c r="K169" s="221" t="s">
        <v>157</v>
      </c>
      <c r="L169" s="226"/>
      <c r="M169" s="227" t="s">
        <v>1</v>
      </c>
      <c r="N169" s="228" t="s">
        <v>40</v>
      </c>
      <c r="O169" s="68"/>
      <c r="P169" s="214">
        <f t="shared" si="11"/>
        <v>0</v>
      </c>
      <c r="Q169" s="214">
        <v>0.00018</v>
      </c>
      <c r="R169" s="214">
        <f t="shared" si="12"/>
        <v>0.003024</v>
      </c>
      <c r="S169" s="214">
        <v>0</v>
      </c>
      <c r="T169" s="215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6" t="s">
        <v>290</v>
      </c>
      <c r="AT169" s="216" t="s">
        <v>537</v>
      </c>
      <c r="AU169" s="216" t="s">
        <v>84</v>
      </c>
      <c r="AY169" s="14" t="s">
        <v>151</v>
      </c>
      <c r="BE169" s="217">
        <f t="shared" si="14"/>
        <v>0</v>
      </c>
      <c r="BF169" s="217">
        <f t="shared" si="15"/>
        <v>0</v>
      </c>
      <c r="BG169" s="217">
        <f t="shared" si="16"/>
        <v>0</v>
      </c>
      <c r="BH169" s="217">
        <f t="shared" si="17"/>
        <v>0</v>
      </c>
      <c r="BI169" s="217">
        <f t="shared" si="18"/>
        <v>0</v>
      </c>
      <c r="BJ169" s="14" t="s">
        <v>80</v>
      </c>
      <c r="BK169" s="217">
        <f t="shared" si="19"/>
        <v>0</v>
      </c>
      <c r="BL169" s="14" t="s">
        <v>218</v>
      </c>
      <c r="BM169" s="216" t="s">
        <v>378</v>
      </c>
    </row>
    <row r="170" spans="1:65" s="2" customFormat="1" ht="21.75" customHeight="1">
      <c r="A170" s="31"/>
      <c r="B170" s="32"/>
      <c r="C170" s="205" t="s">
        <v>274</v>
      </c>
      <c r="D170" s="205" t="s">
        <v>153</v>
      </c>
      <c r="E170" s="206" t="s">
        <v>921</v>
      </c>
      <c r="F170" s="207" t="s">
        <v>922</v>
      </c>
      <c r="G170" s="208" t="s">
        <v>205</v>
      </c>
      <c r="H170" s="209">
        <v>1100</v>
      </c>
      <c r="I170" s="210"/>
      <c r="J170" s="211">
        <f t="shared" si="10"/>
        <v>0</v>
      </c>
      <c r="K170" s="207" t="s">
        <v>157</v>
      </c>
      <c r="L170" s="36"/>
      <c r="M170" s="212" t="s">
        <v>1</v>
      </c>
      <c r="N170" s="213" t="s">
        <v>40</v>
      </c>
      <c r="O170" s="68"/>
      <c r="P170" s="214">
        <f t="shared" si="11"/>
        <v>0</v>
      </c>
      <c r="Q170" s="214">
        <v>0</v>
      </c>
      <c r="R170" s="214">
        <f t="shared" si="12"/>
        <v>0</v>
      </c>
      <c r="S170" s="214">
        <v>0</v>
      </c>
      <c r="T170" s="215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6" t="s">
        <v>218</v>
      </c>
      <c r="AT170" s="216" t="s">
        <v>153</v>
      </c>
      <c r="AU170" s="216" t="s">
        <v>84</v>
      </c>
      <c r="AY170" s="14" t="s">
        <v>151</v>
      </c>
      <c r="BE170" s="217">
        <f t="shared" si="14"/>
        <v>0</v>
      </c>
      <c r="BF170" s="217">
        <f t="shared" si="15"/>
        <v>0</v>
      </c>
      <c r="BG170" s="217">
        <f t="shared" si="16"/>
        <v>0</v>
      </c>
      <c r="BH170" s="217">
        <f t="shared" si="17"/>
        <v>0</v>
      </c>
      <c r="BI170" s="217">
        <f t="shared" si="18"/>
        <v>0</v>
      </c>
      <c r="BJ170" s="14" t="s">
        <v>80</v>
      </c>
      <c r="BK170" s="217">
        <f t="shared" si="19"/>
        <v>0</v>
      </c>
      <c r="BL170" s="14" t="s">
        <v>218</v>
      </c>
      <c r="BM170" s="216" t="s">
        <v>389</v>
      </c>
    </row>
    <row r="171" spans="1:65" s="2" customFormat="1" ht="16.5" customHeight="1">
      <c r="A171" s="31"/>
      <c r="B171" s="32"/>
      <c r="C171" s="219" t="s">
        <v>278</v>
      </c>
      <c r="D171" s="219" t="s">
        <v>537</v>
      </c>
      <c r="E171" s="220" t="s">
        <v>923</v>
      </c>
      <c r="F171" s="221" t="s">
        <v>924</v>
      </c>
      <c r="G171" s="222" t="s">
        <v>205</v>
      </c>
      <c r="H171" s="223">
        <v>1100</v>
      </c>
      <c r="I171" s="224"/>
      <c r="J171" s="225">
        <f t="shared" si="10"/>
        <v>0</v>
      </c>
      <c r="K171" s="221" t="s">
        <v>1</v>
      </c>
      <c r="L171" s="226"/>
      <c r="M171" s="227" t="s">
        <v>1</v>
      </c>
      <c r="N171" s="228" t="s">
        <v>40</v>
      </c>
      <c r="O171" s="68"/>
      <c r="P171" s="214">
        <f t="shared" si="11"/>
        <v>0</v>
      </c>
      <c r="Q171" s="214">
        <v>0</v>
      </c>
      <c r="R171" s="214">
        <f t="shared" si="12"/>
        <v>0</v>
      </c>
      <c r="S171" s="214">
        <v>0</v>
      </c>
      <c r="T171" s="215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6" t="s">
        <v>290</v>
      </c>
      <c r="AT171" s="216" t="s">
        <v>537</v>
      </c>
      <c r="AU171" s="216" t="s">
        <v>84</v>
      </c>
      <c r="AY171" s="14" t="s">
        <v>151</v>
      </c>
      <c r="BE171" s="217">
        <f t="shared" si="14"/>
        <v>0</v>
      </c>
      <c r="BF171" s="217">
        <f t="shared" si="15"/>
        <v>0</v>
      </c>
      <c r="BG171" s="217">
        <f t="shared" si="16"/>
        <v>0</v>
      </c>
      <c r="BH171" s="217">
        <f t="shared" si="17"/>
        <v>0</v>
      </c>
      <c r="BI171" s="217">
        <f t="shared" si="18"/>
        <v>0</v>
      </c>
      <c r="BJ171" s="14" t="s">
        <v>80</v>
      </c>
      <c r="BK171" s="217">
        <f t="shared" si="19"/>
        <v>0</v>
      </c>
      <c r="BL171" s="14" t="s">
        <v>218</v>
      </c>
      <c r="BM171" s="216" t="s">
        <v>397</v>
      </c>
    </row>
    <row r="172" spans="1:65" s="2" customFormat="1" ht="21.75" customHeight="1">
      <c r="A172" s="31"/>
      <c r="B172" s="32"/>
      <c r="C172" s="205" t="s">
        <v>282</v>
      </c>
      <c r="D172" s="205" t="s">
        <v>153</v>
      </c>
      <c r="E172" s="206" t="s">
        <v>921</v>
      </c>
      <c r="F172" s="207" t="s">
        <v>922</v>
      </c>
      <c r="G172" s="208" t="s">
        <v>205</v>
      </c>
      <c r="H172" s="209">
        <v>1400</v>
      </c>
      <c r="I172" s="210"/>
      <c r="J172" s="211">
        <f t="shared" si="10"/>
        <v>0</v>
      </c>
      <c r="K172" s="207" t="s">
        <v>157</v>
      </c>
      <c r="L172" s="36"/>
      <c r="M172" s="212" t="s">
        <v>1</v>
      </c>
      <c r="N172" s="213" t="s">
        <v>40</v>
      </c>
      <c r="O172" s="68"/>
      <c r="P172" s="214">
        <f t="shared" si="11"/>
        <v>0</v>
      </c>
      <c r="Q172" s="214">
        <v>0</v>
      </c>
      <c r="R172" s="214">
        <f t="shared" si="12"/>
        <v>0</v>
      </c>
      <c r="S172" s="214">
        <v>0</v>
      </c>
      <c r="T172" s="215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6" t="s">
        <v>218</v>
      </c>
      <c r="AT172" s="216" t="s">
        <v>153</v>
      </c>
      <c r="AU172" s="216" t="s">
        <v>84</v>
      </c>
      <c r="AY172" s="14" t="s">
        <v>151</v>
      </c>
      <c r="BE172" s="217">
        <f t="shared" si="14"/>
        <v>0</v>
      </c>
      <c r="BF172" s="217">
        <f t="shared" si="15"/>
        <v>0</v>
      </c>
      <c r="BG172" s="217">
        <f t="shared" si="16"/>
        <v>0</v>
      </c>
      <c r="BH172" s="217">
        <f t="shared" si="17"/>
        <v>0</v>
      </c>
      <c r="BI172" s="217">
        <f t="shared" si="18"/>
        <v>0</v>
      </c>
      <c r="BJ172" s="14" t="s">
        <v>80</v>
      </c>
      <c r="BK172" s="217">
        <f t="shared" si="19"/>
        <v>0</v>
      </c>
      <c r="BL172" s="14" t="s">
        <v>218</v>
      </c>
      <c r="BM172" s="216" t="s">
        <v>405</v>
      </c>
    </row>
    <row r="173" spans="1:65" s="2" customFormat="1" ht="16.5" customHeight="1">
      <c r="A173" s="31"/>
      <c r="B173" s="32"/>
      <c r="C173" s="219" t="s">
        <v>286</v>
      </c>
      <c r="D173" s="219" t="s">
        <v>537</v>
      </c>
      <c r="E173" s="220" t="s">
        <v>925</v>
      </c>
      <c r="F173" s="221" t="s">
        <v>926</v>
      </c>
      <c r="G173" s="222" t="s">
        <v>205</v>
      </c>
      <c r="H173" s="223">
        <v>1400</v>
      </c>
      <c r="I173" s="224"/>
      <c r="J173" s="225">
        <f t="shared" si="10"/>
        <v>0</v>
      </c>
      <c r="K173" s="221" t="s">
        <v>1</v>
      </c>
      <c r="L173" s="226"/>
      <c r="M173" s="227" t="s">
        <v>1</v>
      </c>
      <c r="N173" s="228" t="s">
        <v>40</v>
      </c>
      <c r="O173" s="68"/>
      <c r="P173" s="214">
        <f t="shared" si="11"/>
        <v>0</v>
      </c>
      <c r="Q173" s="214">
        <v>0</v>
      </c>
      <c r="R173" s="214">
        <f t="shared" si="12"/>
        <v>0</v>
      </c>
      <c r="S173" s="214">
        <v>0</v>
      </c>
      <c r="T173" s="215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6" t="s">
        <v>290</v>
      </c>
      <c r="AT173" s="216" t="s">
        <v>537</v>
      </c>
      <c r="AU173" s="216" t="s">
        <v>84</v>
      </c>
      <c r="AY173" s="14" t="s">
        <v>151</v>
      </c>
      <c r="BE173" s="217">
        <f t="shared" si="14"/>
        <v>0</v>
      </c>
      <c r="BF173" s="217">
        <f t="shared" si="15"/>
        <v>0</v>
      </c>
      <c r="BG173" s="217">
        <f t="shared" si="16"/>
        <v>0</v>
      </c>
      <c r="BH173" s="217">
        <f t="shared" si="17"/>
        <v>0</v>
      </c>
      <c r="BI173" s="217">
        <f t="shared" si="18"/>
        <v>0</v>
      </c>
      <c r="BJ173" s="14" t="s">
        <v>80</v>
      </c>
      <c r="BK173" s="217">
        <f t="shared" si="19"/>
        <v>0</v>
      </c>
      <c r="BL173" s="14" t="s">
        <v>218</v>
      </c>
      <c r="BM173" s="216" t="s">
        <v>413</v>
      </c>
    </row>
    <row r="174" spans="1:65" s="2" customFormat="1" ht="21.75" customHeight="1">
      <c r="A174" s="31"/>
      <c r="B174" s="32"/>
      <c r="C174" s="205" t="s">
        <v>290</v>
      </c>
      <c r="D174" s="205" t="s">
        <v>153</v>
      </c>
      <c r="E174" s="206" t="s">
        <v>927</v>
      </c>
      <c r="F174" s="207" t="s">
        <v>928</v>
      </c>
      <c r="G174" s="208" t="s">
        <v>205</v>
      </c>
      <c r="H174" s="209">
        <v>140</v>
      </c>
      <c r="I174" s="210"/>
      <c r="J174" s="211">
        <f t="shared" si="10"/>
        <v>0</v>
      </c>
      <c r="K174" s="207" t="s">
        <v>157</v>
      </c>
      <c r="L174" s="36"/>
      <c r="M174" s="212" t="s">
        <v>1</v>
      </c>
      <c r="N174" s="213" t="s">
        <v>40</v>
      </c>
      <c r="O174" s="68"/>
      <c r="P174" s="214">
        <f t="shared" si="11"/>
        <v>0</v>
      </c>
      <c r="Q174" s="214">
        <v>0</v>
      </c>
      <c r="R174" s="214">
        <f t="shared" si="12"/>
        <v>0</v>
      </c>
      <c r="S174" s="214">
        <v>0</v>
      </c>
      <c r="T174" s="215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6" t="s">
        <v>218</v>
      </c>
      <c r="AT174" s="216" t="s">
        <v>153</v>
      </c>
      <c r="AU174" s="216" t="s">
        <v>84</v>
      </c>
      <c r="AY174" s="14" t="s">
        <v>151</v>
      </c>
      <c r="BE174" s="217">
        <f t="shared" si="14"/>
        <v>0</v>
      </c>
      <c r="BF174" s="217">
        <f t="shared" si="15"/>
        <v>0</v>
      </c>
      <c r="BG174" s="217">
        <f t="shared" si="16"/>
        <v>0</v>
      </c>
      <c r="BH174" s="217">
        <f t="shared" si="17"/>
        <v>0</v>
      </c>
      <c r="BI174" s="217">
        <f t="shared" si="18"/>
        <v>0</v>
      </c>
      <c r="BJ174" s="14" t="s">
        <v>80</v>
      </c>
      <c r="BK174" s="217">
        <f t="shared" si="19"/>
        <v>0</v>
      </c>
      <c r="BL174" s="14" t="s">
        <v>218</v>
      </c>
      <c r="BM174" s="216" t="s">
        <v>421</v>
      </c>
    </row>
    <row r="175" spans="1:65" s="2" customFormat="1" ht="16.5" customHeight="1">
      <c r="A175" s="31"/>
      <c r="B175" s="32"/>
      <c r="C175" s="219" t="s">
        <v>294</v>
      </c>
      <c r="D175" s="219" t="s">
        <v>537</v>
      </c>
      <c r="E175" s="220" t="s">
        <v>929</v>
      </c>
      <c r="F175" s="221" t="s">
        <v>930</v>
      </c>
      <c r="G175" s="222" t="s">
        <v>205</v>
      </c>
      <c r="H175" s="223">
        <v>147</v>
      </c>
      <c r="I175" s="224"/>
      <c r="J175" s="225">
        <f t="shared" si="10"/>
        <v>0</v>
      </c>
      <c r="K175" s="221" t="s">
        <v>1</v>
      </c>
      <c r="L175" s="226"/>
      <c r="M175" s="227" t="s">
        <v>1</v>
      </c>
      <c r="N175" s="228" t="s">
        <v>40</v>
      </c>
      <c r="O175" s="68"/>
      <c r="P175" s="214">
        <f t="shared" si="11"/>
        <v>0</v>
      </c>
      <c r="Q175" s="214">
        <v>0</v>
      </c>
      <c r="R175" s="214">
        <f t="shared" si="12"/>
        <v>0</v>
      </c>
      <c r="S175" s="214">
        <v>0</v>
      </c>
      <c r="T175" s="215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6" t="s">
        <v>290</v>
      </c>
      <c r="AT175" s="216" t="s">
        <v>537</v>
      </c>
      <c r="AU175" s="216" t="s">
        <v>84</v>
      </c>
      <c r="AY175" s="14" t="s">
        <v>151</v>
      </c>
      <c r="BE175" s="217">
        <f t="shared" si="14"/>
        <v>0</v>
      </c>
      <c r="BF175" s="217">
        <f t="shared" si="15"/>
        <v>0</v>
      </c>
      <c r="BG175" s="217">
        <f t="shared" si="16"/>
        <v>0</v>
      </c>
      <c r="BH175" s="217">
        <f t="shared" si="17"/>
        <v>0</v>
      </c>
      <c r="BI175" s="217">
        <f t="shared" si="18"/>
        <v>0</v>
      </c>
      <c r="BJ175" s="14" t="s">
        <v>80</v>
      </c>
      <c r="BK175" s="217">
        <f t="shared" si="19"/>
        <v>0</v>
      </c>
      <c r="BL175" s="14" t="s">
        <v>218</v>
      </c>
      <c r="BM175" s="216" t="s">
        <v>429</v>
      </c>
    </row>
    <row r="176" spans="1:65" s="2" customFormat="1" ht="21.75" customHeight="1">
      <c r="A176" s="31"/>
      <c r="B176" s="32"/>
      <c r="C176" s="205" t="s">
        <v>298</v>
      </c>
      <c r="D176" s="205" t="s">
        <v>153</v>
      </c>
      <c r="E176" s="206" t="s">
        <v>933</v>
      </c>
      <c r="F176" s="207" t="s">
        <v>934</v>
      </c>
      <c r="G176" s="208" t="s">
        <v>205</v>
      </c>
      <c r="H176" s="209">
        <v>20</v>
      </c>
      <c r="I176" s="210"/>
      <c r="J176" s="211">
        <f t="shared" si="10"/>
        <v>0</v>
      </c>
      <c r="K176" s="207" t="s">
        <v>157</v>
      </c>
      <c r="L176" s="36"/>
      <c r="M176" s="212" t="s">
        <v>1</v>
      </c>
      <c r="N176" s="213" t="s">
        <v>40</v>
      </c>
      <c r="O176" s="68"/>
      <c r="P176" s="214">
        <f t="shared" si="11"/>
        <v>0</v>
      </c>
      <c r="Q176" s="214">
        <v>0</v>
      </c>
      <c r="R176" s="214">
        <f t="shared" si="12"/>
        <v>0</v>
      </c>
      <c r="S176" s="214">
        <v>0</v>
      </c>
      <c r="T176" s="215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6" t="s">
        <v>218</v>
      </c>
      <c r="AT176" s="216" t="s">
        <v>153</v>
      </c>
      <c r="AU176" s="216" t="s">
        <v>84</v>
      </c>
      <c r="AY176" s="14" t="s">
        <v>151</v>
      </c>
      <c r="BE176" s="217">
        <f t="shared" si="14"/>
        <v>0</v>
      </c>
      <c r="BF176" s="217">
        <f t="shared" si="15"/>
        <v>0</v>
      </c>
      <c r="BG176" s="217">
        <f t="shared" si="16"/>
        <v>0</v>
      </c>
      <c r="BH176" s="217">
        <f t="shared" si="17"/>
        <v>0</v>
      </c>
      <c r="BI176" s="217">
        <f t="shared" si="18"/>
        <v>0</v>
      </c>
      <c r="BJ176" s="14" t="s">
        <v>80</v>
      </c>
      <c r="BK176" s="217">
        <f t="shared" si="19"/>
        <v>0</v>
      </c>
      <c r="BL176" s="14" t="s">
        <v>218</v>
      </c>
      <c r="BM176" s="216" t="s">
        <v>437</v>
      </c>
    </row>
    <row r="177" spans="1:65" s="2" customFormat="1" ht="16.5" customHeight="1">
      <c r="A177" s="31"/>
      <c r="B177" s="32"/>
      <c r="C177" s="219" t="s">
        <v>302</v>
      </c>
      <c r="D177" s="219" t="s">
        <v>537</v>
      </c>
      <c r="E177" s="220" t="s">
        <v>935</v>
      </c>
      <c r="F177" s="221" t="s">
        <v>936</v>
      </c>
      <c r="G177" s="222" t="s">
        <v>205</v>
      </c>
      <c r="H177" s="223">
        <v>21</v>
      </c>
      <c r="I177" s="224"/>
      <c r="J177" s="225">
        <f t="shared" si="10"/>
        <v>0</v>
      </c>
      <c r="K177" s="221" t="s">
        <v>1</v>
      </c>
      <c r="L177" s="226"/>
      <c r="M177" s="227" t="s">
        <v>1</v>
      </c>
      <c r="N177" s="228" t="s">
        <v>40</v>
      </c>
      <c r="O177" s="68"/>
      <c r="P177" s="214">
        <f t="shared" si="11"/>
        <v>0</v>
      </c>
      <c r="Q177" s="214">
        <v>0</v>
      </c>
      <c r="R177" s="214">
        <f t="shared" si="12"/>
        <v>0</v>
      </c>
      <c r="S177" s="214">
        <v>0</v>
      </c>
      <c r="T177" s="215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6" t="s">
        <v>290</v>
      </c>
      <c r="AT177" s="216" t="s">
        <v>537</v>
      </c>
      <c r="AU177" s="216" t="s">
        <v>84</v>
      </c>
      <c r="AY177" s="14" t="s">
        <v>151</v>
      </c>
      <c r="BE177" s="217">
        <f t="shared" si="14"/>
        <v>0</v>
      </c>
      <c r="BF177" s="217">
        <f t="shared" si="15"/>
        <v>0</v>
      </c>
      <c r="BG177" s="217">
        <f t="shared" si="16"/>
        <v>0</v>
      </c>
      <c r="BH177" s="217">
        <f t="shared" si="17"/>
        <v>0</v>
      </c>
      <c r="BI177" s="217">
        <f t="shared" si="18"/>
        <v>0</v>
      </c>
      <c r="BJ177" s="14" t="s">
        <v>80</v>
      </c>
      <c r="BK177" s="217">
        <f t="shared" si="19"/>
        <v>0</v>
      </c>
      <c r="BL177" s="14" t="s">
        <v>218</v>
      </c>
      <c r="BM177" s="216" t="s">
        <v>445</v>
      </c>
    </row>
    <row r="178" spans="1:65" s="2" customFormat="1" ht="21.75" customHeight="1">
      <c r="A178" s="31"/>
      <c r="B178" s="32"/>
      <c r="C178" s="205" t="s">
        <v>306</v>
      </c>
      <c r="D178" s="205" t="s">
        <v>153</v>
      </c>
      <c r="E178" s="206" t="s">
        <v>1106</v>
      </c>
      <c r="F178" s="207" t="s">
        <v>1107</v>
      </c>
      <c r="G178" s="208" t="s">
        <v>205</v>
      </c>
      <c r="H178" s="209">
        <v>16</v>
      </c>
      <c r="I178" s="210"/>
      <c r="J178" s="211">
        <f t="shared" si="10"/>
        <v>0</v>
      </c>
      <c r="K178" s="207" t="s">
        <v>157</v>
      </c>
      <c r="L178" s="36"/>
      <c r="M178" s="212" t="s">
        <v>1</v>
      </c>
      <c r="N178" s="213" t="s">
        <v>40</v>
      </c>
      <c r="O178" s="68"/>
      <c r="P178" s="214">
        <f t="shared" si="11"/>
        <v>0</v>
      </c>
      <c r="Q178" s="214">
        <v>0</v>
      </c>
      <c r="R178" s="214">
        <f t="shared" si="12"/>
        <v>0</v>
      </c>
      <c r="S178" s="214">
        <v>0</v>
      </c>
      <c r="T178" s="215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6" t="s">
        <v>218</v>
      </c>
      <c r="AT178" s="216" t="s">
        <v>153</v>
      </c>
      <c r="AU178" s="216" t="s">
        <v>84</v>
      </c>
      <c r="AY178" s="14" t="s">
        <v>151</v>
      </c>
      <c r="BE178" s="217">
        <f t="shared" si="14"/>
        <v>0</v>
      </c>
      <c r="BF178" s="217">
        <f t="shared" si="15"/>
        <v>0</v>
      </c>
      <c r="BG178" s="217">
        <f t="shared" si="16"/>
        <v>0</v>
      </c>
      <c r="BH178" s="217">
        <f t="shared" si="17"/>
        <v>0</v>
      </c>
      <c r="BI178" s="217">
        <f t="shared" si="18"/>
        <v>0</v>
      </c>
      <c r="BJ178" s="14" t="s">
        <v>80</v>
      </c>
      <c r="BK178" s="217">
        <f t="shared" si="19"/>
        <v>0</v>
      </c>
      <c r="BL178" s="14" t="s">
        <v>218</v>
      </c>
      <c r="BM178" s="216" t="s">
        <v>453</v>
      </c>
    </row>
    <row r="179" spans="1:65" s="2" customFormat="1" ht="16.5" customHeight="1">
      <c r="A179" s="31"/>
      <c r="B179" s="32"/>
      <c r="C179" s="219" t="s">
        <v>310</v>
      </c>
      <c r="D179" s="219" t="s">
        <v>537</v>
      </c>
      <c r="E179" s="220" t="s">
        <v>1108</v>
      </c>
      <c r="F179" s="221" t="s">
        <v>1109</v>
      </c>
      <c r="G179" s="222" t="s">
        <v>205</v>
      </c>
      <c r="H179" s="223">
        <v>16.8</v>
      </c>
      <c r="I179" s="224"/>
      <c r="J179" s="225">
        <f t="shared" si="10"/>
        <v>0</v>
      </c>
      <c r="K179" s="221" t="s">
        <v>1</v>
      </c>
      <c r="L179" s="226"/>
      <c r="M179" s="227" t="s">
        <v>1</v>
      </c>
      <c r="N179" s="228" t="s">
        <v>40</v>
      </c>
      <c r="O179" s="68"/>
      <c r="P179" s="214">
        <f t="shared" si="11"/>
        <v>0</v>
      </c>
      <c r="Q179" s="214">
        <v>0</v>
      </c>
      <c r="R179" s="214">
        <f t="shared" si="12"/>
        <v>0</v>
      </c>
      <c r="S179" s="214">
        <v>0</v>
      </c>
      <c r="T179" s="215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6" t="s">
        <v>290</v>
      </c>
      <c r="AT179" s="216" t="s">
        <v>537</v>
      </c>
      <c r="AU179" s="216" t="s">
        <v>84</v>
      </c>
      <c r="AY179" s="14" t="s">
        <v>151</v>
      </c>
      <c r="BE179" s="217">
        <f t="shared" si="14"/>
        <v>0</v>
      </c>
      <c r="BF179" s="217">
        <f t="shared" si="15"/>
        <v>0</v>
      </c>
      <c r="BG179" s="217">
        <f t="shared" si="16"/>
        <v>0</v>
      </c>
      <c r="BH179" s="217">
        <f t="shared" si="17"/>
        <v>0</v>
      </c>
      <c r="BI179" s="217">
        <f t="shared" si="18"/>
        <v>0</v>
      </c>
      <c r="BJ179" s="14" t="s">
        <v>80</v>
      </c>
      <c r="BK179" s="217">
        <f t="shared" si="19"/>
        <v>0</v>
      </c>
      <c r="BL179" s="14" t="s">
        <v>218</v>
      </c>
      <c r="BM179" s="216" t="s">
        <v>461</v>
      </c>
    </row>
    <row r="180" spans="1:65" s="2" customFormat="1" ht="21.75" customHeight="1">
      <c r="A180" s="31"/>
      <c r="B180" s="32"/>
      <c r="C180" s="205" t="s">
        <v>314</v>
      </c>
      <c r="D180" s="205" t="s">
        <v>153</v>
      </c>
      <c r="E180" s="206" t="s">
        <v>1114</v>
      </c>
      <c r="F180" s="207" t="s">
        <v>1115</v>
      </c>
      <c r="G180" s="208" t="s">
        <v>172</v>
      </c>
      <c r="H180" s="209">
        <v>37</v>
      </c>
      <c r="I180" s="210"/>
      <c r="J180" s="211">
        <f t="shared" si="10"/>
        <v>0</v>
      </c>
      <c r="K180" s="207" t="s">
        <v>157</v>
      </c>
      <c r="L180" s="36"/>
      <c r="M180" s="212" t="s">
        <v>1</v>
      </c>
      <c r="N180" s="213" t="s">
        <v>40</v>
      </c>
      <c r="O180" s="68"/>
      <c r="P180" s="214">
        <f t="shared" si="11"/>
        <v>0</v>
      </c>
      <c r="Q180" s="214">
        <v>0</v>
      </c>
      <c r="R180" s="214">
        <f t="shared" si="12"/>
        <v>0</v>
      </c>
      <c r="S180" s="214">
        <v>0</v>
      </c>
      <c r="T180" s="215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6" t="s">
        <v>218</v>
      </c>
      <c r="AT180" s="216" t="s">
        <v>153</v>
      </c>
      <c r="AU180" s="216" t="s">
        <v>84</v>
      </c>
      <c r="AY180" s="14" t="s">
        <v>151</v>
      </c>
      <c r="BE180" s="217">
        <f t="shared" si="14"/>
        <v>0</v>
      </c>
      <c r="BF180" s="217">
        <f t="shared" si="15"/>
        <v>0</v>
      </c>
      <c r="BG180" s="217">
        <f t="shared" si="16"/>
        <v>0</v>
      </c>
      <c r="BH180" s="217">
        <f t="shared" si="17"/>
        <v>0</v>
      </c>
      <c r="BI180" s="217">
        <f t="shared" si="18"/>
        <v>0</v>
      </c>
      <c r="BJ180" s="14" t="s">
        <v>80</v>
      </c>
      <c r="BK180" s="217">
        <f t="shared" si="19"/>
        <v>0</v>
      </c>
      <c r="BL180" s="14" t="s">
        <v>218</v>
      </c>
      <c r="BM180" s="216" t="s">
        <v>469</v>
      </c>
    </row>
    <row r="181" spans="1:65" s="2" customFormat="1" ht="16.5" customHeight="1">
      <c r="A181" s="31"/>
      <c r="B181" s="32"/>
      <c r="C181" s="219" t="s">
        <v>318</v>
      </c>
      <c r="D181" s="219" t="s">
        <v>537</v>
      </c>
      <c r="E181" s="220" t="s">
        <v>1116</v>
      </c>
      <c r="F181" s="221" t="s">
        <v>1117</v>
      </c>
      <c r="G181" s="222" t="s">
        <v>172</v>
      </c>
      <c r="H181" s="223">
        <v>18</v>
      </c>
      <c r="I181" s="224"/>
      <c r="J181" s="225">
        <f t="shared" si="10"/>
        <v>0</v>
      </c>
      <c r="K181" s="221" t="s">
        <v>157</v>
      </c>
      <c r="L181" s="226"/>
      <c r="M181" s="227" t="s">
        <v>1</v>
      </c>
      <c r="N181" s="228" t="s">
        <v>40</v>
      </c>
      <c r="O181" s="68"/>
      <c r="P181" s="214">
        <f t="shared" si="11"/>
        <v>0</v>
      </c>
      <c r="Q181" s="214">
        <v>5E-05</v>
      </c>
      <c r="R181" s="214">
        <f t="shared" si="12"/>
        <v>0.0009000000000000001</v>
      </c>
      <c r="S181" s="214">
        <v>0</v>
      </c>
      <c r="T181" s="215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6" t="s">
        <v>290</v>
      </c>
      <c r="AT181" s="216" t="s">
        <v>537</v>
      </c>
      <c r="AU181" s="216" t="s">
        <v>84</v>
      </c>
      <c r="AY181" s="14" t="s">
        <v>151</v>
      </c>
      <c r="BE181" s="217">
        <f t="shared" si="14"/>
        <v>0</v>
      </c>
      <c r="BF181" s="217">
        <f t="shared" si="15"/>
        <v>0</v>
      </c>
      <c r="BG181" s="217">
        <f t="shared" si="16"/>
        <v>0</v>
      </c>
      <c r="BH181" s="217">
        <f t="shared" si="17"/>
        <v>0</v>
      </c>
      <c r="BI181" s="217">
        <f t="shared" si="18"/>
        <v>0</v>
      </c>
      <c r="BJ181" s="14" t="s">
        <v>80</v>
      </c>
      <c r="BK181" s="217">
        <f t="shared" si="19"/>
        <v>0</v>
      </c>
      <c r="BL181" s="14" t="s">
        <v>218</v>
      </c>
      <c r="BM181" s="216" t="s">
        <v>477</v>
      </c>
    </row>
    <row r="182" spans="1:65" s="2" customFormat="1" ht="16.5" customHeight="1">
      <c r="A182" s="31"/>
      <c r="B182" s="32"/>
      <c r="C182" s="219" t="s">
        <v>322</v>
      </c>
      <c r="D182" s="219" t="s">
        <v>537</v>
      </c>
      <c r="E182" s="220" t="s">
        <v>1255</v>
      </c>
      <c r="F182" s="221" t="s">
        <v>1256</v>
      </c>
      <c r="G182" s="222" t="s">
        <v>172</v>
      </c>
      <c r="H182" s="223">
        <v>1</v>
      </c>
      <c r="I182" s="224"/>
      <c r="J182" s="225">
        <f t="shared" si="10"/>
        <v>0</v>
      </c>
      <c r="K182" s="221" t="s">
        <v>1</v>
      </c>
      <c r="L182" s="226"/>
      <c r="M182" s="227" t="s">
        <v>1</v>
      </c>
      <c r="N182" s="228" t="s">
        <v>40</v>
      </c>
      <c r="O182" s="68"/>
      <c r="P182" s="214">
        <f t="shared" si="11"/>
        <v>0</v>
      </c>
      <c r="Q182" s="214">
        <v>0</v>
      </c>
      <c r="R182" s="214">
        <f t="shared" si="12"/>
        <v>0</v>
      </c>
      <c r="S182" s="214">
        <v>0</v>
      </c>
      <c r="T182" s="215">
        <f t="shared" si="1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6" t="s">
        <v>290</v>
      </c>
      <c r="AT182" s="216" t="s">
        <v>537</v>
      </c>
      <c r="AU182" s="216" t="s">
        <v>84</v>
      </c>
      <c r="AY182" s="14" t="s">
        <v>151</v>
      </c>
      <c r="BE182" s="217">
        <f t="shared" si="14"/>
        <v>0</v>
      </c>
      <c r="BF182" s="217">
        <f t="shared" si="15"/>
        <v>0</v>
      </c>
      <c r="BG182" s="217">
        <f t="shared" si="16"/>
        <v>0</v>
      </c>
      <c r="BH182" s="217">
        <f t="shared" si="17"/>
        <v>0</v>
      </c>
      <c r="BI182" s="217">
        <f t="shared" si="18"/>
        <v>0</v>
      </c>
      <c r="BJ182" s="14" t="s">
        <v>80</v>
      </c>
      <c r="BK182" s="217">
        <f t="shared" si="19"/>
        <v>0</v>
      </c>
      <c r="BL182" s="14" t="s">
        <v>218</v>
      </c>
      <c r="BM182" s="216" t="s">
        <v>485</v>
      </c>
    </row>
    <row r="183" spans="1:65" s="2" customFormat="1" ht="16.5" customHeight="1">
      <c r="A183" s="31"/>
      <c r="B183" s="32"/>
      <c r="C183" s="219" t="s">
        <v>326</v>
      </c>
      <c r="D183" s="219" t="s">
        <v>537</v>
      </c>
      <c r="E183" s="220" t="s">
        <v>1257</v>
      </c>
      <c r="F183" s="221" t="s">
        <v>1112</v>
      </c>
      <c r="G183" s="222" t="s">
        <v>949</v>
      </c>
      <c r="H183" s="223">
        <v>18</v>
      </c>
      <c r="I183" s="224"/>
      <c r="J183" s="225">
        <f t="shared" si="10"/>
        <v>0</v>
      </c>
      <c r="K183" s="221" t="s">
        <v>1</v>
      </c>
      <c r="L183" s="226"/>
      <c r="M183" s="227" t="s">
        <v>1</v>
      </c>
      <c r="N183" s="228" t="s">
        <v>40</v>
      </c>
      <c r="O183" s="68"/>
      <c r="P183" s="214">
        <f t="shared" si="11"/>
        <v>0</v>
      </c>
      <c r="Q183" s="214">
        <v>0</v>
      </c>
      <c r="R183" s="214">
        <f t="shared" si="12"/>
        <v>0</v>
      </c>
      <c r="S183" s="214">
        <v>0</v>
      </c>
      <c r="T183" s="215">
        <f t="shared" si="1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6" t="s">
        <v>290</v>
      </c>
      <c r="AT183" s="216" t="s">
        <v>537</v>
      </c>
      <c r="AU183" s="216" t="s">
        <v>84</v>
      </c>
      <c r="AY183" s="14" t="s">
        <v>151</v>
      </c>
      <c r="BE183" s="217">
        <f t="shared" si="14"/>
        <v>0</v>
      </c>
      <c r="BF183" s="217">
        <f t="shared" si="15"/>
        <v>0</v>
      </c>
      <c r="BG183" s="217">
        <f t="shared" si="16"/>
        <v>0</v>
      </c>
      <c r="BH183" s="217">
        <f t="shared" si="17"/>
        <v>0</v>
      </c>
      <c r="BI183" s="217">
        <f t="shared" si="18"/>
        <v>0</v>
      </c>
      <c r="BJ183" s="14" t="s">
        <v>80</v>
      </c>
      <c r="BK183" s="217">
        <f t="shared" si="19"/>
        <v>0</v>
      </c>
      <c r="BL183" s="14" t="s">
        <v>218</v>
      </c>
      <c r="BM183" s="216" t="s">
        <v>493</v>
      </c>
    </row>
    <row r="184" spans="1:65" s="2" customFormat="1" ht="21.75" customHeight="1">
      <c r="A184" s="31"/>
      <c r="B184" s="32"/>
      <c r="C184" s="205" t="s">
        <v>330</v>
      </c>
      <c r="D184" s="205" t="s">
        <v>153</v>
      </c>
      <c r="E184" s="206" t="s">
        <v>1118</v>
      </c>
      <c r="F184" s="207" t="s">
        <v>1119</v>
      </c>
      <c r="G184" s="208" t="s">
        <v>172</v>
      </c>
      <c r="H184" s="209">
        <v>10</v>
      </c>
      <c r="I184" s="210"/>
      <c r="J184" s="211">
        <f t="shared" si="10"/>
        <v>0</v>
      </c>
      <c r="K184" s="207" t="s">
        <v>157</v>
      </c>
      <c r="L184" s="36"/>
      <c r="M184" s="212" t="s">
        <v>1</v>
      </c>
      <c r="N184" s="213" t="s">
        <v>40</v>
      </c>
      <c r="O184" s="68"/>
      <c r="P184" s="214">
        <f t="shared" si="11"/>
        <v>0</v>
      </c>
      <c r="Q184" s="214">
        <v>0</v>
      </c>
      <c r="R184" s="214">
        <f t="shared" si="12"/>
        <v>0</v>
      </c>
      <c r="S184" s="214">
        <v>0</v>
      </c>
      <c r="T184" s="215">
        <f t="shared" si="1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6" t="s">
        <v>218</v>
      </c>
      <c r="AT184" s="216" t="s">
        <v>153</v>
      </c>
      <c r="AU184" s="216" t="s">
        <v>84</v>
      </c>
      <c r="AY184" s="14" t="s">
        <v>151</v>
      </c>
      <c r="BE184" s="217">
        <f t="shared" si="14"/>
        <v>0</v>
      </c>
      <c r="BF184" s="217">
        <f t="shared" si="15"/>
        <v>0</v>
      </c>
      <c r="BG184" s="217">
        <f t="shared" si="16"/>
        <v>0</v>
      </c>
      <c r="BH184" s="217">
        <f t="shared" si="17"/>
        <v>0</v>
      </c>
      <c r="BI184" s="217">
        <f t="shared" si="18"/>
        <v>0</v>
      </c>
      <c r="BJ184" s="14" t="s">
        <v>80</v>
      </c>
      <c r="BK184" s="217">
        <f t="shared" si="19"/>
        <v>0</v>
      </c>
      <c r="BL184" s="14" t="s">
        <v>218</v>
      </c>
      <c r="BM184" s="216" t="s">
        <v>501</v>
      </c>
    </row>
    <row r="185" spans="1:65" s="2" customFormat="1" ht="16.5" customHeight="1">
      <c r="A185" s="31"/>
      <c r="B185" s="32"/>
      <c r="C185" s="219" t="s">
        <v>334</v>
      </c>
      <c r="D185" s="219" t="s">
        <v>537</v>
      </c>
      <c r="E185" s="220" t="s">
        <v>1120</v>
      </c>
      <c r="F185" s="221" t="s">
        <v>1121</v>
      </c>
      <c r="G185" s="222" t="s">
        <v>172</v>
      </c>
      <c r="H185" s="223">
        <v>10</v>
      </c>
      <c r="I185" s="224"/>
      <c r="J185" s="225">
        <f t="shared" si="10"/>
        <v>0</v>
      </c>
      <c r="K185" s="221" t="s">
        <v>1</v>
      </c>
      <c r="L185" s="226"/>
      <c r="M185" s="227" t="s">
        <v>1</v>
      </c>
      <c r="N185" s="228" t="s">
        <v>40</v>
      </c>
      <c r="O185" s="68"/>
      <c r="P185" s="214">
        <f t="shared" si="11"/>
        <v>0</v>
      </c>
      <c r="Q185" s="214">
        <v>0</v>
      </c>
      <c r="R185" s="214">
        <f t="shared" si="12"/>
        <v>0</v>
      </c>
      <c r="S185" s="214">
        <v>0</v>
      </c>
      <c r="T185" s="215">
        <f t="shared" si="1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6" t="s">
        <v>290</v>
      </c>
      <c r="AT185" s="216" t="s">
        <v>537</v>
      </c>
      <c r="AU185" s="216" t="s">
        <v>84</v>
      </c>
      <c r="AY185" s="14" t="s">
        <v>151</v>
      </c>
      <c r="BE185" s="217">
        <f t="shared" si="14"/>
        <v>0</v>
      </c>
      <c r="BF185" s="217">
        <f t="shared" si="15"/>
        <v>0</v>
      </c>
      <c r="BG185" s="217">
        <f t="shared" si="16"/>
        <v>0</v>
      </c>
      <c r="BH185" s="217">
        <f t="shared" si="17"/>
        <v>0</v>
      </c>
      <c r="BI185" s="217">
        <f t="shared" si="18"/>
        <v>0</v>
      </c>
      <c r="BJ185" s="14" t="s">
        <v>80</v>
      </c>
      <c r="BK185" s="217">
        <f t="shared" si="19"/>
        <v>0</v>
      </c>
      <c r="BL185" s="14" t="s">
        <v>218</v>
      </c>
      <c r="BM185" s="216" t="s">
        <v>509</v>
      </c>
    </row>
    <row r="186" spans="1:65" s="2" customFormat="1" ht="21.75" customHeight="1">
      <c r="A186" s="31"/>
      <c r="B186" s="32"/>
      <c r="C186" s="205" t="s">
        <v>338</v>
      </c>
      <c r="D186" s="205" t="s">
        <v>153</v>
      </c>
      <c r="E186" s="206" t="s">
        <v>1122</v>
      </c>
      <c r="F186" s="207" t="s">
        <v>1123</v>
      </c>
      <c r="G186" s="208" t="s">
        <v>172</v>
      </c>
      <c r="H186" s="209">
        <v>3</v>
      </c>
      <c r="I186" s="210"/>
      <c r="J186" s="211">
        <f t="shared" si="10"/>
        <v>0</v>
      </c>
      <c r="K186" s="207" t="s">
        <v>157</v>
      </c>
      <c r="L186" s="36"/>
      <c r="M186" s="212" t="s">
        <v>1</v>
      </c>
      <c r="N186" s="213" t="s">
        <v>40</v>
      </c>
      <c r="O186" s="68"/>
      <c r="P186" s="214">
        <f t="shared" si="11"/>
        <v>0</v>
      </c>
      <c r="Q186" s="214">
        <v>0</v>
      </c>
      <c r="R186" s="214">
        <f t="shared" si="12"/>
        <v>0</v>
      </c>
      <c r="S186" s="214">
        <v>0</v>
      </c>
      <c r="T186" s="215">
        <f t="shared" si="1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6" t="s">
        <v>218</v>
      </c>
      <c r="AT186" s="216" t="s">
        <v>153</v>
      </c>
      <c r="AU186" s="216" t="s">
        <v>84</v>
      </c>
      <c r="AY186" s="14" t="s">
        <v>151</v>
      </c>
      <c r="BE186" s="217">
        <f t="shared" si="14"/>
        <v>0</v>
      </c>
      <c r="BF186" s="217">
        <f t="shared" si="15"/>
        <v>0</v>
      </c>
      <c r="BG186" s="217">
        <f t="shared" si="16"/>
        <v>0</v>
      </c>
      <c r="BH186" s="217">
        <f t="shared" si="17"/>
        <v>0</v>
      </c>
      <c r="BI186" s="217">
        <f t="shared" si="18"/>
        <v>0</v>
      </c>
      <c r="BJ186" s="14" t="s">
        <v>80</v>
      </c>
      <c r="BK186" s="217">
        <f t="shared" si="19"/>
        <v>0</v>
      </c>
      <c r="BL186" s="14" t="s">
        <v>218</v>
      </c>
      <c r="BM186" s="216" t="s">
        <v>517</v>
      </c>
    </row>
    <row r="187" spans="1:65" s="2" customFormat="1" ht="16.5" customHeight="1">
      <c r="A187" s="31"/>
      <c r="B187" s="32"/>
      <c r="C187" s="219" t="s">
        <v>342</v>
      </c>
      <c r="D187" s="219" t="s">
        <v>537</v>
      </c>
      <c r="E187" s="220" t="s">
        <v>1124</v>
      </c>
      <c r="F187" s="221" t="s">
        <v>1125</v>
      </c>
      <c r="G187" s="222" t="s">
        <v>172</v>
      </c>
      <c r="H187" s="223">
        <v>3</v>
      </c>
      <c r="I187" s="224"/>
      <c r="J187" s="225">
        <f t="shared" si="10"/>
        <v>0</v>
      </c>
      <c r="K187" s="221" t="s">
        <v>157</v>
      </c>
      <c r="L187" s="226"/>
      <c r="M187" s="227" t="s">
        <v>1</v>
      </c>
      <c r="N187" s="228" t="s">
        <v>40</v>
      </c>
      <c r="O187" s="68"/>
      <c r="P187" s="214">
        <f t="shared" si="11"/>
        <v>0</v>
      </c>
      <c r="Q187" s="214">
        <v>5E-05</v>
      </c>
      <c r="R187" s="214">
        <f t="shared" si="12"/>
        <v>0.00015000000000000001</v>
      </c>
      <c r="S187" s="214">
        <v>0</v>
      </c>
      <c r="T187" s="215">
        <f t="shared" si="1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6" t="s">
        <v>290</v>
      </c>
      <c r="AT187" s="216" t="s">
        <v>537</v>
      </c>
      <c r="AU187" s="216" t="s">
        <v>84</v>
      </c>
      <c r="AY187" s="14" t="s">
        <v>151</v>
      </c>
      <c r="BE187" s="217">
        <f t="shared" si="14"/>
        <v>0</v>
      </c>
      <c r="BF187" s="217">
        <f t="shared" si="15"/>
        <v>0</v>
      </c>
      <c r="BG187" s="217">
        <f t="shared" si="16"/>
        <v>0</v>
      </c>
      <c r="BH187" s="217">
        <f t="shared" si="17"/>
        <v>0</v>
      </c>
      <c r="BI187" s="217">
        <f t="shared" si="18"/>
        <v>0</v>
      </c>
      <c r="BJ187" s="14" t="s">
        <v>80</v>
      </c>
      <c r="BK187" s="217">
        <f t="shared" si="19"/>
        <v>0</v>
      </c>
      <c r="BL187" s="14" t="s">
        <v>218</v>
      </c>
      <c r="BM187" s="216" t="s">
        <v>527</v>
      </c>
    </row>
    <row r="188" spans="1:65" s="2" customFormat="1" ht="21.75" customHeight="1">
      <c r="A188" s="31"/>
      <c r="B188" s="32"/>
      <c r="C188" s="205" t="s">
        <v>346</v>
      </c>
      <c r="D188" s="205" t="s">
        <v>153</v>
      </c>
      <c r="E188" s="206" t="s">
        <v>1134</v>
      </c>
      <c r="F188" s="207" t="s">
        <v>1135</v>
      </c>
      <c r="G188" s="208" t="s">
        <v>172</v>
      </c>
      <c r="H188" s="209">
        <v>0</v>
      </c>
      <c r="I188" s="210"/>
      <c r="J188" s="211">
        <f t="shared" si="10"/>
        <v>0</v>
      </c>
      <c r="K188" s="207" t="s">
        <v>157</v>
      </c>
      <c r="L188" s="36"/>
      <c r="M188" s="212" t="s">
        <v>1</v>
      </c>
      <c r="N188" s="213" t="s">
        <v>40</v>
      </c>
      <c r="O188" s="68"/>
      <c r="P188" s="214">
        <f t="shared" si="11"/>
        <v>0</v>
      </c>
      <c r="Q188" s="214">
        <v>0</v>
      </c>
      <c r="R188" s="214">
        <f t="shared" si="12"/>
        <v>0</v>
      </c>
      <c r="S188" s="214">
        <v>0</v>
      </c>
      <c r="T188" s="215">
        <f t="shared" si="1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6" t="s">
        <v>218</v>
      </c>
      <c r="AT188" s="216" t="s">
        <v>153</v>
      </c>
      <c r="AU188" s="216" t="s">
        <v>84</v>
      </c>
      <c r="AY188" s="14" t="s">
        <v>151</v>
      </c>
      <c r="BE188" s="217">
        <f t="shared" si="14"/>
        <v>0</v>
      </c>
      <c r="BF188" s="217">
        <f t="shared" si="15"/>
        <v>0</v>
      </c>
      <c r="BG188" s="217">
        <f t="shared" si="16"/>
        <v>0</v>
      </c>
      <c r="BH188" s="217">
        <f t="shared" si="17"/>
        <v>0</v>
      </c>
      <c r="BI188" s="217">
        <f t="shared" si="18"/>
        <v>0</v>
      </c>
      <c r="BJ188" s="14" t="s">
        <v>80</v>
      </c>
      <c r="BK188" s="217">
        <f t="shared" si="19"/>
        <v>0</v>
      </c>
      <c r="BL188" s="14" t="s">
        <v>218</v>
      </c>
      <c r="BM188" s="216" t="s">
        <v>536</v>
      </c>
    </row>
    <row r="189" spans="1:65" s="2" customFormat="1" ht="16.5" customHeight="1">
      <c r="A189" s="31"/>
      <c r="B189" s="32"/>
      <c r="C189" s="219" t="s">
        <v>350</v>
      </c>
      <c r="D189" s="219" t="s">
        <v>537</v>
      </c>
      <c r="E189" s="220" t="s">
        <v>1136</v>
      </c>
      <c r="F189" s="221" t="s">
        <v>1258</v>
      </c>
      <c r="G189" s="222" t="s">
        <v>172</v>
      </c>
      <c r="H189" s="223">
        <v>0</v>
      </c>
      <c r="I189" s="224"/>
      <c r="J189" s="225">
        <f t="shared" si="10"/>
        <v>0</v>
      </c>
      <c r="K189" s="221" t="s">
        <v>157</v>
      </c>
      <c r="L189" s="226"/>
      <c r="M189" s="227" t="s">
        <v>1</v>
      </c>
      <c r="N189" s="228" t="s">
        <v>40</v>
      </c>
      <c r="O189" s="68"/>
      <c r="P189" s="214">
        <f t="shared" si="11"/>
        <v>0</v>
      </c>
      <c r="Q189" s="214">
        <v>6E-05</v>
      </c>
      <c r="R189" s="214">
        <f t="shared" si="12"/>
        <v>0</v>
      </c>
      <c r="S189" s="214">
        <v>0</v>
      </c>
      <c r="T189" s="215">
        <f t="shared" si="1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16" t="s">
        <v>290</v>
      </c>
      <c r="AT189" s="216" t="s">
        <v>537</v>
      </c>
      <c r="AU189" s="216" t="s">
        <v>84</v>
      </c>
      <c r="AY189" s="14" t="s">
        <v>151</v>
      </c>
      <c r="BE189" s="217">
        <f t="shared" si="14"/>
        <v>0</v>
      </c>
      <c r="BF189" s="217">
        <f t="shared" si="15"/>
        <v>0</v>
      </c>
      <c r="BG189" s="217">
        <f t="shared" si="16"/>
        <v>0</v>
      </c>
      <c r="BH189" s="217">
        <f t="shared" si="17"/>
        <v>0</v>
      </c>
      <c r="BI189" s="217">
        <f t="shared" si="18"/>
        <v>0</v>
      </c>
      <c r="BJ189" s="14" t="s">
        <v>80</v>
      </c>
      <c r="BK189" s="217">
        <f t="shared" si="19"/>
        <v>0</v>
      </c>
      <c r="BL189" s="14" t="s">
        <v>218</v>
      </c>
      <c r="BM189" s="216" t="s">
        <v>545</v>
      </c>
    </row>
    <row r="190" spans="1:65" s="2" customFormat="1" ht="21.75" customHeight="1">
      <c r="A190" s="31"/>
      <c r="B190" s="32"/>
      <c r="C190" s="205" t="s">
        <v>354</v>
      </c>
      <c r="D190" s="205" t="s">
        <v>153</v>
      </c>
      <c r="E190" s="206" t="s">
        <v>1259</v>
      </c>
      <c r="F190" s="207" t="s">
        <v>1127</v>
      </c>
      <c r="G190" s="208" t="s">
        <v>172</v>
      </c>
      <c r="H190" s="209">
        <v>1</v>
      </c>
      <c r="I190" s="210"/>
      <c r="J190" s="211">
        <f t="shared" si="10"/>
        <v>0</v>
      </c>
      <c r="K190" s="207" t="s">
        <v>1</v>
      </c>
      <c r="L190" s="36"/>
      <c r="M190" s="212" t="s">
        <v>1</v>
      </c>
      <c r="N190" s="213" t="s">
        <v>40</v>
      </c>
      <c r="O190" s="68"/>
      <c r="P190" s="214">
        <f t="shared" si="11"/>
        <v>0</v>
      </c>
      <c r="Q190" s="214">
        <v>0</v>
      </c>
      <c r="R190" s="214">
        <f t="shared" si="12"/>
        <v>0</v>
      </c>
      <c r="S190" s="214">
        <v>0</v>
      </c>
      <c r="T190" s="215">
        <f t="shared" si="1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6" t="s">
        <v>218</v>
      </c>
      <c r="AT190" s="216" t="s">
        <v>153</v>
      </c>
      <c r="AU190" s="216" t="s">
        <v>84</v>
      </c>
      <c r="AY190" s="14" t="s">
        <v>151</v>
      </c>
      <c r="BE190" s="217">
        <f t="shared" si="14"/>
        <v>0</v>
      </c>
      <c r="BF190" s="217">
        <f t="shared" si="15"/>
        <v>0</v>
      </c>
      <c r="BG190" s="217">
        <f t="shared" si="16"/>
        <v>0</v>
      </c>
      <c r="BH190" s="217">
        <f t="shared" si="17"/>
        <v>0</v>
      </c>
      <c r="BI190" s="217">
        <f t="shared" si="18"/>
        <v>0</v>
      </c>
      <c r="BJ190" s="14" t="s">
        <v>80</v>
      </c>
      <c r="BK190" s="217">
        <f t="shared" si="19"/>
        <v>0</v>
      </c>
      <c r="BL190" s="14" t="s">
        <v>218</v>
      </c>
      <c r="BM190" s="216" t="s">
        <v>553</v>
      </c>
    </row>
    <row r="191" spans="1:65" s="2" customFormat="1" ht="16.5" customHeight="1">
      <c r="A191" s="31"/>
      <c r="B191" s="32"/>
      <c r="C191" s="219" t="s">
        <v>358</v>
      </c>
      <c r="D191" s="219" t="s">
        <v>537</v>
      </c>
      <c r="E191" s="220" t="s">
        <v>1128</v>
      </c>
      <c r="F191" s="221" t="s">
        <v>1129</v>
      </c>
      <c r="G191" s="222" t="s">
        <v>172</v>
      </c>
      <c r="H191" s="223">
        <v>1</v>
      </c>
      <c r="I191" s="224"/>
      <c r="J191" s="225">
        <f t="shared" si="10"/>
        <v>0</v>
      </c>
      <c r="K191" s="221" t="s">
        <v>1</v>
      </c>
      <c r="L191" s="226"/>
      <c r="M191" s="227" t="s">
        <v>1</v>
      </c>
      <c r="N191" s="228" t="s">
        <v>40</v>
      </c>
      <c r="O191" s="68"/>
      <c r="P191" s="214">
        <f t="shared" si="11"/>
        <v>0</v>
      </c>
      <c r="Q191" s="214">
        <v>0</v>
      </c>
      <c r="R191" s="214">
        <f t="shared" si="12"/>
        <v>0</v>
      </c>
      <c r="S191" s="214">
        <v>0</v>
      </c>
      <c r="T191" s="215">
        <f t="shared" si="1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16" t="s">
        <v>290</v>
      </c>
      <c r="AT191" s="216" t="s">
        <v>537</v>
      </c>
      <c r="AU191" s="216" t="s">
        <v>84</v>
      </c>
      <c r="AY191" s="14" t="s">
        <v>151</v>
      </c>
      <c r="BE191" s="217">
        <f t="shared" si="14"/>
        <v>0</v>
      </c>
      <c r="BF191" s="217">
        <f t="shared" si="15"/>
        <v>0</v>
      </c>
      <c r="BG191" s="217">
        <f t="shared" si="16"/>
        <v>0</v>
      </c>
      <c r="BH191" s="217">
        <f t="shared" si="17"/>
        <v>0</v>
      </c>
      <c r="BI191" s="217">
        <f t="shared" si="18"/>
        <v>0</v>
      </c>
      <c r="BJ191" s="14" t="s">
        <v>80</v>
      </c>
      <c r="BK191" s="217">
        <f t="shared" si="19"/>
        <v>0</v>
      </c>
      <c r="BL191" s="14" t="s">
        <v>218</v>
      </c>
      <c r="BM191" s="216" t="s">
        <v>561</v>
      </c>
    </row>
    <row r="192" spans="1:65" s="2" customFormat="1" ht="21.75" customHeight="1">
      <c r="A192" s="31"/>
      <c r="B192" s="32"/>
      <c r="C192" s="205" t="s">
        <v>362</v>
      </c>
      <c r="D192" s="205" t="s">
        <v>153</v>
      </c>
      <c r="E192" s="206" t="s">
        <v>954</v>
      </c>
      <c r="F192" s="207" t="s">
        <v>955</v>
      </c>
      <c r="G192" s="208" t="s">
        <v>172</v>
      </c>
      <c r="H192" s="209">
        <v>0</v>
      </c>
      <c r="I192" s="210"/>
      <c r="J192" s="211">
        <f t="shared" si="10"/>
        <v>0</v>
      </c>
      <c r="K192" s="207" t="s">
        <v>157</v>
      </c>
      <c r="L192" s="36"/>
      <c r="M192" s="212" t="s">
        <v>1</v>
      </c>
      <c r="N192" s="213" t="s">
        <v>40</v>
      </c>
      <c r="O192" s="68"/>
      <c r="P192" s="214">
        <f t="shared" si="11"/>
        <v>0</v>
      </c>
      <c r="Q192" s="214">
        <v>0</v>
      </c>
      <c r="R192" s="214">
        <f t="shared" si="12"/>
        <v>0</v>
      </c>
      <c r="S192" s="214">
        <v>0</v>
      </c>
      <c r="T192" s="215">
        <f t="shared" si="1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16" t="s">
        <v>218</v>
      </c>
      <c r="AT192" s="216" t="s">
        <v>153</v>
      </c>
      <c r="AU192" s="216" t="s">
        <v>84</v>
      </c>
      <c r="AY192" s="14" t="s">
        <v>151</v>
      </c>
      <c r="BE192" s="217">
        <f t="shared" si="14"/>
        <v>0</v>
      </c>
      <c r="BF192" s="217">
        <f t="shared" si="15"/>
        <v>0</v>
      </c>
      <c r="BG192" s="217">
        <f t="shared" si="16"/>
        <v>0</v>
      </c>
      <c r="BH192" s="217">
        <f t="shared" si="17"/>
        <v>0</v>
      </c>
      <c r="BI192" s="217">
        <f t="shared" si="18"/>
        <v>0</v>
      </c>
      <c r="BJ192" s="14" t="s">
        <v>80</v>
      </c>
      <c r="BK192" s="217">
        <f t="shared" si="19"/>
        <v>0</v>
      </c>
      <c r="BL192" s="14" t="s">
        <v>218</v>
      </c>
      <c r="BM192" s="216" t="s">
        <v>569</v>
      </c>
    </row>
    <row r="193" spans="1:65" s="2" customFormat="1" ht="21.75" customHeight="1">
      <c r="A193" s="31"/>
      <c r="B193" s="32"/>
      <c r="C193" s="219" t="s">
        <v>366</v>
      </c>
      <c r="D193" s="219" t="s">
        <v>537</v>
      </c>
      <c r="E193" s="220" t="s">
        <v>956</v>
      </c>
      <c r="F193" s="221" t="s">
        <v>1260</v>
      </c>
      <c r="G193" s="222" t="s">
        <v>172</v>
      </c>
      <c r="H193" s="223">
        <v>0</v>
      </c>
      <c r="I193" s="224"/>
      <c r="J193" s="225">
        <f t="shared" si="10"/>
        <v>0</v>
      </c>
      <c r="K193" s="221" t="s">
        <v>1</v>
      </c>
      <c r="L193" s="226"/>
      <c r="M193" s="227" t="s">
        <v>1</v>
      </c>
      <c r="N193" s="228" t="s">
        <v>40</v>
      </c>
      <c r="O193" s="68"/>
      <c r="P193" s="214">
        <f t="shared" si="11"/>
        <v>0</v>
      </c>
      <c r="Q193" s="214">
        <v>0</v>
      </c>
      <c r="R193" s="214">
        <f t="shared" si="12"/>
        <v>0</v>
      </c>
      <c r="S193" s="214">
        <v>0</v>
      </c>
      <c r="T193" s="215">
        <f t="shared" si="1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6" t="s">
        <v>290</v>
      </c>
      <c r="AT193" s="216" t="s">
        <v>537</v>
      </c>
      <c r="AU193" s="216" t="s">
        <v>84</v>
      </c>
      <c r="AY193" s="14" t="s">
        <v>151</v>
      </c>
      <c r="BE193" s="217">
        <f t="shared" si="14"/>
        <v>0</v>
      </c>
      <c r="BF193" s="217">
        <f t="shared" si="15"/>
        <v>0</v>
      </c>
      <c r="BG193" s="217">
        <f t="shared" si="16"/>
        <v>0</v>
      </c>
      <c r="BH193" s="217">
        <f t="shared" si="17"/>
        <v>0</v>
      </c>
      <c r="BI193" s="217">
        <f t="shared" si="18"/>
        <v>0</v>
      </c>
      <c r="BJ193" s="14" t="s">
        <v>80</v>
      </c>
      <c r="BK193" s="217">
        <f t="shared" si="19"/>
        <v>0</v>
      </c>
      <c r="BL193" s="14" t="s">
        <v>218</v>
      </c>
      <c r="BM193" s="216" t="s">
        <v>577</v>
      </c>
    </row>
    <row r="194" spans="1:65" s="2" customFormat="1" ht="16.5" customHeight="1">
      <c r="A194" s="31"/>
      <c r="B194" s="32"/>
      <c r="C194" s="205" t="s">
        <v>370</v>
      </c>
      <c r="D194" s="205" t="s">
        <v>153</v>
      </c>
      <c r="E194" s="206" t="s">
        <v>1261</v>
      </c>
      <c r="F194" s="207" t="s">
        <v>1139</v>
      </c>
      <c r="G194" s="208" t="s">
        <v>172</v>
      </c>
      <c r="H194" s="209">
        <v>2</v>
      </c>
      <c r="I194" s="210"/>
      <c r="J194" s="211">
        <f t="shared" si="10"/>
        <v>0</v>
      </c>
      <c r="K194" s="207" t="s">
        <v>157</v>
      </c>
      <c r="L194" s="36"/>
      <c r="M194" s="212" t="s">
        <v>1</v>
      </c>
      <c r="N194" s="213" t="s">
        <v>40</v>
      </c>
      <c r="O194" s="68"/>
      <c r="P194" s="214">
        <f t="shared" si="11"/>
        <v>0</v>
      </c>
      <c r="Q194" s="214">
        <v>0</v>
      </c>
      <c r="R194" s="214">
        <f t="shared" si="12"/>
        <v>0</v>
      </c>
      <c r="S194" s="214">
        <v>0</v>
      </c>
      <c r="T194" s="215">
        <f t="shared" si="1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16" t="s">
        <v>218</v>
      </c>
      <c r="AT194" s="216" t="s">
        <v>153</v>
      </c>
      <c r="AU194" s="216" t="s">
        <v>84</v>
      </c>
      <c r="AY194" s="14" t="s">
        <v>151</v>
      </c>
      <c r="BE194" s="217">
        <f t="shared" si="14"/>
        <v>0</v>
      </c>
      <c r="BF194" s="217">
        <f t="shared" si="15"/>
        <v>0</v>
      </c>
      <c r="BG194" s="217">
        <f t="shared" si="16"/>
        <v>0</v>
      </c>
      <c r="BH194" s="217">
        <f t="shared" si="17"/>
        <v>0</v>
      </c>
      <c r="BI194" s="217">
        <f t="shared" si="18"/>
        <v>0</v>
      </c>
      <c r="BJ194" s="14" t="s">
        <v>80</v>
      </c>
      <c r="BK194" s="217">
        <f t="shared" si="19"/>
        <v>0</v>
      </c>
      <c r="BL194" s="14" t="s">
        <v>218</v>
      </c>
      <c r="BM194" s="216" t="s">
        <v>585</v>
      </c>
    </row>
    <row r="195" spans="1:65" s="2" customFormat="1" ht="16.5" customHeight="1">
      <c r="A195" s="31"/>
      <c r="B195" s="32"/>
      <c r="C195" s="219" t="s">
        <v>374</v>
      </c>
      <c r="D195" s="219" t="s">
        <v>537</v>
      </c>
      <c r="E195" s="220" t="s">
        <v>1140</v>
      </c>
      <c r="F195" s="221" t="s">
        <v>1141</v>
      </c>
      <c r="G195" s="222" t="s">
        <v>172</v>
      </c>
      <c r="H195" s="223">
        <v>2</v>
      </c>
      <c r="I195" s="224"/>
      <c r="J195" s="225">
        <f t="shared" si="10"/>
        <v>0</v>
      </c>
      <c r="K195" s="221" t="s">
        <v>1</v>
      </c>
      <c r="L195" s="226"/>
      <c r="M195" s="227" t="s">
        <v>1</v>
      </c>
      <c r="N195" s="228" t="s">
        <v>40</v>
      </c>
      <c r="O195" s="68"/>
      <c r="P195" s="214">
        <f t="shared" si="11"/>
        <v>0</v>
      </c>
      <c r="Q195" s="214">
        <v>0</v>
      </c>
      <c r="R195" s="214">
        <f t="shared" si="12"/>
        <v>0</v>
      </c>
      <c r="S195" s="214">
        <v>0</v>
      </c>
      <c r="T195" s="215">
        <f t="shared" si="1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6" t="s">
        <v>290</v>
      </c>
      <c r="AT195" s="216" t="s">
        <v>537</v>
      </c>
      <c r="AU195" s="216" t="s">
        <v>84</v>
      </c>
      <c r="AY195" s="14" t="s">
        <v>151</v>
      </c>
      <c r="BE195" s="217">
        <f t="shared" si="14"/>
        <v>0</v>
      </c>
      <c r="BF195" s="217">
        <f t="shared" si="15"/>
        <v>0</v>
      </c>
      <c r="BG195" s="217">
        <f t="shared" si="16"/>
        <v>0</v>
      </c>
      <c r="BH195" s="217">
        <f t="shared" si="17"/>
        <v>0</v>
      </c>
      <c r="BI195" s="217">
        <f t="shared" si="18"/>
        <v>0</v>
      </c>
      <c r="BJ195" s="14" t="s">
        <v>80</v>
      </c>
      <c r="BK195" s="217">
        <f t="shared" si="19"/>
        <v>0</v>
      </c>
      <c r="BL195" s="14" t="s">
        <v>218</v>
      </c>
      <c r="BM195" s="216" t="s">
        <v>593</v>
      </c>
    </row>
    <row r="196" spans="1:65" s="2" customFormat="1" ht="21.75" customHeight="1">
      <c r="A196" s="31"/>
      <c r="B196" s="32"/>
      <c r="C196" s="205" t="s">
        <v>378</v>
      </c>
      <c r="D196" s="205" t="s">
        <v>153</v>
      </c>
      <c r="E196" s="206" t="s">
        <v>958</v>
      </c>
      <c r="F196" s="207" t="s">
        <v>959</v>
      </c>
      <c r="G196" s="208" t="s">
        <v>172</v>
      </c>
      <c r="H196" s="209">
        <v>61</v>
      </c>
      <c r="I196" s="210"/>
      <c r="J196" s="211">
        <f t="shared" si="10"/>
        <v>0</v>
      </c>
      <c r="K196" s="207" t="s">
        <v>157</v>
      </c>
      <c r="L196" s="36"/>
      <c r="M196" s="212" t="s">
        <v>1</v>
      </c>
      <c r="N196" s="213" t="s">
        <v>40</v>
      </c>
      <c r="O196" s="68"/>
      <c r="P196" s="214">
        <f t="shared" si="11"/>
        <v>0</v>
      </c>
      <c r="Q196" s="214">
        <v>0</v>
      </c>
      <c r="R196" s="214">
        <f t="shared" si="12"/>
        <v>0</v>
      </c>
      <c r="S196" s="214">
        <v>0</v>
      </c>
      <c r="T196" s="215">
        <f t="shared" si="1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16" t="s">
        <v>218</v>
      </c>
      <c r="AT196" s="216" t="s">
        <v>153</v>
      </c>
      <c r="AU196" s="216" t="s">
        <v>84</v>
      </c>
      <c r="AY196" s="14" t="s">
        <v>151</v>
      </c>
      <c r="BE196" s="217">
        <f t="shared" si="14"/>
        <v>0</v>
      </c>
      <c r="BF196" s="217">
        <f t="shared" si="15"/>
        <v>0</v>
      </c>
      <c r="BG196" s="217">
        <f t="shared" si="16"/>
        <v>0</v>
      </c>
      <c r="BH196" s="217">
        <f t="shared" si="17"/>
        <v>0</v>
      </c>
      <c r="BI196" s="217">
        <f t="shared" si="18"/>
        <v>0</v>
      </c>
      <c r="BJ196" s="14" t="s">
        <v>80</v>
      </c>
      <c r="BK196" s="217">
        <f t="shared" si="19"/>
        <v>0</v>
      </c>
      <c r="BL196" s="14" t="s">
        <v>218</v>
      </c>
      <c r="BM196" s="216" t="s">
        <v>599</v>
      </c>
    </row>
    <row r="197" spans="1:65" s="2" customFormat="1" ht="16.5" customHeight="1">
      <c r="A197" s="31"/>
      <c r="B197" s="32"/>
      <c r="C197" s="219" t="s">
        <v>382</v>
      </c>
      <c r="D197" s="219" t="s">
        <v>537</v>
      </c>
      <c r="E197" s="220" t="s">
        <v>960</v>
      </c>
      <c r="F197" s="221" t="s">
        <v>1262</v>
      </c>
      <c r="G197" s="222" t="s">
        <v>172</v>
      </c>
      <c r="H197" s="223">
        <v>61</v>
      </c>
      <c r="I197" s="224"/>
      <c r="J197" s="225">
        <f t="shared" si="10"/>
        <v>0</v>
      </c>
      <c r="K197" s="221" t="s">
        <v>1</v>
      </c>
      <c r="L197" s="226"/>
      <c r="M197" s="227" t="s">
        <v>1</v>
      </c>
      <c r="N197" s="228" t="s">
        <v>40</v>
      </c>
      <c r="O197" s="68"/>
      <c r="P197" s="214">
        <f t="shared" si="11"/>
        <v>0</v>
      </c>
      <c r="Q197" s="214">
        <v>0</v>
      </c>
      <c r="R197" s="214">
        <f t="shared" si="12"/>
        <v>0</v>
      </c>
      <c r="S197" s="214">
        <v>0</v>
      </c>
      <c r="T197" s="215">
        <f t="shared" si="1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16" t="s">
        <v>290</v>
      </c>
      <c r="AT197" s="216" t="s">
        <v>537</v>
      </c>
      <c r="AU197" s="216" t="s">
        <v>84</v>
      </c>
      <c r="AY197" s="14" t="s">
        <v>151</v>
      </c>
      <c r="BE197" s="217">
        <f t="shared" si="14"/>
        <v>0</v>
      </c>
      <c r="BF197" s="217">
        <f t="shared" si="15"/>
        <v>0</v>
      </c>
      <c r="BG197" s="217">
        <f t="shared" si="16"/>
        <v>0</v>
      </c>
      <c r="BH197" s="217">
        <f t="shared" si="17"/>
        <v>0</v>
      </c>
      <c r="BI197" s="217">
        <f t="shared" si="18"/>
        <v>0</v>
      </c>
      <c r="BJ197" s="14" t="s">
        <v>80</v>
      </c>
      <c r="BK197" s="217">
        <f t="shared" si="19"/>
        <v>0</v>
      </c>
      <c r="BL197" s="14" t="s">
        <v>218</v>
      </c>
      <c r="BM197" s="216" t="s">
        <v>607</v>
      </c>
    </row>
    <row r="198" spans="1:65" s="2" customFormat="1" ht="16.5" customHeight="1">
      <c r="A198" s="31"/>
      <c r="B198" s="32"/>
      <c r="C198" s="219" t="s">
        <v>389</v>
      </c>
      <c r="D198" s="219" t="s">
        <v>537</v>
      </c>
      <c r="E198" s="220" t="s">
        <v>962</v>
      </c>
      <c r="F198" s="221" t="s">
        <v>963</v>
      </c>
      <c r="G198" s="222" t="s">
        <v>172</v>
      </c>
      <c r="H198" s="223">
        <v>0</v>
      </c>
      <c r="I198" s="224"/>
      <c r="J198" s="225">
        <f t="shared" si="10"/>
        <v>0</v>
      </c>
      <c r="K198" s="221" t="s">
        <v>1</v>
      </c>
      <c r="L198" s="226"/>
      <c r="M198" s="227" t="s">
        <v>1</v>
      </c>
      <c r="N198" s="228" t="s">
        <v>40</v>
      </c>
      <c r="O198" s="68"/>
      <c r="P198" s="214">
        <f t="shared" si="11"/>
        <v>0</v>
      </c>
      <c r="Q198" s="214">
        <v>0</v>
      </c>
      <c r="R198" s="214">
        <f t="shared" si="12"/>
        <v>0</v>
      </c>
      <c r="S198" s="214">
        <v>0</v>
      </c>
      <c r="T198" s="215">
        <f t="shared" si="1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16" t="s">
        <v>290</v>
      </c>
      <c r="AT198" s="216" t="s">
        <v>537</v>
      </c>
      <c r="AU198" s="216" t="s">
        <v>84</v>
      </c>
      <c r="AY198" s="14" t="s">
        <v>151</v>
      </c>
      <c r="BE198" s="217">
        <f t="shared" si="14"/>
        <v>0</v>
      </c>
      <c r="BF198" s="217">
        <f t="shared" si="15"/>
        <v>0</v>
      </c>
      <c r="BG198" s="217">
        <f t="shared" si="16"/>
        <v>0</v>
      </c>
      <c r="BH198" s="217">
        <f t="shared" si="17"/>
        <v>0</v>
      </c>
      <c r="BI198" s="217">
        <f t="shared" si="18"/>
        <v>0</v>
      </c>
      <c r="BJ198" s="14" t="s">
        <v>80</v>
      </c>
      <c r="BK198" s="217">
        <f t="shared" si="19"/>
        <v>0</v>
      </c>
      <c r="BL198" s="14" t="s">
        <v>218</v>
      </c>
      <c r="BM198" s="216" t="s">
        <v>615</v>
      </c>
    </row>
    <row r="199" spans="1:65" s="2" customFormat="1" ht="21.75" customHeight="1">
      <c r="A199" s="31"/>
      <c r="B199" s="32"/>
      <c r="C199" s="205" t="s">
        <v>393</v>
      </c>
      <c r="D199" s="205" t="s">
        <v>153</v>
      </c>
      <c r="E199" s="206" t="s">
        <v>1143</v>
      </c>
      <c r="F199" s="207" t="s">
        <v>1144</v>
      </c>
      <c r="G199" s="208" t="s">
        <v>172</v>
      </c>
      <c r="H199" s="209">
        <v>17</v>
      </c>
      <c r="I199" s="210"/>
      <c r="J199" s="211">
        <f t="shared" si="10"/>
        <v>0</v>
      </c>
      <c r="K199" s="207" t="s">
        <v>157</v>
      </c>
      <c r="L199" s="36"/>
      <c r="M199" s="212" t="s">
        <v>1</v>
      </c>
      <c r="N199" s="213" t="s">
        <v>40</v>
      </c>
      <c r="O199" s="68"/>
      <c r="P199" s="214">
        <f t="shared" si="11"/>
        <v>0</v>
      </c>
      <c r="Q199" s="214">
        <v>0</v>
      </c>
      <c r="R199" s="214">
        <f t="shared" si="12"/>
        <v>0</v>
      </c>
      <c r="S199" s="214">
        <v>0</v>
      </c>
      <c r="T199" s="215">
        <f t="shared" si="1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16" t="s">
        <v>218</v>
      </c>
      <c r="AT199" s="216" t="s">
        <v>153</v>
      </c>
      <c r="AU199" s="216" t="s">
        <v>84</v>
      </c>
      <c r="AY199" s="14" t="s">
        <v>151</v>
      </c>
      <c r="BE199" s="217">
        <f t="shared" si="14"/>
        <v>0</v>
      </c>
      <c r="BF199" s="217">
        <f t="shared" si="15"/>
        <v>0</v>
      </c>
      <c r="BG199" s="217">
        <f t="shared" si="16"/>
        <v>0</v>
      </c>
      <c r="BH199" s="217">
        <f t="shared" si="17"/>
        <v>0</v>
      </c>
      <c r="BI199" s="217">
        <f t="shared" si="18"/>
        <v>0</v>
      </c>
      <c r="BJ199" s="14" t="s">
        <v>80</v>
      </c>
      <c r="BK199" s="217">
        <f t="shared" si="19"/>
        <v>0</v>
      </c>
      <c r="BL199" s="14" t="s">
        <v>218</v>
      </c>
      <c r="BM199" s="216" t="s">
        <v>623</v>
      </c>
    </row>
    <row r="200" spans="1:65" s="2" customFormat="1" ht="21.75" customHeight="1">
      <c r="A200" s="31"/>
      <c r="B200" s="32"/>
      <c r="C200" s="219" t="s">
        <v>397</v>
      </c>
      <c r="D200" s="219" t="s">
        <v>537</v>
      </c>
      <c r="E200" s="220" t="s">
        <v>1145</v>
      </c>
      <c r="F200" s="221" t="s">
        <v>1146</v>
      </c>
      <c r="G200" s="222" t="s">
        <v>172</v>
      </c>
      <c r="H200" s="223">
        <v>17</v>
      </c>
      <c r="I200" s="224"/>
      <c r="J200" s="225">
        <f t="shared" si="10"/>
        <v>0</v>
      </c>
      <c r="K200" s="221" t="s">
        <v>1</v>
      </c>
      <c r="L200" s="226"/>
      <c r="M200" s="227" t="s">
        <v>1</v>
      </c>
      <c r="N200" s="228" t="s">
        <v>40</v>
      </c>
      <c r="O200" s="68"/>
      <c r="P200" s="214">
        <f t="shared" si="11"/>
        <v>0</v>
      </c>
      <c r="Q200" s="214">
        <v>0</v>
      </c>
      <c r="R200" s="214">
        <f t="shared" si="12"/>
        <v>0</v>
      </c>
      <c r="S200" s="214">
        <v>0</v>
      </c>
      <c r="T200" s="215">
        <f t="shared" si="1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16" t="s">
        <v>290</v>
      </c>
      <c r="AT200" s="216" t="s">
        <v>537</v>
      </c>
      <c r="AU200" s="216" t="s">
        <v>84</v>
      </c>
      <c r="AY200" s="14" t="s">
        <v>151</v>
      </c>
      <c r="BE200" s="217">
        <f t="shared" si="14"/>
        <v>0</v>
      </c>
      <c r="BF200" s="217">
        <f t="shared" si="15"/>
        <v>0</v>
      </c>
      <c r="BG200" s="217">
        <f t="shared" si="16"/>
        <v>0</v>
      </c>
      <c r="BH200" s="217">
        <f t="shared" si="17"/>
        <v>0</v>
      </c>
      <c r="BI200" s="217">
        <f t="shared" si="18"/>
        <v>0</v>
      </c>
      <c r="BJ200" s="14" t="s">
        <v>80</v>
      </c>
      <c r="BK200" s="217">
        <f t="shared" si="19"/>
        <v>0</v>
      </c>
      <c r="BL200" s="14" t="s">
        <v>218</v>
      </c>
      <c r="BM200" s="216" t="s">
        <v>631</v>
      </c>
    </row>
    <row r="201" spans="1:65" s="2" customFormat="1" ht="21.75" customHeight="1">
      <c r="A201" s="31"/>
      <c r="B201" s="32"/>
      <c r="C201" s="205" t="s">
        <v>401</v>
      </c>
      <c r="D201" s="205" t="s">
        <v>153</v>
      </c>
      <c r="E201" s="206" t="s">
        <v>968</v>
      </c>
      <c r="F201" s="207" t="s">
        <v>969</v>
      </c>
      <c r="G201" s="208" t="s">
        <v>172</v>
      </c>
      <c r="H201" s="209">
        <v>40</v>
      </c>
      <c r="I201" s="210"/>
      <c r="J201" s="211">
        <f t="shared" si="10"/>
        <v>0</v>
      </c>
      <c r="K201" s="207" t="s">
        <v>1</v>
      </c>
      <c r="L201" s="36"/>
      <c r="M201" s="212" t="s">
        <v>1</v>
      </c>
      <c r="N201" s="213" t="s">
        <v>40</v>
      </c>
      <c r="O201" s="68"/>
      <c r="P201" s="214">
        <f t="shared" si="11"/>
        <v>0</v>
      </c>
      <c r="Q201" s="214">
        <v>0</v>
      </c>
      <c r="R201" s="214">
        <f t="shared" si="12"/>
        <v>0</v>
      </c>
      <c r="S201" s="214">
        <v>0</v>
      </c>
      <c r="T201" s="215">
        <f t="shared" si="1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16" t="s">
        <v>218</v>
      </c>
      <c r="AT201" s="216" t="s">
        <v>153</v>
      </c>
      <c r="AU201" s="216" t="s">
        <v>84</v>
      </c>
      <c r="AY201" s="14" t="s">
        <v>151</v>
      </c>
      <c r="BE201" s="217">
        <f t="shared" si="14"/>
        <v>0</v>
      </c>
      <c r="BF201" s="217">
        <f t="shared" si="15"/>
        <v>0</v>
      </c>
      <c r="BG201" s="217">
        <f t="shared" si="16"/>
        <v>0</v>
      </c>
      <c r="BH201" s="217">
        <f t="shared" si="17"/>
        <v>0</v>
      </c>
      <c r="BI201" s="217">
        <f t="shared" si="18"/>
        <v>0</v>
      </c>
      <c r="BJ201" s="14" t="s">
        <v>80</v>
      </c>
      <c r="BK201" s="217">
        <f t="shared" si="19"/>
        <v>0</v>
      </c>
      <c r="BL201" s="14" t="s">
        <v>218</v>
      </c>
      <c r="BM201" s="216" t="s">
        <v>641</v>
      </c>
    </row>
    <row r="202" spans="1:65" s="2" customFormat="1" ht="21.75" customHeight="1">
      <c r="A202" s="31"/>
      <c r="B202" s="32"/>
      <c r="C202" s="205" t="s">
        <v>405</v>
      </c>
      <c r="D202" s="205" t="s">
        <v>153</v>
      </c>
      <c r="E202" s="206" t="s">
        <v>970</v>
      </c>
      <c r="F202" s="207" t="s">
        <v>971</v>
      </c>
      <c r="G202" s="208" t="s">
        <v>172</v>
      </c>
      <c r="H202" s="209">
        <v>81</v>
      </c>
      <c r="I202" s="210"/>
      <c r="J202" s="211">
        <f t="shared" si="10"/>
        <v>0</v>
      </c>
      <c r="K202" s="207" t="s">
        <v>1</v>
      </c>
      <c r="L202" s="36"/>
      <c r="M202" s="212" t="s">
        <v>1</v>
      </c>
      <c r="N202" s="213" t="s">
        <v>40</v>
      </c>
      <c r="O202" s="68"/>
      <c r="P202" s="214">
        <f t="shared" si="11"/>
        <v>0</v>
      </c>
      <c r="Q202" s="214">
        <v>0</v>
      </c>
      <c r="R202" s="214">
        <f t="shared" si="12"/>
        <v>0</v>
      </c>
      <c r="S202" s="214">
        <v>0</v>
      </c>
      <c r="T202" s="215">
        <f t="shared" si="1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16" t="s">
        <v>218</v>
      </c>
      <c r="AT202" s="216" t="s">
        <v>153</v>
      </c>
      <c r="AU202" s="216" t="s">
        <v>84</v>
      </c>
      <c r="AY202" s="14" t="s">
        <v>151</v>
      </c>
      <c r="BE202" s="217">
        <f t="shared" si="14"/>
        <v>0</v>
      </c>
      <c r="BF202" s="217">
        <f t="shared" si="15"/>
        <v>0</v>
      </c>
      <c r="BG202" s="217">
        <f t="shared" si="16"/>
        <v>0</v>
      </c>
      <c r="BH202" s="217">
        <f t="shared" si="17"/>
        <v>0</v>
      </c>
      <c r="BI202" s="217">
        <f t="shared" si="18"/>
        <v>0</v>
      </c>
      <c r="BJ202" s="14" t="s">
        <v>80</v>
      </c>
      <c r="BK202" s="217">
        <f t="shared" si="19"/>
        <v>0</v>
      </c>
      <c r="BL202" s="14" t="s">
        <v>218</v>
      </c>
      <c r="BM202" s="216" t="s">
        <v>1009</v>
      </c>
    </row>
    <row r="203" spans="1:65" s="2" customFormat="1" ht="16.5" customHeight="1">
      <c r="A203" s="31"/>
      <c r="B203" s="32"/>
      <c r="C203" s="205" t="s">
        <v>409</v>
      </c>
      <c r="D203" s="205" t="s">
        <v>153</v>
      </c>
      <c r="E203" s="206" t="s">
        <v>1147</v>
      </c>
      <c r="F203" s="207" t="s">
        <v>1148</v>
      </c>
      <c r="G203" s="208" t="s">
        <v>172</v>
      </c>
      <c r="H203" s="209">
        <v>1</v>
      </c>
      <c r="I203" s="210"/>
      <c r="J203" s="211">
        <f t="shared" si="10"/>
        <v>0</v>
      </c>
      <c r="K203" s="207" t="s">
        <v>1</v>
      </c>
      <c r="L203" s="36"/>
      <c r="M203" s="212" t="s">
        <v>1</v>
      </c>
      <c r="N203" s="213" t="s">
        <v>40</v>
      </c>
      <c r="O203" s="68"/>
      <c r="P203" s="214">
        <f t="shared" si="11"/>
        <v>0</v>
      </c>
      <c r="Q203" s="214">
        <v>0</v>
      </c>
      <c r="R203" s="214">
        <f t="shared" si="12"/>
        <v>0</v>
      </c>
      <c r="S203" s="214">
        <v>0</v>
      </c>
      <c r="T203" s="215">
        <f t="shared" si="1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16" t="s">
        <v>218</v>
      </c>
      <c r="AT203" s="216" t="s">
        <v>153</v>
      </c>
      <c r="AU203" s="216" t="s">
        <v>84</v>
      </c>
      <c r="AY203" s="14" t="s">
        <v>151</v>
      </c>
      <c r="BE203" s="217">
        <f t="shared" si="14"/>
        <v>0</v>
      </c>
      <c r="BF203" s="217">
        <f t="shared" si="15"/>
        <v>0</v>
      </c>
      <c r="BG203" s="217">
        <f t="shared" si="16"/>
        <v>0</v>
      </c>
      <c r="BH203" s="217">
        <f t="shared" si="17"/>
        <v>0</v>
      </c>
      <c r="BI203" s="217">
        <f t="shared" si="18"/>
        <v>0</v>
      </c>
      <c r="BJ203" s="14" t="s">
        <v>80</v>
      </c>
      <c r="BK203" s="217">
        <f t="shared" si="19"/>
        <v>0</v>
      </c>
      <c r="BL203" s="14" t="s">
        <v>218</v>
      </c>
      <c r="BM203" s="216" t="s">
        <v>1028</v>
      </c>
    </row>
    <row r="204" spans="2:63" s="12" customFormat="1" ht="22.9" customHeight="1">
      <c r="B204" s="189"/>
      <c r="C204" s="190"/>
      <c r="D204" s="191" t="s">
        <v>74</v>
      </c>
      <c r="E204" s="203" t="s">
        <v>1150</v>
      </c>
      <c r="F204" s="203" t="s">
        <v>1151</v>
      </c>
      <c r="G204" s="190"/>
      <c r="H204" s="190"/>
      <c r="I204" s="193"/>
      <c r="J204" s="204">
        <f>BK204</f>
        <v>0</v>
      </c>
      <c r="K204" s="190"/>
      <c r="L204" s="195"/>
      <c r="M204" s="196"/>
      <c r="N204" s="197"/>
      <c r="O204" s="197"/>
      <c r="P204" s="198">
        <f>P205</f>
        <v>0</v>
      </c>
      <c r="Q204" s="197"/>
      <c r="R204" s="198">
        <f>R205</f>
        <v>0</v>
      </c>
      <c r="S204" s="197"/>
      <c r="T204" s="199">
        <f>T205</f>
        <v>0</v>
      </c>
      <c r="AR204" s="200" t="s">
        <v>84</v>
      </c>
      <c r="AT204" s="201" t="s">
        <v>74</v>
      </c>
      <c r="AU204" s="201" t="s">
        <v>80</v>
      </c>
      <c r="AY204" s="200" t="s">
        <v>151</v>
      </c>
      <c r="BK204" s="202">
        <f>BK205</f>
        <v>0</v>
      </c>
    </row>
    <row r="205" spans="1:65" s="2" customFormat="1" ht="16.5" customHeight="1">
      <c r="A205" s="31"/>
      <c r="B205" s="32"/>
      <c r="C205" s="205" t="s">
        <v>413</v>
      </c>
      <c r="D205" s="205" t="s">
        <v>153</v>
      </c>
      <c r="E205" s="206" t="s">
        <v>1152</v>
      </c>
      <c r="F205" s="207" t="s">
        <v>1153</v>
      </c>
      <c r="G205" s="208" t="s">
        <v>205</v>
      </c>
      <c r="H205" s="209">
        <v>10</v>
      </c>
      <c r="I205" s="210"/>
      <c r="J205" s="211">
        <f>ROUND(I205*H205,2)</f>
        <v>0</v>
      </c>
      <c r="K205" s="207" t="s">
        <v>1</v>
      </c>
      <c r="L205" s="36"/>
      <c r="M205" s="212" t="s">
        <v>1</v>
      </c>
      <c r="N205" s="213" t="s">
        <v>40</v>
      </c>
      <c r="O205" s="68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16" t="s">
        <v>218</v>
      </c>
      <c r="AT205" s="216" t="s">
        <v>153</v>
      </c>
      <c r="AU205" s="216" t="s">
        <v>84</v>
      </c>
      <c r="AY205" s="14" t="s">
        <v>151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4" t="s">
        <v>80</v>
      </c>
      <c r="BK205" s="217">
        <f>ROUND(I205*H205,2)</f>
        <v>0</v>
      </c>
      <c r="BL205" s="14" t="s">
        <v>218</v>
      </c>
      <c r="BM205" s="216" t="s">
        <v>1031</v>
      </c>
    </row>
    <row r="206" spans="2:63" s="12" customFormat="1" ht="22.9" customHeight="1">
      <c r="B206" s="189"/>
      <c r="C206" s="190"/>
      <c r="D206" s="191" t="s">
        <v>74</v>
      </c>
      <c r="E206" s="203" t="s">
        <v>972</v>
      </c>
      <c r="F206" s="203" t="s">
        <v>973</v>
      </c>
      <c r="G206" s="190"/>
      <c r="H206" s="190"/>
      <c r="I206" s="193"/>
      <c r="J206" s="204">
        <f>BK206</f>
        <v>0</v>
      </c>
      <c r="K206" s="190"/>
      <c r="L206" s="195"/>
      <c r="M206" s="196"/>
      <c r="N206" s="197"/>
      <c r="O206" s="197"/>
      <c r="P206" s="198">
        <f>SUM(P207:P214)</f>
        <v>0</v>
      </c>
      <c r="Q206" s="197"/>
      <c r="R206" s="198">
        <f>SUM(R207:R214)</f>
        <v>4.044993</v>
      </c>
      <c r="S206" s="197"/>
      <c r="T206" s="199">
        <f>SUM(T207:T214)</f>
        <v>0.8353725</v>
      </c>
      <c r="AR206" s="200" t="s">
        <v>84</v>
      </c>
      <c r="AT206" s="201" t="s">
        <v>74</v>
      </c>
      <c r="AU206" s="201" t="s">
        <v>80</v>
      </c>
      <c r="AY206" s="200" t="s">
        <v>151</v>
      </c>
      <c r="BK206" s="202">
        <f>SUM(BK207:BK214)</f>
        <v>0</v>
      </c>
    </row>
    <row r="207" spans="1:65" s="2" customFormat="1" ht="16.5" customHeight="1">
      <c r="A207" s="31"/>
      <c r="B207" s="32"/>
      <c r="C207" s="205" t="s">
        <v>417</v>
      </c>
      <c r="D207" s="205" t="s">
        <v>153</v>
      </c>
      <c r="E207" s="206" t="s">
        <v>974</v>
      </c>
      <c r="F207" s="207" t="s">
        <v>975</v>
      </c>
      <c r="G207" s="208" t="s">
        <v>166</v>
      </c>
      <c r="H207" s="209">
        <v>2694.75</v>
      </c>
      <c r="I207" s="210"/>
      <c r="J207" s="211">
        <f aca="true" t="shared" si="20" ref="J207:J214">ROUND(I207*H207,2)</f>
        <v>0</v>
      </c>
      <c r="K207" s="207" t="s">
        <v>157</v>
      </c>
      <c r="L207" s="36"/>
      <c r="M207" s="212" t="s">
        <v>1</v>
      </c>
      <c r="N207" s="213" t="s">
        <v>40</v>
      </c>
      <c r="O207" s="68"/>
      <c r="P207" s="214">
        <f aca="true" t="shared" si="21" ref="P207:P214">O207*H207</f>
        <v>0</v>
      </c>
      <c r="Q207" s="214">
        <v>0.001</v>
      </c>
      <c r="R207" s="214">
        <f aca="true" t="shared" si="22" ref="R207:R214">Q207*H207</f>
        <v>2.69475</v>
      </c>
      <c r="S207" s="214">
        <v>0.00031</v>
      </c>
      <c r="T207" s="215">
        <f aca="true" t="shared" si="23" ref="T207:T214">S207*H207</f>
        <v>0.8353725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16" t="s">
        <v>218</v>
      </c>
      <c r="AT207" s="216" t="s">
        <v>153</v>
      </c>
      <c r="AU207" s="216" t="s">
        <v>84</v>
      </c>
      <c r="AY207" s="14" t="s">
        <v>151</v>
      </c>
      <c r="BE207" s="217">
        <f aca="true" t="shared" si="24" ref="BE207:BE214">IF(N207="základní",J207,0)</f>
        <v>0</v>
      </c>
      <c r="BF207" s="217">
        <f aca="true" t="shared" si="25" ref="BF207:BF214">IF(N207="snížená",J207,0)</f>
        <v>0</v>
      </c>
      <c r="BG207" s="217">
        <f aca="true" t="shared" si="26" ref="BG207:BG214">IF(N207="zákl. přenesená",J207,0)</f>
        <v>0</v>
      </c>
      <c r="BH207" s="217">
        <f aca="true" t="shared" si="27" ref="BH207:BH214">IF(N207="sníž. přenesená",J207,0)</f>
        <v>0</v>
      </c>
      <c r="BI207" s="217">
        <f aca="true" t="shared" si="28" ref="BI207:BI214">IF(N207="nulová",J207,0)</f>
        <v>0</v>
      </c>
      <c r="BJ207" s="14" t="s">
        <v>80</v>
      </c>
      <c r="BK207" s="217">
        <f aca="true" t="shared" si="29" ref="BK207:BK214">ROUND(I207*H207,2)</f>
        <v>0</v>
      </c>
      <c r="BL207" s="14" t="s">
        <v>218</v>
      </c>
      <c r="BM207" s="216" t="s">
        <v>1034</v>
      </c>
    </row>
    <row r="208" spans="1:65" s="2" customFormat="1" ht="16.5" customHeight="1">
      <c r="A208" s="31"/>
      <c r="B208" s="32"/>
      <c r="C208" s="205" t="s">
        <v>421</v>
      </c>
      <c r="D208" s="205" t="s">
        <v>153</v>
      </c>
      <c r="E208" s="206" t="s">
        <v>976</v>
      </c>
      <c r="F208" s="207" t="s">
        <v>977</v>
      </c>
      <c r="G208" s="208" t="s">
        <v>166</v>
      </c>
      <c r="H208" s="209">
        <v>810</v>
      </c>
      <c r="I208" s="210"/>
      <c r="J208" s="211">
        <f t="shared" si="20"/>
        <v>0</v>
      </c>
      <c r="K208" s="207" t="s">
        <v>157</v>
      </c>
      <c r="L208" s="36"/>
      <c r="M208" s="212" t="s">
        <v>1</v>
      </c>
      <c r="N208" s="213" t="s">
        <v>40</v>
      </c>
      <c r="O208" s="68"/>
      <c r="P208" s="214">
        <f t="shared" si="21"/>
        <v>0</v>
      </c>
      <c r="Q208" s="214">
        <v>0</v>
      </c>
      <c r="R208" s="214">
        <f t="shared" si="22"/>
        <v>0</v>
      </c>
      <c r="S208" s="214">
        <v>0</v>
      </c>
      <c r="T208" s="215">
        <f t="shared" si="2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16" t="s">
        <v>218</v>
      </c>
      <c r="AT208" s="216" t="s">
        <v>153</v>
      </c>
      <c r="AU208" s="216" t="s">
        <v>84</v>
      </c>
      <c r="AY208" s="14" t="s">
        <v>151</v>
      </c>
      <c r="BE208" s="217">
        <f t="shared" si="24"/>
        <v>0</v>
      </c>
      <c r="BF208" s="217">
        <f t="shared" si="25"/>
        <v>0</v>
      </c>
      <c r="BG208" s="217">
        <f t="shared" si="26"/>
        <v>0</v>
      </c>
      <c r="BH208" s="217">
        <f t="shared" si="27"/>
        <v>0</v>
      </c>
      <c r="BI208" s="217">
        <f t="shared" si="28"/>
        <v>0</v>
      </c>
      <c r="BJ208" s="14" t="s">
        <v>80</v>
      </c>
      <c r="BK208" s="217">
        <f t="shared" si="29"/>
        <v>0</v>
      </c>
      <c r="BL208" s="14" t="s">
        <v>218</v>
      </c>
      <c r="BM208" s="216" t="s">
        <v>1039</v>
      </c>
    </row>
    <row r="209" spans="1:65" s="2" customFormat="1" ht="16.5" customHeight="1">
      <c r="A209" s="31"/>
      <c r="B209" s="32"/>
      <c r="C209" s="219" t="s">
        <v>425</v>
      </c>
      <c r="D209" s="219" t="s">
        <v>537</v>
      </c>
      <c r="E209" s="220" t="s">
        <v>978</v>
      </c>
      <c r="F209" s="221" t="s">
        <v>979</v>
      </c>
      <c r="G209" s="222" t="s">
        <v>166</v>
      </c>
      <c r="H209" s="223">
        <v>850.5</v>
      </c>
      <c r="I209" s="224"/>
      <c r="J209" s="225">
        <f t="shared" si="20"/>
        <v>0</v>
      </c>
      <c r="K209" s="221" t="s">
        <v>1</v>
      </c>
      <c r="L209" s="226"/>
      <c r="M209" s="227" t="s">
        <v>1</v>
      </c>
      <c r="N209" s="228" t="s">
        <v>40</v>
      </c>
      <c r="O209" s="68"/>
      <c r="P209" s="214">
        <f t="shared" si="21"/>
        <v>0</v>
      </c>
      <c r="Q209" s="214">
        <v>0</v>
      </c>
      <c r="R209" s="214">
        <f t="shared" si="22"/>
        <v>0</v>
      </c>
      <c r="S209" s="214">
        <v>0</v>
      </c>
      <c r="T209" s="215">
        <f t="shared" si="2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16" t="s">
        <v>290</v>
      </c>
      <c r="AT209" s="216" t="s">
        <v>537</v>
      </c>
      <c r="AU209" s="216" t="s">
        <v>84</v>
      </c>
      <c r="AY209" s="14" t="s">
        <v>151</v>
      </c>
      <c r="BE209" s="217">
        <f t="shared" si="24"/>
        <v>0</v>
      </c>
      <c r="BF209" s="217">
        <f t="shared" si="25"/>
        <v>0</v>
      </c>
      <c r="BG209" s="217">
        <f t="shared" si="26"/>
        <v>0</v>
      </c>
      <c r="BH209" s="217">
        <f t="shared" si="27"/>
        <v>0</v>
      </c>
      <c r="BI209" s="217">
        <f t="shared" si="28"/>
        <v>0</v>
      </c>
      <c r="BJ209" s="14" t="s">
        <v>80</v>
      </c>
      <c r="BK209" s="217">
        <f t="shared" si="29"/>
        <v>0</v>
      </c>
      <c r="BL209" s="14" t="s">
        <v>218</v>
      </c>
      <c r="BM209" s="216" t="s">
        <v>1042</v>
      </c>
    </row>
    <row r="210" spans="1:65" s="2" customFormat="1" ht="21.75" customHeight="1">
      <c r="A210" s="31"/>
      <c r="B210" s="32"/>
      <c r="C210" s="205" t="s">
        <v>429</v>
      </c>
      <c r="D210" s="205" t="s">
        <v>153</v>
      </c>
      <c r="E210" s="206" t="s">
        <v>980</v>
      </c>
      <c r="F210" s="207" t="s">
        <v>981</v>
      </c>
      <c r="G210" s="208" t="s">
        <v>166</v>
      </c>
      <c r="H210" s="209">
        <v>2694.75</v>
      </c>
      <c r="I210" s="210"/>
      <c r="J210" s="211">
        <f t="shared" si="20"/>
        <v>0</v>
      </c>
      <c r="K210" s="207" t="s">
        <v>157</v>
      </c>
      <c r="L210" s="36"/>
      <c r="M210" s="212" t="s">
        <v>1</v>
      </c>
      <c r="N210" s="213" t="s">
        <v>40</v>
      </c>
      <c r="O210" s="68"/>
      <c r="P210" s="214">
        <f t="shared" si="21"/>
        <v>0</v>
      </c>
      <c r="Q210" s="214">
        <v>0.0002</v>
      </c>
      <c r="R210" s="214">
        <f t="shared" si="22"/>
        <v>0.53895</v>
      </c>
      <c r="S210" s="214">
        <v>0</v>
      </c>
      <c r="T210" s="215">
        <f t="shared" si="2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16" t="s">
        <v>218</v>
      </c>
      <c r="AT210" s="216" t="s">
        <v>153</v>
      </c>
      <c r="AU210" s="216" t="s">
        <v>84</v>
      </c>
      <c r="AY210" s="14" t="s">
        <v>151</v>
      </c>
      <c r="BE210" s="217">
        <f t="shared" si="24"/>
        <v>0</v>
      </c>
      <c r="BF210" s="217">
        <f t="shared" si="25"/>
        <v>0</v>
      </c>
      <c r="BG210" s="217">
        <f t="shared" si="26"/>
        <v>0</v>
      </c>
      <c r="BH210" s="217">
        <f t="shared" si="27"/>
        <v>0</v>
      </c>
      <c r="BI210" s="217">
        <f t="shared" si="28"/>
        <v>0</v>
      </c>
      <c r="BJ210" s="14" t="s">
        <v>80</v>
      </c>
      <c r="BK210" s="217">
        <f t="shared" si="29"/>
        <v>0</v>
      </c>
      <c r="BL210" s="14" t="s">
        <v>218</v>
      </c>
      <c r="BM210" s="216" t="s">
        <v>1045</v>
      </c>
    </row>
    <row r="211" spans="1:65" s="2" customFormat="1" ht="21.75" customHeight="1">
      <c r="A211" s="31"/>
      <c r="B211" s="32"/>
      <c r="C211" s="205" t="s">
        <v>433</v>
      </c>
      <c r="D211" s="205" t="s">
        <v>153</v>
      </c>
      <c r="E211" s="206" t="s">
        <v>982</v>
      </c>
      <c r="F211" s="207" t="s">
        <v>983</v>
      </c>
      <c r="G211" s="208" t="s">
        <v>166</v>
      </c>
      <c r="H211" s="209">
        <v>113.4</v>
      </c>
      <c r="I211" s="210"/>
      <c r="J211" s="211">
        <f t="shared" si="20"/>
        <v>0</v>
      </c>
      <c r="K211" s="207" t="s">
        <v>157</v>
      </c>
      <c r="L211" s="36"/>
      <c r="M211" s="212" t="s">
        <v>1</v>
      </c>
      <c r="N211" s="213" t="s">
        <v>40</v>
      </c>
      <c r="O211" s="68"/>
      <c r="P211" s="214">
        <f t="shared" si="21"/>
        <v>0</v>
      </c>
      <c r="Q211" s="214">
        <v>2E-05</v>
      </c>
      <c r="R211" s="214">
        <f t="shared" si="22"/>
        <v>0.0022680000000000005</v>
      </c>
      <c r="S211" s="214">
        <v>0</v>
      </c>
      <c r="T211" s="215">
        <f t="shared" si="2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16" t="s">
        <v>218</v>
      </c>
      <c r="AT211" s="216" t="s">
        <v>153</v>
      </c>
      <c r="AU211" s="216" t="s">
        <v>84</v>
      </c>
      <c r="AY211" s="14" t="s">
        <v>151</v>
      </c>
      <c r="BE211" s="217">
        <f t="shared" si="24"/>
        <v>0</v>
      </c>
      <c r="BF211" s="217">
        <f t="shared" si="25"/>
        <v>0</v>
      </c>
      <c r="BG211" s="217">
        <f t="shared" si="26"/>
        <v>0</v>
      </c>
      <c r="BH211" s="217">
        <f t="shared" si="27"/>
        <v>0</v>
      </c>
      <c r="BI211" s="217">
        <f t="shared" si="28"/>
        <v>0</v>
      </c>
      <c r="BJ211" s="14" t="s">
        <v>80</v>
      </c>
      <c r="BK211" s="217">
        <f t="shared" si="29"/>
        <v>0</v>
      </c>
      <c r="BL211" s="14" t="s">
        <v>218</v>
      </c>
      <c r="BM211" s="216" t="s">
        <v>1048</v>
      </c>
    </row>
    <row r="212" spans="1:65" s="2" customFormat="1" ht="21.75" customHeight="1">
      <c r="A212" s="31"/>
      <c r="B212" s="32"/>
      <c r="C212" s="205" t="s">
        <v>437</v>
      </c>
      <c r="D212" s="205" t="s">
        <v>153</v>
      </c>
      <c r="E212" s="206" t="s">
        <v>984</v>
      </c>
      <c r="F212" s="207" t="s">
        <v>985</v>
      </c>
      <c r="G212" s="208" t="s">
        <v>166</v>
      </c>
      <c r="H212" s="209">
        <v>60</v>
      </c>
      <c r="I212" s="210"/>
      <c r="J212" s="211">
        <f t="shared" si="20"/>
        <v>0</v>
      </c>
      <c r="K212" s="207" t="s">
        <v>157</v>
      </c>
      <c r="L212" s="36"/>
      <c r="M212" s="212" t="s">
        <v>1</v>
      </c>
      <c r="N212" s="213" t="s">
        <v>40</v>
      </c>
      <c r="O212" s="68"/>
      <c r="P212" s="214">
        <f t="shared" si="21"/>
        <v>0</v>
      </c>
      <c r="Q212" s="214">
        <v>1E-05</v>
      </c>
      <c r="R212" s="214">
        <f t="shared" si="22"/>
        <v>0.0006000000000000001</v>
      </c>
      <c r="S212" s="214">
        <v>0</v>
      </c>
      <c r="T212" s="215">
        <f t="shared" si="2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16" t="s">
        <v>218</v>
      </c>
      <c r="AT212" s="216" t="s">
        <v>153</v>
      </c>
      <c r="AU212" s="216" t="s">
        <v>84</v>
      </c>
      <c r="AY212" s="14" t="s">
        <v>151</v>
      </c>
      <c r="BE212" s="217">
        <f t="shared" si="24"/>
        <v>0</v>
      </c>
      <c r="BF212" s="217">
        <f t="shared" si="25"/>
        <v>0</v>
      </c>
      <c r="BG212" s="217">
        <f t="shared" si="26"/>
        <v>0</v>
      </c>
      <c r="BH212" s="217">
        <f t="shared" si="27"/>
        <v>0</v>
      </c>
      <c r="BI212" s="217">
        <f t="shared" si="28"/>
        <v>0</v>
      </c>
      <c r="BJ212" s="14" t="s">
        <v>80</v>
      </c>
      <c r="BK212" s="217">
        <f t="shared" si="29"/>
        <v>0</v>
      </c>
      <c r="BL212" s="14" t="s">
        <v>218</v>
      </c>
      <c r="BM212" s="216" t="s">
        <v>1054</v>
      </c>
    </row>
    <row r="213" spans="1:65" s="2" customFormat="1" ht="21.75" customHeight="1">
      <c r="A213" s="31"/>
      <c r="B213" s="32"/>
      <c r="C213" s="205" t="s">
        <v>441</v>
      </c>
      <c r="D213" s="205" t="s">
        <v>153</v>
      </c>
      <c r="E213" s="206" t="s">
        <v>986</v>
      </c>
      <c r="F213" s="207" t="s">
        <v>987</v>
      </c>
      <c r="G213" s="208" t="s">
        <v>166</v>
      </c>
      <c r="H213" s="209">
        <v>2694.75</v>
      </c>
      <c r="I213" s="210"/>
      <c r="J213" s="211">
        <f t="shared" si="20"/>
        <v>0</v>
      </c>
      <c r="K213" s="207" t="s">
        <v>157</v>
      </c>
      <c r="L213" s="36"/>
      <c r="M213" s="212" t="s">
        <v>1</v>
      </c>
      <c r="N213" s="213" t="s">
        <v>40</v>
      </c>
      <c r="O213" s="68"/>
      <c r="P213" s="214">
        <f t="shared" si="21"/>
        <v>0</v>
      </c>
      <c r="Q213" s="214">
        <v>0.00029</v>
      </c>
      <c r="R213" s="214">
        <f t="shared" si="22"/>
        <v>0.7814775</v>
      </c>
      <c r="S213" s="214">
        <v>0</v>
      </c>
      <c r="T213" s="215">
        <f t="shared" si="2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16" t="s">
        <v>218</v>
      </c>
      <c r="AT213" s="216" t="s">
        <v>153</v>
      </c>
      <c r="AU213" s="216" t="s">
        <v>84</v>
      </c>
      <c r="AY213" s="14" t="s">
        <v>151</v>
      </c>
      <c r="BE213" s="217">
        <f t="shared" si="24"/>
        <v>0</v>
      </c>
      <c r="BF213" s="217">
        <f t="shared" si="25"/>
        <v>0</v>
      </c>
      <c r="BG213" s="217">
        <f t="shared" si="26"/>
        <v>0</v>
      </c>
      <c r="BH213" s="217">
        <f t="shared" si="27"/>
        <v>0</v>
      </c>
      <c r="BI213" s="217">
        <f t="shared" si="28"/>
        <v>0</v>
      </c>
      <c r="BJ213" s="14" t="s">
        <v>80</v>
      </c>
      <c r="BK213" s="217">
        <f t="shared" si="29"/>
        <v>0</v>
      </c>
      <c r="BL213" s="14" t="s">
        <v>218</v>
      </c>
      <c r="BM213" s="216" t="s">
        <v>1057</v>
      </c>
    </row>
    <row r="214" spans="1:65" s="2" customFormat="1" ht="21.75" customHeight="1">
      <c r="A214" s="31"/>
      <c r="B214" s="32"/>
      <c r="C214" s="205" t="s">
        <v>445</v>
      </c>
      <c r="D214" s="205" t="s">
        <v>153</v>
      </c>
      <c r="E214" s="206" t="s">
        <v>988</v>
      </c>
      <c r="F214" s="207" t="s">
        <v>989</v>
      </c>
      <c r="G214" s="208" t="s">
        <v>166</v>
      </c>
      <c r="H214" s="209">
        <v>2694.75</v>
      </c>
      <c r="I214" s="210"/>
      <c r="J214" s="211">
        <f t="shared" si="20"/>
        <v>0</v>
      </c>
      <c r="K214" s="207" t="s">
        <v>157</v>
      </c>
      <c r="L214" s="36"/>
      <c r="M214" s="212" t="s">
        <v>1</v>
      </c>
      <c r="N214" s="213" t="s">
        <v>40</v>
      </c>
      <c r="O214" s="68"/>
      <c r="P214" s="214">
        <f t="shared" si="21"/>
        <v>0</v>
      </c>
      <c r="Q214" s="214">
        <v>1E-05</v>
      </c>
      <c r="R214" s="214">
        <f t="shared" si="22"/>
        <v>0.026947500000000003</v>
      </c>
      <c r="S214" s="214">
        <v>0</v>
      </c>
      <c r="T214" s="215">
        <f t="shared" si="2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16" t="s">
        <v>218</v>
      </c>
      <c r="AT214" s="216" t="s">
        <v>153</v>
      </c>
      <c r="AU214" s="216" t="s">
        <v>84</v>
      </c>
      <c r="AY214" s="14" t="s">
        <v>151</v>
      </c>
      <c r="BE214" s="217">
        <f t="shared" si="24"/>
        <v>0</v>
      </c>
      <c r="BF214" s="217">
        <f t="shared" si="25"/>
        <v>0</v>
      </c>
      <c r="BG214" s="217">
        <f t="shared" si="26"/>
        <v>0</v>
      </c>
      <c r="BH214" s="217">
        <f t="shared" si="27"/>
        <v>0</v>
      </c>
      <c r="BI214" s="217">
        <f t="shared" si="28"/>
        <v>0</v>
      </c>
      <c r="BJ214" s="14" t="s">
        <v>80</v>
      </c>
      <c r="BK214" s="217">
        <f t="shared" si="29"/>
        <v>0</v>
      </c>
      <c r="BL214" s="14" t="s">
        <v>218</v>
      </c>
      <c r="BM214" s="216" t="s">
        <v>1060</v>
      </c>
    </row>
    <row r="215" spans="2:63" s="12" customFormat="1" ht="25.9" customHeight="1">
      <c r="B215" s="189"/>
      <c r="C215" s="190"/>
      <c r="D215" s="191" t="s">
        <v>74</v>
      </c>
      <c r="E215" s="192" t="s">
        <v>537</v>
      </c>
      <c r="F215" s="192" t="s">
        <v>990</v>
      </c>
      <c r="G215" s="190"/>
      <c r="H215" s="190"/>
      <c r="I215" s="193"/>
      <c r="J215" s="194">
        <f>BK215</f>
        <v>0</v>
      </c>
      <c r="K215" s="190"/>
      <c r="L215" s="195"/>
      <c r="M215" s="196"/>
      <c r="N215" s="197"/>
      <c r="O215" s="197"/>
      <c r="P215" s="198">
        <f>P216+P217+P229</f>
        <v>0</v>
      </c>
      <c r="Q215" s="197"/>
      <c r="R215" s="198">
        <f>R216+R217+R229</f>
        <v>0</v>
      </c>
      <c r="S215" s="197"/>
      <c r="T215" s="199">
        <f>T216+T217+T229</f>
        <v>0</v>
      </c>
      <c r="AR215" s="200" t="s">
        <v>91</v>
      </c>
      <c r="AT215" s="201" t="s">
        <v>74</v>
      </c>
      <c r="AU215" s="201" t="s">
        <v>75</v>
      </c>
      <c r="AY215" s="200" t="s">
        <v>151</v>
      </c>
      <c r="BK215" s="202">
        <f>BK216+BK217+BK229</f>
        <v>0</v>
      </c>
    </row>
    <row r="216" spans="2:63" s="12" customFormat="1" ht="22.9" customHeight="1">
      <c r="B216" s="189"/>
      <c r="C216" s="190"/>
      <c r="D216" s="191" t="s">
        <v>74</v>
      </c>
      <c r="E216" s="203" t="s">
        <v>991</v>
      </c>
      <c r="F216" s="203" t="s">
        <v>992</v>
      </c>
      <c r="G216" s="190"/>
      <c r="H216" s="190"/>
      <c r="I216" s="193"/>
      <c r="J216" s="204">
        <f>BK216</f>
        <v>0</v>
      </c>
      <c r="K216" s="190"/>
      <c r="L216" s="195"/>
      <c r="M216" s="196"/>
      <c r="N216" s="197"/>
      <c r="O216" s="197"/>
      <c r="P216" s="198">
        <v>0</v>
      </c>
      <c r="Q216" s="197"/>
      <c r="R216" s="198">
        <v>0</v>
      </c>
      <c r="S216" s="197"/>
      <c r="T216" s="199">
        <v>0</v>
      </c>
      <c r="AR216" s="200" t="s">
        <v>91</v>
      </c>
      <c r="AT216" s="201" t="s">
        <v>74</v>
      </c>
      <c r="AU216" s="201" t="s">
        <v>80</v>
      </c>
      <c r="AY216" s="200" t="s">
        <v>151</v>
      </c>
      <c r="BK216" s="202">
        <v>0</v>
      </c>
    </row>
    <row r="217" spans="2:63" s="12" customFormat="1" ht="22.9" customHeight="1">
      <c r="B217" s="189"/>
      <c r="C217" s="190"/>
      <c r="D217" s="191" t="s">
        <v>74</v>
      </c>
      <c r="E217" s="203" t="s">
        <v>993</v>
      </c>
      <c r="F217" s="203" t="s">
        <v>994</v>
      </c>
      <c r="G217" s="190"/>
      <c r="H217" s="190"/>
      <c r="I217" s="193"/>
      <c r="J217" s="204">
        <f>BK217</f>
        <v>0</v>
      </c>
      <c r="K217" s="190"/>
      <c r="L217" s="195"/>
      <c r="M217" s="196"/>
      <c r="N217" s="197"/>
      <c r="O217" s="197"/>
      <c r="P217" s="198">
        <f>SUM(P218:P228)</f>
        <v>0</v>
      </c>
      <c r="Q217" s="197"/>
      <c r="R217" s="198">
        <f>SUM(R218:R228)</f>
        <v>0</v>
      </c>
      <c r="S217" s="197"/>
      <c r="T217" s="199">
        <f>SUM(T218:T228)</f>
        <v>0</v>
      </c>
      <c r="AR217" s="200" t="s">
        <v>80</v>
      </c>
      <c r="AT217" s="201" t="s">
        <v>74</v>
      </c>
      <c r="AU217" s="201" t="s">
        <v>80</v>
      </c>
      <c r="AY217" s="200" t="s">
        <v>151</v>
      </c>
      <c r="BK217" s="202">
        <f>SUM(BK218:BK228)</f>
        <v>0</v>
      </c>
    </row>
    <row r="218" spans="1:65" s="2" customFormat="1" ht="21.75" customHeight="1">
      <c r="A218" s="31"/>
      <c r="B218" s="32"/>
      <c r="C218" s="205" t="s">
        <v>449</v>
      </c>
      <c r="D218" s="205" t="s">
        <v>153</v>
      </c>
      <c r="E218" s="206" t="s">
        <v>995</v>
      </c>
      <c r="F218" s="207" t="s">
        <v>996</v>
      </c>
      <c r="G218" s="208" t="s">
        <v>172</v>
      </c>
      <c r="H218" s="209">
        <v>323</v>
      </c>
      <c r="I218" s="210"/>
      <c r="J218" s="211">
        <f aca="true" t="shared" si="30" ref="J218:J228">ROUND(I218*H218,2)</f>
        <v>0</v>
      </c>
      <c r="K218" s="207" t="s">
        <v>157</v>
      </c>
      <c r="L218" s="36"/>
      <c r="M218" s="212" t="s">
        <v>1</v>
      </c>
      <c r="N218" s="213" t="s">
        <v>40</v>
      </c>
      <c r="O218" s="68"/>
      <c r="P218" s="214">
        <f aca="true" t="shared" si="31" ref="P218:P228">O218*H218</f>
        <v>0</v>
      </c>
      <c r="Q218" s="214">
        <v>0</v>
      </c>
      <c r="R218" s="214">
        <f aca="true" t="shared" si="32" ref="R218:R228">Q218*H218</f>
        <v>0</v>
      </c>
      <c r="S218" s="214">
        <v>0</v>
      </c>
      <c r="T218" s="215">
        <f aca="true" t="shared" si="33" ref="T218:T228"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16" t="s">
        <v>158</v>
      </c>
      <c r="AT218" s="216" t="s">
        <v>153</v>
      </c>
      <c r="AU218" s="216" t="s">
        <v>84</v>
      </c>
      <c r="AY218" s="14" t="s">
        <v>151</v>
      </c>
      <c r="BE218" s="217">
        <f aca="true" t="shared" si="34" ref="BE218:BE228">IF(N218="základní",J218,0)</f>
        <v>0</v>
      </c>
      <c r="BF218" s="217">
        <f aca="true" t="shared" si="35" ref="BF218:BF228">IF(N218="snížená",J218,0)</f>
        <v>0</v>
      </c>
      <c r="BG218" s="217">
        <f aca="true" t="shared" si="36" ref="BG218:BG228">IF(N218="zákl. přenesená",J218,0)</f>
        <v>0</v>
      </c>
      <c r="BH218" s="217">
        <f aca="true" t="shared" si="37" ref="BH218:BH228">IF(N218="sníž. přenesená",J218,0)</f>
        <v>0</v>
      </c>
      <c r="BI218" s="217">
        <f aca="true" t="shared" si="38" ref="BI218:BI228">IF(N218="nulová",J218,0)</f>
        <v>0</v>
      </c>
      <c r="BJ218" s="14" t="s">
        <v>80</v>
      </c>
      <c r="BK218" s="217">
        <f aca="true" t="shared" si="39" ref="BK218:BK228">ROUND(I218*H218,2)</f>
        <v>0</v>
      </c>
      <c r="BL218" s="14" t="s">
        <v>158</v>
      </c>
      <c r="BM218" s="216" t="s">
        <v>1064</v>
      </c>
    </row>
    <row r="219" spans="1:65" s="2" customFormat="1" ht="21.75" customHeight="1">
      <c r="A219" s="31"/>
      <c r="B219" s="32"/>
      <c r="C219" s="205" t="s">
        <v>453</v>
      </c>
      <c r="D219" s="205" t="s">
        <v>153</v>
      </c>
      <c r="E219" s="206" t="s">
        <v>997</v>
      </c>
      <c r="F219" s="207" t="s">
        <v>998</v>
      </c>
      <c r="G219" s="208" t="s">
        <v>172</v>
      </c>
      <c r="H219" s="209">
        <v>20</v>
      </c>
      <c r="I219" s="210"/>
      <c r="J219" s="211">
        <f t="shared" si="30"/>
        <v>0</v>
      </c>
      <c r="K219" s="207" t="s">
        <v>157</v>
      </c>
      <c r="L219" s="36"/>
      <c r="M219" s="212" t="s">
        <v>1</v>
      </c>
      <c r="N219" s="213" t="s">
        <v>40</v>
      </c>
      <c r="O219" s="68"/>
      <c r="P219" s="214">
        <f t="shared" si="31"/>
        <v>0</v>
      </c>
      <c r="Q219" s="214">
        <v>0</v>
      </c>
      <c r="R219" s="214">
        <f t="shared" si="32"/>
        <v>0</v>
      </c>
      <c r="S219" s="214">
        <v>0</v>
      </c>
      <c r="T219" s="215">
        <f t="shared" si="3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16" t="s">
        <v>158</v>
      </c>
      <c r="AT219" s="216" t="s">
        <v>153</v>
      </c>
      <c r="AU219" s="216" t="s">
        <v>84</v>
      </c>
      <c r="AY219" s="14" t="s">
        <v>151</v>
      </c>
      <c r="BE219" s="217">
        <f t="shared" si="34"/>
        <v>0</v>
      </c>
      <c r="BF219" s="217">
        <f t="shared" si="35"/>
        <v>0</v>
      </c>
      <c r="BG219" s="217">
        <f t="shared" si="36"/>
        <v>0</v>
      </c>
      <c r="BH219" s="217">
        <f t="shared" si="37"/>
        <v>0</v>
      </c>
      <c r="BI219" s="217">
        <f t="shared" si="38"/>
        <v>0</v>
      </c>
      <c r="BJ219" s="14" t="s">
        <v>80</v>
      </c>
      <c r="BK219" s="217">
        <f t="shared" si="39"/>
        <v>0</v>
      </c>
      <c r="BL219" s="14" t="s">
        <v>158</v>
      </c>
      <c r="BM219" s="216" t="s">
        <v>1067</v>
      </c>
    </row>
    <row r="220" spans="1:65" s="2" customFormat="1" ht="16.5" customHeight="1">
      <c r="A220" s="31"/>
      <c r="B220" s="32"/>
      <c r="C220" s="205" t="s">
        <v>457</v>
      </c>
      <c r="D220" s="205" t="s">
        <v>153</v>
      </c>
      <c r="E220" s="206" t="s">
        <v>999</v>
      </c>
      <c r="F220" s="207" t="s">
        <v>1000</v>
      </c>
      <c r="G220" s="208" t="s">
        <v>172</v>
      </c>
      <c r="H220" s="209">
        <v>0</v>
      </c>
      <c r="I220" s="210"/>
      <c r="J220" s="211">
        <f t="shared" si="30"/>
        <v>0</v>
      </c>
      <c r="K220" s="207" t="s">
        <v>1</v>
      </c>
      <c r="L220" s="36"/>
      <c r="M220" s="212" t="s">
        <v>1</v>
      </c>
      <c r="N220" s="213" t="s">
        <v>40</v>
      </c>
      <c r="O220" s="68"/>
      <c r="P220" s="214">
        <f t="shared" si="31"/>
        <v>0</v>
      </c>
      <c r="Q220" s="214">
        <v>0</v>
      </c>
      <c r="R220" s="214">
        <f t="shared" si="32"/>
        <v>0</v>
      </c>
      <c r="S220" s="214">
        <v>0</v>
      </c>
      <c r="T220" s="215">
        <f t="shared" si="3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16" t="s">
        <v>158</v>
      </c>
      <c r="AT220" s="216" t="s">
        <v>153</v>
      </c>
      <c r="AU220" s="216" t="s">
        <v>84</v>
      </c>
      <c r="AY220" s="14" t="s">
        <v>151</v>
      </c>
      <c r="BE220" s="217">
        <f t="shared" si="34"/>
        <v>0</v>
      </c>
      <c r="BF220" s="217">
        <f t="shared" si="35"/>
        <v>0</v>
      </c>
      <c r="BG220" s="217">
        <f t="shared" si="36"/>
        <v>0</v>
      </c>
      <c r="BH220" s="217">
        <f t="shared" si="37"/>
        <v>0</v>
      </c>
      <c r="BI220" s="217">
        <f t="shared" si="38"/>
        <v>0</v>
      </c>
      <c r="BJ220" s="14" t="s">
        <v>80</v>
      </c>
      <c r="BK220" s="217">
        <f t="shared" si="39"/>
        <v>0</v>
      </c>
      <c r="BL220" s="14" t="s">
        <v>158</v>
      </c>
      <c r="BM220" s="216" t="s">
        <v>1070</v>
      </c>
    </row>
    <row r="221" spans="1:65" s="2" customFormat="1" ht="21.75" customHeight="1">
      <c r="A221" s="31"/>
      <c r="B221" s="32"/>
      <c r="C221" s="219" t="s">
        <v>461</v>
      </c>
      <c r="D221" s="219" t="s">
        <v>537</v>
      </c>
      <c r="E221" s="220" t="s">
        <v>1263</v>
      </c>
      <c r="F221" s="221" t="s">
        <v>1264</v>
      </c>
      <c r="G221" s="222" t="s">
        <v>172</v>
      </c>
      <c r="H221" s="223">
        <v>1</v>
      </c>
      <c r="I221" s="224"/>
      <c r="J221" s="225">
        <f t="shared" si="30"/>
        <v>0</v>
      </c>
      <c r="K221" s="221" t="s">
        <v>1</v>
      </c>
      <c r="L221" s="226"/>
      <c r="M221" s="227" t="s">
        <v>1</v>
      </c>
      <c r="N221" s="228" t="s">
        <v>40</v>
      </c>
      <c r="O221" s="68"/>
      <c r="P221" s="214">
        <f t="shared" si="31"/>
        <v>0</v>
      </c>
      <c r="Q221" s="214">
        <v>0</v>
      </c>
      <c r="R221" s="214">
        <f t="shared" si="32"/>
        <v>0</v>
      </c>
      <c r="S221" s="214">
        <v>0</v>
      </c>
      <c r="T221" s="215">
        <f t="shared" si="3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16" t="s">
        <v>185</v>
      </c>
      <c r="AT221" s="216" t="s">
        <v>537</v>
      </c>
      <c r="AU221" s="216" t="s">
        <v>84</v>
      </c>
      <c r="AY221" s="14" t="s">
        <v>151</v>
      </c>
      <c r="BE221" s="217">
        <f t="shared" si="34"/>
        <v>0</v>
      </c>
      <c r="BF221" s="217">
        <f t="shared" si="35"/>
        <v>0</v>
      </c>
      <c r="BG221" s="217">
        <f t="shared" si="36"/>
        <v>0</v>
      </c>
      <c r="BH221" s="217">
        <f t="shared" si="37"/>
        <v>0</v>
      </c>
      <c r="BI221" s="217">
        <f t="shared" si="38"/>
        <v>0</v>
      </c>
      <c r="BJ221" s="14" t="s">
        <v>80</v>
      </c>
      <c r="BK221" s="217">
        <f t="shared" si="39"/>
        <v>0</v>
      </c>
      <c r="BL221" s="14" t="s">
        <v>158</v>
      </c>
      <c r="BM221" s="216" t="s">
        <v>1073</v>
      </c>
    </row>
    <row r="222" spans="1:65" s="2" customFormat="1" ht="21.75" customHeight="1">
      <c r="A222" s="31"/>
      <c r="B222" s="32"/>
      <c r="C222" s="219" t="s">
        <v>465</v>
      </c>
      <c r="D222" s="219" t="s">
        <v>537</v>
      </c>
      <c r="E222" s="220" t="s">
        <v>1265</v>
      </c>
      <c r="F222" s="221" t="s">
        <v>1266</v>
      </c>
      <c r="G222" s="222" t="s">
        <v>172</v>
      </c>
      <c r="H222" s="223">
        <v>1</v>
      </c>
      <c r="I222" s="224"/>
      <c r="J222" s="225">
        <f t="shared" si="30"/>
        <v>0</v>
      </c>
      <c r="K222" s="221" t="s">
        <v>1</v>
      </c>
      <c r="L222" s="226"/>
      <c r="M222" s="227" t="s">
        <v>1</v>
      </c>
      <c r="N222" s="228" t="s">
        <v>40</v>
      </c>
      <c r="O222" s="68"/>
      <c r="P222" s="214">
        <f t="shared" si="31"/>
        <v>0</v>
      </c>
      <c r="Q222" s="214">
        <v>0</v>
      </c>
      <c r="R222" s="214">
        <f t="shared" si="32"/>
        <v>0</v>
      </c>
      <c r="S222" s="214">
        <v>0</v>
      </c>
      <c r="T222" s="215">
        <f t="shared" si="3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16" t="s">
        <v>185</v>
      </c>
      <c r="AT222" s="216" t="s">
        <v>537</v>
      </c>
      <c r="AU222" s="216" t="s">
        <v>84</v>
      </c>
      <c r="AY222" s="14" t="s">
        <v>151</v>
      </c>
      <c r="BE222" s="217">
        <f t="shared" si="34"/>
        <v>0</v>
      </c>
      <c r="BF222" s="217">
        <f t="shared" si="35"/>
        <v>0</v>
      </c>
      <c r="BG222" s="217">
        <f t="shared" si="36"/>
        <v>0</v>
      </c>
      <c r="BH222" s="217">
        <f t="shared" si="37"/>
        <v>0</v>
      </c>
      <c r="BI222" s="217">
        <f t="shared" si="38"/>
        <v>0</v>
      </c>
      <c r="BJ222" s="14" t="s">
        <v>80</v>
      </c>
      <c r="BK222" s="217">
        <f t="shared" si="39"/>
        <v>0</v>
      </c>
      <c r="BL222" s="14" t="s">
        <v>158</v>
      </c>
      <c r="BM222" s="216" t="s">
        <v>1267</v>
      </c>
    </row>
    <row r="223" spans="1:65" s="2" customFormat="1" ht="21.75" customHeight="1">
      <c r="A223" s="31"/>
      <c r="B223" s="32"/>
      <c r="C223" s="219" t="s">
        <v>469</v>
      </c>
      <c r="D223" s="219" t="s">
        <v>537</v>
      </c>
      <c r="E223" s="220" t="s">
        <v>1268</v>
      </c>
      <c r="F223" s="221" t="s">
        <v>1269</v>
      </c>
      <c r="G223" s="222" t="s">
        <v>172</v>
      </c>
      <c r="H223" s="223">
        <v>0</v>
      </c>
      <c r="I223" s="224"/>
      <c r="J223" s="225">
        <f t="shared" si="30"/>
        <v>0</v>
      </c>
      <c r="K223" s="221" t="s">
        <v>1</v>
      </c>
      <c r="L223" s="226"/>
      <c r="M223" s="227" t="s">
        <v>1</v>
      </c>
      <c r="N223" s="228" t="s">
        <v>40</v>
      </c>
      <c r="O223" s="68"/>
      <c r="P223" s="214">
        <f t="shared" si="31"/>
        <v>0</v>
      </c>
      <c r="Q223" s="214">
        <v>0</v>
      </c>
      <c r="R223" s="214">
        <f t="shared" si="32"/>
        <v>0</v>
      </c>
      <c r="S223" s="214">
        <v>0</v>
      </c>
      <c r="T223" s="215">
        <f t="shared" si="3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16" t="s">
        <v>185</v>
      </c>
      <c r="AT223" s="216" t="s">
        <v>537</v>
      </c>
      <c r="AU223" s="216" t="s">
        <v>84</v>
      </c>
      <c r="AY223" s="14" t="s">
        <v>151</v>
      </c>
      <c r="BE223" s="217">
        <f t="shared" si="34"/>
        <v>0</v>
      </c>
      <c r="BF223" s="217">
        <f t="shared" si="35"/>
        <v>0</v>
      </c>
      <c r="BG223" s="217">
        <f t="shared" si="36"/>
        <v>0</v>
      </c>
      <c r="BH223" s="217">
        <f t="shared" si="37"/>
        <v>0</v>
      </c>
      <c r="BI223" s="217">
        <f t="shared" si="38"/>
        <v>0</v>
      </c>
      <c r="BJ223" s="14" t="s">
        <v>80</v>
      </c>
      <c r="BK223" s="217">
        <f t="shared" si="39"/>
        <v>0</v>
      </c>
      <c r="BL223" s="14" t="s">
        <v>158</v>
      </c>
      <c r="BM223" s="216" t="s">
        <v>1270</v>
      </c>
    </row>
    <row r="224" spans="1:65" s="2" customFormat="1" ht="21.75" customHeight="1">
      <c r="A224" s="31"/>
      <c r="B224" s="32"/>
      <c r="C224" s="205" t="s">
        <v>473</v>
      </c>
      <c r="D224" s="205" t="s">
        <v>153</v>
      </c>
      <c r="E224" s="206" t="s">
        <v>1019</v>
      </c>
      <c r="F224" s="207" t="s">
        <v>1020</v>
      </c>
      <c r="G224" s="208" t="s">
        <v>172</v>
      </c>
      <c r="H224" s="209">
        <v>52</v>
      </c>
      <c r="I224" s="210"/>
      <c r="J224" s="211">
        <f t="shared" si="30"/>
        <v>0</v>
      </c>
      <c r="K224" s="207" t="s">
        <v>157</v>
      </c>
      <c r="L224" s="36"/>
      <c r="M224" s="212" t="s">
        <v>1</v>
      </c>
      <c r="N224" s="213" t="s">
        <v>40</v>
      </c>
      <c r="O224" s="68"/>
      <c r="P224" s="214">
        <f t="shared" si="31"/>
        <v>0</v>
      </c>
      <c r="Q224" s="214">
        <v>0</v>
      </c>
      <c r="R224" s="214">
        <f t="shared" si="32"/>
        <v>0</v>
      </c>
      <c r="S224" s="214">
        <v>0</v>
      </c>
      <c r="T224" s="215">
        <f t="shared" si="3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16" t="s">
        <v>158</v>
      </c>
      <c r="AT224" s="216" t="s">
        <v>153</v>
      </c>
      <c r="AU224" s="216" t="s">
        <v>84</v>
      </c>
      <c r="AY224" s="14" t="s">
        <v>151</v>
      </c>
      <c r="BE224" s="217">
        <f t="shared" si="34"/>
        <v>0</v>
      </c>
      <c r="BF224" s="217">
        <f t="shared" si="35"/>
        <v>0</v>
      </c>
      <c r="BG224" s="217">
        <f t="shared" si="36"/>
        <v>0</v>
      </c>
      <c r="BH224" s="217">
        <f t="shared" si="37"/>
        <v>0</v>
      </c>
      <c r="BI224" s="217">
        <f t="shared" si="38"/>
        <v>0</v>
      </c>
      <c r="BJ224" s="14" t="s">
        <v>80</v>
      </c>
      <c r="BK224" s="217">
        <f t="shared" si="39"/>
        <v>0</v>
      </c>
      <c r="BL224" s="14" t="s">
        <v>158</v>
      </c>
      <c r="BM224" s="216" t="s">
        <v>1271</v>
      </c>
    </row>
    <row r="225" spans="1:65" s="2" customFormat="1" ht="16.5" customHeight="1">
      <c r="A225" s="31"/>
      <c r="B225" s="32"/>
      <c r="C225" s="219" t="s">
        <v>477</v>
      </c>
      <c r="D225" s="219" t="s">
        <v>537</v>
      </c>
      <c r="E225" s="220" t="s">
        <v>1022</v>
      </c>
      <c r="F225" s="221" t="s">
        <v>1023</v>
      </c>
      <c r="G225" s="222" t="s">
        <v>949</v>
      </c>
      <c r="H225" s="223">
        <v>52</v>
      </c>
      <c r="I225" s="224"/>
      <c r="J225" s="225">
        <f t="shared" si="30"/>
        <v>0</v>
      </c>
      <c r="K225" s="221" t="s">
        <v>1</v>
      </c>
      <c r="L225" s="226"/>
      <c r="M225" s="227" t="s">
        <v>1</v>
      </c>
      <c r="N225" s="228" t="s">
        <v>40</v>
      </c>
      <c r="O225" s="68"/>
      <c r="P225" s="214">
        <f t="shared" si="31"/>
        <v>0</v>
      </c>
      <c r="Q225" s="214">
        <v>0</v>
      </c>
      <c r="R225" s="214">
        <f t="shared" si="32"/>
        <v>0</v>
      </c>
      <c r="S225" s="214">
        <v>0</v>
      </c>
      <c r="T225" s="215">
        <f t="shared" si="3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16" t="s">
        <v>185</v>
      </c>
      <c r="AT225" s="216" t="s">
        <v>537</v>
      </c>
      <c r="AU225" s="216" t="s">
        <v>84</v>
      </c>
      <c r="AY225" s="14" t="s">
        <v>151</v>
      </c>
      <c r="BE225" s="217">
        <f t="shared" si="34"/>
        <v>0</v>
      </c>
      <c r="BF225" s="217">
        <f t="shared" si="35"/>
        <v>0</v>
      </c>
      <c r="BG225" s="217">
        <f t="shared" si="36"/>
        <v>0</v>
      </c>
      <c r="BH225" s="217">
        <f t="shared" si="37"/>
        <v>0</v>
      </c>
      <c r="BI225" s="217">
        <f t="shared" si="38"/>
        <v>0</v>
      </c>
      <c r="BJ225" s="14" t="s">
        <v>80</v>
      </c>
      <c r="BK225" s="217">
        <f t="shared" si="39"/>
        <v>0</v>
      </c>
      <c r="BL225" s="14" t="s">
        <v>158</v>
      </c>
      <c r="BM225" s="216" t="s">
        <v>1272</v>
      </c>
    </row>
    <row r="226" spans="1:65" s="2" customFormat="1" ht="16.5" customHeight="1">
      <c r="A226" s="31"/>
      <c r="B226" s="32"/>
      <c r="C226" s="205" t="s">
        <v>481</v>
      </c>
      <c r="D226" s="205" t="s">
        <v>153</v>
      </c>
      <c r="E226" s="206" t="s">
        <v>1025</v>
      </c>
      <c r="F226" s="207" t="s">
        <v>1026</v>
      </c>
      <c r="G226" s="208" t="s">
        <v>1027</v>
      </c>
      <c r="H226" s="209">
        <v>60</v>
      </c>
      <c r="I226" s="210"/>
      <c r="J226" s="211">
        <f t="shared" si="30"/>
        <v>0</v>
      </c>
      <c r="K226" s="207" t="s">
        <v>157</v>
      </c>
      <c r="L226" s="36"/>
      <c r="M226" s="212" t="s">
        <v>1</v>
      </c>
      <c r="N226" s="213" t="s">
        <v>40</v>
      </c>
      <c r="O226" s="68"/>
      <c r="P226" s="214">
        <f t="shared" si="31"/>
        <v>0</v>
      </c>
      <c r="Q226" s="214">
        <v>0</v>
      </c>
      <c r="R226" s="214">
        <f t="shared" si="32"/>
        <v>0</v>
      </c>
      <c r="S226" s="214">
        <v>0</v>
      </c>
      <c r="T226" s="215">
        <f t="shared" si="3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16" t="s">
        <v>158</v>
      </c>
      <c r="AT226" s="216" t="s">
        <v>153</v>
      </c>
      <c r="AU226" s="216" t="s">
        <v>84</v>
      </c>
      <c r="AY226" s="14" t="s">
        <v>151</v>
      </c>
      <c r="BE226" s="217">
        <f t="shared" si="34"/>
        <v>0</v>
      </c>
      <c r="BF226" s="217">
        <f t="shared" si="35"/>
        <v>0</v>
      </c>
      <c r="BG226" s="217">
        <f t="shared" si="36"/>
        <v>0</v>
      </c>
      <c r="BH226" s="217">
        <f t="shared" si="37"/>
        <v>0</v>
      </c>
      <c r="BI226" s="217">
        <f t="shared" si="38"/>
        <v>0</v>
      </c>
      <c r="BJ226" s="14" t="s">
        <v>80</v>
      </c>
      <c r="BK226" s="217">
        <f t="shared" si="39"/>
        <v>0</v>
      </c>
      <c r="BL226" s="14" t="s">
        <v>158</v>
      </c>
      <c r="BM226" s="216" t="s">
        <v>1273</v>
      </c>
    </row>
    <row r="227" spans="1:65" s="2" customFormat="1" ht="16.5" customHeight="1">
      <c r="A227" s="31"/>
      <c r="B227" s="32"/>
      <c r="C227" s="205" t="s">
        <v>485</v>
      </c>
      <c r="D227" s="205" t="s">
        <v>153</v>
      </c>
      <c r="E227" s="206" t="s">
        <v>1029</v>
      </c>
      <c r="F227" s="207" t="s">
        <v>1030</v>
      </c>
      <c r="G227" s="208" t="s">
        <v>1027</v>
      </c>
      <c r="H227" s="209">
        <v>120</v>
      </c>
      <c r="I227" s="210"/>
      <c r="J227" s="211">
        <f t="shared" si="30"/>
        <v>0</v>
      </c>
      <c r="K227" s="207" t="s">
        <v>1</v>
      </c>
      <c r="L227" s="36"/>
      <c r="M227" s="212" t="s">
        <v>1</v>
      </c>
      <c r="N227" s="213" t="s">
        <v>40</v>
      </c>
      <c r="O227" s="68"/>
      <c r="P227" s="214">
        <f t="shared" si="31"/>
        <v>0</v>
      </c>
      <c r="Q227" s="214">
        <v>0</v>
      </c>
      <c r="R227" s="214">
        <f t="shared" si="32"/>
        <v>0</v>
      </c>
      <c r="S227" s="214">
        <v>0</v>
      </c>
      <c r="T227" s="215">
        <f t="shared" si="3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16" t="s">
        <v>158</v>
      </c>
      <c r="AT227" s="216" t="s">
        <v>153</v>
      </c>
      <c r="AU227" s="216" t="s">
        <v>84</v>
      </c>
      <c r="AY227" s="14" t="s">
        <v>151</v>
      </c>
      <c r="BE227" s="217">
        <f t="shared" si="34"/>
        <v>0</v>
      </c>
      <c r="BF227" s="217">
        <f t="shared" si="35"/>
        <v>0</v>
      </c>
      <c r="BG227" s="217">
        <f t="shared" si="36"/>
        <v>0</v>
      </c>
      <c r="BH227" s="217">
        <f t="shared" si="37"/>
        <v>0</v>
      </c>
      <c r="BI227" s="217">
        <f t="shared" si="38"/>
        <v>0</v>
      </c>
      <c r="BJ227" s="14" t="s">
        <v>80</v>
      </c>
      <c r="BK227" s="217">
        <f t="shared" si="39"/>
        <v>0</v>
      </c>
      <c r="BL227" s="14" t="s">
        <v>158</v>
      </c>
      <c r="BM227" s="216" t="s">
        <v>1149</v>
      </c>
    </row>
    <row r="228" spans="1:65" s="2" customFormat="1" ht="16.5" customHeight="1">
      <c r="A228" s="31"/>
      <c r="B228" s="32"/>
      <c r="C228" s="219" t="s">
        <v>489</v>
      </c>
      <c r="D228" s="219" t="s">
        <v>537</v>
      </c>
      <c r="E228" s="220" t="s">
        <v>1032</v>
      </c>
      <c r="F228" s="221" t="s">
        <v>1033</v>
      </c>
      <c r="G228" s="222" t="s">
        <v>172</v>
      </c>
      <c r="H228" s="223">
        <v>1</v>
      </c>
      <c r="I228" s="224"/>
      <c r="J228" s="225">
        <f t="shared" si="30"/>
        <v>0</v>
      </c>
      <c r="K228" s="221" t="s">
        <v>1</v>
      </c>
      <c r="L228" s="226"/>
      <c r="M228" s="227" t="s">
        <v>1</v>
      </c>
      <c r="N228" s="228" t="s">
        <v>40</v>
      </c>
      <c r="O228" s="68"/>
      <c r="P228" s="214">
        <f t="shared" si="31"/>
        <v>0</v>
      </c>
      <c r="Q228" s="214">
        <v>0</v>
      </c>
      <c r="R228" s="214">
        <f t="shared" si="32"/>
        <v>0</v>
      </c>
      <c r="S228" s="214">
        <v>0</v>
      </c>
      <c r="T228" s="215">
        <f t="shared" si="3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16" t="s">
        <v>185</v>
      </c>
      <c r="AT228" s="216" t="s">
        <v>537</v>
      </c>
      <c r="AU228" s="216" t="s">
        <v>84</v>
      </c>
      <c r="AY228" s="14" t="s">
        <v>151</v>
      </c>
      <c r="BE228" s="217">
        <f t="shared" si="34"/>
        <v>0</v>
      </c>
      <c r="BF228" s="217">
        <f t="shared" si="35"/>
        <v>0</v>
      </c>
      <c r="BG228" s="217">
        <f t="shared" si="36"/>
        <v>0</v>
      </c>
      <c r="BH228" s="217">
        <f t="shared" si="37"/>
        <v>0</v>
      </c>
      <c r="BI228" s="217">
        <f t="shared" si="38"/>
        <v>0</v>
      </c>
      <c r="BJ228" s="14" t="s">
        <v>80</v>
      </c>
      <c r="BK228" s="217">
        <f t="shared" si="39"/>
        <v>0</v>
      </c>
      <c r="BL228" s="14" t="s">
        <v>158</v>
      </c>
      <c r="BM228" s="216" t="s">
        <v>1154</v>
      </c>
    </row>
    <row r="229" spans="2:63" s="12" customFormat="1" ht="22.9" customHeight="1">
      <c r="B229" s="189"/>
      <c r="C229" s="190"/>
      <c r="D229" s="191" t="s">
        <v>74</v>
      </c>
      <c r="E229" s="203" t="s">
        <v>1035</v>
      </c>
      <c r="F229" s="203" t="s">
        <v>1036</v>
      </c>
      <c r="G229" s="190"/>
      <c r="H229" s="190"/>
      <c r="I229" s="193"/>
      <c r="J229" s="204">
        <f>BK229</f>
        <v>0</v>
      </c>
      <c r="K229" s="190"/>
      <c r="L229" s="195"/>
      <c r="M229" s="196"/>
      <c r="N229" s="197"/>
      <c r="O229" s="197"/>
      <c r="P229" s="198">
        <f>SUM(P230:P233)</f>
        <v>0</v>
      </c>
      <c r="Q229" s="197"/>
      <c r="R229" s="198">
        <f>SUM(R230:R233)</f>
        <v>0</v>
      </c>
      <c r="S229" s="197"/>
      <c r="T229" s="199">
        <f>SUM(T230:T233)</f>
        <v>0</v>
      </c>
      <c r="AR229" s="200" t="s">
        <v>80</v>
      </c>
      <c r="AT229" s="201" t="s">
        <v>74</v>
      </c>
      <c r="AU229" s="201" t="s">
        <v>80</v>
      </c>
      <c r="AY229" s="200" t="s">
        <v>151</v>
      </c>
      <c r="BK229" s="202">
        <f>SUM(BK230:BK233)</f>
        <v>0</v>
      </c>
    </row>
    <row r="230" spans="1:65" s="2" customFormat="1" ht="16.5" customHeight="1">
      <c r="A230" s="31"/>
      <c r="B230" s="32"/>
      <c r="C230" s="205" t="s">
        <v>493</v>
      </c>
      <c r="D230" s="205" t="s">
        <v>153</v>
      </c>
      <c r="E230" s="206" t="s">
        <v>1037</v>
      </c>
      <c r="F230" s="207" t="s">
        <v>1038</v>
      </c>
      <c r="G230" s="208" t="s">
        <v>949</v>
      </c>
      <c r="H230" s="209">
        <v>40</v>
      </c>
      <c r="I230" s="210"/>
      <c r="J230" s="211">
        <f>ROUND(I230*H230,2)</f>
        <v>0</v>
      </c>
      <c r="K230" s="207" t="s">
        <v>1</v>
      </c>
      <c r="L230" s="36"/>
      <c r="M230" s="212" t="s">
        <v>1</v>
      </c>
      <c r="N230" s="213" t="s">
        <v>40</v>
      </c>
      <c r="O230" s="68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16" t="s">
        <v>158</v>
      </c>
      <c r="AT230" s="216" t="s">
        <v>153</v>
      </c>
      <c r="AU230" s="216" t="s">
        <v>84</v>
      </c>
      <c r="AY230" s="14" t="s">
        <v>151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4" t="s">
        <v>80</v>
      </c>
      <c r="BK230" s="217">
        <f>ROUND(I230*H230,2)</f>
        <v>0</v>
      </c>
      <c r="BL230" s="14" t="s">
        <v>158</v>
      </c>
      <c r="BM230" s="216" t="s">
        <v>1155</v>
      </c>
    </row>
    <row r="231" spans="1:65" s="2" customFormat="1" ht="16.5" customHeight="1">
      <c r="A231" s="31"/>
      <c r="B231" s="32"/>
      <c r="C231" s="205" t="s">
        <v>497</v>
      </c>
      <c r="D231" s="205" t="s">
        <v>153</v>
      </c>
      <c r="E231" s="206" t="s">
        <v>1040</v>
      </c>
      <c r="F231" s="207" t="s">
        <v>1041</v>
      </c>
      <c r="G231" s="208" t="s">
        <v>949</v>
      </c>
      <c r="H231" s="209">
        <v>30</v>
      </c>
      <c r="I231" s="210"/>
      <c r="J231" s="211">
        <f>ROUND(I231*H231,2)</f>
        <v>0</v>
      </c>
      <c r="K231" s="207" t="s">
        <v>1</v>
      </c>
      <c r="L231" s="36"/>
      <c r="M231" s="212" t="s">
        <v>1</v>
      </c>
      <c r="N231" s="213" t="s">
        <v>40</v>
      </c>
      <c r="O231" s="68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216" t="s">
        <v>158</v>
      </c>
      <c r="AT231" s="216" t="s">
        <v>153</v>
      </c>
      <c r="AU231" s="216" t="s">
        <v>84</v>
      </c>
      <c r="AY231" s="14" t="s">
        <v>151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4" t="s">
        <v>80</v>
      </c>
      <c r="BK231" s="217">
        <f>ROUND(I231*H231,2)</f>
        <v>0</v>
      </c>
      <c r="BL231" s="14" t="s">
        <v>158</v>
      </c>
      <c r="BM231" s="216" t="s">
        <v>1156</v>
      </c>
    </row>
    <row r="232" spans="1:65" s="2" customFormat="1" ht="16.5" customHeight="1">
      <c r="A232" s="31"/>
      <c r="B232" s="32"/>
      <c r="C232" s="205" t="s">
        <v>501</v>
      </c>
      <c r="D232" s="205" t="s">
        <v>153</v>
      </c>
      <c r="E232" s="206" t="s">
        <v>1043</v>
      </c>
      <c r="F232" s="207" t="s">
        <v>1044</v>
      </c>
      <c r="G232" s="208" t="s">
        <v>949</v>
      </c>
      <c r="H232" s="209">
        <v>20</v>
      </c>
      <c r="I232" s="210"/>
      <c r="J232" s="211">
        <f>ROUND(I232*H232,2)</f>
        <v>0</v>
      </c>
      <c r="K232" s="207" t="s">
        <v>1</v>
      </c>
      <c r="L232" s="36"/>
      <c r="M232" s="212" t="s">
        <v>1</v>
      </c>
      <c r="N232" s="213" t="s">
        <v>40</v>
      </c>
      <c r="O232" s="68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16" t="s">
        <v>158</v>
      </c>
      <c r="AT232" s="216" t="s">
        <v>153</v>
      </c>
      <c r="AU232" s="216" t="s">
        <v>84</v>
      </c>
      <c r="AY232" s="14" t="s">
        <v>151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4" t="s">
        <v>80</v>
      </c>
      <c r="BK232" s="217">
        <f>ROUND(I232*H232,2)</f>
        <v>0</v>
      </c>
      <c r="BL232" s="14" t="s">
        <v>158</v>
      </c>
      <c r="BM232" s="216" t="s">
        <v>1157</v>
      </c>
    </row>
    <row r="233" spans="1:65" s="2" customFormat="1" ht="16.5" customHeight="1">
      <c r="A233" s="31"/>
      <c r="B233" s="32"/>
      <c r="C233" s="205" t="s">
        <v>505</v>
      </c>
      <c r="D233" s="205" t="s">
        <v>153</v>
      </c>
      <c r="E233" s="206" t="s">
        <v>1046</v>
      </c>
      <c r="F233" s="207" t="s">
        <v>1047</v>
      </c>
      <c r="G233" s="208" t="s">
        <v>949</v>
      </c>
      <c r="H233" s="209">
        <v>20</v>
      </c>
      <c r="I233" s="210"/>
      <c r="J233" s="211">
        <f>ROUND(I233*H233,2)</f>
        <v>0</v>
      </c>
      <c r="K233" s="207" t="s">
        <v>1</v>
      </c>
      <c r="L233" s="36"/>
      <c r="M233" s="212" t="s">
        <v>1</v>
      </c>
      <c r="N233" s="213" t="s">
        <v>40</v>
      </c>
      <c r="O233" s="68"/>
      <c r="P233" s="214">
        <f>O233*H233</f>
        <v>0</v>
      </c>
      <c r="Q233" s="214">
        <v>0</v>
      </c>
      <c r="R233" s="214">
        <f>Q233*H233</f>
        <v>0</v>
      </c>
      <c r="S233" s="214">
        <v>0</v>
      </c>
      <c r="T233" s="215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16" t="s">
        <v>158</v>
      </c>
      <c r="AT233" s="216" t="s">
        <v>153</v>
      </c>
      <c r="AU233" s="216" t="s">
        <v>84</v>
      </c>
      <c r="AY233" s="14" t="s">
        <v>151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4" t="s">
        <v>80</v>
      </c>
      <c r="BK233" s="217">
        <f>ROUND(I233*H233,2)</f>
        <v>0</v>
      </c>
      <c r="BL233" s="14" t="s">
        <v>158</v>
      </c>
      <c r="BM233" s="216" t="s">
        <v>1158</v>
      </c>
    </row>
    <row r="234" spans="2:63" s="12" customFormat="1" ht="25.9" customHeight="1">
      <c r="B234" s="189"/>
      <c r="C234" s="190"/>
      <c r="D234" s="191" t="s">
        <v>74</v>
      </c>
      <c r="E234" s="192" t="s">
        <v>872</v>
      </c>
      <c r="F234" s="192" t="s">
        <v>873</v>
      </c>
      <c r="G234" s="190"/>
      <c r="H234" s="190"/>
      <c r="I234" s="193"/>
      <c r="J234" s="194">
        <f>BK234</f>
        <v>0</v>
      </c>
      <c r="K234" s="190"/>
      <c r="L234" s="195"/>
      <c r="M234" s="196"/>
      <c r="N234" s="197"/>
      <c r="O234" s="197"/>
      <c r="P234" s="198">
        <f>P235</f>
        <v>0</v>
      </c>
      <c r="Q234" s="197"/>
      <c r="R234" s="198">
        <f>R235</f>
        <v>0</v>
      </c>
      <c r="S234" s="197"/>
      <c r="T234" s="199">
        <f>T235</f>
        <v>0</v>
      </c>
      <c r="AR234" s="200" t="s">
        <v>158</v>
      </c>
      <c r="AT234" s="201" t="s">
        <v>74</v>
      </c>
      <c r="AU234" s="201" t="s">
        <v>75</v>
      </c>
      <c r="AY234" s="200" t="s">
        <v>151</v>
      </c>
      <c r="BK234" s="202">
        <f>BK235</f>
        <v>0</v>
      </c>
    </row>
    <row r="235" spans="2:63" s="12" customFormat="1" ht="22.9" customHeight="1">
      <c r="B235" s="189"/>
      <c r="C235" s="190"/>
      <c r="D235" s="191" t="s">
        <v>74</v>
      </c>
      <c r="E235" s="203" t="s">
        <v>1049</v>
      </c>
      <c r="F235" s="203" t="s">
        <v>1050</v>
      </c>
      <c r="G235" s="190"/>
      <c r="H235" s="190"/>
      <c r="I235" s="193"/>
      <c r="J235" s="204">
        <f>BK235</f>
        <v>0</v>
      </c>
      <c r="K235" s="190"/>
      <c r="L235" s="195"/>
      <c r="M235" s="196"/>
      <c r="N235" s="197"/>
      <c r="O235" s="197"/>
      <c r="P235" s="198">
        <f>SUM(P236:P240)</f>
        <v>0</v>
      </c>
      <c r="Q235" s="197"/>
      <c r="R235" s="198">
        <f>SUM(R236:R240)</f>
        <v>0</v>
      </c>
      <c r="S235" s="197"/>
      <c r="T235" s="199">
        <f>SUM(T236:T240)</f>
        <v>0</v>
      </c>
      <c r="AR235" s="200" t="s">
        <v>174</v>
      </c>
      <c r="AT235" s="201" t="s">
        <v>74</v>
      </c>
      <c r="AU235" s="201" t="s">
        <v>80</v>
      </c>
      <c r="AY235" s="200" t="s">
        <v>151</v>
      </c>
      <c r="BK235" s="202">
        <f>SUM(BK236:BK240)</f>
        <v>0</v>
      </c>
    </row>
    <row r="236" spans="1:65" s="2" customFormat="1" ht="16.5" customHeight="1">
      <c r="A236" s="31"/>
      <c r="B236" s="32"/>
      <c r="C236" s="205" t="s">
        <v>509</v>
      </c>
      <c r="D236" s="205" t="s">
        <v>153</v>
      </c>
      <c r="E236" s="206" t="s">
        <v>1051</v>
      </c>
      <c r="F236" s="207" t="s">
        <v>1052</v>
      </c>
      <c r="G236" s="208" t="s">
        <v>1053</v>
      </c>
      <c r="H236" s="209">
        <v>1</v>
      </c>
      <c r="I236" s="210"/>
      <c r="J236" s="211">
        <f>ROUND(I236*H236,2)</f>
        <v>0</v>
      </c>
      <c r="K236" s="207" t="s">
        <v>157</v>
      </c>
      <c r="L236" s="36"/>
      <c r="M236" s="212" t="s">
        <v>1</v>
      </c>
      <c r="N236" s="213" t="s">
        <v>40</v>
      </c>
      <c r="O236" s="68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16" t="s">
        <v>158</v>
      </c>
      <c r="AT236" s="216" t="s">
        <v>153</v>
      </c>
      <c r="AU236" s="216" t="s">
        <v>84</v>
      </c>
      <c r="AY236" s="14" t="s">
        <v>151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4" t="s">
        <v>80</v>
      </c>
      <c r="BK236" s="217">
        <f>ROUND(I236*H236,2)</f>
        <v>0</v>
      </c>
      <c r="BL236" s="14" t="s">
        <v>158</v>
      </c>
      <c r="BM236" s="216" t="s">
        <v>1159</v>
      </c>
    </row>
    <row r="237" spans="1:65" s="2" customFormat="1" ht="16.5" customHeight="1">
      <c r="A237" s="31"/>
      <c r="B237" s="32"/>
      <c r="C237" s="205" t="s">
        <v>513</v>
      </c>
      <c r="D237" s="205" t="s">
        <v>153</v>
      </c>
      <c r="E237" s="206" t="s">
        <v>1055</v>
      </c>
      <c r="F237" s="207" t="s">
        <v>1056</v>
      </c>
      <c r="G237" s="208" t="s">
        <v>1027</v>
      </c>
      <c r="H237" s="209">
        <v>40</v>
      </c>
      <c r="I237" s="210"/>
      <c r="J237" s="211">
        <f>ROUND(I237*H237,2)</f>
        <v>0</v>
      </c>
      <c r="K237" s="207" t="s">
        <v>1</v>
      </c>
      <c r="L237" s="36"/>
      <c r="M237" s="212" t="s">
        <v>1</v>
      </c>
      <c r="N237" s="213" t="s">
        <v>40</v>
      </c>
      <c r="O237" s="68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216" t="s">
        <v>158</v>
      </c>
      <c r="AT237" s="216" t="s">
        <v>153</v>
      </c>
      <c r="AU237" s="216" t="s">
        <v>84</v>
      </c>
      <c r="AY237" s="14" t="s">
        <v>151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4" t="s">
        <v>80</v>
      </c>
      <c r="BK237" s="217">
        <f>ROUND(I237*H237,2)</f>
        <v>0</v>
      </c>
      <c r="BL237" s="14" t="s">
        <v>158</v>
      </c>
      <c r="BM237" s="216" t="s">
        <v>1160</v>
      </c>
    </row>
    <row r="238" spans="1:65" s="2" customFormat="1" ht="21.75" customHeight="1">
      <c r="A238" s="31"/>
      <c r="B238" s="32"/>
      <c r="C238" s="205" t="s">
        <v>517</v>
      </c>
      <c r="D238" s="205" t="s">
        <v>153</v>
      </c>
      <c r="E238" s="206" t="s">
        <v>1058</v>
      </c>
      <c r="F238" s="207" t="s">
        <v>1059</v>
      </c>
      <c r="G238" s="208" t="s">
        <v>172</v>
      </c>
      <c r="H238" s="209">
        <v>1</v>
      </c>
      <c r="I238" s="210"/>
      <c r="J238" s="211">
        <f>ROUND(I238*H238,2)</f>
        <v>0</v>
      </c>
      <c r="K238" s="207" t="s">
        <v>157</v>
      </c>
      <c r="L238" s="36"/>
      <c r="M238" s="212" t="s">
        <v>1</v>
      </c>
      <c r="N238" s="213" t="s">
        <v>40</v>
      </c>
      <c r="O238" s="68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16" t="s">
        <v>158</v>
      </c>
      <c r="AT238" s="216" t="s">
        <v>153</v>
      </c>
      <c r="AU238" s="216" t="s">
        <v>84</v>
      </c>
      <c r="AY238" s="14" t="s">
        <v>151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4" t="s">
        <v>80</v>
      </c>
      <c r="BK238" s="217">
        <f>ROUND(I238*H238,2)</f>
        <v>0</v>
      </c>
      <c r="BL238" s="14" t="s">
        <v>158</v>
      </c>
      <c r="BM238" s="216" t="s">
        <v>1161</v>
      </c>
    </row>
    <row r="239" spans="1:65" s="2" customFormat="1" ht="16.5" customHeight="1">
      <c r="A239" s="31"/>
      <c r="B239" s="32"/>
      <c r="C239" s="205" t="s">
        <v>521</v>
      </c>
      <c r="D239" s="205" t="s">
        <v>153</v>
      </c>
      <c r="E239" s="206" t="s">
        <v>1061</v>
      </c>
      <c r="F239" s="207" t="s">
        <v>1062</v>
      </c>
      <c r="G239" s="208" t="s">
        <v>1063</v>
      </c>
      <c r="H239" s="209">
        <v>1</v>
      </c>
      <c r="I239" s="210"/>
      <c r="J239" s="211">
        <f>ROUND(I239*H239,2)</f>
        <v>0</v>
      </c>
      <c r="K239" s="207" t="s">
        <v>1</v>
      </c>
      <c r="L239" s="36"/>
      <c r="M239" s="212" t="s">
        <v>1</v>
      </c>
      <c r="N239" s="213" t="s">
        <v>40</v>
      </c>
      <c r="O239" s="68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16" t="s">
        <v>158</v>
      </c>
      <c r="AT239" s="216" t="s">
        <v>153</v>
      </c>
      <c r="AU239" s="216" t="s">
        <v>84</v>
      </c>
      <c r="AY239" s="14" t="s">
        <v>151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4" t="s">
        <v>80</v>
      </c>
      <c r="BK239" s="217">
        <f>ROUND(I239*H239,2)</f>
        <v>0</v>
      </c>
      <c r="BL239" s="14" t="s">
        <v>158</v>
      </c>
      <c r="BM239" s="216" t="s">
        <v>1162</v>
      </c>
    </row>
    <row r="240" spans="1:65" s="2" customFormat="1" ht="16.5" customHeight="1">
      <c r="A240" s="31"/>
      <c r="B240" s="32"/>
      <c r="C240" s="205" t="s">
        <v>527</v>
      </c>
      <c r="D240" s="205" t="s">
        <v>153</v>
      </c>
      <c r="E240" s="206" t="s">
        <v>1068</v>
      </c>
      <c r="F240" s="207" t="s">
        <v>1069</v>
      </c>
      <c r="G240" s="208" t="s">
        <v>205</v>
      </c>
      <c r="H240" s="209">
        <v>25</v>
      </c>
      <c r="I240" s="210"/>
      <c r="J240" s="211">
        <f>ROUND(I240*H240,2)</f>
        <v>0</v>
      </c>
      <c r="K240" s="207" t="s">
        <v>1</v>
      </c>
      <c r="L240" s="36"/>
      <c r="M240" s="229" t="s">
        <v>1</v>
      </c>
      <c r="N240" s="230" t="s">
        <v>40</v>
      </c>
      <c r="O240" s="231"/>
      <c r="P240" s="232">
        <f>O240*H240</f>
        <v>0</v>
      </c>
      <c r="Q240" s="232">
        <v>0</v>
      </c>
      <c r="R240" s="232">
        <f>Q240*H240</f>
        <v>0</v>
      </c>
      <c r="S240" s="232">
        <v>0</v>
      </c>
      <c r="T240" s="233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16" t="s">
        <v>158</v>
      </c>
      <c r="AT240" s="216" t="s">
        <v>153</v>
      </c>
      <c r="AU240" s="216" t="s">
        <v>84</v>
      </c>
      <c r="AY240" s="14" t="s">
        <v>151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4" t="s">
        <v>80</v>
      </c>
      <c r="BK240" s="217">
        <f>ROUND(I240*H240,2)</f>
        <v>0</v>
      </c>
      <c r="BL240" s="14" t="s">
        <v>158</v>
      </c>
      <c r="BM240" s="216" t="s">
        <v>1163</v>
      </c>
    </row>
    <row r="241" spans="1:31" s="2" customFormat="1" ht="6.95" customHeight="1">
      <c r="A241" s="31"/>
      <c r="B241" s="51"/>
      <c r="C241" s="52"/>
      <c r="D241" s="52"/>
      <c r="E241" s="52"/>
      <c r="F241" s="52"/>
      <c r="G241" s="52"/>
      <c r="H241" s="52"/>
      <c r="I241" s="155"/>
      <c r="J241" s="52"/>
      <c r="K241" s="52"/>
      <c r="L241" s="36"/>
      <c r="M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</row>
  </sheetData>
  <sheetProtection algorithmName="SHA-512" hashValue="GVx9ahJj4Iu9bqwF8FvQUkslIpBTSSYK/tJKsGU5p+TpLkdfMETG9whZjpaDCUIcly3eju5KQm/y2mBDZBTKpw==" saltValue="+62fontkWFkcaZxleMQwI3u1CRuExUgL7DfBQNtC/65cSerm1i0eFda4coZWLzapXe4U04imZ7vPhUt8/o1VlA==" spinCount="100000" sheet="1" objects="1" scenarios="1" formatColumns="0" formatRows="0" autoFilter="0"/>
  <autoFilter ref="C134:K240"/>
  <mergeCells count="12">
    <mergeCell ref="E127:H127"/>
    <mergeCell ref="L2:V2"/>
    <mergeCell ref="E85:H85"/>
    <mergeCell ref="E87:H87"/>
    <mergeCell ref="E89:H89"/>
    <mergeCell ref="E123:H123"/>
    <mergeCell ref="E125:H12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2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4" t="s">
        <v>108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2:46" s="1" customFormat="1" ht="24.95" customHeight="1">
      <c r="B4" s="17"/>
      <c r="D4" s="116" t="s">
        <v>115</v>
      </c>
      <c r="I4" s="112"/>
      <c r="L4" s="17"/>
      <c r="M4" s="117" t="s">
        <v>10</v>
      </c>
      <c r="AT4" s="14" t="s">
        <v>4</v>
      </c>
    </row>
    <row r="5" spans="2:12" s="1" customFormat="1" ht="6.95" customHeight="1">
      <c r="B5" s="17"/>
      <c r="I5" s="112"/>
      <c r="L5" s="17"/>
    </row>
    <row r="6" spans="2:12" s="1" customFormat="1" ht="12" customHeight="1">
      <c r="B6" s="17"/>
      <c r="D6" s="118" t="s">
        <v>16</v>
      </c>
      <c r="I6" s="112"/>
      <c r="L6" s="17"/>
    </row>
    <row r="7" spans="2:12" s="1" customFormat="1" ht="16.5" customHeight="1">
      <c r="B7" s="17"/>
      <c r="E7" s="279" t="str">
        <f>'Rekapitulace stavby'!K6</f>
        <v>SOŠ Stříbro</v>
      </c>
      <c r="F7" s="280"/>
      <c r="G7" s="280"/>
      <c r="H7" s="280"/>
      <c r="I7" s="112"/>
      <c r="L7" s="17"/>
    </row>
    <row r="8" spans="2:12" s="1" customFormat="1" ht="12" customHeight="1">
      <c r="B8" s="17"/>
      <c r="D8" s="118" t="s">
        <v>116</v>
      </c>
      <c r="I8" s="112"/>
      <c r="L8" s="17"/>
    </row>
    <row r="9" spans="1:31" s="2" customFormat="1" ht="16.5" customHeight="1">
      <c r="A9" s="31"/>
      <c r="B9" s="36"/>
      <c r="C9" s="31"/>
      <c r="D9" s="31"/>
      <c r="E9" s="279" t="s">
        <v>880</v>
      </c>
      <c r="F9" s="282"/>
      <c r="G9" s="282"/>
      <c r="H9" s="282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8" t="s">
        <v>654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81" t="s">
        <v>1274</v>
      </c>
      <c r="F11" s="282"/>
      <c r="G11" s="282"/>
      <c r="H11" s="282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8" t="s">
        <v>18</v>
      </c>
      <c r="E13" s="31"/>
      <c r="F13" s="107" t="s">
        <v>1</v>
      </c>
      <c r="G13" s="31"/>
      <c r="H13" s="31"/>
      <c r="I13" s="120" t="s">
        <v>19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8" t="s">
        <v>20</v>
      </c>
      <c r="E14" s="31"/>
      <c r="F14" s="107" t="s">
        <v>882</v>
      </c>
      <c r="G14" s="31"/>
      <c r="H14" s="31"/>
      <c r="I14" s="120" t="s">
        <v>22</v>
      </c>
      <c r="J14" s="121" t="str">
        <f>'Rekapitulace stavby'!AN8</f>
        <v>12. 4. 2020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8" t="s">
        <v>24</v>
      </c>
      <c r="E16" s="31"/>
      <c r="F16" s="31"/>
      <c r="G16" s="31"/>
      <c r="H16" s="31"/>
      <c r="I16" s="120" t="s">
        <v>25</v>
      </c>
      <c r="J16" s="107" t="str">
        <f>IF('Rekapitulace stavby'!AN10="","",'Rekapitulace stavby'!AN10)</f>
        <v/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tr">
        <f>IF('Rekapitulace stavby'!E11="","",'Rekapitulace stavby'!E11)</f>
        <v>SOŠ Stříbro</v>
      </c>
      <c r="F17" s="31"/>
      <c r="G17" s="31"/>
      <c r="H17" s="31"/>
      <c r="I17" s="120" t="s">
        <v>26</v>
      </c>
      <c r="J17" s="107" t="str">
        <f>IF('Rekapitulace stavby'!AN11="","",'Rekapitulace stavby'!AN11)</f>
        <v/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8" t="s">
        <v>27</v>
      </c>
      <c r="E19" s="31"/>
      <c r="F19" s="31"/>
      <c r="G19" s="31"/>
      <c r="H19" s="31"/>
      <c r="I19" s="120" t="s">
        <v>25</v>
      </c>
      <c r="J19" s="27" t="str">
        <f>'Rekapitulace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83" t="str">
        <f>'Rekapitulace stavby'!E14</f>
        <v>Vyplň údaj</v>
      </c>
      <c r="F20" s="284"/>
      <c r="G20" s="284"/>
      <c r="H20" s="284"/>
      <c r="I20" s="120" t="s">
        <v>26</v>
      </c>
      <c r="J20" s="27" t="str">
        <f>'Rekapitulace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8" t="s">
        <v>29</v>
      </c>
      <c r="E22" s="31"/>
      <c r="F22" s="31"/>
      <c r="G22" s="31"/>
      <c r="H22" s="31"/>
      <c r="I22" s="120" t="s">
        <v>25</v>
      </c>
      <c r="J22" s="107" t="str">
        <f>IF('Rekapitulace stavby'!AN16="","",'Rekapitulace stavby'!AN16)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tr">
        <f>IF('Rekapitulace stavby'!E17="","",'Rekapitulace stavby'!E17)</f>
        <v>Ing.Volný Martin</v>
      </c>
      <c r="F23" s="31"/>
      <c r="G23" s="31"/>
      <c r="H23" s="31"/>
      <c r="I23" s="120" t="s">
        <v>26</v>
      </c>
      <c r="J23" s="107" t="str">
        <f>IF('Rekapitulace stavby'!AN17="","",'Rekapitulace stavby'!AN17)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8" t="s">
        <v>32</v>
      </c>
      <c r="E25" s="31"/>
      <c r="F25" s="31"/>
      <c r="G25" s="31"/>
      <c r="H25" s="31"/>
      <c r="I25" s="120" t="s">
        <v>25</v>
      </c>
      <c r="J25" s="107" t="str">
        <f>IF('Rekapitulace stavby'!AN19="","",'Rekapitulace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tr">
        <f>IF('Rekapitulace stavby'!E20="","",'Rekapitulace stavby'!E20)</f>
        <v>Milan Hájek</v>
      </c>
      <c r="F26" s="31"/>
      <c r="G26" s="31"/>
      <c r="H26" s="31"/>
      <c r="I26" s="120" t="s">
        <v>26</v>
      </c>
      <c r="J26" s="107" t="str">
        <f>IF('Rekapitulace stavby'!AN20="","",'Rekapitulace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8" t="s">
        <v>34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285" t="s">
        <v>1</v>
      </c>
      <c r="F29" s="285"/>
      <c r="G29" s="285"/>
      <c r="H29" s="28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8" t="s">
        <v>35</v>
      </c>
      <c r="E32" s="31"/>
      <c r="F32" s="31"/>
      <c r="G32" s="31"/>
      <c r="H32" s="31"/>
      <c r="I32" s="119"/>
      <c r="J32" s="129">
        <f>ROUND(J135,2)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30" t="s">
        <v>37</v>
      </c>
      <c r="G34" s="31"/>
      <c r="H34" s="31"/>
      <c r="I34" s="131" t="s">
        <v>36</v>
      </c>
      <c r="J34" s="130" t="s">
        <v>38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32" t="s">
        <v>39</v>
      </c>
      <c r="E35" s="118" t="s">
        <v>40</v>
      </c>
      <c r="F35" s="133">
        <f>ROUND((SUM(BE135:BE240)),2)</f>
        <v>0</v>
      </c>
      <c r="G35" s="31"/>
      <c r="H35" s="31"/>
      <c r="I35" s="134">
        <v>0.21</v>
      </c>
      <c r="J35" s="133">
        <f>ROUND(((SUM(BE135:BE240))*I35),2)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8" t="s">
        <v>41</v>
      </c>
      <c r="F36" s="133">
        <f>ROUND((SUM(BF135:BF240)),2)</f>
        <v>0</v>
      </c>
      <c r="G36" s="31"/>
      <c r="H36" s="31"/>
      <c r="I36" s="134">
        <v>0.15</v>
      </c>
      <c r="J36" s="133">
        <f>ROUND(((SUM(BF135:BF240))*I36),2)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8" t="s">
        <v>42</v>
      </c>
      <c r="F37" s="133">
        <f>ROUND((SUM(BG135:BG240)),2)</f>
        <v>0</v>
      </c>
      <c r="G37" s="31"/>
      <c r="H37" s="31"/>
      <c r="I37" s="134">
        <v>0.21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8" t="s">
        <v>43</v>
      </c>
      <c r="F38" s="133">
        <f>ROUND((SUM(BH135:BH240)),2)</f>
        <v>0</v>
      </c>
      <c r="G38" s="31"/>
      <c r="H38" s="31"/>
      <c r="I38" s="134">
        <v>0.15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8" t="s">
        <v>44</v>
      </c>
      <c r="F39" s="133">
        <f>ROUND((SUM(BI135:BI240)),2)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5"/>
      <c r="D41" s="136" t="s">
        <v>45</v>
      </c>
      <c r="E41" s="137"/>
      <c r="F41" s="137"/>
      <c r="G41" s="138" t="s">
        <v>46</v>
      </c>
      <c r="H41" s="139" t="s">
        <v>47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7"/>
      <c r="I43" s="112"/>
      <c r="L43" s="17"/>
    </row>
    <row r="44" spans="2:12" s="1" customFormat="1" ht="14.45" customHeight="1">
      <c r="B44" s="17"/>
      <c r="I44" s="112"/>
      <c r="L44" s="17"/>
    </row>
    <row r="45" spans="2:12" s="1" customFormat="1" ht="14.45" customHeight="1">
      <c r="B45" s="17"/>
      <c r="I45" s="112"/>
      <c r="L45" s="17"/>
    </row>
    <row r="46" spans="2:12" s="1" customFormat="1" ht="14.45" customHeight="1">
      <c r="B46" s="17"/>
      <c r="I46" s="112"/>
      <c r="L46" s="17"/>
    </row>
    <row r="47" spans="2:12" s="1" customFormat="1" ht="14.45" customHeight="1">
      <c r="B47" s="17"/>
      <c r="I47" s="112"/>
      <c r="L47" s="17"/>
    </row>
    <row r="48" spans="2:12" s="1" customFormat="1" ht="14.45" customHeight="1">
      <c r="B48" s="17"/>
      <c r="I48" s="112"/>
      <c r="L48" s="17"/>
    </row>
    <row r="49" spans="2:12" s="1" customFormat="1" ht="14.45" customHeight="1">
      <c r="B49" s="17"/>
      <c r="I49" s="112"/>
      <c r="L49" s="17"/>
    </row>
    <row r="50" spans="2:12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119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86" t="str">
        <f>E7</f>
        <v>SOŠ Stříbro</v>
      </c>
      <c r="F85" s="287"/>
      <c r="G85" s="287"/>
      <c r="H85" s="287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18"/>
      <c r="C86" s="26" t="s">
        <v>116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86" t="s">
        <v>880</v>
      </c>
      <c r="F87" s="288"/>
      <c r="G87" s="288"/>
      <c r="H87" s="288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654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9" t="str">
        <f>E11</f>
        <v>3-4 - 3.NP</v>
      </c>
      <c r="F89" s="288"/>
      <c r="G89" s="288"/>
      <c r="H89" s="288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20</v>
      </c>
      <c r="D91" s="33"/>
      <c r="E91" s="33"/>
      <c r="F91" s="24" t="str">
        <f>F14</f>
        <v xml:space="preserve"> </v>
      </c>
      <c r="G91" s="33"/>
      <c r="H91" s="33"/>
      <c r="I91" s="120" t="s">
        <v>22</v>
      </c>
      <c r="J91" s="63" t="str">
        <f>IF(J14="","",J14)</f>
        <v>12. 4. 2020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24</v>
      </c>
      <c r="D93" s="33"/>
      <c r="E93" s="33"/>
      <c r="F93" s="24" t="str">
        <f>E17</f>
        <v>SOŠ Stříbro</v>
      </c>
      <c r="G93" s="33"/>
      <c r="H93" s="33"/>
      <c r="I93" s="120" t="s">
        <v>29</v>
      </c>
      <c r="J93" s="29" t="str">
        <f>E23</f>
        <v>Ing.Volný Martin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27</v>
      </c>
      <c r="D94" s="33"/>
      <c r="E94" s="33"/>
      <c r="F94" s="24" t="str">
        <f>IF(E20="","",E20)</f>
        <v>Vyplň údaj</v>
      </c>
      <c r="G94" s="33"/>
      <c r="H94" s="33"/>
      <c r="I94" s="120" t="s">
        <v>32</v>
      </c>
      <c r="J94" s="29" t="str">
        <f>E26</f>
        <v>Milan Hájek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120</v>
      </c>
      <c r="D96" s="160"/>
      <c r="E96" s="160"/>
      <c r="F96" s="160"/>
      <c r="G96" s="160"/>
      <c r="H96" s="160"/>
      <c r="I96" s="161"/>
      <c r="J96" s="162" t="s">
        <v>121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122</v>
      </c>
      <c r="D98" s="33"/>
      <c r="E98" s="33"/>
      <c r="F98" s="33"/>
      <c r="G98" s="33"/>
      <c r="H98" s="33"/>
      <c r="I98" s="119"/>
      <c r="J98" s="81">
        <f>J135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123</v>
      </c>
    </row>
    <row r="99" spans="2:12" s="9" customFormat="1" ht="24.95" customHeight="1">
      <c r="B99" s="164"/>
      <c r="C99" s="165"/>
      <c r="D99" s="166" t="s">
        <v>883</v>
      </c>
      <c r="E99" s="167"/>
      <c r="F99" s="167"/>
      <c r="G99" s="167"/>
      <c r="H99" s="167"/>
      <c r="I99" s="168"/>
      <c r="J99" s="169">
        <f>J136</f>
        <v>0</v>
      </c>
      <c r="K99" s="165"/>
      <c r="L99" s="170"/>
    </row>
    <row r="100" spans="2:12" s="10" customFormat="1" ht="19.9" customHeight="1">
      <c r="B100" s="171"/>
      <c r="C100" s="101"/>
      <c r="D100" s="172" t="s">
        <v>127</v>
      </c>
      <c r="E100" s="173"/>
      <c r="F100" s="173"/>
      <c r="G100" s="173"/>
      <c r="H100" s="173"/>
      <c r="I100" s="174"/>
      <c r="J100" s="175">
        <f>J137</f>
        <v>0</v>
      </c>
      <c r="K100" s="101"/>
      <c r="L100" s="176"/>
    </row>
    <row r="101" spans="2:12" s="10" customFormat="1" ht="19.9" customHeight="1">
      <c r="B101" s="171"/>
      <c r="C101" s="101"/>
      <c r="D101" s="172" t="s">
        <v>884</v>
      </c>
      <c r="E101" s="173"/>
      <c r="F101" s="173"/>
      <c r="G101" s="173"/>
      <c r="H101" s="173"/>
      <c r="I101" s="174"/>
      <c r="J101" s="175">
        <f>J142</f>
        <v>0</v>
      </c>
      <c r="K101" s="101"/>
      <c r="L101" s="176"/>
    </row>
    <row r="102" spans="2:12" s="10" customFormat="1" ht="19.9" customHeight="1">
      <c r="B102" s="171"/>
      <c r="C102" s="101"/>
      <c r="D102" s="172" t="s">
        <v>129</v>
      </c>
      <c r="E102" s="173"/>
      <c r="F102" s="173"/>
      <c r="G102" s="173"/>
      <c r="H102" s="173"/>
      <c r="I102" s="174"/>
      <c r="J102" s="175">
        <f>J150</f>
        <v>0</v>
      </c>
      <c r="K102" s="101"/>
      <c r="L102" s="176"/>
    </row>
    <row r="103" spans="2:12" s="10" customFormat="1" ht="19.9" customHeight="1">
      <c r="B103" s="171"/>
      <c r="C103" s="101"/>
      <c r="D103" s="172" t="s">
        <v>130</v>
      </c>
      <c r="E103" s="173"/>
      <c r="F103" s="173"/>
      <c r="G103" s="173"/>
      <c r="H103" s="173"/>
      <c r="I103" s="174"/>
      <c r="J103" s="175">
        <f>J155</f>
        <v>0</v>
      </c>
      <c r="K103" s="101"/>
      <c r="L103" s="176"/>
    </row>
    <row r="104" spans="2:12" s="9" customFormat="1" ht="24.95" customHeight="1">
      <c r="B104" s="164"/>
      <c r="C104" s="165"/>
      <c r="D104" s="166" t="s">
        <v>131</v>
      </c>
      <c r="E104" s="167"/>
      <c r="F104" s="167"/>
      <c r="G104" s="167"/>
      <c r="H104" s="167"/>
      <c r="I104" s="168"/>
      <c r="J104" s="169">
        <f>J157</f>
        <v>0</v>
      </c>
      <c r="K104" s="165"/>
      <c r="L104" s="170"/>
    </row>
    <row r="105" spans="2:12" s="10" customFormat="1" ht="19.9" customHeight="1">
      <c r="B105" s="171"/>
      <c r="C105" s="101"/>
      <c r="D105" s="172" t="s">
        <v>885</v>
      </c>
      <c r="E105" s="173"/>
      <c r="F105" s="173"/>
      <c r="G105" s="173"/>
      <c r="H105" s="173"/>
      <c r="I105" s="174"/>
      <c r="J105" s="175">
        <f>J158</f>
        <v>0</v>
      </c>
      <c r="K105" s="101"/>
      <c r="L105" s="176"/>
    </row>
    <row r="106" spans="2:12" s="10" customFormat="1" ht="19.9" customHeight="1">
      <c r="B106" s="171"/>
      <c r="C106" s="101"/>
      <c r="D106" s="172" t="s">
        <v>1075</v>
      </c>
      <c r="E106" s="173"/>
      <c r="F106" s="173"/>
      <c r="G106" s="173"/>
      <c r="H106" s="173"/>
      <c r="I106" s="174"/>
      <c r="J106" s="175">
        <f>J199</f>
        <v>0</v>
      </c>
      <c r="K106" s="101"/>
      <c r="L106" s="176"/>
    </row>
    <row r="107" spans="2:12" s="10" customFormat="1" ht="19.9" customHeight="1">
      <c r="B107" s="171"/>
      <c r="C107" s="101"/>
      <c r="D107" s="172" t="s">
        <v>886</v>
      </c>
      <c r="E107" s="173"/>
      <c r="F107" s="173"/>
      <c r="G107" s="173"/>
      <c r="H107" s="173"/>
      <c r="I107" s="174"/>
      <c r="J107" s="175">
        <f>J201</f>
        <v>0</v>
      </c>
      <c r="K107" s="101"/>
      <c r="L107" s="176"/>
    </row>
    <row r="108" spans="2:12" s="9" customFormat="1" ht="24.95" customHeight="1">
      <c r="B108" s="164"/>
      <c r="C108" s="165"/>
      <c r="D108" s="166" t="s">
        <v>887</v>
      </c>
      <c r="E108" s="167"/>
      <c r="F108" s="167"/>
      <c r="G108" s="167"/>
      <c r="H108" s="167"/>
      <c r="I108" s="168"/>
      <c r="J108" s="169">
        <f>J210</f>
        <v>0</v>
      </c>
      <c r="K108" s="165"/>
      <c r="L108" s="170"/>
    </row>
    <row r="109" spans="2:12" s="10" customFormat="1" ht="19.9" customHeight="1">
      <c r="B109" s="171"/>
      <c r="C109" s="101"/>
      <c r="D109" s="172" t="s">
        <v>888</v>
      </c>
      <c r="E109" s="173"/>
      <c r="F109" s="173"/>
      <c r="G109" s="173"/>
      <c r="H109" s="173"/>
      <c r="I109" s="174"/>
      <c r="J109" s="175">
        <f>J211</f>
        <v>0</v>
      </c>
      <c r="K109" s="101"/>
      <c r="L109" s="176"/>
    </row>
    <row r="110" spans="2:12" s="10" customFormat="1" ht="19.9" customHeight="1">
      <c r="B110" s="171"/>
      <c r="C110" s="101"/>
      <c r="D110" s="172" t="s">
        <v>889</v>
      </c>
      <c r="E110" s="173"/>
      <c r="F110" s="173"/>
      <c r="G110" s="173"/>
      <c r="H110" s="173"/>
      <c r="I110" s="174"/>
      <c r="J110" s="175">
        <f>J212</f>
        <v>0</v>
      </c>
      <c r="K110" s="101"/>
      <c r="L110" s="176"/>
    </row>
    <row r="111" spans="2:12" s="10" customFormat="1" ht="19.9" customHeight="1">
      <c r="B111" s="171"/>
      <c r="C111" s="101"/>
      <c r="D111" s="172" t="s">
        <v>890</v>
      </c>
      <c r="E111" s="173"/>
      <c r="F111" s="173"/>
      <c r="G111" s="173"/>
      <c r="H111" s="173"/>
      <c r="I111" s="174"/>
      <c r="J111" s="175">
        <f>J228</f>
        <v>0</v>
      </c>
      <c r="K111" s="101"/>
      <c r="L111" s="176"/>
    </row>
    <row r="112" spans="2:12" s="9" customFormat="1" ht="24.95" customHeight="1">
      <c r="B112" s="164"/>
      <c r="C112" s="165"/>
      <c r="D112" s="166" t="s">
        <v>660</v>
      </c>
      <c r="E112" s="167"/>
      <c r="F112" s="167"/>
      <c r="G112" s="167"/>
      <c r="H112" s="167"/>
      <c r="I112" s="168"/>
      <c r="J112" s="169">
        <f>J233</f>
        <v>0</v>
      </c>
      <c r="K112" s="165"/>
      <c r="L112" s="170"/>
    </row>
    <row r="113" spans="2:12" s="10" customFormat="1" ht="19.9" customHeight="1">
      <c r="B113" s="171"/>
      <c r="C113" s="101"/>
      <c r="D113" s="172" t="s">
        <v>891</v>
      </c>
      <c r="E113" s="173"/>
      <c r="F113" s="173"/>
      <c r="G113" s="173"/>
      <c r="H113" s="173"/>
      <c r="I113" s="174"/>
      <c r="J113" s="175">
        <f>J234</f>
        <v>0</v>
      </c>
      <c r="K113" s="101"/>
      <c r="L113" s="176"/>
    </row>
    <row r="114" spans="1:31" s="2" customFormat="1" ht="21.75" customHeight="1">
      <c r="A114" s="31"/>
      <c r="B114" s="32"/>
      <c r="C114" s="33"/>
      <c r="D114" s="33"/>
      <c r="E114" s="33"/>
      <c r="F114" s="33"/>
      <c r="G114" s="33"/>
      <c r="H114" s="33"/>
      <c r="I114" s="119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51"/>
      <c r="C115" s="52"/>
      <c r="D115" s="52"/>
      <c r="E115" s="52"/>
      <c r="F115" s="52"/>
      <c r="G115" s="52"/>
      <c r="H115" s="52"/>
      <c r="I115" s="155"/>
      <c r="J115" s="52"/>
      <c r="K115" s="52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9" spans="1:31" s="2" customFormat="1" ht="6.95" customHeight="1">
      <c r="A119" s="31"/>
      <c r="B119" s="53"/>
      <c r="C119" s="54"/>
      <c r="D119" s="54"/>
      <c r="E119" s="54"/>
      <c r="F119" s="54"/>
      <c r="G119" s="54"/>
      <c r="H119" s="54"/>
      <c r="I119" s="158"/>
      <c r="J119" s="54"/>
      <c r="K119" s="54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24.95" customHeight="1">
      <c r="A120" s="31"/>
      <c r="B120" s="32"/>
      <c r="C120" s="20" t="s">
        <v>136</v>
      </c>
      <c r="D120" s="33"/>
      <c r="E120" s="33"/>
      <c r="F120" s="33"/>
      <c r="G120" s="33"/>
      <c r="H120" s="33"/>
      <c r="I120" s="119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119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16</v>
      </c>
      <c r="D122" s="33"/>
      <c r="E122" s="33"/>
      <c r="F122" s="33"/>
      <c r="G122" s="33"/>
      <c r="H122" s="33"/>
      <c r="I122" s="119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6.5" customHeight="1">
      <c r="A123" s="31"/>
      <c r="B123" s="32"/>
      <c r="C123" s="33"/>
      <c r="D123" s="33"/>
      <c r="E123" s="286" t="str">
        <f>E7</f>
        <v>SOŠ Stříbro</v>
      </c>
      <c r="F123" s="287"/>
      <c r="G123" s="287"/>
      <c r="H123" s="287"/>
      <c r="I123" s="119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2:12" s="1" customFormat="1" ht="12" customHeight="1">
      <c r="B124" s="18"/>
      <c r="C124" s="26" t="s">
        <v>116</v>
      </c>
      <c r="D124" s="19"/>
      <c r="E124" s="19"/>
      <c r="F124" s="19"/>
      <c r="G124" s="19"/>
      <c r="H124" s="19"/>
      <c r="I124" s="112"/>
      <c r="J124" s="19"/>
      <c r="K124" s="19"/>
      <c r="L124" s="17"/>
    </row>
    <row r="125" spans="1:31" s="2" customFormat="1" ht="16.5" customHeight="1">
      <c r="A125" s="31"/>
      <c r="B125" s="32"/>
      <c r="C125" s="33"/>
      <c r="D125" s="33"/>
      <c r="E125" s="286" t="s">
        <v>880</v>
      </c>
      <c r="F125" s="288"/>
      <c r="G125" s="288"/>
      <c r="H125" s="288"/>
      <c r="I125" s="119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654</v>
      </c>
      <c r="D126" s="33"/>
      <c r="E126" s="33"/>
      <c r="F126" s="33"/>
      <c r="G126" s="33"/>
      <c r="H126" s="33"/>
      <c r="I126" s="119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6.5" customHeight="1">
      <c r="A127" s="31"/>
      <c r="B127" s="32"/>
      <c r="C127" s="33"/>
      <c r="D127" s="33"/>
      <c r="E127" s="239" t="str">
        <f>E11</f>
        <v>3-4 - 3.NP</v>
      </c>
      <c r="F127" s="288"/>
      <c r="G127" s="288"/>
      <c r="H127" s="288"/>
      <c r="I127" s="119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6.95" customHeight="1">
      <c r="A128" s="31"/>
      <c r="B128" s="32"/>
      <c r="C128" s="33"/>
      <c r="D128" s="33"/>
      <c r="E128" s="33"/>
      <c r="F128" s="33"/>
      <c r="G128" s="33"/>
      <c r="H128" s="33"/>
      <c r="I128" s="119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2" customHeight="1">
      <c r="A129" s="31"/>
      <c r="B129" s="32"/>
      <c r="C129" s="26" t="s">
        <v>20</v>
      </c>
      <c r="D129" s="33"/>
      <c r="E129" s="33"/>
      <c r="F129" s="24" t="str">
        <f>F14</f>
        <v xml:space="preserve"> </v>
      </c>
      <c r="G129" s="33"/>
      <c r="H129" s="33"/>
      <c r="I129" s="120" t="s">
        <v>22</v>
      </c>
      <c r="J129" s="63" t="str">
        <f>IF(J14="","",J14)</f>
        <v>12. 4. 2020</v>
      </c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6.95" customHeight="1">
      <c r="A130" s="31"/>
      <c r="B130" s="32"/>
      <c r="C130" s="33"/>
      <c r="D130" s="33"/>
      <c r="E130" s="33"/>
      <c r="F130" s="33"/>
      <c r="G130" s="33"/>
      <c r="H130" s="33"/>
      <c r="I130" s="119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5.2" customHeight="1">
      <c r="A131" s="31"/>
      <c r="B131" s="32"/>
      <c r="C131" s="26" t="s">
        <v>24</v>
      </c>
      <c r="D131" s="33"/>
      <c r="E131" s="33"/>
      <c r="F131" s="24" t="str">
        <f>E17</f>
        <v>SOŠ Stříbro</v>
      </c>
      <c r="G131" s="33"/>
      <c r="H131" s="33"/>
      <c r="I131" s="120" t="s">
        <v>29</v>
      </c>
      <c r="J131" s="29" t="str">
        <f>E23</f>
        <v>Ing.Volný Martin</v>
      </c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5.2" customHeight="1">
      <c r="A132" s="31"/>
      <c r="B132" s="32"/>
      <c r="C132" s="26" t="s">
        <v>27</v>
      </c>
      <c r="D132" s="33"/>
      <c r="E132" s="33"/>
      <c r="F132" s="24" t="str">
        <f>IF(E20="","",E20)</f>
        <v>Vyplň údaj</v>
      </c>
      <c r="G132" s="33"/>
      <c r="H132" s="33"/>
      <c r="I132" s="120" t="s">
        <v>32</v>
      </c>
      <c r="J132" s="29" t="str">
        <f>E26</f>
        <v>Milan Hájek</v>
      </c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10.35" customHeight="1">
      <c r="A133" s="31"/>
      <c r="B133" s="32"/>
      <c r="C133" s="33"/>
      <c r="D133" s="33"/>
      <c r="E133" s="33"/>
      <c r="F133" s="33"/>
      <c r="G133" s="33"/>
      <c r="H133" s="33"/>
      <c r="I133" s="119"/>
      <c r="J133" s="33"/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11" customFormat="1" ht="29.25" customHeight="1">
      <c r="A134" s="177"/>
      <c r="B134" s="178"/>
      <c r="C134" s="179" t="s">
        <v>137</v>
      </c>
      <c r="D134" s="180" t="s">
        <v>60</v>
      </c>
      <c r="E134" s="180" t="s">
        <v>56</v>
      </c>
      <c r="F134" s="180" t="s">
        <v>57</v>
      </c>
      <c r="G134" s="180" t="s">
        <v>138</v>
      </c>
      <c r="H134" s="180" t="s">
        <v>139</v>
      </c>
      <c r="I134" s="181" t="s">
        <v>140</v>
      </c>
      <c r="J134" s="180" t="s">
        <v>121</v>
      </c>
      <c r="K134" s="182" t="s">
        <v>141</v>
      </c>
      <c r="L134" s="183"/>
      <c r="M134" s="72" t="s">
        <v>1</v>
      </c>
      <c r="N134" s="73" t="s">
        <v>39</v>
      </c>
      <c r="O134" s="73" t="s">
        <v>142</v>
      </c>
      <c r="P134" s="73" t="s">
        <v>143</v>
      </c>
      <c r="Q134" s="73" t="s">
        <v>144</v>
      </c>
      <c r="R134" s="73" t="s">
        <v>145</v>
      </c>
      <c r="S134" s="73" t="s">
        <v>146</v>
      </c>
      <c r="T134" s="74" t="s">
        <v>147</v>
      </c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</row>
    <row r="135" spans="1:63" s="2" customFormat="1" ht="22.9" customHeight="1">
      <c r="A135" s="31"/>
      <c r="B135" s="32"/>
      <c r="C135" s="79" t="s">
        <v>148</v>
      </c>
      <c r="D135" s="33"/>
      <c r="E135" s="33"/>
      <c r="F135" s="33"/>
      <c r="G135" s="33"/>
      <c r="H135" s="33"/>
      <c r="I135" s="119"/>
      <c r="J135" s="184">
        <f>BK135</f>
        <v>0</v>
      </c>
      <c r="K135" s="33"/>
      <c r="L135" s="36"/>
      <c r="M135" s="75"/>
      <c r="N135" s="185"/>
      <c r="O135" s="76"/>
      <c r="P135" s="186">
        <f>P136+P157+P210+P233</f>
        <v>0</v>
      </c>
      <c r="Q135" s="76"/>
      <c r="R135" s="186">
        <f>R136+R157+R210+R233</f>
        <v>7.9142155999999995</v>
      </c>
      <c r="S135" s="76"/>
      <c r="T135" s="187">
        <f>T136+T157+T210+T233</f>
        <v>3.4577725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4" t="s">
        <v>74</v>
      </c>
      <c r="AU135" s="14" t="s">
        <v>123</v>
      </c>
      <c r="BK135" s="188">
        <f>BK136+BK157+BK210+BK233</f>
        <v>0</v>
      </c>
    </row>
    <row r="136" spans="2:63" s="12" customFormat="1" ht="25.9" customHeight="1">
      <c r="B136" s="189"/>
      <c r="C136" s="190"/>
      <c r="D136" s="191" t="s">
        <v>74</v>
      </c>
      <c r="E136" s="192" t="s">
        <v>149</v>
      </c>
      <c r="F136" s="192" t="s">
        <v>149</v>
      </c>
      <c r="G136" s="190"/>
      <c r="H136" s="190"/>
      <c r="I136" s="193"/>
      <c r="J136" s="194">
        <f>BK136</f>
        <v>0</v>
      </c>
      <c r="K136" s="190"/>
      <c r="L136" s="195"/>
      <c r="M136" s="196"/>
      <c r="N136" s="197"/>
      <c r="O136" s="197"/>
      <c r="P136" s="198">
        <f>P137+P142+P150+P155</f>
        <v>0</v>
      </c>
      <c r="Q136" s="197"/>
      <c r="R136" s="198">
        <f>R137+R142+R150+R155</f>
        <v>3.862659</v>
      </c>
      <c r="S136" s="197"/>
      <c r="T136" s="199">
        <f>T137+T142+T150+T155</f>
        <v>2.6224</v>
      </c>
      <c r="AR136" s="200" t="s">
        <v>80</v>
      </c>
      <c r="AT136" s="201" t="s">
        <v>74</v>
      </c>
      <c r="AU136" s="201" t="s">
        <v>75</v>
      </c>
      <c r="AY136" s="200" t="s">
        <v>151</v>
      </c>
      <c r="BK136" s="202">
        <f>BK137+BK142+BK150+BK155</f>
        <v>0</v>
      </c>
    </row>
    <row r="137" spans="2:63" s="12" customFormat="1" ht="22.9" customHeight="1">
      <c r="B137" s="189"/>
      <c r="C137" s="190"/>
      <c r="D137" s="191" t="s">
        <v>74</v>
      </c>
      <c r="E137" s="203" t="s">
        <v>168</v>
      </c>
      <c r="F137" s="203" t="s">
        <v>169</v>
      </c>
      <c r="G137" s="190"/>
      <c r="H137" s="190"/>
      <c r="I137" s="193"/>
      <c r="J137" s="204">
        <f>BK137</f>
        <v>0</v>
      </c>
      <c r="K137" s="190"/>
      <c r="L137" s="195"/>
      <c r="M137" s="196"/>
      <c r="N137" s="197"/>
      <c r="O137" s="197"/>
      <c r="P137" s="198">
        <f>SUM(P138:P141)</f>
        <v>0</v>
      </c>
      <c r="Q137" s="197"/>
      <c r="R137" s="198">
        <f>SUM(R138:R141)</f>
        <v>3.8269469999999997</v>
      </c>
      <c r="S137" s="197"/>
      <c r="T137" s="199">
        <f>SUM(T138:T141)</f>
        <v>0</v>
      </c>
      <c r="AR137" s="200" t="s">
        <v>80</v>
      </c>
      <c r="AT137" s="201" t="s">
        <v>74</v>
      </c>
      <c r="AU137" s="201" t="s">
        <v>80</v>
      </c>
      <c r="AY137" s="200" t="s">
        <v>151</v>
      </c>
      <c r="BK137" s="202">
        <f>SUM(BK138:BK141)</f>
        <v>0</v>
      </c>
    </row>
    <row r="138" spans="1:65" s="2" customFormat="1" ht="16.5" customHeight="1">
      <c r="A138" s="31"/>
      <c r="B138" s="32"/>
      <c r="C138" s="205" t="s">
        <v>80</v>
      </c>
      <c r="D138" s="205" t="s">
        <v>153</v>
      </c>
      <c r="E138" s="206" t="s">
        <v>175</v>
      </c>
      <c r="F138" s="207" t="s">
        <v>176</v>
      </c>
      <c r="G138" s="208" t="s">
        <v>166</v>
      </c>
      <c r="H138" s="209">
        <v>37.9</v>
      </c>
      <c r="I138" s="210"/>
      <c r="J138" s="211">
        <f>ROUND(I138*H138,2)</f>
        <v>0</v>
      </c>
      <c r="K138" s="207" t="s">
        <v>157</v>
      </c>
      <c r="L138" s="36"/>
      <c r="M138" s="212" t="s">
        <v>1</v>
      </c>
      <c r="N138" s="213" t="s">
        <v>40</v>
      </c>
      <c r="O138" s="68"/>
      <c r="P138" s="214">
        <f>O138*H138</f>
        <v>0</v>
      </c>
      <c r="Q138" s="214">
        <v>0.04</v>
      </c>
      <c r="R138" s="214">
        <f>Q138*H138</f>
        <v>1.516</v>
      </c>
      <c r="S138" s="214">
        <v>0</v>
      </c>
      <c r="T138" s="21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6" t="s">
        <v>158</v>
      </c>
      <c r="AT138" s="216" t="s">
        <v>153</v>
      </c>
      <c r="AU138" s="216" t="s">
        <v>84</v>
      </c>
      <c r="AY138" s="14" t="s">
        <v>151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4" t="s">
        <v>80</v>
      </c>
      <c r="BK138" s="217">
        <f>ROUND(I138*H138,2)</f>
        <v>0</v>
      </c>
      <c r="BL138" s="14" t="s">
        <v>158</v>
      </c>
      <c r="BM138" s="216" t="s">
        <v>84</v>
      </c>
    </row>
    <row r="139" spans="1:65" s="2" customFormat="1" ht="21.75" customHeight="1">
      <c r="A139" s="31"/>
      <c r="B139" s="32"/>
      <c r="C139" s="205" t="s">
        <v>84</v>
      </c>
      <c r="D139" s="205" t="s">
        <v>153</v>
      </c>
      <c r="E139" s="206" t="s">
        <v>182</v>
      </c>
      <c r="F139" s="207" t="s">
        <v>183</v>
      </c>
      <c r="G139" s="208" t="s">
        <v>166</v>
      </c>
      <c r="H139" s="209">
        <v>37.9</v>
      </c>
      <c r="I139" s="210"/>
      <c r="J139" s="211">
        <f>ROUND(I139*H139,2)</f>
        <v>0</v>
      </c>
      <c r="K139" s="207" t="s">
        <v>157</v>
      </c>
      <c r="L139" s="36"/>
      <c r="M139" s="212" t="s">
        <v>1</v>
      </c>
      <c r="N139" s="213" t="s">
        <v>40</v>
      </c>
      <c r="O139" s="68"/>
      <c r="P139" s="214">
        <f>O139*H139</f>
        <v>0</v>
      </c>
      <c r="Q139" s="214">
        <v>0.04153</v>
      </c>
      <c r="R139" s="214">
        <f>Q139*H139</f>
        <v>1.5739869999999998</v>
      </c>
      <c r="S139" s="214">
        <v>0</v>
      </c>
      <c r="T139" s="21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6" t="s">
        <v>158</v>
      </c>
      <c r="AT139" s="216" t="s">
        <v>153</v>
      </c>
      <c r="AU139" s="216" t="s">
        <v>84</v>
      </c>
      <c r="AY139" s="14" t="s">
        <v>151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4" t="s">
        <v>80</v>
      </c>
      <c r="BK139" s="217">
        <f>ROUND(I139*H139,2)</f>
        <v>0</v>
      </c>
      <c r="BL139" s="14" t="s">
        <v>158</v>
      </c>
      <c r="BM139" s="216" t="s">
        <v>158</v>
      </c>
    </row>
    <row r="140" spans="1:65" s="2" customFormat="1" ht="21.75" customHeight="1">
      <c r="A140" s="31"/>
      <c r="B140" s="32"/>
      <c r="C140" s="205" t="s">
        <v>91</v>
      </c>
      <c r="D140" s="205" t="s">
        <v>153</v>
      </c>
      <c r="E140" s="206" t="s">
        <v>186</v>
      </c>
      <c r="F140" s="207" t="s">
        <v>187</v>
      </c>
      <c r="G140" s="208" t="s">
        <v>172</v>
      </c>
      <c r="H140" s="209">
        <v>196</v>
      </c>
      <c r="I140" s="210"/>
      <c r="J140" s="211">
        <f>ROUND(I140*H140,2)</f>
        <v>0</v>
      </c>
      <c r="K140" s="207" t="s">
        <v>157</v>
      </c>
      <c r="L140" s="36"/>
      <c r="M140" s="212" t="s">
        <v>1</v>
      </c>
      <c r="N140" s="213" t="s">
        <v>40</v>
      </c>
      <c r="O140" s="68"/>
      <c r="P140" s="214">
        <f>O140*H140</f>
        <v>0</v>
      </c>
      <c r="Q140" s="214">
        <v>0.00376</v>
      </c>
      <c r="R140" s="214">
        <f>Q140*H140</f>
        <v>0.73696</v>
      </c>
      <c r="S140" s="214">
        <v>0</v>
      </c>
      <c r="T140" s="21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6" t="s">
        <v>158</v>
      </c>
      <c r="AT140" s="216" t="s">
        <v>153</v>
      </c>
      <c r="AU140" s="216" t="s">
        <v>84</v>
      </c>
      <c r="AY140" s="14" t="s">
        <v>151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4" t="s">
        <v>80</v>
      </c>
      <c r="BK140" s="217">
        <f>ROUND(I140*H140,2)</f>
        <v>0</v>
      </c>
      <c r="BL140" s="14" t="s">
        <v>158</v>
      </c>
      <c r="BM140" s="216" t="s">
        <v>168</v>
      </c>
    </row>
    <row r="141" spans="1:65" s="2" customFormat="1" ht="21.75" customHeight="1">
      <c r="A141" s="31"/>
      <c r="B141" s="32"/>
      <c r="C141" s="205" t="s">
        <v>158</v>
      </c>
      <c r="D141" s="205" t="s">
        <v>153</v>
      </c>
      <c r="E141" s="206" t="s">
        <v>892</v>
      </c>
      <c r="F141" s="207" t="s">
        <v>893</v>
      </c>
      <c r="G141" s="208" t="s">
        <v>166</v>
      </c>
      <c r="H141" s="209">
        <v>110.88</v>
      </c>
      <c r="I141" s="210"/>
      <c r="J141" s="211">
        <f>ROUND(I141*H141,2)</f>
        <v>0</v>
      </c>
      <c r="K141" s="207" t="s">
        <v>157</v>
      </c>
      <c r="L141" s="36"/>
      <c r="M141" s="212" t="s">
        <v>1</v>
      </c>
      <c r="N141" s="213" t="s">
        <v>40</v>
      </c>
      <c r="O141" s="68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6" t="s">
        <v>158</v>
      </c>
      <c r="AT141" s="216" t="s">
        <v>153</v>
      </c>
      <c r="AU141" s="216" t="s">
        <v>84</v>
      </c>
      <c r="AY141" s="14" t="s">
        <v>151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4" t="s">
        <v>80</v>
      </c>
      <c r="BK141" s="217">
        <f>ROUND(I141*H141,2)</f>
        <v>0</v>
      </c>
      <c r="BL141" s="14" t="s">
        <v>158</v>
      </c>
      <c r="BM141" s="216" t="s">
        <v>185</v>
      </c>
    </row>
    <row r="142" spans="2:63" s="12" customFormat="1" ht="22.9" customHeight="1">
      <c r="B142" s="189"/>
      <c r="C142" s="190"/>
      <c r="D142" s="191" t="s">
        <v>74</v>
      </c>
      <c r="E142" s="203" t="s">
        <v>189</v>
      </c>
      <c r="F142" s="203" t="s">
        <v>894</v>
      </c>
      <c r="G142" s="190"/>
      <c r="H142" s="190"/>
      <c r="I142" s="193"/>
      <c r="J142" s="204">
        <f>BK142</f>
        <v>0</v>
      </c>
      <c r="K142" s="190"/>
      <c r="L142" s="195"/>
      <c r="M142" s="196"/>
      <c r="N142" s="197"/>
      <c r="O142" s="197"/>
      <c r="P142" s="198">
        <f>SUM(P143:P149)</f>
        <v>0</v>
      </c>
      <c r="Q142" s="197"/>
      <c r="R142" s="198">
        <f>SUM(R143:R149)</f>
        <v>0.03571200000000001</v>
      </c>
      <c r="S142" s="197"/>
      <c r="T142" s="199">
        <f>SUM(T143:T149)</f>
        <v>2.6224</v>
      </c>
      <c r="AR142" s="200" t="s">
        <v>80</v>
      </c>
      <c r="AT142" s="201" t="s">
        <v>74</v>
      </c>
      <c r="AU142" s="201" t="s">
        <v>80</v>
      </c>
      <c r="AY142" s="200" t="s">
        <v>151</v>
      </c>
      <c r="BK142" s="202">
        <f>SUM(BK143:BK149)</f>
        <v>0</v>
      </c>
    </row>
    <row r="143" spans="1:65" s="2" customFormat="1" ht="21.75" customHeight="1">
      <c r="A143" s="31"/>
      <c r="B143" s="32"/>
      <c r="C143" s="205" t="s">
        <v>174</v>
      </c>
      <c r="D143" s="205" t="s">
        <v>153</v>
      </c>
      <c r="E143" s="206" t="s">
        <v>895</v>
      </c>
      <c r="F143" s="207" t="s">
        <v>896</v>
      </c>
      <c r="G143" s="208" t="s">
        <v>166</v>
      </c>
      <c r="H143" s="209">
        <v>810</v>
      </c>
      <c r="I143" s="210"/>
      <c r="J143" s="211">
        <f aca="true" t="shared" si="0" ref="J143:J149">ROUND(I143*H143,2)</f>
        <v>0</v>
      </c>
      <c r="K143" s="207" t="s">
        <v>157</v>
      </c>
      <c r="L143" s="36"/>
      <c r="M143" s="212" t="s">
        <v>1</v>
      </c>
      <c r="N143" s="213" t="s">
        <v>40</v>
      </c>
      <c r="O143" s="68"/>
      <c r="P143" s="214">
        <f aca="true" t="shared" si="1" ref="P143:P149">O143*H143</f>
        <v>0</v>
      </c>
      <c r="Q143" s="214">
        <v>4E-05</v>
      </c>
      <c r="R143" s="214">
        <f aca="true" t="shared" si="2" ref="R143:R149">Q143*H143</f>
        <v>0.032400000000000005</v>
      </c>
      <c r="S143" s="214">
        <v>0</v>
      </c>
      <c r="T143" s="215">
        <f aca="true" t="shared" si="3" ref="T143:T149"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6" t="s">
        <v>158</v>
      </c>
      <c r="AT143" s="216" t="s">
        <v>153</v>
      </c>
      <c r="AU143" s="216" t="s">
        <v>84</v>
      </c>
      <c r="AY143" s="14" t="s">
        <v>151</v>
      </c>
      <c r="BE143" s="217">
        <f aca="true" t="shared" si="4" ref="BE143:BE149">IF(N143="základní",J143,0)</f>
        <v>0</v>
      </c>
      <c r="BF143" s="217">
        <f aca="true" t="shared" si="5" ref="BF143:BF149">IF(N143="snížená",J143,0)</f>
        <v>0</v>
      </c>
      <c r="BG143" s="217">
        <f aca="true" t="shared" si="6" ref="BG143:BG149">IF(N143="zákl. přenesená",J143,0)</f>
        <v>0</v>
      </c>
      <c r="BH143" s="217">
        <f aca="true" t="shared" si="7" ref="BH143:BH149">IF(N143="sníž. přenesená",J143,0)</f>
        <v>0</v>
      </c>
      <c r="BI143" s="217">
        <f aca="true" t="shared" si="8" ref="BI143:BI149">IF(N143="nulová",J143,0)</f>
        <v>0</v>
      </c>
      <c r="BJ143" s="14" t="s">
        <v>80</v>
      </c>
      <c r="BK143" s="217">
        <f aca="true" t="shared" si="9" ref="BK143:BK149">ROUND(I143*H143,2)</f>
        <v>0</v>
      </c>
      <c r="BL143" s="14" t="s">
        <v>158</v>
      </c>
      <c r="BM143" s="216" t="s">
        <v>193</v>
      </c>
    </row>
    <row r="144" spans="1:65" s="2" customFormat="1" ht="21.75" customHeight="1">
      <c r="A144" s="31"/>
      <c r="B144" s="32"/>
      <c r="C144" s="205" t="s">
        <v>168</v>
      </c>
      <c r="D144" s="205" t="s">
        <v>153</v>
      </c>
      <c r="E144" s="206" t="s">
        <v>897</v>
      </c>
      <c r="F144" s="207" t="s">
        <v>898</v>
      </c>
      <c r="G144" s="208" t="s">
        <v>172</v>
      </c>
      <c r="H144" s="209">
        <v>121</v>
      </c>
      <c r="I144" s="210"/>
      <c r="J144" s="211">
        <f t="shared" si="0"/>
        <v>0</v>
      </c>
      <c r="K144" s="207" t="s">
        <v>157</v>
      </c>
      <c r="L144" s="36"/>
      <c r="M144" s="212" t="s">
        <v>1</v>
      </c>
      <c r="N144" s="213" t="s">
        <v>40</v>
      </c>
      <c r="O144" s="68"/>
      <c r="P144" s="214">
        <f t="shared" si="1"/>
        <v>0</v>
      </c>
      <c r="Q144" s="214">
        <v>0</v>
      </c>
      <c r="R144" s="214">
        <f t="shared" si="2"/>
        <v>0</v>
      </c>
      <c r="S144" s="214">
        <v>0.002</v>
      </c>
      <c r="T144" s="215">
        <f t="shared" si="3"/>
        <v>0.242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6" t="s">
        <v>158</v>
      </c>
      <c r="AT144" s="216" t="s">
        <v>153</v>
      </c>
      <c r="AU144" s="216" t="s">
        <v>84</v>
      </c>
      <c r="AY144" s="14" t="s">
        <v>151</v>
      </c>
      <c r="BE144" s="217">
        <f t="shared" si="4"/>
        <v>0</v>
      </c>
      <c r="BF144" s="217">
        <f t="shared" si="5"/>
        <v>0</v>
      </c>
      <c r="BG144" s="217">
        <f t="shared" si="6"/>
        <v>0</v>
      </c>
      <c r="BH144" s="217">
        <f t="shared" si="7"/>
        <v>0</v>
      </c>
      <c r="BI144" s="217">
        <f t="shared" si="8"/>
        <v>0</v>
      </c>
      <c r="BJ144" s="14" t="s">
        <v>80</v>
      </c>
      <c r="BK144" s="217">
        <f t="shared" si="9"/>
        <v>0</v>
      </c>
      <c r="BL144" s="14" t="s">
        <v>158</v>
      </c>
      <c r="BM144" s="216" t="s">
        <v>202</v>
      </c>
    </row>
    <row r="145" spans="1:65" s="2" customFormat="1" ht="21.75" customHeight="1">
      <c r="A145" s="31"/>
      <c r="B145" s="32"/>
      <c r="C145" s="205" t="s">
        <v>181</v>
      </c>
      <c r="D145" s="205" t="s">
        <v>153</v>
      </c>
      <c r="E145" s="206" t="s">
        <v>899</v>
      </c>
      <c r="F145" s="207" t="s">
        <v>900</v>
      </c>
      <c r="G145" s="208" t="s">
        <v>205</v>
      </c>
      <c r="H145" s="209">
        <v>640</v>
      </c>
      <c r="I145" s="210"/>
      <c r="J145" s="211">
        <f t="shared" si="0"/>
        <v>0</v>
      </c>
      <c r="K145" s="207" t="s">
        <v>157</v>
      </c>
      <c r="L145" s="36"/>
      <c r="M145" s="212" t="s">
        <v>1</v>
      </c>
      <c r="N145" s="213" t="s">
        <v>40</v>
      </c>
      <c r="O145" s="68"/>
      <c r="P145" s="214">
        <f t="shared" si="1"/>
        <v>0</v>
      </c>
      <c r="Q145" s="214">
        <v>0</v>
      </c>
      <c r="R145" s="214">
        <f t="shared" si="2"/>
        <v>0</v>
      </c>
      <c r="S145" s="214">
        <v>0.002</v>
      </c>
      <c r="T145" s="215">
        <f t="shared" si="3"/>
        <v>1.28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6" t="s">
        <v>158</v>
      </c>
      <c r="AT145" s="216" t="s">
        <v>153</v>
      </c>
      <c r="AU145" s="216" t="s">
        <v>84</v>
      </c>
      <c r="AY145" s="14" t="s">
        <v>151</v>
      </c>
      <c r="BE145" s="217">
        <f t="shared" si="4"/>
        <v>0</v>
      </c>
      <c r="BF145" s="217">
        <f t="shared" si="5"/>
        <v>0</v>
      </c>
      <c r="BG145" s="217">
        <f t="shared" si="6"/>
        <v>0</v>
      </c>
      <c r="BH145" s="217">
        <f t="shared" si="7"/>
        <v>0</v>
      </c>
      <c r="BI145" s="217">
        <f t="shared" si="8"/>
        <v>0</v>
      </c>
      <c r="BJ145" s="14" t="s">
        <v>80</v>
      </c>
      <c r="BK145" s="217">
        <f t="shared" si="9"/>
        <v>0</v>
      </c>
      <c r="BL145" s="14" t="s">
        <v>158</v>
      </c>
      <c r="BM145" s="216" t="s">
        <v>211</v>
      </c>
    </row>
    <row r="146" spans="1:65" s="2" customFormat="1" ht="21.75" customHeight="1">
      <c r="A146" s="31"/>
      <c r="B146" s="32"/>
      <c r="C146" s="205" t="s">
        <v>185</v>
      </c>
      <c r="D146" s="205" t="s">
        <v>153</v>
      </c>
      <c r="E146" s="206" t="s">
        <v>901</v>
      </c>
      <c r="F146" s="207" t="s">
        <v>902</v>
      </c>
      <c r="G146" s="208" t="s">
        <v>205</v>
      </c>
      <c r="H146" s="209">
        <v>110</v>
      </c>
      <c r="I146" s="210"/>
      <c r="J146" s="211">
        <f t="shared" si="0"/>
        <v>0</v>
      </c>
      <c r="K146" s="207" t="s">
        <v>157</v>
      </c>
      <c r="L146" s="36"/>
      <c r="M146" s="212" t="s">
        <v>1</v>
      </c>
      <c r="N146" s="213" t="s">
        <v>40</v>
      </c>
      <c r="O146" s="68"/>
      <c r="P146" s="214">
        <f t="shared" si="1"/>
        <v>0</v>
      </c>
      <c r="Q146" s="214">
        <v>0</v>
      </c>
      <c r="R146" s="214">
        <f t="shared" si="2"/>
        <v>0</v>
      </c>
      <c r="S146" s="214">
        <v>0.004</v>
      </c>
      <c r="T146" s="215">
        <f t="shared" si="3"/>
        <v>0.44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6" t="s">
        <v>158</v>
      </c>
      <c r="AT146" s="216" t="s">
        <v>153</v>
      </c>
      <c r="AU146" s="216" t="s">
        <v>84</v>
      </c>
      <c r="AY146" s="14" t="s">
        <v>151</v>
      </c>
      <c r="BE146" s="217">
        <f t="shared" si="4"/>
        <v>0</v>
      </c>
      <c r="BF146" s="217">
        <f t="shared" si="5"/>
        <v>0</v>
      </c>
      <c r="BG146" s="217">
        <f t="shared" si="6"/>
        <v>0</v>
      </c>
      <c r="BH146" s="217">
        <f t="shared" si="7"/>
        <v>0</v>
      </c>
      <c r="BI146" s="217">
        <f t="shared" si="8"/>
        <v>0</v>
      </c>
      <c r="BJ146" s="14" t="s">
        <v>80</v>
      </c>
      <c r="BK146" s="217">
        <f t="shared" si="9"/>
        <v>0</v>
      </c>
      <c r="BL146" s="14" t="s">
        <v>158</v>
      </c>
      <c r="BM146" s="216" t="s">
        <v>218</v>
      </c>
    </row>
    <row r="147" spans="1:65" s="2" customFormat="1" ht="21.75" customHeight="1">
      <c r="A147" s="31"/>
      <c r="B147" s="32"/>
      <c r="C147" s="205" t="s">
        <v>189</v>
      </c>
      <c r="D147" s="205" t="s">
        <v>153</v>
      </c>
      <c r="E147" s="206" t="s">
        <v>903</v>
      </c>
      <c r="F147" s="207" t="s">
        <v>904</v>
      </c>
      <c r="G147" s="208" t="s">
        <v>205</v>
      </c>
      <c r="H147" s="209">
        <v>110</v>
      </c>
      <c r="I147" s="210"/>
      <c r="J147" s="211">
        <f t="shared" si="0"/>
        <v>0</v>
      </c>
      <c r="K147" s="207" t="s">
        <v>157</v>
      </c>
      <c r="L147" s="36"/>
      <c r="M147" s="212" t="s">
        <v>1</v>
      </c>
      <c r="N147" s="213" t="s">
        <v>40</v>
      </c>
      <c r="O147" s="68"/>
      <c r="P147" s="214">
        <f t="shared" si="1"/>
        <v>0</v>
      </c>
      <c r="Q147" s="214">
        <v>0</v>
      </c>
      <c r="R147" s="214">
        <f t="shared" si="2"/>
        <v>0</v>
      </c>
      <c r="S147" s="214">
        <v>0.005</v>
      </c>
      <c r="T147" s="215">
        <f t="shared" si="3"/>
        <v>0.55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6" t="s">
        <v>158</v>
      </c>
      <c r="AT147" s="216" t="s">
        <v>153</v>
      </c>
      <c r="AU147" s="216" t="s">
        <v>84</v>
      </c>
      <c r="AY147" s="14" t="s">
        <v>151</v>
      </c>
      <c r="BE147" s="217">
        <f t="shared" si="4"/>
        <v>0</v>
      </c>
      <c r="BF147" s="217">
        <f t="shared" si="5"/>
        <v>0</v>
      </c>
      <c r="BG147" s="217">
        <f t="shared" si="6"/>
        <v>0</v>
      </c>
      <c r="BH147" s="217">
        <f t="shared" si="7"/>
        <v>0</v>
      </c>
      <c r="BI147" s="217">
        <f t="shared" si="8"/>
        <v>0</v>
      </c>
      <c r="BJ147" s="14" t="s">
        <v>80</v>
      </c>
      <c r="BK147" s="217">
        <f t="shared" si="9"/>
        <v>0</v>
      </c>
      <c r="BL147" s="14" t="s">
        <v>158</v>
      </c>
      <c r="BM147" s="216" t="s">
        <v>228</v>
      </c>
    </row>
    <row r="148" spans="1:65" s="2" customFormat="1" ht="21.75" customHeight="1">
      <c r="A148" s="31"/>
      <c r="B148" s="32"/>
      <c r="C148" s="205" t="s">
        <v>193</v>
      </c>
      <c r="D148" s="205" t="s">
        <v>153</v>
      </c>
      <c r="E148" s="206" t="s">
        <v>905</v>
      </c>
      <c r="F148" s="207" t="s">
        <v>906</v>
      </c>
      <c r="G148" s="208" t="s">
        <v>205</v>
      </c>
      <c r="H148" s="209">
        <v>36.8</v>
      </c>
      <c r="I148" s="210"/>
      <c r="J148" s="211">
        <f t="shared" si="0"/>
        <v>0</v>
      </c>
      <c r="K148" s="207" t="s">
        <v>157</v>
      </c>
      <c r="L148" s="36"/>
      <c r="M148" s="212" t="s">
        <v>1</v>
      </c>
      <c r="N148" s="213" t="s">
        <v>40</v>
      </c>
      <c r="O148" s="68"/>
      <c r="P148" s="214">
        <f t="shared" si="1"/>
        <v>0</v>
      </c>
      <c r="Q148" s="214">
        <v>9E-05</v>
      </c>
      <c r="R148" s="214">
        <f t="shared" si="2"/>
        <v>0.003312</v>
      </c>
      <c r="S148" s="214">
        <v>0.003</v>
      </c>
      <c r="T148" s="215">
        <f t="shared" si="3"/>
        <v>0.1104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6" t="s">
        <v>158</v>
      </c>
      <c r="AT148" s="216" t="s">
        <v>153</v>
      </c>
      <c r="AU148" s="216" t="s">
        <v>84</v>
      </c>
      <c r="AY148" s="14" t="s">
        <v>151</v>
      </c>
      <c r="BE148" s="217">
        <f t="shared" si="4"/>
        <v>0</v>
      </c>
      <c r="BF148" s="217">
        <f t="shared" si="5"/>
        <v>0</v>
      </c>
      <c r="BG148" s="217">
        <f t="shared" si="6"/>
        <v>0</v>
      </c>
      <c r="BH148" s="217">
        <f t="shared" si="7"/>
        <v>0</v>
      </c>
      <c r="BI148" s="217">
        <f t="shared" si="8"/>
        <v>0</v>
      </c>
      <c r="BJ148" s="14" t="s">
        <v>80</v>
      </c>
      <c r="BK148" s="217">
        <f t="shared" si="9"/>
        <v>0</v>
      </c>
      <c r="BL148" s="14" t="s">
        <v>158</v>
      </c>
      <c r="BM148" s="216" t="s">
        <v>237</v>
      </c>
    </row>
    <row r="149" spans="1:65" s="2" customFormat="1" ht="21.75" customHeight="1">
      <c r="A149" s="31"/>
      <c r="B149" s="32"/>
      <c r="C149" s="205" t="s">
        <v>198</v>
      </c>
      <c r="D149" s="205" t="s">
        <v>153</v>
      </c>
      <c r="E149" s="206" t="s">
        <v>907</v>
      </c>
      <c r="F149" s="207" t="s">
        <v>908</v>
      </c>
      <c r="G149" s="208" t="s">
        <v>205</v>
      </c>
      <c r="H149" s="209">
        <v>10</v>
      </c>
      <c r="I149" s="210"/>
      <c r="J149" s="211">
        <f t="shared" si="0"/>
        <v>0</v>
      </c>
      <c r="K149" s="207" t="s">
        <v>157</v>
      </c>
      <c r="L149" s="36"/>
      <c r="M149" s="212" t="s">
        <v>1</v>
      </c>
      <c r="N149" s="213" t="s">
        <v>40</v>
      </c>
      <c r="O149" s="68"/>
      <c r="P149" s="214">
        <f t="shared" si="1"/>
        <v>0</v>
      </c>
      <c r="Q149" s="214">
        <v>0</v>
      </c>
      <c r="R149" s="214">
        <f t="shared" si="2"/>
        <v>0</v>
      </c>
      <c r="S149" s="214">
        <v>0</v>
      </c>
      <c r="T149" s="215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6" t="s">
        <v>158</v>
      </c>
      <c r="AT149" s="216" t="s">
        <v>153</v>
      </c>
      <c r="AU149" s="216" t="s">
        <v>84</v>
      </c>
      <c r="AY149" s="14" t="s">
        <v>151</v>
      </c>
      <c r="BE149" s="217">
        <f t="shared" si="4"/>
        <v>0</v>
      </c>
      <c r="BF149" s="217">
        <f t="shared" si="5"/>
        <v>0</v>
      </c>
      <c r="BG149" s="217">
        <f t="shared" si="6"/>
        <v>0</v>
      </c>
      <c r="BH149" s="217">
        <f t="shared" si="7"/>
        <v>0</v>
      </c>
      <c r="BI149" s="217">
        <f t="shared" si="8"/>
        <v>0</v>
      </c>
      <c r="BJ149" s="14" t="s">
        <v>80</v>
      </c>
      <c r="BK149" s="217">
        <f t="shared" si="9"/>
        <v>0</v>
      </c>
      <c r="BL149" s="14" t="s">
        <v>158</v>
      </c>
      <c r="BM149" s="216" t="s">
        <v>250</v>
      </c>
    </row>
    <row r="150" spans="2:63" s="12" customFormat="1" ht="22.9" customHeight="1">
      <c r="B150" s="189"/>
      <c r="C150" s="190"/>
      <c r="D150" s="191" t="s">
        <v>74</v>
      </c>
      <c r="E150" s="203" t="s">
        <v>226</v>
      </c>
      <c r="F150" s="203" t="s">
        <v>227</v>
      </c>
      <c r="G150" s="190"/>
      <c r="H150" s="190"/>
      <c r="I150" s="193"/>
      <c r="J150" s="204">
        <f>BK150</f>
        <v>0</v>
      </c>
      <c r="K150" s="190"/>
      <c r="L150" s="195"/>
      <c r="M150" s="196"/>
      <c r="N150" s="197"/>
      <c r="O150" s="197"/>
      <c r="P150" s="198">
        <f>SUM(P151:P154)</f>
        <v>0</v>
      </c>
      <c r="Q150" s="197"/>
      <c r="R150" s="198">
        <f>SUM(R151:R154)</f>
        <v>0</v>
      </c>
      <c r="S150" s="197"/>
      <c r="T150" s="199">
        <f>SUM(T151:T154)</f>
        <v>0</v>
      </c>
      <c r="AR150" s="200" t="s">
        <v>80</v>
      </c>
      <c r="AT150" s="201" t="s">
        <v>74</v>
      </c>
      <c r="AU150" s="201" t="s">
        <v>80</v>
      </c>
      <c r="AY150" s="200" t="s">
        <v>151</v>
      </c>
      <c r="BK150" s="202">
        <f>SUM(BK151:BK154)</f>
        <v>0</v>
      </c>
    </row>
    <row r="151" spans="1:65" s="2" customFormat="1" ht="21.75" customHeight="1">
      <c r="A151" s="31"/>
      <c r="B151" s="32"/>
      <c r="C151" s="205" t="s">
        <v>202</v>
      </c>
      <c r="D151" s="205" t="s">
        <v>153</v>
      </c>
      <c r="E151" s="206" t="s">
        <v>909</v>
      </c>
      <c r="F151" s="207" t="s">
        <v>910</v>
      </c>
      <c r="G151" s="208" t="s">
        <v>231</v>
      </c>
      <c r="H151" s="209">
        <v>3.458</v>
      </c>
      <c r="I151" s="210"/>
      <c r="J151" s="211">
        <f>ROUND(I151*H151,2)</f>
        <v>0</v>
      </c>
      <c r="K151" s="207" t="s">
        <v>157</v>
      </c>
      <c r="L151" s="36"/>
      <c r="M151" s="212" t="s">
        <v>1</v>
      </c>
      <c r="N151" s="213" t="s">
        <v>40</v>
      </c>
      <c r="O151" s="68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6" t="s">
        <v>158</v>
      </c>
      <c r="AT151" s="216" t="s">
        <v>153</v>
      </c>
      <c r="AU151" s="216" t="s">
        <v>84</v>
      </c>
      <c r="AY151" s="14" t="s">
        <v>151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4" t="s">
        <v>80</v>
      </c>
      <c r="BK151" s="217">
        <f>ROUND(I151*H151,2)</f>
        <v>0</v>
      </c>
      <c r="BL151" s="14" t="s">
        <v>158</v>
      </c>
      <c r="BM151" s="216" t="s">
        <v>258</v>
      </c>
    </row>
    <row r="152" spans="1:65" s="2" customFormat="1" ht="21.75" customHeight="1">
      <c r="A152" s="31"/>
      <c r="B152" s="32"/>
      <c r="C152" s="205" t="s">
        <v>207</v>
      </c>
      <c r="D152" s="205" t="s">
        <v>153</v>
      </c>
      <c r="E152" s="206" t="s">
        <v>234</v>
      </c>
      <c r="F152" s="207" t="s">
        <v>235</v>
      </c>
      <c r="G152" s="208" t="s">
        <v>231</v>
      </c>
      <c r="H152" s="209">
        <v>3.458</v>
      </c>
      <c r="I152" s="210"/>
      <c r="J152" s="211">
        <f>ROUND(I152*H152,2)</f>
        <v>0</v>
      </c>
      <c r="K152" s="207" t="s">
        <v>157</v>
      </c>
      <c r="L152" s="36"/>
      <c r="M152" s="212" t="s">
        <v>1</v>
      </c>
      <c r="N152" s="213" t="s">
        <v>40</v>
      </c>
      <c r="O152" s="68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6" t="s">
        <v>158</v>
      </c>
      <c r="AT152" s="216" t="s">
        <v>153</v>
      </c>
      <c r="AU152" s="216" t="s">
        <v>84</v>
      </c>
      <c r="AY152" s="14" t="s">
        <v>151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4" t="s">
        <v>80</v>
      </c>
      <c r="BK152" s="217">
        <f>ROUND(I152*H152,2)</f>
        <v>0</v>
      </c>
      <c r="BL152" s="14" t="s">
        <v>158</v>
      </c>
      <c r="BM152" s="216" t="s">
        <v>266</v>
      </c>
    </row>
    <row r="153" spans="1:65" s="2" customFormat="1" ht="21.75" customHeight="1">
      <c r="A153" s="31"/>
      <c r="B153" s="32"/>
      <c r="C153" s="205" t="s">
        <v>211</v>
      </c>
      <c r="D153" s="205" t="s">
        <v>153</v>
      </c>
      <c r="E153" s="206" t="s">
        <v>238</v>
      </c>
      <c r="F153" s="207" t="s">
        <v>239</v>
      </c>
      <c r="G153" s="208" t="s">
        <v>231</v>
      </c>
      <c r="H153" s="209">
        <v>31.122</v>
      </c>
      <c r="I153" s="210"/>
      <c r="J153" s="211">
        <f>ROUND(I153*H153,2)</f>
        <v>0</v>
      </c>
      <c r="K153" s="207" t="s">
        <v>157</v>
      </c>
      <c r="L153" s="36"/>
      <c r="M153" s="212" t="s">
        <v>1</v>
      </c>
      <c r="N153" s="213" t="s">
        <v>40</v>
      </c>
      <c r="O153" s="68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6" t="s">
        <v>158</v>
      </c>
      <c r="AT153" s="216" t="s">
        <v>153</v>
      </c>
      <c r="AU153" s="216" t="s">
        <v>84</v>
      </c>
      <c r="AY153" s="14" t="s">
        <v>151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4" t="s">
        <v>80</v>
      </c>
      <c r="BK153" s="217">
        <f>ROUND(I153*H153,2)</f>
        <v>0</v>
      </c>
      <c r="BL153" s="14" t="s">
        <v>158</v>
      </c>
      <c r="BM153" s="216" t="s">
        <v>274</v>
      </c>
    </row>
    <row r="154" spans="1:65" s="2" customFormat="1" ht="21.75" customHeight="1">
      <c r="A154" s="31"/>
      <c r="B154" s="32"/>
      <c r="C154" s="205" t="s">
        <v>8</v>
      </c>
      <c r="D154" s="205" t="s">
        <v>153</v>
      </c>
      <c r="E154" s="206" t="s">
        <v>911</v>
      </c>
      <c r="F154" s="207" t="s">
        <v>912</v>
      </c>
      <c r="G154" s="208" t="s">
        <v>231</v>
      </c>
      <c r="H154" s="209">
        <v>3.458</v>
      </c>
      <c r="I154" s="210"/>
      <c r="J154" s="211">
        <f>ROUND(I154*H154,2)</f>
        <v>0</v>
      </c>
      <c r="K154" s="207" t="s">
        <v>1</v>
      </c>
      <c r="L154" s="36"/>
      <c r="M154" s="212" t="s">
        <v>1</v>
      </c>
      <c r="N154" s="213" t="s">
        <v>40</v>
      </c>
      <c r="O154" s="68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6" t="s">
        <v>158</v>
      </c>
      <c r="AT154" s="216" t="s">
        <v>153</v>
      </c>
      <c r="AU154" s="216" t="s">
        <v>84</v>
      </c>
      <c r="AY154" s="14" t="s">
        <v>151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4" t="s">
        <v>80</v>
      </c>
      <c r="BK154" s="217">
        <f>ROUND(I154*H154,2)</f>
        <v>0</v>
      </c>
      <c r="BL154" s="14" t="s">
        <v>158</v>
      </c>
      <c r="BM154" s="216" t="s">
        <v>282</v>
      </c>
    </row>
    <row r="155" spans="2:63" s="12" customFormat="1" ht="22.9" customHeight="1">
      <c r="B155" s="189"/>
      <c r="C155" s="190"/>
      <c r="D155" s="191" t="s">
        <v>74</v>
      </c>
      <c r="E155" s="203" t="s">
        <v>241</v>
      </c>
      <c r="F155" s="203" t="s">
        <v>242</v>
      </c>
      <c r="G155" s="190"/>
      <c r="H155" s="190"/>
      <c r="I155" s="193"/>
      <c r="J155" s="204">
        <f>BK155</f>
        <v>0</v>
      </c>
      <c r="K155" s="190"/>
      <c r="L155" s="195"/>
      <c r="M155" s="196"/>
      <c r="N155" s="197"/>
      <c r="O155" s="197"/>
      <c r="P155" s="198">
        <f>P156</f>
        <v>0</v>
      </c>
      <c r="Q155" s="197"/>
      <c r="R155" s="198">
        <f>R156</f>
        <v>0</v>
      </c>
      <c r="S155" s="197"/>
      <c r="T155" s="199">
        <f>T156</f>
        <v>0</v>
      </c>
      <c r="AR155" s="200" t="s">
        <v>80</v>
      </c>
      <c r="AT155" s="201" t="s">
        <v>74</v>
      </c>
      <c r="AU155" s="201" t="s">
        <v>80</v>
      </c>
      <c r="AY155" s="200" t="s">
        <v>151</v>
      </c>
      <c r="BK155" s="202">
        <f>BK156</f>
        <v>0</v>
      </c>
    </row>
    <row r="156" spans="1:65" s="2" customFormat="1" ht="16.5" customHeight="1">
      <c r="A156" s="31"/>
      <c r="B156" s="32"/>
      <c r="C156" s="205" t="s">
        <v>218</v>
      </c>
      <c r="D156" s="205" t="s">
        <v>153</v>
      </c>
      <c r="E156" s="206" t="s">
        <v>913</v>
      </c>
      <c r="F156" s="207" t="s">
        <v>914</v>
      </c>
      <c r="G156" s="208" t="s">
        <v>231</v>
      </c>
      <c r="H156" s="209">
        <v>3.863</v>
      </c>
      <c r="I156" s="210"/>
      <c r="J156" s="211">
        <f>ROUND(I156*H156,2)</f>
        <v>0</v>
      </c>
      <c r="K156" s="207" t="s">
        <v>157</v>
      </c>
      <c r="L156" s="36"/>
      <c r="M156" s="212" t="s">
        <v>1</v>
      </c>
      <c r="N156" s="213" t="s">
        <v>40</v>
      </c>
      <c r="O156" s="68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6" t="s">
        <v>158</v>
      </c>
      <c r="AT156" s="216" t="s">
        <v>153</v>
      </c>
      <c r="AU156" s="216" t="s">
        <v>84</v>
      </c>
      <c r="AY156" s="14" t="s">
        <v>151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4" t="s">
        <v>80</v>
      </c>
      <c r="BK156" s="217">
        <f>ROUND(I156*H156,2)</f>
        <v>0</v>
      </c>
      <c r="BL156" s="14" t="s">
        <v>158</v>
      </c>
      <c r="BM156" s="216" t="s">
        <v>290</v>
      </c>
    </row>
    <row r="157" spans="2:63" s="12" customFormat="1" ht="25.9" customHeight="1">
      <c r="B157" s="189"/>
      <c r="C157" s="190"/>
      <c r="D157" s="191" t="s">
        <v>74</v>
      </c>
      <c r="E157" s="192" t="s">
        <v>246</v>
      </c>
      <c r="F157" s="192" t="s">
        <v>247</v>
      </c>
      <c r="G157" s="190"/>
      <c r="H157" s="190"/>
      <c r="I157" s="193"/>
      <c r="J157" s="194">
        <f>BK157</f>
        <v>0</v>
      </c>
      <c r="K157" s="190"/>
      <c r="L157" s="195"/>
      <c r="M157" s="196"/>
      <c r="N157" s="197"/>
      <c r="O157" s="197"/>
      <c r="P157" s="198">
        <f>P158+P199+P201</f>
        <v>0</v>
      </c>
      <c r="Q157" s="197"/>
      <c r="R157" s="198">
        <f>R158+R199+R201</f>
        <v>4.0515566</v>
      </c>
      <c r="S157" s="197"/>
      <c r="T157" s="199">
        <f>T158+T199+T201</f>
        <v>0.8353725</v>
      </c>
      <c r="AR157" s="200" t="s">
        <v>84</v>
      </c>
      <c r="AT157" s="201" t="s">
        <v>74</v>
      </c>
      <c r="AU157" s="201" t="s">
        <v>75</v>
      </c>
      <c r="AY157" s="200" t="s">
        <v>151</v>
      </c>
      <c r="BK157" s="202">
        <f>BK158+BK199+BK201</f>
        <v>0</v>
      </c>
    </row>
    <row r="158" spans="2:63" s="12" customFormat="1" ht="22.9" customHeight="1">
      <c r="B158" s="189"/>
      <c r="C158" s="190"/>
      <c r="D158" s="191" t="s">
        <v>74</v>
      </c>
      <c r="E158" s="203" t="s">
        <v>915</v>
      </c>
      <c r="F158" s="203" t="s">
        <v>916</v>
      </c>
      <c r="G158" s="190"/>
      <c r="H158" s="190"/>
      <c r="I158" s="193"/>
      <c r="J158" s="204">
        <f>BK158</f>
        <v>0</v>
      </c>
      <c r="K158" s="190"/>
      <c r="L158" s="195"/>
      <c r="M158" s="196"/>
      <c r="N158" s="197"/>
      <c r="O158" s="197"/>
      <c r="P158" s="198">
        <f>SUM(P159:P198)</f>
        <v>0</v>
      </c>
      <c r="Q158" s="197"/>
      <c r="R158" s="198">
        <f>SUM(R159:R198)</f>
        <v>0.006614000000000001</v>
      </c>
      <c r="S158" s="197"/>
      <c r="T158" s="199">
        <f>SUM(T159:T198)</f>
        <v>0</v>
      </c>
      <c r="AR158" s="200" t="s">
        <v>84</v>
      </c>
      <c r="AT158" s="201" t="s">
        <v>74</v>
      </c>
      <c r="AU158" s="201" t="s">
        <v>80</v>
      </c>
      <c r="AY158" s="200" t="s">
        <v>151</v>
      </c>
      <c r="BK158" s="202">
        <f>SUM(BK159:BK198)</f>
        <v>0</v>
      </c>
    </row>
    <row r="159" spans="1:65" s="2" customFormat="1" ht="21.75" customHeight="1">
      <c r="A159" s="31"/>
      <c r="B159" s="32"/>
      <c r="C159" s="205" t="s">
        <v>222</v>
      </c>
      <c r="D159" s="205" t="s">
        <v>153</v>
      </c>
      <c r="E159" s="206" t="s">
        <v>1080</v>
      </c>
      <c r="F159" s="207" t="s">
        <v>1081</v>
      </c>
      <c r="G159" s="208" t="s">
        <v>205</v>
      </c>
      <c r="H159" s="209">
        <v>83</v>
      </c>
      <c r="I159" s="210"/>
      <c r="J159" s="211">
        <f aca="true" t="shared" si="10" ref="J159:J198">ROUND(I159*H159,2)</f>
        <v>0</v>
      </c>
      <c r="K159" s="207" t="s">
        <v>157</v>
      </c>
      <c r="L159" s="36"/>
      <c r="M159" s="212" t="s">
        <v>1</v>
      </c>
      <c r="N159" s="213" t="s">
        <v>40</v>
      </c>
      <c r="O159" s="68"/>
      <c r="P159" s="214">
        <f aca="true" t="shared" si="11" ref="P159:P198">O159*H159</f>
        <v>0</v>
      </c>
      <c r="Q159" s="214">
        <v>0</v>
      </c>
      <c r="R159" s="214">
        <f aca="true" t="shared" si="12" ref="R159:R198">Q159*H159</f>
        <v>0</v>
      </c>
      <c r="S159" s="214">
        <v>0</v>
      </c>
      <c r="T159" s="215">
        <f aca="true" t="shared" si="13" ref="T159:T198"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6" t="s">
        <v>218</v>
      </c>
      <c r="AT159" s="216" t="s">
        <v>153</v>
      </c>
      <c r="AU159" s="216" t="s">
        <v>84</v>
      </c>
      <c r="AY159" s="14" t="s">
        <v>151</v>
      </c>
      <c r="BE159" s="217">
        <f aca="true" t="shared" si="14" ref="BE159:BE198">IF(N159="základní",J159,0)</f>
        <v>0</v>
      </c>
      <c r="BF159" s="217">
        <f aca="true" t="shared" si="15" ref="BF159:BF198">IF(N159="snížená",J159,0)</f>
        <v>0</v>
      </c>
      <c r="BG159" s="217">
        <f aca="true" t="shared" si="16" ref="BG159:BG198">IF(N159="zákl. přenesená",J159,0)</f>
        <v>0</v>
      </c>
      <c r="BH159" s="217">
        <f aca="true" t="shared" si="17" ref="BH159:BH198">IF(N159="sníž. přenesená",J159,0)</f>
        <v>0</v>
      </c>
      <c r="BI159" s="217">
        <f aca="true" t="shared" si="18" ref="BI159:BI198">IF(N159="nulová",J159,0)</f>
        <v>0</v>
      </c>
      <c r="BJ159" s="14" t="s">
        <v>80</v>
      </c>
      <c r="BK159" s="217">
        <f aca="true" t="shared" si="19" ref="BK159:BK198">ROUND(I159*H159,2)</f>
        <v>0</v>
      </c>
      <c r="BL159" s="14" t="s">
        <v>218</v>
      </c>
      <c r="BM159" s="216" t="s">
        <v>298</v>
      </c>
    </row>
    <row r="160" spans="1:65" s="2" customFormat="1" ht="16.5" customHeight="1">
      <c r="A160" s="31"/>
      <c r="B160" s="32"/>
      <c r="C160" s="219" t="s">
        <v>228</v>
      </c>
      <c r="D160" s="219" t="s">
        <v>537</v>
      </c>
      <c r="E160" s="220" t="s">
        <v>1082</v>
      </c>
      <c r="F160" s="221" t="s">
        <v>1083</v>
      </c>
      <c r="G160" s="222" t="s">
        <v>205</v>
      </c>
      <c r="H160" s="223">
        <v>35</v>
      </c>
      <c r="I160" s="224"/>
      <c r="J160" s="225">
        <f t="shared" si="10"/>
        <v>0</v>
      </c>
      <c r="K160" s="221" t="s">
        <v>1</v>
      </c>
      <c r="L160" s="226"/>
      <c r="M160" s="227" t="s">
        <v>1</v>
      </c>
      <c r="N160" s="228" t="s">
        <v>40</v>
      </c>
      <c r="O160" s="68"/>
      <c r="P160" s="214">
        <f t="shared" si="11"/>
        <v>0</v>
      </c>
      <c r="Q160" s="214">
        <v>0</v>
      </c>
      <c r="R160" s="214">
        <f t="shared" si="12"/>
        <v>0</v>
      </c>
      <c r="S160" s="214">
        <v>0</v>
      </c>
      <c r="T160" s="215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6" t="s">
        <v>290</v>
      </c>
      <c r="AT160" s="216" t="s">
        <v>537</v>
      </c>
      <c r="AU160" s="216" t="s">
        <v>84</v>
      </c>
      <c r="AY160" s="14" t="s">
        <v>151</v>
      </c>
      <c r="BE160" s="217">
        <f t="shared" si="14"/>
        <v>0</v>
      </c>
      <c r="BF160" s="217">
        <f t="shared" si="15"/>
        <v>0</v>
      </c>
      <c r="BG160" s="217">
        <f t="shared" si="16"/>
        <v>0</v>
      </c>
      <c r="BH160" s="217">
        <f t="shared" si="17"/>
        <v>0</v>
      </c>
      <c r="BI160" s="217">
        <f t="shared" si="18"/>
        <v>0</v>
      </c>
      <c r="BJ160" s="14" t="s">
        <v>80</v>
      </c>
      <c r="BK160" s="217">
        <f t="shared" si="19"/>
        <v>0</v>
      </c>
      <c r="BL160" s="14" t="s">
        <v>218</v>
      </c>
      <c r="BM160" s="216" t="s">
        <v>306</v>
      </c>
    </row>
    <row r="161" spans="1:65" s="2" customFormat="1" ht="16.5" customHeight="1">
      <c r="A161" s="31"/>
      <c r="B161" s="32"/>
      <c r="C161" s="219" t="s">
        <v>233</v>
      </c>
      <c r="D161" s="219" t="s">
        <v>537</v>
      </c>
      <c r="E161" s="220" t="s">
        <v>1084</v>
      </c>
      <c r="F161" s="221" t="s">
        <v>1085</v>
      </c>
      <c r="G161" s="222" t="s">
        <v>205</v>
      </c>
      <c r="H161" s="223">
        <v>48</v>
      </c>
      <c r="I161" s="224"/>
      <c r="J161" s="225">
        <f t="shared" si="10"/>
        <v>0</v>
      </c>
      <c r="K161" s="221" t="s">
        <v>1</v>
      </c>
      <c r="L161" s="226"/>
      <c r="M161" s="227" t="s">
        <v>1</v>
      </c>
      <c r="N161" s="228" t="s">
        <v>40</v>
      </c>
      <c r="O161" s="68"/>
      <c r="P161" s="214">
        <f t="shared" si="11"/>
        <v>0</v>
      </c>
      <c r="Q161" s="214">
        <v>0</v>
      </c>
      <c r="R161" s="214">
        <f t="shared" si="12"/>
        <v>0</v>
      </c>
      <c r="S161" s="214">
        <v>0</v>
      </c>
      <c r="T161" s="215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6" t="s">
        <v>290</v>
      </c>
      <c r="AT161" s="216" t="s">
        <v>537</v>
      </c>
      <c r="AU161" s="216" t="s">
        <v>84</v>
      </c>
      <c r="AY161" s="14" t="s">
        <v>151</v>
      </c>
      <c r="BE161" s="217">
        <f t="shared" si="14"/>
        <v>0</v>
      </c>
      <c r="BF161" s="217">
        <f t="shared" si="15"/>
        <v>0</v>
      </c>
      <c r="BG161" s="217">
        <f t="shared" si="16"/>
        <v>0</v>
      </c>
      <c r="BH161" s="217">
        <f t="shared" si="17"/>
        <v>0</v>
      </c>
      <c r="BI161" s="217">
        <f t="shared" si="18"/>
        <v>0</v>
      </c>
      <c r="BJ161" s="14" t="s">
        <v>80</v>
      </c>
      <c r="BK161" s="217">
        <f t="shared" si="19"/>
        <v>0</v>
      </c>
      <c r="BL161" s="14" t="s">
        <v>218</v>
      </c>
      <c r="BM161" s="216" t="s">
        <v>314</v>
      </c>
    </row>
    <row r="162" spans="1:65" s="2" customFormat="1" ht="21.75" customHeight="1">
      <c r="A162" s="31"/>
      <c r="B162" s="32"/>
      <c r="C162" s="205" t="s">
        <v>237</v>
      </c>
      <c r="D162" s="205" t="s">
        <v>153</v>
      </c>
      <c r="E162" s="206" t="s">
        <v>1076</v>
      </c>
      <c r="F162" s="207" t="s">
        <v>1077</v>
      </c>
      <c r="G162" s="208" t="s">
        <v>205</v>
      </c>
      <c r="H162" s="209">
        <v>25</v>
      </c>
      <c r="I162" s="210"/>
      <c r="J162" s="211">
        <f t="shared" si="10"/>
        <v>0</v>
      </c>
      <c r="K162" s="207" t="s">
        <v>157</v>
      </c>
      <c r="L162" s="36"/>
      <c r="M162" s="212" t="s">
        <v>1</v>
      </c>
      <c r="N162" s="213" t="s">
        <v>40</v>
      </c>
      <c r="O162" s="68"/>
      <c r="P162" s="214">
        <f t="shared" si="11"/>
        <v>0</v>
      </c>
      <c r="Q162" s="214">
        <v>0</v>
      </c>
      <c r="R162" s="214">
        <f t="shared" si="12"/>
        <v>0</v>
      </c>
      <c r="S162" s="214">
        <v>0</v>
      </c>
      <c r="T162" s="21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6" t="s">
        <v>218</v>
      </c>
      <c r="AT162" s="216" t="s">
        <v>153</v>
      </c>
      <c r="AU162" s="216" t="s">
        <v>84</v>
      </c>
      <c r="AY162" s="14" t="s">
        <v>151</v>
      </c>
      <c r="BE162" s="217">
        <f t="shared" si="14"/>
        <v>0</v>
      </c>
      <c r="BF162" s="217">
        <f t="shared" si="15"/>
        <v>0</v>
      </c>
      <c r="BG162" s="217">
        <f t="shared" si="16"/>
        <v>0</v>
      </c>
      <c r="BH162" s="217">
        <f t="shared" si="17"/>
        <v>0</v>
      </c>
      <c r="BI162" s="217">
        <f t="shared" si="18"/>
        <v>0</v>
      </c>
      <c r="BJ162" s="14" t="s">
        <v>80</v>
      </c>
      <c r="BK162" s="217">
        <f t="shared" si="19"/>
        <v>0</v>
      </c>
      <c r="BL162" s="14" t="s">
        <v>218</v>
      </c>
      <c r="BM162" s="216" t="s">
        <v>322</v>
      </c>
    </row>
    <row r="163" spans="1:65" s="2" customFormat="1" ht="16.5" customHeight="1">
      <c r="A163" s="31"/>
      <c r="B163" s="32"/>
      <c r="C163" s="219" t="s">
        <v>7</v>
      </c>
      <c r="D163" s="219" t="s">
        <v>537</v>
      </c>
      <c r="E163" s="220" t="s">
        <v>1078</v>
      </c>
      <c r="F163" s="221" t="s">
        <v>1079</v>
      </c>
      <c r="G163" s="222" t="s">
        <v>205</v>
      </c>
      <c r="H163" s="223">
        <v>25</v>
      </c>
      <c r="I163" s="224"/>
      <c r="J163" s="225">
        <f t="shared" si="10"/>
        <v>0</v>
      </c>
      <c r="K163" s="221" t="s">
        <v>1</v>
      </c>
      <c r="L163" s="226"/>
      <c r="M163" s="227" t="s">
        <v>1</v>
      </c>
      <c r="N163" s="228" t="s">
        <v>40</v>
      </c>
      <c r="O163" s="68"/>
      <c r="P163" s="214">
        <f t="shared" si="11"/>
        <v>0</v>
      </c>
      <c r="Q163" s="214">
        <v>0</v>
      </c>
      <c r="R163" s="214">
        <f t="shared" si="12"/>
        <v>0</v>
      </c>
      <c r="S163" s="214">
        <v>0</v>
      </c>
      <c r="T163" s="215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6" t="s">
        <v>290</v>
      </c>
      <c r="AT163" s="216" t="s">
        <v>537</v>
      </c>
      <c r="AU163" s="216" t="s">
        <v>84</v>
      </c>
      <c r="AY163" s="14" t="s">
        <v>151</v>
      </c>
      <c r="BE163" s="217">
        <f t="shared" si="14"/>
        <v>0</v>
      </c>
      <c r="BF163" s="217">
        <f t="shared" si="15"/>
        <v>0</v>
      </c>
      <c r="BG163" s="217">
        <f t="shared" si="16"/>
        <v>0</v>
      </c>
      <c r="BH163" s="217">
        <f t="shared" si="17"/>
        <v>0</v>
      </c>
      <c r="BI163" s="217">
        <f t="shared" si="18"/>
        <v>0</v>
      </c>
      <c r="BJ163" s="14" t="s">
        <v>80</v>
      </c>
      <c r="BK163" s="217">
        <f t="shared" si="19"/>
        <v>0</v>
      </c>
      <c r="BL163" s="14" t="s">
        <v>218</v>
      </c>
      <c r="BM163" s="216" t="s">
        <v>330</v>
      </c>
    </row>
    <row r="164" spans="1:65" s="2" customFormat="1" ht="16.5" customHeight="1">
      <c r="A164" s="31"/>
      <c r="B164" s="32"/>
      <c r="C164" s="205" t="s">
        <v>250</v>
      </c>
      <c r="D164" s="205" t="s">
        <v>153</v>
      </c>
      <c r="E164" s="206" t="s">
        <v>1086</v>
      </c>
      <c r="F164" s="207" t="s">
        <v>1087</v>
      </c>
      <c r="G164" s="208" t="s">
        <v>172</v>
      </c>
      <c r="H164" s="209">
        <v>121</v>
      </c>
      <c r="I164" s="210"/>
      <c r="J164" s="211">
        <f t="shared" si="10"/>
        <v>0</v>
      </c>
      <c r="K164" s="207" t="s">
        <v>157</v>
      </c>
      <c r="L164" s="36"/>
      <c r="M164" s="212" t="s">
        <v>1</v>
      </c>
      <c r="N164" s="213" t="s">
        <v>40</v>
      </c>
      <c r="O164" s="68"/>
      <c r="P164" s="214">
        <f t="shared" si="11"/>
        <v>0</v>
      </c>
      <c r="Q164" s="214">
        <v>0</v>
      </c>
      <c r="R164" s="214">
        <f t="shared" si="12"/>
        <v>0</v>
      </c>
      <c r="S164" s="214">
        <v>0</v>
      </c>
      <c r="T164" s="21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6" t="s">
        <v>218</v>
      </c>
      <c r="AT164" s="216" t="s">
        <v>153</v>
      </c>
      <c r="AU164" s="216" t="s">
        <v>84</v>
      </c>
      <c r="AY164" s="14" t="s">
        <v>151</v>
      </c>
      <c r="BE164" s="217">
        <f t="shared" si="14"/>
        <v>0</v>
      </c>
      <c r="BF164" s="217">
        <f t="shared" si="15"/>
        <v>0</v>
      </c>
      <c r="BG164" s="217">
        <f t="shared" si="16"/>
        <v>0</v>
      </c>
      <c r="BH164" s="217">
        <f t="shared" si="17"/>
        <v>0</v>
      </c>
      <c r="BI164" s="217">
        <f t="shared" si="18"/>
        <v>0</v>
      </c>
      <c r="BJ164" s="14" t="s">
        <v>80</v>
      </c>
      <c r="BK164" s="217">
        <f t="shared" si="19"/>
        <v>0</v>
      </c>
      <c r="BL164" s="14" t="s">
        <v>218</v>
      </c>
      <c r="BM164" s="216" t="s">
        <v>338</v>
      </c>
    </row>
    <row r="165" spans="1:65" s="2" customFormat="1" ht="21.75" customHeight="1">
      <c r="A165" s="31"/>
      <c r="B165" s="32"/>
      <c r="C165" s="219" t="s">
        <v>254</v>
      </c>
      <c r="D165" s="219" t="s">
        <v>537</v>
      </c>
      <c r="E165" s="220" t="s">
        <v>1088</v>
      </c>
      <c r="F165" s="221" t="s">
        <v>1089</v>
      </c>
      <c r="G165" s="222" t="s">
        <v>172</v>
      </c>
      <c r="H165" s="223">
        <v>121</v>
      </c>
      <c r="I165" s="224"/>
      <c r="J165" s="225">
        <f t="shared" si="10"/>
        <v>0</v>
      </c>
      <c r="K165" s="221" t="s">
        <v>1</v>
      </c>
      <c r="L165" s="226"/>
      <c r="M165" s="227" t="s">
        <v>1</v>
      </c>
      <c r="N165" s="228" t="s">
        <v>40</v>
      </c>
      <c r="O165" s="68"/>
      <c r="P165" s="214">
        <f t="shared" si="11"/>
        <v>0</v>
      </c>
      <c r="Q165" s="214">
        <v>0</v>
      </c>
      <c r="R165" s="214">
        <f t="shared" si="12"/>
        <v>0</v>
      </c>
      <c r="S165" s="214">
        <v>0</v>
      </c>
      <c r="T165" s="21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6" t="s">
        <v>290</v>
      </c>
      <c r="AT165" s="216" t="s">
        <v>537</v>
      </c>
      <c r="AU165" s="216" t="s">
        <v>84</v>
      </c>
      <c r="AY165" s="14" t="s">
        <v>151</v>
      </c>
      <c r="BE165" s="217">
        <f t="shared" si="14"/>
        <v>0</v>
      </c>
      <c r="BF165" s="217">
        <f t="shared" si="15"/>
        <v>0</v>
      </c>
      <c r="BG165" s="217">
        <f t="shared" si="16"/>
        <v>0</v>
      </c>
      <c r="BH165" s="217">
        <f t="shared" si="17"/>
        <v>0</v>
      </c>
      <c r="BI165" s="217">
        <f t="shared" si="18"/>
        <v>0</v>
      </c>
      <c r="BJ165" s="14" t="s">
        <v>80</v>
      </c>
      <c r="BK165" s="217">
        <f t="shared" si="19"/>
        <v>0</v>
      </c>
      <c r="BL165" s="14" t="s">
        <v>218</v>
      </c>
      <c r="BM165" s="216" t="s">
        <v>346</v>
      </c>
    </row>
    <row r="166" spans="1:65" s="2" customFormat="1" ht="21.75" customHeight="1">
      <c r="A166" s="31"/>
      <c r="B166" s="32"/>
      <c r="C166" s="205" t="s">
        <v>258</v>
      </c>
      <c r="D166" s="205" t="s">
        <v>153</v>
      </c>
      <c r="E166" s="206" t="s">
        <v>1090</v>
      </c>
      <c r="F166" s="207" t="s">
        <v>1091</v>
      </c>
      <c r="G166" s="208" t="s">
        <v>205</v>
      </c>
      <c r="H166" s="209">
        <v>40</v>
      </c>
      <c r="I166" s="210"/>
      <c r="J166" s="211">
        <f t="shared" si="10"/>
        <v>0</v>
      </c>
      <c r="K166" s="207" t="s">
        <v>157</v>
      </c>
      <c r="L166" s="36"/>
      <c r="M166" s="212" t="s">
        <v>1</v>
      </c>
      <c r="N166" s="213" t="s">
        <v>40</v>
      </c>
      <c r="O166" s="68"/>
      <c r="P166" s="214">
        <f t="shared" si="11"/>
        <v>0</v>
      </c>
      <c r="Q166" s="214">
        <v>0</v>
      </c>
      <c r="R166" s="214">
        <f t="shared" si="12"/>
        <v>0</v>
      </c>
      <c r="S166" s="214">
        <v>0</v>
      </c>
      <c r="T166" s="21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6" t="s">
        <v>218</v>
      </c>
      <c r="AT166" s="216" t="s">
        <v>153</v>
      </c>
      <c r="AU166" s="216" t="s">
        <v>84</v>
      </c>
      <c r="AY166" s="14" t="s">
        <v>151</v>
      </c>
      <c r="BE166" s="217">
        <f t="shared" si="14"/>
        <v>0</v>
      </c>
      <c r="BF166" s="217">
        <f t="shared" si="15"/>
        <v>0</v>
      </c>
      <c r="BG166" s="217">
        <f t="shared" si="16"/>
        <v>0</v>
      </c>
      <c r="BH166" s="217">
        <f t="shared" si="17"/>
        <v>0</v>
      </c>
      <c r="BI166" s="217">
        <f t="shared" si="18"/>
        <v>0</v>
      </c>
      <c r="BJ166" s="14" t="s">
        <v>80</v>
      </c>
      <c r="BK166" s="217">
        <f t="shared" si="19"/>
        <v>0</v>
      </c>
      <c r="BL166" s="14" t="s">
        <v>218</v>
      </c>
      <c r="BM166" s="216" t="s">
        <v>354</v>
      </c>
    </row>
    <row r="167" spans="1:65" s="2" customFormat="1" ht="16.5" customHeight="1">
      <c r="A167" s="31"/>
      <c r="B167" s="32"/>
      <c r="C167" s="219" t="s">
        <v>262</v>
      </c>
      <c r="D167" s="219" t="s">
        <v>537</v>
      </c>
      <c r="E167" s="220" t="s">
        <v>1092</v>
      </c>
      <c r="F167" s="221" t="s">
        <v>1093</v>
      </c>
      <c r="G167" s="222" t="s">
        <v>205</v>
      </c>
      <c r="H167" s="223">
        <v>42</v>
      </c>
      <c r="I167" s="224"/>
      <c r="J167" s="225">
        <f t="shared" si="10"/>
        <v>0</v>
      </c>
      <c r="K167" s="221" t="s">
        <v>157</v>
      </c>
      <c r="L167" s="226"/>
      <c r="M167" s="227" t="s">
        <v>1</v>
      </c>
      <c r="N167" s="228" t="s">
        <v>40</v>
      </c>
      <c r="O167" s="68"/>
      <c r="P167" s="214">
        <f t="shared" si="11"/>
        <v>0</v>
      </c>
      <c r="Q167" s="214">
        <v>7E-05</v>
      </c>
      <c r="R167" s="214">
        <f t="shared" si="12"/>
        <v>0.00294</v>
      </c>
      <c r="S167" s="214">
        <v>0</v>
      </c>
      <c r="T167" s="215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6" t="s">
        <v>290</v>
      </c>
      <c r="AT167" s="216" t="s">
        <v>537</v>
      </c>
      <c r="AU167" s="216" t="s">
        <v>84</v>
      </c>
      <c r="AY167" s="14" t="s">
        <v>151</v>
      </c>
      <c r="BE167" s="217">
        <f t="shared" si="14"/>
        <v>0</v>
      </c>
      <c r="BF167" s="217">
        <f t="shared" si="15"/>
        <v>0</v>
      </c>
      <c r="BG167" s="217">
        <f t="shared" si="16"/>
        <v>0</v>
      </c>
      <c r="BH167" s="217">
        <f t="shared" si="17"/>
        <v>0</v>
      </c>
      <c r="BI167" s="217">
        <f t="shared" si="18"/>
        <v>0</v>
      </c>
      <c r="BJ167" s="14" t="s">
        <v>80</v>
      </c>
      <c r="BK167" s="217">
        <f t="shared" si="19"/>
        <v>0</v>
      </c>
      <c r="BL167" s="14" t="s">
        <v>218</v>
      </c>
      <c r="BM167" s="216" t="s">
        <v>362</v>
      </c>
    </row>
    <row r="168" spans="1:65" s="2" customFormat="1" ht="21.75" customHeight="1">
      <c r="A168" s="31"/>
      <c r="B168" s="32"/>
      <c r="C168" s="205" t="s">
        <v>266</v>
      </c>
      <c r="D168" s="205" t="s">
        <v>153</v>
      </c>
      <c r="E168" s="206" t="s">
        <v>917</v>
      </c>
      <c r="F168" s="207" t="s">
        <v>918</v>
      </c>
      <c r="G168" s="208" t="s">
        <v>205</v>
      </c>
      <c r="H168" s="209">
        <v>16</v>
      </c>
      <c r="I168" s="210"/>
      <c r="J168" s="211">
        <f t="shared" si="10"/>
        <v>0</v>
      </c>
      <c r="K168" s="207" t="s">
        <v>157</v>
      </c>
      <c r="L168" s="36"/>
      <c r="M168" s="212" t="s">
        <v>1</v>
      </c>
      <c r="N168" s="213" t="s">
        <v>40</v>
      </c>
      <c r="O168" s="68"/>
      <c r="P168" s="214">
        <f t="shared" si="11"/>
        <v>0</v>
      </c>
      <c r="Q168" s="214">
        <v>0</v>
      </c>
      <c r="R168" s="214">
        <f t="shared" si="12"/>
        <v>0</v>
      </c>
      <c r="S168" s="214">
        <v>0</v>
      </c>
      <c r="T168" s="215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6" t="s">
        <v>218</v>
      </c>
      <c r="AT168" s="216" t="s">
        <v>153</v>
      </c>
      <c r="AU168" s="216" t="s">
        <v>84</v>
      </c>
      <c r="AY168" s="14" t="s">
        <v>151</v>
      </c>
      <c r="BE168" s="217">
        <f t="shared" si="14"/>
        <v>0</v>
      </c>
      <c r="BF168" s="217">
        <f t="shared" si="15"/>
        <v>0</v>
      </c>
      <c r="BG168" s="217">
        <f t="shared" si="16"/>
        <v>0</v>
      </c>
      <c r="BH168" s="217">
        <f t="shared" si="17"/>
        <v>0</v>
      </c>
      <c r="BI168" s="217">
        <f t="shared" si="18"/>
        <v>0</v>
      </c>
      <c r="BJ168" s="14" t="s">
        <v>80</v>
      </c>
      <c r="BK168" s="217">
        <f t="shared" si="19"/>
        <v>0</v>
      </c>
      <c r="BL168" s="14" t="s">
        <v>218</v>
      </c>
      <c r="BM168" s="216" t="s">
        <v>370</v>
      </c>
    </row>
    <row r="169" spans="1:65" s="2" customFormat="1" ht="16.5" customHeight="1">
      <c r="A169" s="31"/>
      <c r="B169" s="32"/>
      <c r="C169" s="219" t="s">
        <v>270</v>
      </c>
      <c r="D169" s="219" t="s">
        <v>537</v>
      </c>
      <c r="E169" s="220" t="s">
        <v>919</v>
      </c>
      <c r="F169" s="221" t="s">
        <v>920</v>
      </c>
      <c r="G169" s="222" t="s">
        <v>205</v>
      </c>
      <c r="H169" s="223">
        <v>16.8</v>
      </c>
      <c r="I169" s="224"/>
      <c r="J169" s="225">
        <f t="shared" si="10"/>
        <v>0</v>
      </c>
      <c r="K169" s="221" t="s">
        <v>157</v>
      </c>
      <c r="L169" s="226"/>
      <c r="M169" s="227" t="s">
        <v>1</v>
      </c>
      <c r="N169" s="228" t="s">
        <v>40</v>
      </c>
      <c r="O169" s="68"/>
      <c r="P169" s="214">
        <f t="shared" si="11"/>
        <v>0</v>
      </c>
      <c r="Q169" s="214">
        <v>0.00018</v>
      </c>
      <c r="R169" s="214">
        <f t="shared" si="12"/>
        <v>0.003024</v>
      </c>
      <c r="S169" s="214">
        <v>0</v>
      </c>
      <c r="T169" s="215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6" t="s">
        <v>290</v>
      </c>
      <c r="AT169" s="216" t="s">
        <v>537</v>
      </c>
      <c r="AU169" s="216" t="s">
        <v>84</v>
      </c>
      <c r="AY169" s="14" t="s">
        <v>151</v>
      </c>
      <c r="BE169" s="217">
        <f t="shared" si="14"/>
        <v>0</v>
      </c>
      <c r="BF169" s="217">
        <f t="shared" si="15"/>
        <v>0</v>
      </c>
      <c r="BG169" s="217">
        <f t="shared" si="16"/>
        <v>0</v>
      </c>
      <c r="BH169" s="217">
        <f t="shared" si="17"/>
        <v>0</v>
      </c>
      <c r="BI169" s="217">
        <f t="shared" si="18"/>
        <v>0</v>
      </c>
      <c r="BJ169" s="14" t="s">
        <v>80</v>
      </c>
      <c r="BK169" s="217">
        <f t="shared" si="19"/>
        <v>0</v>
      </c>
      <c r="BL169" s="14" t="s">
        <v>218</v>
      </c>
      <c r="BM169" s="216" t="s">
        <v>378</v>
      </c>
    </row>
    <row r="170" spans="1:65" s="2" customFormat="1" ht="21.75" customHeight="1">
      <c r="A170" s="31"/>
      <c r="B170" s="32"/>
      <c r="C170" s="205" t="s">
        <v>274</v>
      </c>
      <c r="D170" s="205" t="s">
        <v>153</v>
      </c>
      <c r="E170" s="206" t="s">
        <v>921</v>
      </c>
      <c r="F170" s="207" t="s">
        <v>922</v>
      </c>
      <c r="G170" s="208" t="s">
        <v>205</v>
      </c>
      <c r="H170" s="209">
        <v>1900</v>
      </c>
      <c r="I170" s="210"/>
      <c r="J170" s="211">
        <f t="shared" si="10"/>
        <v>0</v>
      </c>
      <c r="K170" s="207" t="s">
        <v>157</v>
      </c>
      <c r="L170" s="36"/>
      <c r="M170" s="212" t="s">
        <v>1</v>
      </c>
      <c r="N170" s="213" t="s">
        <v>40</v>
      </c>
      <c r="O170" s="68"/>
      <c r="P170" s="214">
        <f t="shared" si="11"/>
        <v>0</v>
      </c>
      <c r="Q170" s="214">
        <v>0</v>
      </c>
      <c r="R170" s="214">
        <f t="shared" si="12"/>
        <v>0</v>
      </c>
      <c r="S170" s="214">
        <v>0</v>
      </c>
      <c r="T170" s="215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6" t="s">
        <v>218</v>
      </c>
      <c r="AT170" s="216" t="s">
        <v>153</v>
      </c>
      <c r="AU170" s="216" t="s">
        <v>84</v>
      </c>
      <c r="AY170" s="14" t="s">
        <v>151</v>
      </c>
      <c r="BE170" s="217">
        <f t="shared" si="14"/>
        <v>0</v>
      </c>
      <c r="BF170" s="217">
        <f t="shared" si="15"/>
        <v>0</v>
      </c>
      <c r="BG170" s="217">
        <f t="shared" si="16"/>
        <v>0</v>
      </c>
      <c r="BH170" s="217">
        <f t="shared" si="17"/>
        <v>0</v>
      </c>
      <c r="BI170" s="217">
        <f t="shared" si="18"/>
        <v>0</v>
      </c>
      <c r="BJ170" s="14" t="s">
        <v>80</v>
      </c>
      <c r="BK170" s="217">
        <f t="shared" si="19"/>
        <v>0</v>
      </c>
      <c r="BL170" s="14" t="s">
        <v>218</v>
      </c>
      <c r="BM170" s="216" t="s">
        <v>389</v>
      </c>
    </row>
    <row r="171" spans="1:65" s="2" customFormat="1" ht="16.5" customHeight="1">
      <c r="A171" s="31"/>
      <c r="B171" s="32"/>
      <c r="C171" s="219" t="s">
        <v>278</v>
      </c>
      <c r="D171" s="219" t="s">
        <v>537</v>
      </c>
      <c r="E171" s="220" t="s">
        <v>923</v>
      </c>
      <c r="F171" s="221" t="s">
        <v>924</v>
      </c>
      <c r="G171" s="222" t="s">
        <v>205</v>
      </c>
      <c r="H171" s="223">
        <v>1900</v>
      </c>
      <c r="I171" s="224"/>
      <c r="J171" s="225">
        <f t="shared" si="10"/>
        <v>0</v>
      </c>
      <c r="K171" s="221" t="s">
        <v>1</v>
      </c>
      <c r="L171" s="226"/>
      <c r="M171" s="227" t="s">
        <v>1</v>
      </c>
      <c r="N171" s="228" t="s">
        <v>40</v>
      </c>
      <c r="O171" s="68"/>
      <c r="P171" s="214">
        <f t="shared" si="11"/>
        <v>0</v>
      </c>
      <c r="Q171" s="214">
        <v>0</v>
      </c>
      <c r="R171" s="214">
        <f t="shared" si="12"/>
        <v>0</v>
      </c>
      <c r="S171" s="214">
        <v>0</v>
      </c>
      <c r="T171" s="215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6" t="s">
        <v>290</v>
      </c>
      <c r="AT171" s="216" t="s">
        <v>537</v>
      </c>
      <c r="AU171" s="216" t="s">
        <v>84</v>
      </c>
      <c r="AY171" s="14" t="s">
        <v>151</v>
      </c>
      <c r="BE171" s="217">
        <f t="shared" si="14"/>
        <v>0</v>
      </c>
      <c r="BF171" s="217">
        <f t="shared" si="15"/>
        <v>0</v>
      </c>
      <c r="BG171" s="217">
        <f t="shared" si="16"/>
        <v>0</v>
      </c>
      <c r="BH171" s="217">
        <f t="shared" si="17"/>
        <v>0</v>
      </c>
      <c r="BI171" s="217">
        <f t="shared" si="18"/>
        <v>0</v>
      </c>
      <c r="BJ171" s="14" t="s">
        <v>80</v>
      </c>
      <c r="BK171" s="217">
        <f t="shared" si="19"/>
        <v>0</v>
      </c>
      <c r="BL171" s="14" t="s">
        <v>218</v>
      </c>
      <c r="BM171" s="216" t="s">
        <v>397</v>
      </c>
    </row>
    <row r="172" spans="1:65" s="2" customFormat="1" ht="21.75" customHeight="1">
      <c r="A172" s="31"/>
      <c r="B172" s="32"/>
      <c r="C172" s="205" t="s">
        <v>282</v>
      </c>
      <c r="D172" s="205" t="s">
        <v>153</v>
      </c>
      <c r="E172" s="206" t="s">
        <v>921</v>
      </c>
      <c r="F172" s="207" t="s">
        <v>922</v>
      </c>
      <c r="G172" s="208" t="s">
        <v>205</v>
      </c>
      <c r="H172" s="209">
        <v>1200</v>
      </c>
      <c r="I172" s="210"/>
      <c r="J172" s="211">
        <f t="shared" si="10"/>
        <v>0</v>
      </c>
      <c r="K172" s="207" t="s">
        <v>157</v>
      </c>
      <c r="L172" s="36"/>
      <c r="M172" s="212" t="s">
        <v>1</v>
      </c>
      <c r="N172" s="213" t="s">
        <v>40</v>
      </c>
      <c r="O172" s="68"/>
      <c r="P172" s="214">
        <f t="shared" si="11"/>
        <v>0</v>
      </c>
      <c r="Q172" s="214">
        <v>0</v>
      </c>
      <c r="R172" s="214">
        <f t="shared" si="12"/>
        <v>0</v>
      </c>
      <c r="S172" s="214">
        <v>0</v>
      </c>
      <c r="T172" s="215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6" t="s">
        <v>218</v>
      </c>
      <c r="AT172" s="216" t="s">
        <v>153</v>
      </c>
      <c r="AU172" s="216" t="s">
        <v>84</v>
      </c>
      <c r="AY172" s="14" t="s">
        <v>151</v>
      </c>
      <c r="BE172" s="217">
        <f t="shared" si="14"/>
        <v>0</v>
      </c>
      <c r="BF172" s="217">
        <f t="shared" si="15"/>
        <v>0</v>
      </c>
      <c r="BG172" s="217">
        <f t="shared" si="16"/>
        <v>0</v>
      </c>
      <c r="BH172" s="217">
        <f t="shared" si="17"/>
        <v>0</v>
      </c>
      <c r="BI172" s="217">
        <f t="shared" si="18"/>
        <v>0</v>
      </c>
      <c r="BJ172" s="14" t="s">
        <v>80</v>
      </c>
      <c r="BK172" s="217">
        <f t="shared" si="19"/>
        <v>0</v>
      </c>
      <c r="BL172" s="14" t="s">
        <v>218</v>
      </c>
      <c r="BM172" s="216" t="s">
        <v>405</v>
      </c>
    </row>
    <row r="173" spans="1:65" s="2" customFormat="1" ht="16.5" customHeight="1">
      <c r="A173" s="31"/>
      <c r="B173" s="32"/>
      <c r="C173" s="219" t="s">
        <v>286</v>
      </c>
      <c r="D173" s="219" t="s">
        <v>537</v>
      </c>
      <c r="E173" s="220" t="s">
        <v>925</v>
      </c>
      <c r="F173" s="221" t="s">
        <v>926</v>
      </c>
      <c r="G173" s="222" t="s">
        <v>205</v>
      </c>
      <c r="H173" s="223">
        <v>1200</v>
      </c>
      <c r="I173" s="224"/>
      <c r="J173" s="225">
        <f t="shared" si="10"/>
        <v>0</v>
      </c>
      <c r="K173" s="221" t="s">
        <v>1</v>
      </c>
      <c r="L173" s="226"/>
      <c r="M173" s="227" t="s">
        <v>1</v>
      </c>
      <c r="N173" s="228" t="s">
        <v>40</v>
      </c>
      <c r="O173" s="68"/>
      <c r="P173" s="214">
        <f t="shared" si="11"/>
        <v>0</v>
      </c>
      <c r="Q173" s="214">
        <v>0</v>
      </c>
      <c r="R173" s="214">
        <f t="shared" si="12"/>
        <v>0</v>
      </c>
      <c r="S173" s="214">
        <v>0</v>
      </c>
      <c r="T173" s="215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6" t="s">
        <v>290</v>
      </c>
      <c r="AT173" s="216" t="s">
        <v>537</v>
      </c>
      <c r="AU173" s="216" t="s">
        <v>84</v>
      </c>
      <c r="AY173" s="14" t="s">
        <v>151</v>
      </c>
      <c r="BE173" s="217">
        <f t="shared" si="14"/>
        <v>0</v>
      </c>
      <c r="BF173" s="217">
        <f t="shared" si="15"/>
        <v>0</v>
      </c>
      <c r="BG173" s="217">
        <f t="shared" si="16"/>
        <v>0</v>
      </c>
      <c r="BH173" s="217">
        <f t="shared" si="17"/>
        <v>0</v>
      </c>
      <c r="BI173" s="217">
        <f t="shared" si="18"/>
        <v>0</v>
      </c>
      <c r="BJ173" s="14" t="s">
        <v>80</v>
      </c>
      <c r="BK173" s="217">
        <f t="shared" si="19"/>
        <v>0</v>
      </c>
      <c r="BL173" s="14" t="s">
        <v>218</v>
      </c>
      <c r="BM173" s="216" t="s">
        <v>413</v>
      </c>
    </row>
    <row r="174" spans="1:65" s="2" customFormat="1" ht="21.75" customHeight="1">
      <c r="A174" s="31"/>
      <c r="B174" s="32"/>
      <c r="C174" s="205" t="s">
        <v>290</v>
      </c>
      <c r="D174" s="205" t="s">
        <v>153</v>
      </c>
      <c r="E174" s="206" t="s">
        <v>927</v>
      </c>
      <c r="F174" s="207" t="s">
        <v>928</v>
      </c>
      <c r="G174" s="208" t="s">
        <v>205</v>
      </c>
      <c r="H174" s="209">
        <v>90</v>
      </c>
      <c r="I174" s="210"/>
      <c r="J174" s="211">
        <f t="shared" si="10"/>
        <v>0</v>
      </c>
      <c r="K174" s="207" t="s">
        <v>157</v>
      </c>
      <c r="L174" s="36"/>
      <c r="M174" s="212" t="s">
        <v>1</v>
      </c>
      <c r="N174" s="213" t="s">
        <v>40</v>
      </c>
      <c r="O174" s="68"/>
      <c r="P174" s="214">
        <f t="shared" si="11"/>
        <v>0</v>
      </c>
      <c r="Q174" s="214">
        <v>0</v>
      </c>
      <c r="R174" s="214">
        <f t="shared" si="12"/>
        <v>0</v>
      </c>
      <c r="S174" s="214">
        <v>0</v>
      </c>
      <c r="T174" s="215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6" t="s">
        <v>218</v>
      </c>
      <c r="AT174" s="216" t="s">
        <v>153</v>
      </c>
      <c r="AU174" s="216" t="s">
        <v>84</v>
      </c>
      <c r="AY174" s="14" t="s">
        <v>151</v>
      </c>
      <c r="BE174" s="217">
        <f t="shared" si="14"/>
        <v>0</v>
      </c>
      <c r="BF174" s="217">
        <f t="shared" si="15"/>
        <v>0</v>
      </c>
      <c r="BG174" s="217">
        <f t="shared" si="16"/>
        <v>0</v>
      </c>
      <c r="BH174" s="217">
        <f t="shared" si="17"/>
        <v>0</v>
      </c>
      <c r="BI174" s="217">
        <f t="shared" si="18"/>
        <v>0</v>
      </c>
      <c r="BJ174" s="14" t="s">
        <v>80</v>
      </c>
      <c r="BK174" s="217">
        <f t="shared" si="19"/>
        <v>0</v>
      </c>
      <c r="BL174" s="14" t="s">
        <v>218</v>
      </c>
      <c r="BM174" s="216" t="s">
        <v>421</v>
      </c>
    </row>
    <row r="175" spans="1:65" s="2" customFormat="1" ht="16.5" customHeight="1">
      <c r="A175" s="31"/>
      <c r="B175" s="32"/>
      <c r="C175" s="219" t="s">
        <v>294</v>
      </c>
      <c r="D175" s="219" t="s">
        <v>537</v>
      </c>
      <c r="E175" s="220" t="s">
        <v>929</v>
      </c>
      <c r="F175" s="221" t="s">
        <v>930</v>
      </c>
      <c r="G175" s="222" t="s">
        <v>205</v>
      </c>
      <c r="H175" s="223">
        <v>94.5</v>
      </c>
      <c r="I175" s="224"/>
      <c r="J175" s="225">
        <f t="shared" si="10"/>
        <v>0</v>
      </c>
      <c r="K175" s="221" t="s">
        <v>1</v>
      </c>
      <c r="L175" s="226"/>
      <c r="M175" s="227" t="s">
        <v>1</v>
      </c>
      <c r="N175" s="228" t="s">
        <v>40</v>
      </c>
      <c r="O175" s="68"/>
      <c r="P175" s="214">
        <f t="shared" si="11"/>
        <v>0</v>
      </c>
      <c r="Q175" s="214">
        <v>0</v>
      </c>
      <c r="R175" s="214">
        <f t="shared" si="12"/>
        <v>0</v>
      </c>
      <c r="S175" s="214">
        <v>0</v>
      </c>
      <c r="T175" s="215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6" t="s">
        <v>290</v>
      </c>
      <c r="AT175" s="216" t="s">
        <v>537</v>
      </c>
      <c r="AU175" s="216" t="s">
        <v>84</v>
      </c>
      <c r="AY175" s="14" t="s">
        <v>151</v>
      </c>
      <c r="BE175" s="217">
        <f t="shared" si="14"/>
        <v>0</v>
      </c>
      <c r="BF175" s="217">
        <f t="shared" si="15"/>
        <v>0</v>
      </c>
      <c r="BG175" s="217">
        <f t="shared" si="16"/>
        <v>0</v>
      </c>
      <c r="BH175" s="217">
        <f t="shared" si="17"/>
        <v>0</v>
      </c>
      <c r="BI175" s="217">
        <f t="shared" si="18"/>
        <v>0</v>
      </c>
      <c r="BJ175" s="14" t="s">
        <v>80</v>
      </c>
      <c r="BK175" s="217">
        <f t="shared" si="19"/>
        <v>0</v>
      </c>
      <c r="BL175" s="14" t="s">
        <v>218</v>
      </c>
      <c r="BM175" s="216" t="s">
        <v>429</v>
      </c>
    </row>
    <row r="176" spans="1:65" s="2" customFormat="1" ht="21.75" customHeight="1">
      <c r="A176" s="31"/>
      <c r="B176" s="32"/>
      <c r="C176" s="205" t="s">
        <v>298</v>
      </c>
      <c r="D176" s="205" t="s">
        <v>153</v>
      </c>
      <c r="E176" s="206" t="s">
        <v>933</v>
      </c>
      <c r="F176" s="207" t="s">
        <v>934</v>
      </c>
      <c r="G176" s="208" t="s">
        <v>205</v>
      </c>
      <c r="H176" s="209">
        <v>105</v>
      </c>
      <c r="I176" s="210"/>
      <c r="J176" s="211">
        <f t="shared" si="10"/>
        <v>0</v>
      </c>
      <c r="K176" s="207" t="s">
        <v>157</v>
      </c>
      <c r="L176" s="36"/>
      <c r="M176" s="212" t="s">
        <v>1</v>
      </c>
      <c r="N176" s="213" t="s">
        <v>40</v>
      </c>
      <c r="O176" s="68"/>
      <c r="P176" s="214">
        <f t="shared" si="11"/>
        <v>0</v>
      </c>
      <c r="Q176" s="214">
        <v>0</v>
      </c>
      <c r="R176" s="214">
        <f t="shared" si="12"/>
        <v>0</v>
      </c>
      <c r="S176" s="214">
        <v>0</v>
      </c>
      <c r="T176" s="215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6" t="s">
        <v>218</v>
      </c>
      <c r="AT176" s="216" t="s">
        <v>153</v>
      </c>
      <c r="AU176" s="216" t="s">
        <v>84</v>
      </c>
      <c r="AY176" s="14" t="s">
        <v>151</v>
      </c>
      <c r="BE176" s="217">
        <f t="shared" si="14"/>
        <v>0</v>
      </c>
      <c r="BF176" s="217">
        <f t="shared" si="15"/>
        <v>0</v>
      </c>
      <c r="BG176" s="217">
        <f t="shared" si="16"/>
        <v>0</v>
      </c>
      <c r="BH176" s="217">
        <f t="shared" si="17"/>
        <v>0</v>
      </c>
      <c r="BI176" s="217">
        <f t="shared" si="18"/>
        <v>0</v>
      </c>
      <c r="BJ176" s="14" t="s">
        <v>80</v>
      </c>
      <c r="BK176" s="217">
        <f t="shared" si="19"/>
        <v>0</v>
      </c>
      <c r="BL176" s="14" t="s">
        <v>218</v>
      </c>
      <c r="BM176" s="216" t="s">
        <v>437</v>
      </c>
    </row>
    <row r="177" spans="1:65" s="2" customFormat="1" ht="16.5" customHeight="1">
      <c r="A177" s="31"/>
      <c r="B177" s="32"/>
      <c r="C177" s="219" t="s">
        <v>302</v>
      </c>
      <c r="D177" s="219" t="s">
        <v>537</v>
      </c>
      <c r="E177" s="220" t="s">
        <v>935</v>
      </c>
      <c r="F177" s="221" t="s">
        <v>936</v>
      </c>
      <c r="G177" s="222" t="s">
        <v>205</v>
      </c>
      <c r="H177" s="223">
        <v>110.25</v>
      </c>
      <c r="I177" s="224"/>
      <c r="J177" s="225">
        <f t="shared" si="10"/>
        <v>0</v>
      </c>
      <c r="K177" s="221" t="s">
        <v>1</v>
      </c>
      <c r="L177" s="226"/>
      <c r="M177" s="227" t="s">
        <v>1</v>
      </c>
      <c r="N177" s="228" t="s">
        <v>40</v>
      </c>
      <c r="O177" s="68"/>
      <c r="P177" s="214">
        <f t="shared" si="11"/>
        <v>0</v>
      </c>
      <c r="Q177" s="214">
        <v>0</v>
      </c>
      <c r="R177" s="214">
        <f t="shared" si="12"/>
        <v>0</v>
      </c>
      <c r="S177" s="214">
        <v>0</v>
      </c>
      <c r="T177" s="215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6" t="s">
        <v>290</v>
      </c>
      <c r="AT177" s="216" t="s">
        <v>537</v>
      </c>
      <c r="AU177" s="216" t="s">
        <v>84</v>
      </c>
      <c r="AY177" s="14" t="s">
        <v>151</v>
      </c>
      <c r="BE177" s="217">
        <f t="shared" si="14"/>
        <v>0</v>
      </c>
      <c r="BF177" s="217">
        <f t="shared" si="15"/>
        <v>0</v>
      </c>
      <c r="BG177" s="217">
        <f t="shared" si="16"/>
        <v>0</v>
      </c>
      <c r="BH177" s="217">
        <f t="shared" si="17"/>
        <v>0</v>
      </c>
      <c r="BI177" s="217">
        <f t="shared" si="18"/>
        <v>0</v>
      </c>
      <c r="BJ177" s="14" t="s">
        <v>80</v>
      </c>
      <c r="BK177" s="217">
        <f t="shared" si="19"/>
        <v>0</v>
      </c>
      <c r="BL177" s="14" t="s">
        <v>218</v>
      </c>
      <c r="BM177" s="216" t="s">
        <v>445</v>
      </c>
    </row>
    <row r="178" spans="1:65" s="2" customFormat="1" ht="21.75" customHeight="1">
      <c r="A178" s="31"/>
      <c r="B178" s="32"/>
      <c r="C178" s="205" t="s">
        <v>306</v>
      </c>
      <c r="D178" s="205" t="s">
        <v>153</v>
      </c>
      <c r="E178" s="206" t="s">
        <v>1106</v>
      </c>
      <c r="F178" s="207" t="s">
        <v>1107</v>
      </c>
      <c r="G178" s="208" t="s">
        <v>205</v>
      </c>
      <c r="H178" s="209">
        <v>16</v>
      </c>
      <c r="I178" s="210"/>
      <c r="J178" s="211">
        <f t="shared" si="10"/>
        <v>0</v>
      </c>
      <c r="K178" s="207" t="s">
        <v>157</v>
      </c>
      <c r="L178" s="36"/>
      <c r="M178" s="212" t="s">
        <v>1</v>
      </c>
      <c r="N178" s="213" t="s">
        <v>40</v>
      </c>
      <c r="O178" s="68"/>
      <c r="P178" s="214">
        <f t="shared" si="11"/>
        <v>0</v>
      </c>
      <c r="Q178" s="214">
        <v>0</v>
      </c>
      <c r="R178" s="214">
        <f t="shared" si="12"/>
        <v>0</v>
      </c>
      <c r="S178" s="214">
        <v>0</v>
      </c>
      <c r="T178" s="215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6" t="s">
        <v>218</v>
      </c>
      <c r="AT178" s="216" t="s">
        <v>153</v>
      </c>
      <c r="AU178" s="216" t="s">
        <v>84</v>
      </c>
      <c r="AY178" s="14" t="s">
        <v>151</v>
      </c>
      <c r="BE178" s="217">
        <f t="shared" si="14"/>
        <v>0</v>
      </c>
      <c r="BF178" s="217">
        <f t="shared" si="15"/>
        <v>0</v>
      </c>
      <c r="BG178" s="217">
        <f t="shared" si="16"/>
        <v>0</v>
      </c>
      <c r="BH178" s="217">
        <f t="shared" si="17"/>
        <v>0</v>
      </c>
      <c r="BI178" s="217">
        <f t="shared" si="18"/>
        <v>0</v>
      </c>
      <c r="BJ178" s="14" t="s">
        <v>80</v>
      </c>
      <c r="BK178" s="217">
        <f t="shared" si="19"/>
        <v>0</v>
      </c>
      <c r="BL178" s="14" t="s">
        <v>218</v>
      </c>
      <c r="BM178" s="216" t="s">
        <v>453</v>
      </c>
    </row>
    <row r="179" spans="1:65" s="2" customFormat="1" ht="16.5" customHeight="1">
      <c r="A179" s="31"/>
      <c r="B179" s="32"/>
      <c r="C179" s="219" t="s">
        <v>310</v>
      </c>
      <c r="D179" s="219" t="s">
        <v>537</v>
      </c>
      <c r="E179" s="220" t="s">
        <v>1108</v>
      </c>
      <c r="F179" s="221" t="s">
        <v>1109</v>
      </c>
      <c r="G179" s="222" t="s">
        <v>205</v>
      </c>
      <c r="H179" s="223">
        <v>16.8</v>
      </c>
      <c r="I179" s="224"/>
      <c r="J179" s="225">
        <f t="shared" si="10"/>
        <v>0</v>
      </c>
      <c r="K179" s="221" t="s">
        <v>1</v>
      </c>
      <c r="L179" s="226"/>
      <c r="M179" s="227" t="s">
        <v>1</v>
      </c>
      <c r="N179" s="228" t="s">
        <v>40</v>
      </c>
      <c r="O179" s="68"/>
      <c r="P179" s="214">
        <f t="shared" si="11"/>
        <v>0</v>
      </c>
      <c r="Q179" s="214">
        <v>0</v>
      </c>
      <c r="R179" s="214">
        <f t="shared" si="12"/>
        <v>0</v>
      </c>
      <c r="S179" s="214">
        <v>0</v>
      </c>
      <c r="T179" s="215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6" t="s">
        <v>290</v>
      </c>
      <c r="AT179" s="216" t="s">
        <v>537</v>
      </c>
      <c r="AU179" s="216" t="s">
        <v>84</v>
      </c>
      <c r="AY179" s="14" t="s">
        <v>151</v>
      </c>
      <c r="BE179" s="217">
        <f t="shared" si="14"/>
        <v>0</v>
      </c>
      <c r="BF179" s="217">
        <f t="shared" si="15"/>
        <v>0</v>
      </c>
      <c r="BG179" s="217">
        <f t="shared" si="16"/>
        <v>0</v>
      </c>
      <c r="BH179" s="217">
        <f t="shared" si="17"/>
        <v>0</v>
      </c>
      <c r="BI179" s="217">
        <f t="shared" si="18"/>
        <v>0</v>
      </c>
      <c r="BJ179" s="14" t="s">
        <v>80</v>
      </c>
      <c r="BK179" s="217">
        <f t="shared" si="19"/>
        <v>0</v>
      </c>
      <c r="BL179" s="14" t="s">
        <v>218</v>
      </c>
      <c r="BM179" s="216" t="s">
        <v>461</v>
      </c>
    </row>
    <row r="180" spans="1:65" s="2" customFormat="1" ht="21.75" customHeight="1">
      <c r="A180" s="31"/>
      <c r="B180" s="32"/>
      <c r="C180" s="205" t="s">
        <v>314</v>
      </c>
      <c r="D180" s="205" t="s">
        <v>153</v>
      </c>
      <c r="E180" s="206" t="s">
        <v>1114</v>
      </c>
      <c r="F180" s="207" t="s">
        <v>1115</v>
      </c>
      <c r="G180" s="208" t="s">
        <v>172</v>
      </c>
      <c r="H180" s="209">
        <v>24</v>
      </c>
      <c r="I180" s="210"/>
      <c r="J180" s="211">
        <f t="shared" si="10"/>
        <v>0</v>
      </c>
      <c r="K180" s="207" t="s">
        <v>157</v>
      </c>
      <c r="L180" s="36"/>
      <c r="M180" s="212" t="s">
        <v>1</v>
      </c>
      <c r="N180" s="213" t="s">
        <v>40</v>
      </c>
      <c r="O180" s="68"/>
      <c r="P180" s="214">
        <f t="shared" si="11"/>
        <v>0</v>
      </c>
      <c r="Q180" s="214">
        <v>0</v>
      </c>
      <c r="R180" s="214">
        <f t="shared" si="12"/>
        <v>0</v>
      </c>
      <c r="S180" s="214">
        <v>0</v>
      </c>
      <c r="T180" s="215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6" t="s">
        <v>218</v>
      </c>
      <c r="AT180" s="216" t="s">
        <v>153</v>
      </c>
      <c r="AU180" s="216" t="s">
        <v>84</v>
      </c>
      <c r="AY180" s="14" t="s">
        <v>151</v>
      </c>
      <c r="BE180" s="217">
        <f t="shared" si="14"/>
        <v>0</v>
      </c>
      <c r="BF180" s="217">
        <f t="shared" si="15"/>
        <v>0</v>
      </c>
      <c r="BG180" s="217">
        <f t="shared" si="16"/>
        <v>0</v>
      </c>
      <c r="BH180" s="217">
        <f t="shared" si="17"/>
        <v>0</v>
      </c>
      <c r="BI180" s="217">
        <f t="shared" si="18"/>
        <v>0</v>
      </c>
      <c r="BJ180" s="14" t="s">
        <v>80</v>
      </c>
      <c r="BK180" s="217">
        <f t="shared" si="19"/>
        <v>0</v>
      </c>
      <c r="BL180" s="14" t="s">
        <v>218</v>
      </c>
      <c r="BM180" s="216" t="s">
        <v>469</v>
      </c>
    </row>
    <row r="181" spans="1:65" s="2" customFormat="1" ht="16.5" customHeight="1">
      <c r="A181" s="31"/>
      <c r="B181" s="32"/>
      <c r="C181" s="219" t="s">
        <v>318</v>
      </c>
      <c r="D181" s="219" t="s">
        <v>537</v>
      </c>
      <c r="E181" s="220" t="s">
        <v>1116</v>
      </c>
      <c r="F181" s="221" t="s">
        <v>1117</v>
      </c>
      <c r="G181" s="222" t="s">
        <v>172</v>
      </c>
      <c r="H181" s="223">
        <v>11</v>
      </c>
      <c r="I181" s="224"/>
      <c r="J181" s="225">
        <f t="shared" si="10"/>
        <v>0</v>
      </c>
      <c r="K181" s="221" t="s">
        <v>157</v>
      </c>
      <c r="L181" s="226"/>
      <c r="M181" s="227" t="s">
        <v>1</v>
      </c>
      <c r="N181" s="228" t="s">
        <v>40</v>
      </c>
      <c r="O181" s="68"/>
      <c r="P181" s="214">
        <f t="shared" si="11"/>
        <v>0</v>
      </c>
      <c r="Q181" s="214">
        <v>5E-05</v>
      </c>
      <c r="R181" s="214">
        <f t="shared" si="12"/>
        <v>0.00055</v>
      </c>
      <c r="S181" s="214">
        <v>0</v>
      </c>
      <c r="T181" s="215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6" t="s">
        <v>290</v>
      </c>
      <c r="AT181" s="216" t="s">
        <v>537</v>
      </c>
      <c r="AU181" s="216" t="s">
        <v>84</v>
      </c>
      <c r="AY181" s="14" t="s">
        <v>151</v>
      </c>
      <c r="BE181" s="217">
        <f t="shared" si="14"/>
        <v>0</v>
      </c>
      <c r="BF181" s="217">
        <f t="shared" si="15"/>
        <v>0</v>
      </c>
      <c r="BG181" s="217">
        <f t="shared" si="16"/>
        <v>0</v>
      </c>
      <c r="BH181" s="217">
        <f t="shared" si="17"/>
        <v>0</v>
      </c>
      <c r="BI181" s="217">
        <f t="shared" si="18"/>
        <v>0</v>
      </c>
      <c r="BJ181" s="14" t="s">
        <v>80</v>
      </c>
      <c r="BK181" s="217">
        <f t="shared" si="19"/>
        <v>0</v>
      </c>
      <c r="BL181" s="14" t="s">
        <v>218</v>
      </c>
      <c r="BM181" s="216" t="s">
        <v>477</v>
      </c>
    </row>
    <row r="182" spans="1:65" s="2" customFormat="1" ht="16.5" customHeight="1">
      <c r="A182" s="31"/>
      <c r="B182" s="32"/>
      <c r="C182" s="219" t="s">
        <v>322</v>
      </c>
      <c r="D182" s="219" t="s">
        <v>537</v>
      </c>
      <c r="E182" s="220" t="s">
        <v>1257</v>
      </c>
      <c r="F182" s="221" t="s">
        <v>1112</v>
      </c>
      <c r="G182" s="222" t="s">
        <v>949</v>
      </c>
      <c r="H182" s="223">
        <v>13</v>
      </c>
      <c r="I182" s="224"/>
      <c r="J182" s="225">
        <f t="shared" si="10"/>
        <v>0</v>
      </c>
      <c r="K182" s="221" t="s">
        <v>1</v>
      </c>
      <c r="L182" s="226"/>
      <c r="M182" s="227" t="s">
        <v>1</v>
      </c>
      <c r="N182" s="228" t="s">
        <v>40</v>
      </c>
      <c r="O182" s="68"/>
      <c r="P182" s="214">
        <f t="shared" si="11"/>
        <v>0</v>
      </c>
      <c r="Q182" s="214">
        <v>0</v>
      </c>
      <c r="R182" s="214">
        <f t="shared" si="12"/>
        <v>0</v>
      </c>
      <c r="S182" s="214">
        <v>0</v>
      </c>
      <c r="T182" s="215">
        <f t="shared" si="1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6" t="s">
        <v>290</v>
      </c>
      <c r="AT182" s="216" t="s">
        <v>537</v>
      </c>
      <c r="AU182" s="216" t="s">
        <v>84</v>
      </c>
      <c r="AY182" s="14" t="s">
        <v>151</v>
      </c>
      <c r="BE182" s="217">
        <f t="shared" si="14"/>
        <v>0</v>
      </c>
      <c r="BF182" s="217">
        <f t="shared" si="15"/>
        <v>0</v>
      </c>
      <c r="BG182" s="217">
        <f t="shared" si="16"/>
        <v>0</v>
      </c>
      <c r="BH182" s="217">
        <f t="shared" si="17"/>
        <v>0</v>
      </c>
      <c r="BI182" s="217">
        <f t="shared" si="18"/>
        <v>0</v>
      </c>
      <c r="BJ182" s="14" t="s">
        <v>80</v>
      </c>
      <c r="BK182" s="217">
        <f t="shared" si="19"/>
        <v>0</v>
      </c>
      <c r="BL182" s="14" t="s">
        <v>218</v>
      </c>
      <c r="BM182" s="216" t="s">
        <v>485</v>
      </c>
    </row>
    <row r="183" spans="1:65" s="2" customFormat="1" ht="21.75" customHeight="1">
      <c r="A183" s="31"/>
      <c r="B183" s="32"/>
      <c r="C183" s="205" t="s">
        <v>326</v>
      </c>
      <c r="D183" s="205" t="s">
        <v>153</v>
      </c>
      <c r="E183" s="206" t="s">
        <v>1118</v>
      </c>
      <c r="F183" s="207" t="s">
        <v>1119</v>
      </c>
      <c r="G183" s="208" t="s">
        <v>172</v>
      </c>
      <c r="H183" s="209">
        <v>7</v>
      </c>
      <c r="I183" s="210"/>
      <c r="J183" s="211">
        <f t="shared" si="10"/>
        <v>0</v>
      </c>
      <c r="K183" s="207" t="s">
        <v>157</v>
      </c>
      <c r="L183" s="36"/>
      <c r="M183" s="212" t="s">
        <v>1</v>
      </c>
      <c r="N183" s="213" t="s">
        <v>40</v>
      </c>
      <c r="O183" s="68"/>
      <c r="P183" s="214">
        <f t="shared" si="11"/>
        <v>0</v>
      </c>
      <c r="Q183" s="214">
        <v>0</v>
      </c>
      <c r="R183" s="214">
        <f t="shared" si="12"/>
        <v>0</v>
      </c>
      <c r="S183" s="214">
        <v>0</v>
      </c>
      <c r="T183" s="215">
        <f t="shared" si="1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6" t="s">
        <v>218</v>
      </c>
      <c r="AT183" s="216" t="s">
        <v>153</v>
      </c>
      <c r="AU183" s="216" t="s">
        <v>84</v>
      </c>
      <c r="AY183" s="14" t="s">
        <v>151</v>
      </c>
      <c r="BE183" s="217">
        <f t="shared" si="14"/>
        <v>0</v>
      </c>
      <c r="BF183" s="217">
        <f t="shared" si="15"/>
        <v>0</v>
      </c>
      <c r="BG183" s="217">
        <f t="shared" si="16"/>
        <v>0</v>
      </c>
      <c r="BH183" s="217">
        <f t="shared" si="17"/>
        <v>0</v>
      </c>
      <c r="BI183" s="217">
        <f t="shared" si="18"/>
        <v>0</v>
      </c>
      <c r="BJ183" s="14" t="s">
        <v>80</v>
      </c>
      <c r="BK183" s="217">
        <f t="shared" si="19"/>
        <v>0</v>
      </c>
      <c r="BL183" s="14" t="s">
        <v>218</v>
      </c>
      <c r="BM183" s="216" t="s">
        <v>493</v>
      </c>
    </row>
    <row r="184" spans="1:65" s="2" customFormat="1" ht="16.5" customHeight="1">
      <c r="A184" s="31"/>
      <c r="B184" s="32"/>
      <c r="C184" s="219" t="s">
        <v>330</v>
      </c>
      <c r="D184" s="219" t="s">
        <v>537</v>
      </c>
      <c r="E184" s="220" t="s">
        <v>1120</v>
      </c>
      <c r="F184" s="221" t="s">
        <v>1121</v>
      </c>
      <c r="G184" s="222" t="s">
        <v>172</v>
      </c>
      <c r="H184" s="223">
        <v>7</v>
      </c>
      <c r="I184" s="224"/>
      <c r="J184" s="225">
        <f t="shared" si="10"/>
        <v>0</v>
      </c>
      <c r="K184" s="221" t="s">
        <v>1</v>
      </c>
      <c r="L184" s="226"/>
      <c r="M184" s="227" t="s">
        <v>1</v>
      </c>
      <c r="N184" s="228" t="s">
        <v>40</v>
      </c>
      <c r="O184" s="68"/>
      <c r="P184" s="214">
        <f t="shared" si="11"/>
        <v>0</v>
      </c>
      <c r="Q184" s="214">
        <v>0</v>
      </c>
      <c r="R184" s="214">
        <f t="shared" si="12"/>
        <v>0</v>
      </c>
      <c r="S184" s="214">
        <v>0</v>
      </c>
      <c r="T184" s="215">
        <f t="shared" si="1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6" t="s">
        <v>290</v>
      </c>
      <c r="AT184" s="216" t="s">
        <v>537</v>
      </c>
      <c r="AU184" s="216" t="s">
        <v>84</v>
      </c>
      <c r="AY184" s="14" t="s">
        <v>151</v>
      </c>
      <c r="BE184" s="217">
        <f t="shared" si="14"/>
        <v>0</v>
      </c>
      <c r="BF184" s="217">
        <f t="shared" si="15"/>
        <v>0</v>
      </c>
      <c r="BG184" s="217">
        <f t="shared" si="16"/>
        <v>0</v>
      </c>
      <c r="BH184" s="217">
        <f t="shared" si="17"/>
        <v>0</v>
      </c>
      <c r="BI184" s="217">
        <f t="shared" si="18"/>
        <v>0</v>
      </c>
      <c r="BJ184" s="14" t="s">
        <v>80</v>
      </c>
      <c r="BK184" s="217">
        <f t="shared" si="19"/>
        <v>0</v>
      </c>
      <c r="BL184" s="14" t="s">
        <v>218</v>
      </c>
      <c r="BM184" s="216" t="s">
        <v>501</v>
      </c>
    </row>
    <row r="185" spans="1:65" s="2" customFormat="1" ht="21.75" customHeight="1">
      <c r="A185" s="31"/>
      <c r="B185" s="32"/>
      <c r="C185" s="205" t="s">
        <v>334</v>
      </c>
      <c r="D185" s="205" t="s">
        <v>153</v>
      </c>
      <c r="E185" s="206" t="s">
        <v>1122</v>
      </c>
      <c r="F185" s="207" t="s">
        <v>1123</v>
      </c>
      <c r="G185" s="208" t="s">
        <v>172</v>
      </c>
      <c r="H185" s="209">
        <v>2</v>
      </c>
      <c r="I185" s="210"/>
      <c r="J185" s="211">
        <f t="shared" si="10"/>
        <v>0</v>
      </c>
      <c r="K185" s="207" t="s">
        <v>157</v>
      </c>
      <c r="L185" s="36"/>
      <c r="M185" s="212" t="s">
        <v>1</v>
      </c>
      <c r="N185" s="213" t="s">
        <v>40</v>
      </c>
      <c r="O185" s="68"/>
      <c r="P185" s="214">
        <f t="shared" si="11"/>
        <v>0</v>
      </c>
      <c r="Q185" s="214">
        <v>0</v>
      </c>
      <c r="R185" s="214">
        <f t="shared" si="12"/>
        <v>0</v>
      </c>
      <c r="S185" s="214">
        <v>0</v>
      </c>
      <c r="T185" s="215">
        <f t="shared" si="1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6" t="s">
        <v>218</v>
      </c>
      <c r="AT185" s="216" t="s">
        <v>153</v>
      </c>
      <c r="AU185" s="216" t="s">
        <v>84</v>
      </c>
      <c r="AY185" s="14" t="s">
        <v>151</v>
      </c>
      <c r="BE185" s="217">
        <f t="shared" si="14"/>
        <v>0</v>
      </c>
      <c r="BF185" s="217">
        <f t="shared" si="15"/>
        <v>0</v>
      </c>
      <c r="BG185" s="217">
        <f t="shared" si="16"/>
        <v>0</v>
      </c>
      <c r="BH185" s="217">
        <f t="shared" si="17"/>
        <v>0</v>
      </c>
      <c r="BI185" s="217">
        <f t="shared" si="18"/>
        <v>0</v>
      </c>
      <c r="BJ185" s="14" t="s">
        <v>80</v>
      </c>
      <c r="BK185" s="217">
        <f t="shared" si="19"/>
        <v>0</v>
      </c>
      <c r="BL185" s="14" t="s">
        <v>218</v>
      </c>
      <c r="BM185" s="216" t="s">
        <v>509</v>
      </c>
    </row>
    <row r="186" spans="1:65" s="2" customFormat="1" ht="16.5" customHeight="1">
      <c r="A186" s="31"/>
      <c r="B186" s="32"/>
      <c r="C186" s="219" t="s">
        <v>338</v>
      </c>
      <c r="D186" s="219" t="s">
        <v>537</v>
      </c>
      <c r="E186" s="220" t="s">
        <v>1124</v>
      </c>
      <c r="F186" s="221" t="s">
        <v>1125</v>
      </c>
      <c r="G186" s="222" t="s">
        <v>172</v>
      </c>
      <c r="H186" s="223">
        <v>2</v>
      </c>
      <c r="I186" s="224"/>
      <c r="J186" s="225">
        <f t="shared" si="10"/>
        <v>0</v>
      </c>
      <c r="K186" s="221" t="s">
        <v>157</v>
      </c>
      <c r="L186" s="226"/>
      <c r="M186" s="227" t="s">
        <v>1</v>
      </c>
      <c r="N186" s="228" t="s">
        <v>40</v>
      </c>
      <c r="O186" s="68"/>
      <c r="P186" s="214">
        <f t="shared" si="11"/>
        <v>0</v>
      </c>
      <c r="Q186" s="214">
        <v>5E-05</v>
      </c>
      <c r="R186" s="214">
        <f t="shared" si="12"/>
        <v>0.0001</v>
      </c>
      <c r="S186" s="214">
        <v>0</v>
      </c>
      <c r="T186" s="215">
        <f t="shared" si="1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6" t="s">
        <v>290</v>
      </c>
      <c r="AT186" s="216" t="s">
        <v>537</v>
      </c>
      <c r="AU186" s="216" t="s">
        <v>84</v>
      </c>
      <c r="AY186" s="14" t="s">
        <v>151</v>
      </c>
      <c r="BE186" s="217">
        <f t="shared" si="14"/>
        <v>0</v>
      </c>
      <c r="BF186" s="217">
        <f t="shared" si="15"/>
        <v>0</v>
      </c>
      <c r="BG186" s="217">
        <f t="shared" si="16"/>
        <v>0</v>
      </c>
      <c r="BH186" s="217">
        <f t="shared" si="17"/>
        <v>0</v>
      </c>
      <c r="BI186" s="217">
        <f t="shared" si="18"/>
        <v>0</v>
      </c>
      <c r="BJ186" s="14" t="s">
        <v>80</v>
      </c>
      <c r="BK186" s="217">
        <f t="shared" si="19"/>
        <v>0</v>
      </c>
      <c r="BL186" s="14" t="s">
        <v>218</v>
      </c>
      <c r="BM186" s="216" t="s">
        <v>517</v>
      </c>
    </row>
    <row r="187" spans="1:65" s="2" customFormat="1" ht="21.75" customHeight="1">
      <c r="A187" s="31"/>
      <c r="B187" s="32"/>
      <c r="C187" s="205" t="s">
        <v>342</v>
      </c>
      <c r="D187" s="205" t="s">
        <v>153</v>
      </c>
      <c r="E187" s="206" t="s">
        <v>954</v>
      </c>
      <c r="F187" s="207" t="s">
        <v>955</v>
      </c>
      <c r="G187" s="208" t="s">
        <v>172</v>
      </c>
      <c r="H187" s="209">
        <v>1</v>
      </c>
      <c r="I187" s="210"/>
      <c r="J187" s="211">
        <f t="shared" si="10"/>
        <v>0</v>
      </c>
      <c r="K187" s="207" t="s">
        <v>157</v>
      </c>
      <c r="L187" s="36"/>
      <c r="M187" s="212" t="s">
        <v>1</v>
      </c>
      <c r="N187" s="213" t="s">
        <v>40</v>
      </c>
      <c r="O187" s="68"/>
      <c r="P187" s="214">
        <f t="shared" si="11"/>
        <v>0</v>
      </c>
      <c r="Q187" s="214">
        <v>0</v>
      </c>
      <c r="R187" s="214">
        <f t="shared" si="12"/>
        <v>0</v>
      </c>
      <c r="S187" s="214">
        <v>0</v>
      </c>
      <c r="T187" s="215">
        <f t="shared" si="1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6" t="s">
        <v>218</v>
      </c>
      <c r="AT187" s="216" t="s">
        <v>153</v>
      </c>
      <c r="AU187" s="216" t="s">
        <v>84</v>
      </c>
      <c r="AY187" s="14" t="s">
        <v>151</v>
      </c>
      <c r="BE187" s="217">
        <f t="shared" si="14"/>
        <v>0</v>
      </c>
      <c r="BF187" s="217">
        <f t="shared" si="15"/>
        <v>0</v>
      </c>
      <c r="BG187" s="217">
        <f t="shared" si="16"/>
        <v>0</v>
      </c>
      <c r="BH187" s="217">
        <f t="shared" si="17"/>
        <v>0</v>
      </c>
      <c r="BI187" s="217">
        <f t="shared" si="18"/>
        <v>0</v>
      </c>
      <c r="BJ187" s="14" t="s">
        <v>80</v>
      </c>
      <c r="BK187" s="217">
        <f t="shared" si="19"/>
        <v>0</v>
      </c>
      <c r="BL187" s="14" t="s">
        <v>218</v>
      </c>
      <c r="BM187" s="216" t="s">
        <v>527</v>
      </c>
    </row>
    <row r="188" spans="1:65" s="2" customFormat="1" ht="16.5" customHeight="1">
      <c r="A188" s="31"/>
      <c r="B188" s="32"/>
      <c r="C188" s="219" t="s">
        <v>346</v>
      </c>
      <c r="D188" s="219" t="s">
        <v>537</v>
      </c>
      <c r="E188" s="220" t="s">
        <v>956</v>
      </c>
      <c r="F188" s="221" t="s">
        <v>957</v>
      </c>
      <c r="G188" s="222" t="s">
        <v>172</v>
      </c>
      <c r="H188" s="223">
        <v>1</v>
      </c>
      <c r="I188" s="224"/>
      <c r="J188" s="225">
        <f t="shared" si="10"/>
        <v>0</v>
      </c>
      <c r="K188" s="221" t="s">
        <v>1</v>
      </c>
      <c r="L188" s="226"/>
      <c r="M188" s="227" t="s">
        <v>1</v>
      </c>
      <c r="N188" s="228" t="s">
        <v>40</v>
      </c>
      <c r="O188" s="68"/>
      <c r="P188" s="214">
        <f t="shared" si="11"/>
        <v>0</v>
      </c>
      <c r="Q188" s="214">
        <v>0</v>
      </c>
      <c r="R188" s="214">
        <f t="shared" si="12"/>
        <v>0</v>
      </c>
      <c r="S188" s="214">
        <v>0</v>
      </c>
      <c r="T188" s="215">
        <f t="shared" si="1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6" t="s">
        <v>290</v>
      </c>
      <c r="AT188" s="216" t="s">
        <v>537</v>
      </c>
      <c r="AU188" s="216" t="s">
        <v>84</v>
      </c>
      <c r="AY188" s="14" t="s">
        <v>151</v>
      </c>
      <c r="BE188" s="217">
        <f t="shared" si="14"/>
        <v>0</v>
      </c>
      <c r="BF188" s="217">
        <f t="shared" si="15"/>
        <v>0</v>
      </c>
      <c r="BG188" s="217">
        <f t="shared" si="16"/>
        <v>0</v>
      </c>
      <c r="BH188" s="217">
        <f t="shared" si="17"/>
        <v>0</v>
      </c>
      <c r="BI188" s="217">
        <f t="shared" si="18"/>
        <v>0</v>
      </c>
      <c r="BJ188" s="14" t="s">
        <v>80</v>
      </c>
      <c r="BK188" s="217">
        <f t="shared" si="19"/>
        <v>0</v>
      </c>
      <c r="BL188" s="14" t="s">
        <v>218</v>
      </c>
      <c r="BM188" s="216" t="s">
        <v>536</v>
      </c>
    </row>
    <row r="189" spans="1:65" s="2" customFormat="1" ht="16.5" customHeight="1">
      <c r="A189" s="31"/>
      <c r="B189" s="32"/>
      <c r="C189" s="205" t="s">
        <v>350</v>
      </c>
      <c r="D189" s="205" t="s">
        <v>153</v>
      </c>
      <c r="E189" s="206" t="s">
        <v>1261</v>
      </c>
      <c r="F189" s="207" t="s">
        <v>1139</v>
      </c>
      <c r="G189" s="208" t="s">
        <v>172</v>
      </c>
      <c r="H189" s="209">
        <v>2</v>
      </c>
      <c r="I189" s="210"/>
      <c r="J189" s="211">
        <f t="shared" si="10"/>
        <v>0</v>
      </c>
      <c r="K189" s="207" t="s">
        <v>157</v>
      </c>
      <c r="L189" s="36"/>
      <c r="M189" s="212" t="s">
        <v>1</v>
      </c>
      <c r="N189" s="213" t="s">
        <v>40</v>
      </c>
      <c r="O189" s="68"/>
      <c r="P189" s="214">
        <f t="shared" si="11"/>
        <v>0</v>
      </c>
      <c r="Q189" s="214">
        <v>0</v>
      </c>
      <c r="R189" s="214">
        <f t="shared" si="12"/>
        <v>0</v>
      </c>
      <c r="S189" s="214">
        <v>0</v>
      </c>
      <c r="T189" s="215">
        <f t="shared" si="1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16" t="s">
        <v>218</v>
      </c>
      <c r="AT189" s="216" t="s">
        <v>153</v>
      </c>
      <c r="AU189" s="216" t="s">
        <v>84</v>
      </c>
      <c r="AY189" s="14" t="s">
        <v>151</v>
      </c>
      <c r="BE189" s="217">
        <f t="shared" si="14"/>
        <v>0</v>
      </c>
      <c r="BF189" s="217">
        <f t="shared" si="15"/>
        <v>0</v>
      </c>
      <c r="BG189" s="217">
        <f t="shared" si="16"/>
        <v>0</v>
      </c>
      <c r="BH189" s="217">
        <f t="shared" si="17"/>
        <v>0</v>
      </c>
      <c r="BI189" s="217">
        <f t="shared" si="18"/>
        <v>0</v>
      </c>
      <c r="BJ189" s="14" t="s">
        <v>80</v>
      </c>
      <c r="BK189" s="217">
        <f t="shared" si="19"/>
        <v>0</v>
      </c>
      <c r="BL189" s="14" t="s">
        <v>218</v>
      </c>
      <c r="BM189" s="216" t="s">
        <v>545</v>
      </c>
    </row>
    <row r="190" spans="1:65" s="2" customFormat="1" ht="16.5" customHeight="1">
      <c r="A190" s="31"/>
      <c r="B190" s="32"/>
      <c r="C190" s="219" t="s">
        <v>354</v>
      </c>
      <c r="D190" s="219" t="s">
        <v>537</v>
      </c>
      <c r="E190" s="220" t="s">
        <v>1140</v>
      </c>
      <c r="F190" s="221" t="s">
        <v>1141</v>
      </c>
      <c r="G190" s="222" t="s">
        <v>172</v>
      </c>
      <c r="H190" s="223">
        <v>2</v>
      </c>
      <c r="I190" s="224"/>
      <c r="J190" s="225">
        <f t="shared" si="10"/>
        <v>0</v>
      </c>
      <c r="K190" s="221" t="s">
        <v>1</v>
      </c>
      <c r="L190" s="226"/>
      <c r="M190" s="227" t="s">
        <v>1</v>
      </c>
      <c r="N190" s="228" t="s">
        <v>40</v>
      </c>
      <c r="O190" s="68"/>
      <c r="P190" s="214">
        <f t="shared" si="11"/>
        <v>0</v>
      </c>
      <c r="Q190" s="214">
        <v>0</v>
      </c>
      <c r="R190" s="214">
        <f t="shared" si="12"/>
        <v>0</v>
      </c>
      <c r="S190" s="214">
        <v>0</v>
      </c>
      <c r="T190" s="215">
        <f t="shared" si="1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6" t="s">
        <v>290</v>
      </c>
      <c r="AT190" s="216" t="s">
        <v>537</v>
      </c>
      <c r="AU190" s="216" t="s">
        <v>84</v>
      </c>
      <c r="AY190" s="14" t="s">
        <v>151</v>
      </c>
      <c r="BE190" s="217">
        <f t="shared" si="14"/>
        <v>0</v>
      </c>
      <c r="BF190" s="217">
        <f t="shared" si="15"/>
        <v>0</v>
      </c>
      <c r="BG190" s="217">
        <f t="shared" si="16"/>
        <v>0</v>
      </c>
      <c r="BH190" s="217">
        <f t="shared" si="17"/>
        <v>0</v>
      </c>
      <c r="BI190" s="217">
        <f t="shared" si="18"/>
        <v>0</v>
      </c>
      <c r="BJ190" s="14" t="s">
        <v>80</v>
      </c>
      <c r="BK190" s="217">
        <f t="shared" si="19"/>
        <v>0</v>
      </c>
      <c r="BL190" s="14" t="s">
        <v>218</v>
      </c>
      <c r="BM190" s="216" t="s">
        <v>553</v>
      </c>
    </row>
    <row r="191" spans="1:65" s="2" customFormat="1" ht="21.75" customHeight="1">
      <c r="A191" s="31"/>
      <c r="B191" s="32"/>
      <c r="C191" s="205" t="s">
        <v>358</v>
      </c>
      <c r="D191" s="205" t="s">
        <v>153</v>
      </c>
      <c r="E191" s="206" t="s">
        <v>958</v>
      </c>
      <c r="F191" s="207" t="s">
        <v>959</v>
      </c>
      <c r="G191" s="208" t="s">
        <v>172</v>
      </c>
      <c r="H191" s="209">
        <v>166</v>
      </c>
      <c r="I191" s="210"/>
      <c r="J191" s="211">
        <f t="shared" si="10"/>
        <v>0</v>
      </c>
      <c r="K191" s="207" t="s">
        <v>157</v>
      </c>
      <c r="L191" s="36"/>
      <c r="M191" s="212" t="s">
        <v>1</v>
      </c>
      <c r="N191" s="213" t="s">
        <v>40</v>
      </c>
      <c r="O191" s="68"/>
      <c r="P191" s="214">
        <f t="shared" si="11"/>
        <v>0</v>
      </c>
      <c r="Q191" s="214">
        <v>0</v>
      </c>
      <c r="R191" s="214">
        <f t="shared" si="12"/>
        <v>0</v>
      </c>
      <c r="S191" s="214">
        <v>0</v>
      </c>
      <c r="T191" s="215">
        <f t="shared" si="1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16" t="s">
        <v>218</v>
      </c>
      <c r="AT191" s="216" t="s">
        <v>153</v>
      </c>
      <c r="AU191" s="216" t="s">
        <v>84</v>
      </c>
      <c r="AY191" s="14" t="s">
        <v>151</v>
      </c>
      <c r="BE191" s="217">
        <f t="shared" si="14"/>
        <v>0</v>
      </c>
      <c r="BF191" s="217">
        <f t="shared" si="15"/>
        <v>0</v>
      </c>
      <c r="BG191" s="217">
        <f t="shared" si="16"/>
        <v>0</v>
      </c>
      <c r="BH191" s="217">
        <f t="shared" si="17"/>
        <v>0</v>
      </c>
      <c r="BI191" s="217">
        <f t="shared" si="18"/>
        <v>0</v>
      </c>
      <c r="BJ191" s="14" t="s">
        <v>80</v>
      </c>
      <c r="BK191" s="217">
        <f t="shared" si="19"/>
        <v>0</v>
      </c>
      <c r="BL191" s="14" t="s">
        <v>218</v>
      </c>
      <c r="BM191" s="216" t="s">
        <v>561</v>
      </c>
    </row>
    <row r="192" spans="1:65" s="2" customFormat="1" ht="16.5" customHeight="1">
      <c r="A192" s="31"/>
      <c r="B192" s="32"/>
      <c r="C192" s="219" t="s">
        <v>362</v>
      </c>
      <c r="D192" s="219" t="s">
        <v>537</v>
      </c>
      <c r="E192" s="220" t="s">
        <v>960</v>
      </c>
      <c r="F192" s="221" t="s">
        <v>1275</v>
      </c>
      <c r="G192" s="222" t="s">
        <v>172</v>
      </c>
      <c r="H192" s="223">
        <v>166</v>
      </c>
      <c r="I192" s="224"/>
      <c r="J192" s="225">
        <f t="shared" si="10"/>
        <v>0</v>
      </c>
      <c r="K192" s="221" t="s">
        <v>1</v>
      </c>
      <c r="L192" s="226"/>
      <c r="M192" s="227" t="s">
        <v>1</v>
      </c>
      <c r="N192" s="228" t="s">
        <v>40</v>
      </c>
      <c r="O192" s="68"/>
      <c r="P192" s="214">
        <f t="shared" si="11"/>
        <v>0</v>
      </c>
      <c r="Q192" s="214">
        <v>0</v>
      </c>
      <c r="R192" s="214">
        <f t="shared" si="12"/>
        <v>0</v>
      </c>
      <c r="S192" s="214">
        <v>0</v>
      </c>
      <c r="T192" s="215">
        <f t="shared" si="1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16" t="s">
        <v>290</v>
      </c>
      <c r="AT192" s="216" t="s">
        <v>537</v>
      </c>
      <c r="AU192" s="216" t="s">
        <v>84</v>
      </c>
      <c r="AY192" s="14" t="s">
        <v>151</v>
      </c>
      <c r="BE192" s="217">
        <f t="shared" si="14"/>
        <v>0</v>
      </c>
      <c r="BF192" s="217">
        <f t="shared" si="15"/>
        <v>0</v>
      </c>
      <c r="BG192" s="217">
        <f t="shared" si="16"/>
        <v>0</v>
      </c>
      <c r="BH192" s="217">
        <f t="shared" si="17"/>
        <v>0</v>
      </c>
      <c r="BI192" s="217">
        <f t="shared" si="18"/>
        <v>0</v>
      </c>
      <c r="BJ192" s="14" t="s">
        <v>80</v>
      </c>
      <c r="BK192" s="217">
        <f t="shared" si="19"/>
        <v>0</v>
      </c>
      <c r="BL192" s="14" t="s">
        <v>218</v>
      </c>
      <c r="BM192" s="216" t="s">
        <v>569</v>
      </c>
    </row>
    <row r="193" spans="1:65" s="2" customFormat="1" ht="16.5" customHeight="1">
      <c r="A193" s="31"/>
      <c r="B193" s="32"/>
      <c r="C193" s="219" t="s">
        <v>366</v>
      </c>
      <c r="D193" s="219" t="s">
        <v>537</v>
      </c>
      <c r="E193" s="220" t="s">
        <v>962</v>
      </c>
      <c r="F193" s="221" t="s">
        <v>963</v>
      </c>
      <c r="G193" s="222" t="s">
        <v>172</v>
      </c>
      <c r="H193" s="223">
        <v>0</v>
      </c>
      <c r="I193" s="224"/>
      <c r="J193" s="225">
        <f t="shared" si="10"/>
        <v>0</v>
      </c>
      <c r="K193" s="221" t="s">
        <v>1</v>
      </c>
      <c r="L193" s="226"/>
      <c r="M193" s="227" t="s">
        <v>1</v>
      </c>
      <c r="N193" s="228" t="s">
        <v>40</v>
      </c>
      <c r="O193" s="68"/>
      <c r="P193" s="214">
        <f t="shared" si="11"/>
        <v>0</v>
      </c>
      <c r="Q193" s="214">
        <v>0</v>
      </c>
      <c r="R193" s="214">
        <f t="shared" si="12"/>
        <v>0</v>
      </c>
      <c r="S193" s="214">
        <v>0</v>
      </c>
      <c r="T193" s="215">
        <f t="shared" si="1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6" t="s">
        <v>290</v>
      </c>
      <c r="AT193" s="216" t="s">
        <v>537</v>
      </c>
      <c r="AU193" s="216" t="s">
        <v>84</v>
      </c>
      <c r="AY193" s="14" t="s">
        <v>151</v>
      </c>
      <c r="BE193" s="217">
        <f t="shared" si="14"/>
        <v>0</v>
      </c>
      <c r="BF193" s="217">
        <f t="shared" si="15"/>
        <v>0</v>
      </c>
      <c r="BG193" s="217">
        <f t="shared" si="16"/>
        <v>0</v>
      </c>
      <c r="BH193" s="217">
        <f t="shared" si="17"/>
        <v>0</v>
      </c>
      <c r="BI193" s="217">
        <f t="shared" si="18"/>
        <v>0</v>
      </c>
      <c r="BJ193" s="14" t="s">
        <v>80</v>
      </c>
      <c r="BK193" s="217">
        <f t="shared" si="19"/>
        <v>0</v>
      </c>
      <c r="BL193" s="14" t="s">
        <v>218</v>
      </c>
      <c r="BM193" s="216" t="s">
        <v>577</v>
      </c>
    </row>
    <row r="194" spans="1:65" s="2" customFormat="1" ht="21.75" customHeight="1">
      <c r="A194" s="31"/>
      <c r="B194" s="32"/>
      <c r="C194" s="205" t="s">
        <v>370</v>
      </c>
      <c r="D194" s="205" t="s">
        <v>153</v>
      </c>
      <c r="E194" s="206" t="s">
        <v>1143</v>
      </c>
      <c r="F194" s="207" t="s">
        <v>1144</v>
      </c>
      <c r="G194" s="208" t="s">
        <v>172</v>
      </c>
      <c r="H194" s="209">
        <v>31</v>
      </c>
      <c r="I194" s="210"/>
      <c r="J194" s="211">
        <f t="shared" si="10"/>
        <v>0</v>
      </c>
      <c r="K194" s="207" t="s">
        <v>157</v>
      </c>
      <c r="L194" s="36"/>
      <c r="M194" s="212" t="s">
        <v>1</v>
      </c>
      <c r="N194" s="213" t="s">
        <v>40</v>
      </c>
      <c r="O194" s="68"/>
      <c r="P194" s="214">
        <f t="shared" si="11"/>
        <v>0</v>
      </c>
      <c r="Q194" s="214">
        <v>0</v>
      </c>
      <c r="R194" s="214">
        <f t="shared" si="12"/>
        <v>0</v>
      </c>
      <c r="S194" s="214">
        <v>0</v>
      </c>
      <c r="T194" s="215">
        <f t="shared" si="1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16" t="s">
        <v>218</v>
      </c>
      <c r="AT194" s="216" t="s">
        <v>153</v>
      </c>
      <c r="AU194" s="216" t="s">
        <v>84</v>
      </c>
      <c r="AY194" s="14" t="s">
        <v>151</v>
      </c>
      <c r="BE194" s="217">
        <f t="shared" si="14"/>
        <v>0</v>
      </c>
      <c r="BF194" s="217">
        <f t="shared" si="15"/>
        <v>0</v>
      </c>
      <c r="BG194" s="217">
        <f t="shared" si="16"/>
        <v>0</v>
      </c>
      <c r="BH194" s="217">
        <f t="shared" si="17"/>
        <v>0</v>
      </c>
      <c r="BI194" s="217">
        <f t="shared" si="18"/>
        <v>0</v>
      </c>
      <c r="BJ194" s="14" t="s">
        <v>80</v>
      </c>
      <c r="BK194" s="217">
        <f t="shared" si="19"/>
        <v>0</v>
      </c>
      <c r="BL194" s="14" t="s">
        <v>218</v>
      </c>
      <c r="BM194" s="216" t="s">
        <v>585</v>
      </c>
    </row>
    <row r="195" spans="1:65" s="2" customFormat="1" ht="21.75" customHeight="1">
      <c r="A195" s="31"/>
      <c r="B195" s="32"/>
      <c r="C195" s="219" t="s">
        <v>374</v>
      </c>
      <c r="D195" s="219" t="s">
        <v>537</v>
      </c>
      <c r="E195" s="220" t="s">
        <v>1145</v>
      </c>
      <c r="F195" s="221" t="s">
        <v>1146</v>
      </c>
      <c r="G195" s="222" t="s">
        <v>172</v>
      </c>
      <c r="H195" s="223">
        <v>31</v>
      </c>
      <c r="I195" s="224"/>
      <c r="J195" s="225">
        <f t="shared" si="10"/>
        <v>0</v>
      </c>
      <c r="K195" s="221" t="s">
        <v>1</v>
      </c>
      <c r="L195" s="226"/>
      <c r="M195" s="227" t="s">
        <v>1</v>
      </c>
      <c r="N195" s="228" t="s">
        <v>40</v>
      </c>
      <c r="O195" s="68"/>
      <c r="P195" s="214">
        <f t="shared" si="11"/>
        <v>0</v>
      </c>
      <c r="Q195" s="214">
        <v>0</v>
      </c>
      <c r="R195" s="214">
        <f t="shared" si="12"/>
        <v>0</v>
      </c>
      <c r="S195" s="214">
        <v>0</v>
      </c>
      <c r="T195" s="215">
        <f t="shared" si="1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6" t="s">
        <v>290</v>
      </c>
      <c r="AT195" s="216" t="s">
        <v>537</v>
      </c>
      <c r="AU195" s="216" t="s">
        <v>84</v>
      </c>
      <c r="AY195" s="14" t="s">
        <v>151</v>
      </c>
      <c r="BE195" s="217">
        <f t="shared" si="14"/>
        <v>0</v>
      </c>
      <c r="BF195" s="217">
        <f t="shared" si="15"/>
        <v>0</v>
      </c>
      <c r="BG195" s="217">
        <f t="shared" si="16"/>
        <v>0</v>
      </c>
      <c r="BH195" s="217">
        <f t="shared" si="17"/>
        <v>0</v>
      </c>
      <c r="BI195" s="217">
        <f t="shared" si="18"/>
        <v>0</v>
      </c>
      <c r="BJ195" s="14" t="s">
        <v>80</v>
      </c>
      <c r="BK195" s="217">
        <f t="shared" si="19"/>
        <v>0</v>
      </c>
      <c r="BL195" s="14" t="s">
        <v>218</v>
      </c>
      <c r="BM195" s="216" t="s">
        <v>593</v>
      </c>
    </row>
    <row r="196" spans="1:65" s="2" customFormat="1" ht="21.75" customHeight="1">
      <c r="A196" s="31"/>
      <c r="B196" s="32"/>
      <c r="C196" s="205" t="s">
        <v>378</v>
      </c>
      <c r="D196" s="205" t="s">
        <v>153</v>
      </c>
      <c r="E196" s="206" t="s">
        <v>968</v>
      </c>
      <c r="F196" s="207" t="s">
        <v>969</v>
      </c>
      <c r="G196" s="208" t="s">
        <v>172</v>
      </c>
      <c r="H196" s="209">
        <v>36</v>
      </c>
      <c r="I196" s="210"/>
      <c r="J196" s="211">
        <f t="shared" si="10"/>
        <v>0</v>
      </c>
      <c r="K196" s="207" t="s">
        <v>1</v>
      </c>
      <c r="L196" s="36"/>
      <c r="M196" s="212" t="s">
        <v>1</v>
      </c>
      <c r="N196" s="213" t="s">
        <v>40</v>
      </c>
      <c r="O196" s="68"/>
      <c r="P196" s="214">
        <f t="shared" si="11"/>
        <v>0</v>
      </c>
      <c r="Q196" s="214">
        <v>0</v>
      </c>
      <c r="R196" s="214">
        <f t="shared" si="12"/>
        <v>0</v>
      </c>
      <c r="S196" s="214">
        <v>0</v>
      </c>
      <c r="T196" s="215">
        <f t="shared" si="1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16" t="s">
        <v>218</v>
      </c>
      <c r="AT196" s="216" t="s">
        <v>153</v>
      </c>
      <c r="AU196" s="216" t="s">
        <v>84</v>
      </c>
      <c r="AY196" s="14" t="s">
        <v>151</v>
      </c>
      <c r="BE196" s="217">
        <f t="shared" si="14"/>
        <v>0</v>
      </c>
      <c r="BF196" s="217">
        <f t="shared" si="15"/>
        <v>0</v>
      </c>
      <c r="BG196" s="217">
        <f t="shared" si="16"/>
        <v>0</v>
      </c>
      <c r="BH196" s="217">
        <f t="shared" si="17"/>
        <v>0</v>
      </c>
      <c r="BI196" s="217">
        <f t="shared" si="18"/>
        <v>0</v>
      </c>
      <c r="BJ196" s="14" t="s">
        <v>80</v>
      </c>
      <c r="BK196" s="217">
        <f t="shared" si="19"/>
        <v>0</v>
      </c>
      <c r="BL196" s="14" t="s">
        <v>218</v>
      </c>
      <c r="BM196" s="216" t="s">
        <v>599</v>
      </c>
    </row>
    <row r="197" spans="1:65" s="2" customFormat="1" ht="21.75" customHeight="1">
      <c r="A197" s="31"/>
      <c r="B197" s="32"/>
      <c r="C197" s="205" t="s">
        <v>382</v>
      </c>
      <c r="D197" s="205" t="s">
        <v>153</v>
      </c>
      <c r="E197" s="206" t="s">
        <v>970</v>
      </c>
      <c r="F197" s="207" t="s">
        <v>971</v>
      </c>
      <c r="G197" s="208" t="s">
        <v>172</v>
      </c>
      <c r="H197" s="209">
        <v>73</v>
      </c>
      <c r="I197" s="210"/>
      <c r="J197" s="211">
        <f t="shared" si="10"/>
        <v>0</v>
      </c>
      <c r="K197" s="207" t="s">
        <v>1</v>
      </c>
      <c r="L197" s="36"/>
      <c r="M197" s="212" t="s">
        <v>1</v>
      </c>
      <c r="N197" s="213" t="s">
        <v>40</v>
      </c>
      <c r="O197" s="68"/>
      <c r="P197" s="214">
        <f t="shared" si="11"/>
        <v>0</v>
      </c>
      <c r="Q197" s="214">
        <v>0</v>
      </c>
      <c r="R197" s="214">
        <f t="shared" si="12"/>
        <v>0</v>
      </c>
      <c r="S197" s="214">
        <v>0</v>
      </c>
      <c r="T197" s="215">
        <f t="shared" si="1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16" t="s">
        <v>218</v>
      </c>
      <c r="AT197" s="216" t="s">
        <v>153</v>
      </c>
      <c r="AU197" s="216" t="s">
        <v>84</v>
      </c>
      <c r="AY197" s="14" t="s">
        <v>151</v>
      </c>
      <c r="BE197" s="217">
        <f t="shared" si="14"/>
        <v>0</v>
      </c>
      <c r="BF197" s="217">
        <f t="shared" si="15"/>
        <v>0</v>
      </c>
      <c r="BG197" s="217">
        <f t="shared" si="16"/>
        <v>0</v>
      </c>
      <c r="BH197" s="217">
        <f t="shared" si="17"/>
        <v>0</v>
      </c>
      <c r="BI197" s="217">
        <f t="shared" si="18"/>
        <v>0</v>
      </c>
      <c r="BJ197" s="14" t="s">
        <v>80</v>
      </c>
      <c r="BK197" s="217">
        <f t="shared" si="19"/>
        <v>0</v>
      </c>
      <c r="BL197" s="14" t="s">
        <v>218</v>
      </c>
      <c r="BM197" s="216" t="s">
        <v>631</v>
      </c>
    </row>
    <row r="198" spans="1:65" s="2" customFormat="1" ht="16.5" customHeight="1">
      <c r="A198" s="31"/>
      <c r="B198" s="32"/>
      <c r="C198" s="205" t="s">
        <v>389</v>
      </c>
      <c r="D198" s="205" t="s">
        <v>153</v>
      </c>
      <c r="E198" s="206" t="s">
        <v>1147</v>
      </c>
      <c r="F198" s="207" t="s">
        <v>1148</v>
      </c>
      <c r="G198" s="208" t="s">
        <v>172</v>
      </c>
      <c r="H198" s="209">
        <v>1</v>
      </c>
      <c r="I198" s="210"/>
      <c r="J198" s="211">
        <f t="shared" si="10"/>
        <v>0</v>
      </c>
      <c r="K198" s="207" t="s">
        <v>1</v>
      </c>
      <c r="L198" s="36"/>
      <c r="M198" s="212" t="s">
        <v>1</v>
      </c>
      <c r="N198" s="213" t="s">
        <v>40</v>
      </c>
      <c r="O198" s="68"/>
      <c r="P198" s="214">
        <f t="shared" si="11"/>
        <v>0</v>
      </c>
      <c r="Q198" s="214">
        <v>0</v>
      </c>
      <c r="R198" s="214">
        <f t="shared" si="12"/>
        <v>0</v>
      </c>
      <c r="S198" s="214">
        <v>0</v>
      </c>
      <c r="T198" s="215">
        <f t="shared" si="1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16" t="s">
        <v>218</v>
      </c>
      <c r="AT198" s="216" t="s">
        <v>153</v>
      </c>
      <c r="AU198" s="216" t="s">
        <v>84</v>
      </c>
      <c r="AY198" s="14" t="s">
        <v>151</v>
      </c>
      <c r="BE198" s="217">
        <f t="shared" si="14"/>
        <v>0</v>
      </c>
      <c r="BF198" s="217">
        <f t="shared" si="15"/>
        <v>0</v>
      </c>
      <c r="BG198" s="217">
        <f t="shared" si="16"/>
        <v>0</v>
      </c>
      <c r="BH198" s="217">
        <f t="shared" si="17"/>
        <v>0</v>
      </c>
      <c r="BI198" s="217">
        <f t="shared" si="18"/>
        <v>0</v>
      </c>
      <c r="BJ198" s="14" t="s">
        <v>80</v>
      </c>
      <c r="BK198" s="217">
        <f t="shared" si="19"/>
        <v>0</v>
      </c>
      <c r="BL198" s="14" t="s">
        <v>218</v>
      </c>
      <c r="BM198" s="216" t="s">
        <v>1009</v>
      </c>
    </row>
    <row r="199" spans="2:63" s="12" customFormat="1" ht="22.9" customHeight="1">
      <c r="B199" s="189"/>
      <c r="C199" s="190"/>
      <c r="D199" s="191" t="s">
        <v>74</v>
      </c>
      <c r="E199" s="203" t="s">
        <v>1150</v>
      </c>
      <c r="F199" s="203" t="s">
        <v>1151</v>
      </c>
      <c r="G199" s="190"/>
      <c r="H199" s="190"/>
      <c r="I199" s="193"/>
      <c r="J199" s="204">
        <f>BK199</f>
        <v>0</v>
      </c>
      <c r="K199" s="190"/>
      <c r="L199" s="195"/>
      <c r="M199" s="196"/>
      <c r="N199" s="197"/>
      <c r="O199" s="197"/>
      <c r="P199" s="198">
        <f>P200</f>
        <v>0</v>
      </c>
      <c r="Q199" s="197"/>
      <c r="R199" s="198">
        <f>R200</f>
        <v>0</v>
      </c>
      <c r="S199" s="197"/>
      <c r="T199" s="199">
        <f>T200</f>
        <v>0</v>
      </c>
      <c r="AR199" s="200" t="s">
        <v>84</v>
      </c>
      <c r="AT199" s="201" t="s">
        <v>74</v>
      </c>
      <c r="AU199" s="201" t="s">
        <v>80</v>
      </c>
      <c r="AY199" s="200" t="s">
        <v>151</v>
      </c>
      <c r="BK199" s="202">
        <f>BK200</f>
        <v>0</v>
      </c>
    </row>
    <row r="200" spans="1:65" s="2" customFormat="1" ht="16.5" customHeight="1">
      <c r="A200" s="31"/>
      <c r="B200" s="32"/>
      <c r="C200" s="205" t="s">
        <v>393</v>
      </c>
      <c r="D200" s="205" t="s">
        <v>153</v>
      </c>
      <c r="E200" s="206" t="s">
        <v>1152</v>
      </c>
      <c r="F200" s="207" t="s">
        <v>1153</v>
      </c>
      <c r="G200" s="208" t="s">
        <v>205</v>
      </c>
      <c r="H200" s="209">
        <v>48</v>
      </c>
      <c r="I200" s="210"/>
      <c r="J200" s="211">
        <f>ROUND(I200*H200,2)</f>
        <v>0</v>
      </c>
      <c r="K200" s="207" t="s">
        <v>1</v>
      </c>
      <c r="L200" s="36"/>
      <c r="M200" s="212" t="s">
        <v>1</v>
      </c>
      <c r="N200" s="213" t="s">
        <v>40</v>
      </c>
      <c r="O200" s="68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16" t="s">
        <v>218</v>
      </c>
      <c r="AT200" s="216" t="s">
        <v>153</v>
      </c>
      <c r="AU200" s="216" t="s">
        <v>84</v>
      </c>
      <c r="AY200" s="14" t="s">
        <v>151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4" t="s">
        <v>80</v>
      </c>
      <c r="BK200" s="217">
        <f>ROUND(I200*H200,2)</f>
        <v>0</v>
      </c>
      <c r="BL200" s="14" t="s">
        <v>218</v>
      </c>
      <c r="BM200" s="216" t="s">
        <v>1012</v>
      </c>
    </row>
    <row r="201" spans="2:63" s="12" customFormat="1" ht="22.9" customHeight="1">
      <c r="B201" s="189"/>
      <c r="C201" s="190"/>
      <c r="D201" s="191" t="s">
        <v>74</v>
      </c>
      <c r="E201" s="203" t="s">
        <v>972</v>
      </c>
      <c r="F201" s="203" t="s">
        <v>973</v>
      </c>
      <c r="G201" s="190"/>
      <c r="H201" s="190"/>
      <c r="I201" s="193"/>
      <c r="J201" s="204">
        <f>BK201</f>
        <v>0</v>
      </c>
      <c r="K201" s="190"/>
      <c r="L201" s="195"/>
      <c r="M201" s="196"/>
      <c r="N201" s="197"/>
      <c r="O201" s="197"/>
      <c r="P201" s="198">
        <f>SUM(P202:P209)</f>
        <v>0</v>
      </c>
      <c r="Q201" s="197"/>
      <c r="R201" s="198">
        <f>SUM(R202:R209)</f>
        <v>4.0449426</v>
      </c>
      <c r="S201" s="197"/>
      <c r="T201" s="199">
        <f>SUM(T202:T209)</f>
        <v>0.8353725</v>
      </c>
      <c r="AR201" s="200" t="s">
        <v>84</v>
      </c>
      <c r="AT201" s="201" t="s">
        <v>74</v>
      </c>
      <c r="AU201" s="201" t="s">
        <v>80</v>
      </c>
      <c r="AY201" s="200" t="s">
        <v>151</v>
      </c>
      <c r="BK201" s="202">
        <f>SUM(BK202:BK209)</f>
        <v>0</v>
      </c>
    </row>
    <row r="202" spans="1:65" s="2" customFormat="1" ht="16.5" customHeight="1">
      <c r="A202" s="31"/>
      <c r="B202" s="32"/>
      <c r="C202" s="205" t="s">
        <v>397</v>
      </c>
      <c r="D202" s="205" t="s">
        <v>153</v>
      </c>
      <c r="E202" s="206" t="s">
        <v>974</v>
      </c>
      <c r="F202" s="207" t="s">
        <v>975</v>
      </c>
      <c r="G202" s="208" t="s">
        <v>166</v>
      </c>
      <c r="H202" s="209">
        <v>2694.75</v>
      </c>
      <c r="I202" s="210"/>
      <c r="J202" s="211">
        <f aca="true" t="shared" si="20" ref="J202:J209">ROUND(I202*H202,2)</f>
        <v>0</v>
      </c>
      <c r="K202" s="207" t="s">
        <v>157</v>
      </c>
      <c r="L202" s="36"/>
      <c r="M202" s="212" t="s">
        <v>1</v>
      </c>
      <c r="N202" s="213" t="s">
        <v>40</v>
      </c>
      <c r="O202" s="68"/>
      <c r="P202" s="214">
        <f aca="true" t="shared" si="21" ref="P202:P209">O202*H202</f>
        <v>0</v>
      </c>
      <c r="Q202" s="214">
        <v>0.001</v>
      </c>
      <c r="R202" s="214">
        <f aca="true" t="shared" si="22" ref="R202:R209">Q202*H202</f>
        <v>2.69475</v>
      </c>
      <c r="S202" s="214">
        <v>0.00031</v>
      </c>
      <c r="T202" s="215">
        <f aca="true" t="shared" si="23" ref="T202:T209">S202*H202</f>
        <v>0.8353725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16" t="s">
        <v>218</v>
      </c>
      <c r="AT202" s="216" t="s">
        <v>153</v>
      </c>
      <c r="AU202" s="216" t="s">
        <v>84</v>
      </c>
      <c r="AY202" s="14" t="s">
        <v>151</v>
      </c>
      <c r="BE202" s="217">
        <f aca="true" t="shared" si="24" ref="BE202:BE209">IF(N202="základní",J202,0)</f>
        <v>0</v>
      </c>
      <c r="BF202" s="217">
        <f aca="true" t="shared" si="25" ref="BF202:BF209">IF(N202="snížená",J202,0)</f>
        <v>0</v>
      </c>
      <c r="BG202" s="217">
        <f aca="true" t="shared" si="26" ref="BG202:BG209">IF(N202="zákl. přenesená",J202,0)</f>
        <v>0</v>
      </c>
      <c r="BH202" s="217">
        <f aca="true" t="shared" si="27" ref="BH202:BH209">IF(N202="sníž. přenesená",J202,0)</f>
        <v>0</v>
      </c>
      <c r="BI202" s="217">
        <f aca="true" t="shared" si="28" ref="BI202:BI209">IF(N202="nulová",J202,0)</f>
        <v>0</v>
      </c>
      <c r="BJ202" s="14" t="s">
        <v>80</v>
      </c>
      <c r="BK202" s="217">
        <f aca="true" t="shared" si="29" ref="BK202:BK209">ROUND(I202*H202,2)</f>
        <v>0</v>
      </c>
      <c r="BL202" s="14" t="s">
        <v>218</v>
      </c>
      <c r="BM202" s="216" t="s">
        <v>1015</v>
      </c>
    </row>
    <row r="203" spans="1:65" s="2" customFormat="1" ht="16.5" customHeight="1">
      <c r="A203" s="31"/>
      <c r="B203" s="32"/>
      <c r="C203" s="205" t="s">
        <v>401</v>
      </c>
      <c r="D203" s="205" t="s">
        <v>153</v>
      </c>
      <c r="E203" s="206" t="s">
        <v>976</v>
      </c>
      <c r="F203" s="207" t="s">
        <v>977</v>
      </c>
      <c r="G203" s="208" t="s">
        <v>166</v>
      </c>
      <c r="H203" s="209">
        <v>810</v>
      </c>
      <c r="I203" s="210"/>
      <c r="J203" s="211">
        <f t="shared" si="20"/>
        <v>0</v>
      </c>
      <c r="K203" s="207" t="s">
        <v>157</v>
      </c>
      <c r="L203" s="36"/>
      <c r="M203" s="212" t="s">
        <v>1</v>
      </c>
      <c r="N203" s="213" t="s">
        <v>40</v>
      </c>
      <c r="O203" s="68"/>
      <c r="P203" s="214">
        <f t="shared" si="21"/>
        <v>0</v>
      </c>
      <c r="Q203" s="214">
        <v>0</v>
      </c>
      <c r="R203" s="214">
        <f t="shared" si="22"/>
        <v>0</v>
      </c>
      <c r="S203" s="214">
        <v>0</v>
      </c>
      <c r="T203" s="215">
        <f t="shared" si="2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16" t="s">
        <v>218</v>
      </c>
      <c r="AT203" s="216" t="s">
        <v>153</v>
      </c>
      <c r="AU203" s="216" t="s">
        <v>84</v>
      </c>
      <c r="AY203" s="14" t="s">
        <v>151</v>
      </c>
      <c r="BE203" s="217">
        <f t="shared" si="24"/>
        <v>0</v>
      </c>
      <c r="BF203" s="217">
        <f t="shared" si="25"/>
        <v>0</v>
      </c>
      <c r="BG203" s="217">
        <f t="shared" si="26"/>
        <v>0</v>
      </c>
      <c r="BH203" s="217">
        <f t="shared" si="27"/>
        <v>0</v>
      </c>
      <c r="BI203" s="217">
        <f t="shared" si="28"/>
        <v>0</v>
      </c>
      <c r="BJ203" s="14" t="s">
        <v>80</v>
      </c>
      <c r="BK203" s="217">
        <f t="shared" si="29"/>
        <v>0</v>
      </c>
      <c r="BL203" s="14" t="s">
        <v>218</v>
      </c>
      <c r="BM203" s="216" t="s">
        <v>1018</v>
      </c>
    </row>
    <row r="204" spans="1:65" s="2" customFormat="1" ht="16.5" customHeight="1">
      <c r="A204" s="31"/>
      <c r="B204" s="32"/>
      <c r="C204" s="219" t="s">
        <v>405</v>
      </c>
      <c r="D204" s="219" t="s">
        <v>537</v>
      </c>
      <c r="E204" s="220" t="s">
        <v>978</v>
      </c>
      <c r="F204" s="221" t="s">
        <v>979</v>
      </c>
      <c r="G204" s="222" t="s">
        <v>166</v>
      </c>
      <c r="H204" s="223">
        <v>850.5</v>
      </c>
      <c r="I204" s="224"/>
      <c r="J204" s="225">
        <f t="shared" si="20"/>
        <v>0</v>
      </c>
      <c r="K204" s="221" t="s">
        <v>1</v>
      </c>
      <c r="L204" s="226"/>
      <c r="M204" s="227" t="s">
        <v>1</v>
      </c>
      <c r="N204" s="228" t="s">
        <v>40</v>
      </c>
      <c r="O204" s="68"/>
      <c r="P204" s="214">
        <f t="shared" si="21"/>
        <v>0</v>
      </c>
      <c r="Q204" s="214">
        <v>0</v>
      </c>
      <c r="R204" s="214">
        <f t="shared" si="22"/>
        <v>0</v>
      </c>
      <c r="S204" s="214">
        <v>0</v>
      </c>
      <c r="T204" s="215">
        <f t="shared" si="2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16" t="s">
        <v>290</v>
      </c>
      <c r="AT204" s="216" t="s">
        <v>537</v>
      </c>
      <c r="AU204" s="216" t="s">
        <v>84</v>
      </c>
      <c r="AY204" s="14" t="s">
        <v>151</v>
      </c>
      <c r="BE204" s="217">
        <f t="shared" si="24"/>
        <v>0</v>
      </c>
      <c r="BF204" s="217">
        <f t="shared" si="25"/>
        <v>0</v>
      </c>
      <c r="BG204" s="217">
        <f t="shared" si="26"/>
        <v>0</v>
      </c>
      <c r="BH204" s="217">
        <f t="shared" si="27"/>
        <v>0</v>
      </c>
      <c r="BI204" s="217">
        <f t="shared" si="28"/>
        <v>0</v>
      </c>
      <c r="BJ204" s="14" t="s">
        <v>80</v>
      </c>
      <c r="BK204" s="217">
        <f t="shared" si="29"/>
        <v>0</v>
      </c>
      <c r="BL204" s="14" t="s">
        <v>218</v>
      </c>
      <c r="BM204" s="216" t="s">
        <v>1021</v>
      </c>
    </row>
    <row r="205" spans="1:65" s="2" customFormat="1" ht="21.75" customHeight="1">
      <c r="A205" s="31"/>
      <c r="B205" s="32"/>
      <c r="C205" s="205" t="s">
        <v>409</v>
      </c>
      <c r="D205" s="205" t="s">
        <v>153</v>
      </c>
      <c r="E205" s="206" t="s">
        <v>980</v>
      </c>
      <c r="F205" s="207" t="s">
        <v>981</v>
      </c>
      <c r="G205" s="208" t="s">
        <v>166</v>
      </c>
      <c r="H205" s="209">
        <v>2694.75</v>
      </c>
      <c r="I205" s="210"/>
      <c r="J205" s="211">
        <f t="shared" si="20"/>
        <v>0</v>
      </c>
      <c r="K205" s="207" t="s">
        <v>157</v>
      </c>
      <c r="L205" s="36"/>
      <c r="M205" s="212" t="s">
        <v>1</v>
      </c>
      <c r="N205" s="213" t="s">
        <v>40</v>
      </c>
      <c r="O205" s="68"/>
      <c r="P205" s="214">
        <f t="shared" si="21"/>
        <v>0</v>
      </c>
      <c r="Q205" s="214">
        <v>0.0002</v>
      </c>
      <c r="R205" s="214">
        <f t="shared" si="22"/>
        <v>0.53895</v>
      </c>
      <c r="S205" s="214">
        <v>0</v>
      </c>
      <c r="T205" s="215">
        <f t="shared" si="2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16" t="s">
        <v>218</v>
      </c>
      <c r="AT205" s="216" t="s">
        <v>153</v>
      </c>
      <c r="AU205" s="216" t="s">
        <v>84</v>
      </c>
      <c r="AY205" s="14" t="s">
        <v>151</v>
      </c>
      <c r="BE205" s="217">
        <f t="shared" si="24"/>
        <v>0</v>
      </c>
      <c r="BF205" s="217">
        <f t="shared" si="25"/>
        <v>0</v>
      </c>
      <c r="BG205" s="217">
        <f t="shared" si="26"/>
        <v>0</v>
      </c>
      <c r="BH205" s="217">
        <f t="shared" si="27"/>
        <v>0</v>
      </c>
      <c r="BI205" s="217">
        <f t="shared" si="28"/>
        <v>0</v>
      </c>
      <c r="BJ205" s="14" t="s">
        <v>80</v>
      </c>
      <c r="BK205" s="217">
        <f t="shared" si="29"/>
        <v>0</v>
      </c>
      <c r="BL205" s="14" t="s">
        <v>218</v>
      </c>
      <c r="BM205" s="216" t="s">
        <v>1024</v>
      </c>
    </row>
    <row r="206" spans="1:65" s="2" customFormat="1" ht="21.75" customHeight="1">
      <c r="A206" s="31"/>
      <c r="B206" s="32"/>
      <c r="C206" s="205" t="s">
        <v>413</v>
      </c>
      <c r="D206" s="205" t="s">
        <v>153</v>
      </c>
      <c r="E206" s="206" t="s">
        <v>982</v>
      </c>
      <c r="F206" s="207" t="s">
        <v>983</v>
      </c>
      <c r="G206" s="208" t="s">
        <v>166</v>
      </c>
      <c r="H206" s="209">
        <v>110.88</v>
      </c>
      <c r="I206" s="210"/>
      <c r="J206" s="211">
        <f t="shared" si="20"/>
        <v>0</v>
      </c>
      <c r="K206" s="207" t="s">
        <v>157</v>
      </c>
      <c r="L206" s="36"/>
      <c r="M206" s="212" t="s">
        <v>1</v>
      </c>
      <c r="N206" s="213" t="s">
        <v>40</v>
      </c>
      <c r="O206" s="68"/>
      <c r="P206" s="214">
        <f t="shared" si="21"/>
        <v>0</v>
      </c>
      <c r="Q206" s="214">
        <v>2E-05</v>
      </c>
      <c r="R206" s="214">
        <f t="shared" si="22"/>
        <v>0.0022176</v>
      </c>
      <c r="S206" s="214">
        <v>0</v>
      </c>
      <c r="T206" s="215">
        <f t="shared" si="2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16" t="s">
        <v>218</v>
      </c>
      <c r="AT206" s="216" t="s">
        <v>153</v>
      </c>
      <c r="AU206" s="216" t="s">
        <v>84</v>
      </c>
      <c r="AY206" s="14" t="s">
        <v>151</v>
      </c>
      <c r="BE206" s="217">
        <f t="shared" si="24"/>
        <v>0</v>
      </c>
      <c r="BF206" s="217">
        <f t="shared" si="25"/>
        <v>0</v>
      </c>
      <c r="BG206" s="217">
        <f t="shared" si="26"/>
        <v>0</v>
      </c>
      <c r="BH206" s="217">
        <f t="shared" si="27"/>
        <v>0</v>
      </c>
      <c r="BI206" s="217">
        <f t="shared" si="28"/>
        <v>0</v>
      </c>
      <c r="BJ206" s="14" t="s">
        <v>80</v>
      </c>
      <c r="BK206" s="217">
        <f t="shared" si="29"/>
        <v>0</v>
      </c>
      <c r="BL206" s="14" t="s">
        <v>218</v>
      </c>
      <c r="BM206" s="216" t="s">
        <v>1028</v>
      </c>
    </row>
    <row r="207" spans="1:65" s="2" customFormat="1" ht="21.75" customHeight="1">
      <c r="A207" s="31"/>
      <c r="B207" s="32"/>
      <c r="C207" s="205" t="s">
        <v>417</v>
      </c>
      <c r="D207" s="205" t="s">
        <v>153</v>
      </c>
      <c r="E207" s="206" t="s">
        <v>984</v>
      </c>
      <c r="F207" s="207" t="s">
        <v>985</v>
      </c>
      <c r="G207" s="208" t="s">
        <v>166</v>
      </c>
      <c r="H207" s="209">
        <v>60</v>
      </c>
      <c r="I207" s="210"/>
      <c r="J207" s="211">
        <f t="shared" si="20"/>
        <v>0</v>
      </c>
      <c r="K207" s="207" t="s">
        <v>157</v>
      </c>
      <c r="L207" s="36"/>
      <c r="M207" s="212" t="s">
        <v>1</v>
      </c>
      <c r="N207" s="213" t="s">
        <v>40</v>
      </c>
      <c r="O207" s="68"/>
      <c r="P207" s="214">
        <f t="shared" si="21"/>
        <v>0</v>
      </c>
      <c r="Q207" s="214">
        <v>1E-05</v>
      </c>
      <c r="R207" s="214">
        <f t="shared" si="22"/>
        <v>0.0006000000000000001</v>
      </c>
      <c r="S207" s="214">
        <v>0</v>
      </c>
      <c r="T207" s="215">
        <f t="shared" si="2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16" t="s">
        <v>218</v>
      </c>
      <c r="AT207" s="216" t="s">
        <v>153</v>
      </c>
      <c r="AU207" s="216" t="s">
        <v>84</v>
      </c>
      <c r="AY207" s="14" t="s">
        <v>151</v>
      </c>
      <c r="BE207" s="217">
        <f t="shared" si="24"/>
        <v>0</v>
      </c>
      <c r="BF207" s="217">
        <f t="shared" si="25"/>
        <v>0</v>
      </c>
      <c r="BG207" s="217">
        <f t="shared" si="26"/>
        <v>0</v>
      </c>
      <c r="BH207" s="217">
        <f t="shared" si="27"/>
        <v>0</v>
      </c>
      <c r="BI207" s="217">
        <f t="shared" si="28"/>
        <v>0</v>
      </c>
      <c r="BJ207" s="14" t="s">
        <v>80</v>
      </c>
      <c r="BK207" s="217">
        <f t="shared" si="29"/>
        <v>0</v>
      </c>
      <c r="BL207" s="14" t="s">
        <v>218</v>
      </c>
      <c r="BM207" s="216" t="s">
        <v>1031</v>
      </c>
    </row>
    <row r="208" spans="1:65" s="2" customFormat="1" ht="21.75" customHeight="1">
      <c r="A208" s="31"/>
      <c r="B208" s="32"/>
      <c r="C208" s="205" t="s">
        <v>421</v>
      </c>
      <c r="D208" s="205" t="s">
        <v>153</v>
      </c>
      <c r="E208" s="206" t="s">
        <v>986</v>
      </c>
      <c r="F208" s="207" t="s">
        <v>987</v>
      </c>
      <c r="G208" s="208" t="s">
        <v>166</v>
      </c>
      <c r="H208" s="209">
        <v>2694.75</v>
      </c>
      <c r="I208" s="210"/>
      <c r="J208" s="211">
        <f t="shared" si="20"/>
        <v>0</v>
      </c>
      <c r="K208" s="207" t="s">
        <v>157</v>
      </c>
      <c r="L208" s="36"/>
      <c r="M208" s="212" t="s">
        <v>1</v>
      </c>
      <c r="N208" s="213" t="s">
        <v>40</v>
      </c>
      <c r="O208" s="68"/>
      <c r="P208" s="214">
        <f t="shared" si="21"/>
        <v>0</v>
      </c>
      <c r="Q208" s="214">
        <v>0.00029</v>
      </c>
      <c r="R208" s="214">
        <f t="shared" si="22"/>
        <v>0.7814775</v>
      </c>
      <c r="S208" s="214">
        <v>0</v>
      </c>
      <c r="T208" s="215">
        <f t="shared" si="2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16" t="s">
        <v>218</v>
      </c>
      <c r="AT208" s="216" t="s">
        <v>153</v>
      </c>
      <c r="AU208" s="216" t="s">
        <v>84</v>
      </c>
      <c r="AY208" s="14" t="s">
        <v>151</v>
      </c>
      <c r="BE208" s="217">
        <f t="shared" si="24"/>
        <v>0</v>
      </c>
      <c r="BF208" s="217">
        <f t="shared" si="25"/>
        <v>0</v>
      </c>
      <c r="BG208" s="217">
        <f t="shared" si="26"/>
        <v>0</v>
      </c>
      <c r="BH208" s="217">
        <f t="shared" si="27"/>
        <v>0</v>
      </c>
      <c r="BI208" s="217">
        <f t="shared" si="28"/>
        <v>0</v>
      </c>
      <c r="BJ208" s="14" t="s">
        <v>80</v>
      </c>
      <c r="BK208" s="217">
        <f t="shared" si="29"/>
        <v>0</v>
      </c>
      <c r="BL208" s="14" t="s">
        <v>218</v>
      </c>
      <c r="BM208" s="216" t="s">
        <v>1034</v>
      </c>
    </row>
    <row r="209" spans="1:65" s="2" customFormat="1" ht="21.75" customHeight="1">
      <c r="A209" s="31"/>
      <c r="B209" s="32"/>
      <c r="C209" s="205" t="s">
        <v>425</v>
      </c>
      <c r="D209" s="205" t="s">
        <v>153</v>
      </c>
      <c r="E209" s="206" t="s">
        <v>988</v>
      </c>
      <c r="F209" s="207" t="s">
        <v>989</v>
      </c>
      <c r="G209" s="208" t="s">
        <v>166</v>
      </c>
      <c r="H209" s="209">
        <v>2694.75</v>
      </c>
      <c r="I209" s="210"/>
      <c r="J209" s="211">
        <f t="shared" si="20"/>
        <v>0</v>
      </c>
      <c r="K209" s="207" t="s">
        <v>157</v>
      </c>
      <c r="L209" s="36"/>
      <c r="M209" s="212" t="s">
        <v>1</v>
      </c>
      <c r="N209" s="213" t="s">
        <v>40</v>
      </c>
      <c r="O209" s="68"/>
      <c r="P209" s="214">
        <f t="shared" si="21"/>
        <v>0</v>
      </c>
      <c r="Q209" s="214">
        <v>1E-05</v>
      </c>
      <c r="R209" s="214">
        <f t="shared" si="22"/>
        <v>0.026947500000000003</v>
      </c>
      <c r="S209" s="214">
        <v>0</v>
      </c>
      <c r="T209" s="215">
        <f t="shared" si="2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16" t="s">
        <v>218</v>
      </c>
      <c r="AT209" s="216" t="s">
        <v>153</v>
      </c>
      <c r="AU209" s="216" t="s">
        <v>84</v>
      </c>
      <c r="AY209" s="14" t="s">
        <v>151</v>
      </c>
      <c r="BE209" s="217">
        <f t="shared" si="24"/>
        <v>0</v>
      </c>
      <c r="BF209" s="217">
        <f t="shared" si="25"/>
        <v>0</v>
      </c>
      <c r="BG209" s="217">
        <f t="shared" si="26"/>
        <v>0</v>
      </c>
      <c r="BH209" s="217">
        <f t="shared" si="27"/>
        <v>0</v>
      </c>
      <c r="BI209" s="217">
        <f t="shared" si="28"/>
        <v>0</v>
      </c>
      <c r="BJ209" s="14" t="s">
        <v>80</v>
      </c>
      <c r="BK209" s="217">
        <f t="shared" si="29"/>
        <v>0</v>
      </c>
      <c r="BL209" s="14" t="s">
        <v>218</v>
      </c>
      <c r="BM209" s="216" t="s">
        <v>1039</v>
      </c>
    </row>
    <row r="210" spans="2:63" s="12" customFormat="1" ht="25.9" customHeight="1">
      <c r="B210" s="189"/>
      <c r="C210" s="190"/>
      <c r="D210" s="191" t="s">
        <v>74</v>
      </c>
      <c r="E210" s="192" t="s">
        <v>537</v>
      </c>
      <c r="F210" s="192" t="s">
        <v>990</v>
      </c>
      <c r="G210" s="190"/>
      <c r="H210" s="190"/>
      <c r="I210" s="193"/>
      <c r="J210" s="194">
        <f>BK210</f>
        <v>0</v>
      </c>
      <c r="K210" s="190"/>
      <c r="L210" s="195"/>
      <c r="M210" s="196"/>
      <c r="N210" s="197"/>
      <c r="O210" s="197"/>
      <c r="P210" s="198">
        <f>P211+P212+P228</f>
        <v>0</v>
      </c>
      <c r="Q210" s="197"/>
      <c r="R210" s="198">
        <f>R211+R212+R228</f>
        <v>0</v>
      </c>
      <c r="S210" s="197"/>
      <c r="T210" s="199">
        <f>T211+T212+T228</f>
        <v>0</v>
      </c>
      <c r="AR210" s="200" t="s">
        <v>91</v>
      </c>
      <c r="AT210" s="201" t="s">
        <v>74</v>
      </c>
      <c r="AU210" s="201" t="s">
        <v>75</v>
      </c>
      <c r="AY210" s="200" t="s">
        <v>151</v>
      </c>
      <c r="BK210" s="202">
        <f>BK211+BK212+BK228</f>
        <v>0</v>
      </c>
    </row>
    <row r="211" spans="2:63" s="12" customFormat="1" ht="22.9" customHeight="1">
      <c r="B211" s="189"/>
      <c r="C211" s="190"/>
      <c r="D211" s="191" t="s">
        <v>74</v>
      </c>
      <c r="E211" s="203" t="s">
        <v>991</v>
      </c>
      <c r="F211" s="203" t="s">
        <v>992</v>
      </c>
      <c r="G211" s="190"/>
      <c r="H211" s="190"/>
      <c r="I211" s="193"/>
      <c r="J211" s="204">
        <f>BK211</f>
        <v>0</v>
      </c>
      <c r="K211" s="190"/>
      <c r="L211" s="195"/>
      <c r="M211" s="196"/>
      <c r="N211" s="197"/>
      <c r="O211" s="197"/>
      <c r="P211" s="198">
        <v>0</v>
      </c>
      <c r="Q211" s="197"/>
      <c r="R211" s="198">
        <v>0</v>
      </c>
      <c r="S211" s="197"/>
      <c r="T211" s="199">
        <v>0</v>
      </c>
      <c r="AR211" s="200" t="s">
        <v>91</v>
      </c>
      <c r="AT211" s="201" t="s">
        <v>74</v>
      </c>
      <c r="AU211" s="201" t="s">
        <v>80</v>
      </c>
      <c r="AY211" s="200" t="s">
        <v>151</v>
      </c>
      <c r="BK211" s="202">
        <v>0</v>
      </c>
    </row>
    <row r="212" spans="2:63" s="12" customFormat="1" ht="22.9" customHeight="1">
      <c r="B212" s="189"/>
      <c r="C212" s="190"/>
      <c r="D212" s="191" t="s">
        <v>74</v>
      </c>
      <c r="E212" s="203" t="s">
        <v>993</v>
      </c>
      <c r="F212" s="203" t="s">
        <v>994</v>
      </c>
      <c r="G212" s="190"/>
      <c r="H212" s="190"/>
      <c r="I212" s="193"/>
      <c r="J212" s="204">
        <f>BK212</f>
        <v>0</v>
      </c>
      <c r="K212" s="190"/>
      <c r="L212" s="195"/>
      <c r="M212" s="196"/>
      <c r="N212" s="197"/>
      <c r="O212" s="197"/>
      <c r="P212" s="198">
        <f>SUM(P213:P227)</f>
        <v>0</v>
      </c>
      <c r="Q212" s="197"/>
      <c r="R212" s="198">
        <f>SUM(R213:R227)</f>
        <v>0</v>
      </c>
      <c r="S212" s="197"/>
      <c r="T212" s="199">
        <f>SUM(T213:T227)</f>
        <v>0</v>
      </c>
      <c r="AR212" s="200" t="s">
        <v>80</v>
      </c>
      <c r="AT212" s="201" t="s">
        <v>74</v>
      </c>
      <c r="AU212" s="201" t="s">
        <v>80</v>
      </c>
      <c r="AY212" s="200" t="s">
        <v>151</v>
      </c>
      <c r="BK212" s="202">
        <f>SUM(BK213:BK227)</f>
        <v>0</v>
      </c>
    </row>
    <row r="213" spans="1:65" s="2" customFormat="1" ht="21.75" customHeight="1">
      <c r="A213" s="31"/>
      <c r="B213" s="32"/>
      <c r="C213" s="205" t="s">
        <v>429</v>
      </c>
      <c r="D213" s="205" t="s">
        <v>153</v>
      </c>
      <c r="E213" s="206" t="s">
        <v>995</v>
      </c>
      <c r="F213" s="207" t="s">
        <v>996</v>
      </c>
      <c r="G213" s="208" t="s">
        <v>172</v>
      </c>
      <c r="H213" s="209">
        <v>241</v>
      </c>
      <c r="I213" s="210"/>
      <c r="J213" s="211">
        <f aca="true" t="shared" si="30" ref="J213:J227">ROUND(I213*H213,2)</f>
        <v>0</v>
      </c>
      <c r="K213" s="207" t="s">
        <v>157</v>
      </c>
      <c r="L213" s="36"/>
      <c r="M213" s="212" t="s">
        <v>1</v>
      </c>
      <c r="N213" s="213" t="s">
        <v>40</v>
      </c>
      <c r="O213" s="68"/>
      <c r="P213" s="214">
        <f aca="true" t="shared" si="31" ref="P213:P227">O213*H213</f>
        <v>0</v>
      </c>
      <c r="Q213" s="214">
        <v>0</v>
      </c>
      <c r="R213" s="214">
        <f aca="true" t="shared" si="32" ref="R213:R227">Q213*H213</f>
        <v>0</v>
      </c>
      <c r="S213" s="214">
        <v>0</v>
      </c>
      <c r="T213" s="215">
        <f aca="true" t="shared" si="33" ref="T213:T227"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16" t="s">
        <v>158</v>
      </c>
      <c r="AT213" s="216" t="s">
        <v>153</v>
      </c>
      <c r="AU213" s="216" t="s">
        <v>84</v>
      </c>
      <c r="AY213" s="14" t="s">
        <v>151</v>
      </c>
      <c r="BE213" s="217">
        <f aca="true" t="shared" si="34" ref="BE213:BE227">IF(N213="základní",J213,0)</f>
        <v>0</v>
      </c>
      <c r="BF213" s="217">
        <f aca="true" t="shared" si="35" ref="BF213:BF227">IF(N213="snížená",J213,0)</f>
        <v>0</v>
      </c>
      <c r="BG213" s="217">
        <f aca="true" t="shared" si="36" ref="BG213:BG227">IF(N213="zákl. přenesená",J213,0)</f>
        <v>0</v>
      </c>
      <c r="BH213" s="217">
        <f aca="true" t="shared" si="37" ref="BH213:BH227">IF(N213="sníž. přenesená",J213,0)</f>
        <v>0</v>
      </c>
      <c r="BI213" s="217">
        <f aca="true" t="shared" si="38" ref="BI213:BI227">IF(N213="nulová",J213,0)</f>
        <v>0</v>
      </c>
      <c r="BJ213" s="14" t="s">
        <v>80</v>
      </c>
      <c r="BK213" s="217">
        <f aca="true" t="shared" si="39" ref="BK213:BK227">ROUND(I213*H213,2)</f>
        <v>0</v>
      </c>
      <c r="BL213" s="14" t="s">
        <v>158</v>
      </c>
      <c r="BM213" s="216" t="s">
        <v>1042</v>
      </c>
    </row>
    <row r="214" spans="1:65" s="2" customFormat="1" ht="21.75" customHeight="1">
      <c r="A214" s="31"/>
      <c r="B214" s="32"/>
      <c r="C214" s="205" t="s">
        <v>433</v>
      </c>
      <c r="D214" s="205" t="s">
        <v>153</v>
      </c>
      <c r="E214" s="206" t="s">
        <v>997</v>
      </c>
      <c r="F214" s="207" t="s">
        <v>998</v>
      </c>
      <c r="G214" s="208" t="s">
        <v>172</v>
      </c>
      <c r="H214" s="209">
        <v>20</v>
      </c>
      <c r="I214" s="210"/>
      <c r="J214" s="211">
        <f t="shared" si="30"/>
        <v>0</v>
      </c>
      <c r="K214" s="207" t="s">
        <v>157</v>
      </c>
      <c r="L214" s="36"/>
      <c r="M214" s="212" t="s">
        <v>1</v>
      </c>
      <c r="N214" s="213" t="s">
        <v>40</v>
      </c>
      <c r="O214" s="68"/>
      <c r="P214" s="214">
        <f t="shared" si="31"/>
        <v>0</v>
      </c>
      <c r="Q214" s="214">
        <v>0</v>
      </c>
      <c r="R214" s="214">
        <f t="shared" si="32"/>
        <v>0</v>
      </c>
      <c r="S214" s="214">
        <v>0</v>
      </c>
      <c r="T214" s="215">
        <f t="shared" si="3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16" t="s">
        <v>158</v>
      </c>
      <c r="AT214" s="216" t="s">
        <v>153</v>
      </c>
      <c r="AU214" s="216" t="s">
        <v>84</v>
      </c>
      <c r="AY214" s="14" t="s">
        <v>151</v>
      </c>
      <c r="BE214" s="217">
        <f t="shared" si="34"/>
        <v>0</v>
      </c>
      <c r="BF214" s="217">
        <f t="shared" si="35"/>
        <v>0</v>
      </c>
      <c r="BG214" s="217">
        <f t="shared" si="36"/>
        <v>0</v>
      </c>
      <c r="BH214" s="217">
        <f t="shared" si="37"/>
        <v>0</v>
      </c>
      <c r="BI214" s="217">
        <f t="shared" si="38"/>
        <v>0</v>
      </c>
      <c r="BJ214" s="14" t="s">
        <v>80</v>
      </c>
      <c r="BK214" s="217">
        <f t="shared" si="39"/>
        <v>0</v>
      </c>
      <c r="BL214" s="14" t="s">
        <v>158</v>
      </c>
      <c r="BM214" s="216" t="s">
        <v>1045</v>
      </c>
    </row>
    <row r="215" spans="1:65" s="2" customFormat="1" ht="16.5" customHeight="1">
      <c r="A215" s="31"/>
      <c r="B215" s="32"/>
      <c r="C215" s="205" t="s">
        <v>437</v>
      </c>
      <c r="D215" s="205" t="s">
        <v>153</v>
      </c>
      <c r="E215" s="206" t="s">
        <v>999</v>
      </c>
      <c r="F215" s="207" t="s">
        <v>1000</v>
      </c>
      <c r="G215" s="208" t="s">
        <v>172</v>
      </c>
      <c r="H215" s="209">
        <v>0</v>
      </c>
      <c r="I215" s="210"/>
      <c r="J215" s="211">
        <f t="shared" si="30"/>
        <v>0</v>
      </c>
      <c r="K215" s="207" t="s">
        <v>1</v>
      </c>
      <c r="L215" s="36"/>
      <c r="M215" s="212" t="s">
        <v>1</v>
      </c>
      <c r="N215" s="213" t="s">
        <v>40</v>
      </c>
      <c r="O215" s="68"/>
      <c r="P215" s="214">
        <f t="shared" si="31"/>
        <v>0</v>
      </c>
      <c r="Q215" s="214">
        <v>0</v>
      </c>
      <c r="R215" s="214">
        <f t="shared" si="32"/>
        <v>0</v>
      </c>
      <c r="S215" s="214">
        <v>0</v>
      </c>
      <c r="T215" s="215">
        <f t="shared" si="3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16" t="s">
        <v>158</v>
      </c>
      <c r="AT215" s="216" t="s">
        <v>153</v>
      </c>
      <c r="AU215" s="216" t="s">
        <v>84</v>
      </c>
      <c r="AY215" s="14" t="s">
        <v>151</v>
      </c>
      <c r="BE215" s="217">
        <f t="shared" si="34"/>
        <v>0</v>
      </c>
      <c r="BF215" s="217">
        <f t="shared" si="35"/>
        <v>0</v>
      </c>
      <c r="BG215" s="217">
        <f t="shared" si="36"/>
        <v>0</v>
      </c>
      <c r="BH215" s="217">
        <f t="shared" si="37"/>
        <v>0</v>
      </c>
      <c r="BI215" s="217">
        <f t="shared" si="38"/>
        <v>0</v>
      </c>
      <c r="BJ215" s="14" t="s">
        <v>80</v>
      </c>
      <c r="BK215" s="217">
        <f t="shared" si="39"/>
        <v>0</v>
      </c>
      <c r="BL215" s="14" t="s">
        <v>158</v>
      </c>
      <c r="BM215" s="216" t="s">
        <v>1048</v>
      </c>
    </row>
    <row r="216" spans="1:65" s="2" customFormat="1" ht="21.75" customHeight="1">
      <c r="A216" s="31"/>
      <c r="B216" s="32"/>
      <c r="C216" s="219" t="s">
        <v>441</v>
      </c>
      <c r="D216" s="219" t="s">
        <v>537</v>
      </c>
      <c r="E216" s="220" t="s">
        <v>1276</v>
      </c>
      <c r="F216" s="221" t="s">
        <v>1277</v>
      </c>
      <c r="G216" s="222" t="s">
        <v>172</v>
      </c>
      <c r="H216" s="223">
        <v>1</v>
      </c>
      <c r="I216" s="224"/>
      <c r="J216" s="225">
        <f t="shared" si="30"/>
        <v>0</v>
      </c>
      <c r="K216" s="221" t="s">
        <v>1</v>
      </c>
      <c r="L216" s="226"/>
      <c r="M216" s="227" t="s">
        <v>1</v>
      </c>
      <c r="N216" s="228" t="s">
        <v>40</v>
      </c>
      <c r="O216" s="68"/>
      <c r="P216" s="214">
        <f t="shared" si="31"/>
        <v>0</v>
      </c>
      <c r="Q216" s="214">
        <v>0</v>
      </c>
      <c r="R216" s="214">
        <f t="shared" si="32"/>
        <v>0</v>
      </c>
      <c r="S216" s="214">
        <v>0</v>
      </c>
      <c r="T216" s="215">
        <f t="shared" si="3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16" t="s">
        <v>185</v>
      </c>
      <c r="AT216" s="216" t="s">
        <v>537</v>
      </c>
      <c r="AU216" s="216" t="s">
        <v>84</v>
      </c>
      <c r="AY216" s="14" t="s">
        <v>151</v>
      </c>
      <c r="BE216" s="217">
        <f t="shared" si="34"/>
        <v>0</v>
      </c>
      <c r="BF216" s="217">
        <f t="shared" si="35"/>
        <v>0</v>
      </c>
      <c r="BG216" s="217">
        <f t="shared" si="36"/>
        <v>0</v>
      </c>
      <c r="BH216" s="217">
        <f t="shared" si="37"/>
        <v>0</v>
      </c>
      <c r="BI216" s="217">
        <f t="shared" si="38"/>
        <v>0</v>
      </c>
      <c r="BJ216" s="14" t="s">
        <v>80</v>
      </c>
      <c r="BK216" s="217">
        <f t="shared" si="39"/>
        <v>0</v>
      </c>
      <c r="BL216" s="14" t="s">
        <v>158</v>
      </c>
      <c r="BM216" s="216" t="s">
        <v>1054</v>
      </c>
    </row>
    <row r="217" spans="1:65" s="2" customFormat="1" ht="21.75" customHeight="1">
      <c r="A217" s="31"/>
      <c r="B217" s="32"/>
      <c r="C217" s="219" t="s">
        <v>445</v>
      </c>
      <c r="D217" s="219" t="s">
        <v>537</v>
      </c>
      <c r="E217" s="220" t="s">
        <v>1278</v>
      </c>
      <c r="F217" s="221" t="s">
        <v>1279</v>
      </c>
      <c r="G217" s="222" t="s">
        <v>172</v>
      </c>
      <c r="H217" s="223">
        <v>1</v>
      </c>
      <c r="I217" s="224"/>
      <c r="J217" s="225">
        <f t="shared" si="30"/>
        <v>0</v>
      </c>
      <c r="K217" s="221" t="s">
        <v>1</v>
      </c>
      <c r="L217" s="226"/>
      <c r="M217" s="227" t="s">
        <v>1</v>
      </c>
      <c r="N217" s="228" t="s">
        <v>40</v>
      </c>
      <c r="O217" s="68"/>
      <c r="P217" s="214">
        <f t="shared" si="31"/>
        <v>0</v>
      </c>
      <c r="Q217" s="214">
        <v>0</v>
      </c>
      <c r="R217" s="214">
        <f t="shared" si="32"/>
        <v>0</v>
      </c>
      <c r="S217" s="214">
        <v>0</v>
      </c>
      <c r="T217" s="215">
        <f t="shared" si="3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16" t="s">
        <v>185</v>
      </c>
      <c r="AT217" s="216" t="s">
        <v>537</v>
      </c>
      <c r="AU217" s="216" t="s">
        <v>84</v>
      </c>
      <c r="AY217" s="14" t="s">
        <v>151</v>
      </c>
      <c r="BE217" s="217">
        <f t="shared" si="34"/>
        <v>0</v>
      </c>
      <c r="BF217" s="217">
        <f t="shared" si="35"/>
        <v>0</v>
      </c>
      <c r="BG217" s="217">
        <f t="shared" si="36"/>
        <v>0</v>
      </c>
      <c r="BH217" s="217">
        <f t="shared" si="37"/>
        <v>0</v>
      </c>
      <c r="BI217" s="217">
        <f t="shared" si="38"/>
        <v>0</v>
      </c>
      <c r="BJ217" s="14" t="s">
        <v>80</v>
      </c>
      <c r="BK217" s="217">
        <f t="shared" si="39"/>
        <v>0</v>
      </c>
      <c r="BL217" s="14" t="s">
        <v>158</v>
      </c>
      <c r="BM217" s="216" t="s">
        <v>1057</v>
      </c>
    </row>
    <row r="218" spans="1:65" s="2" customFormat="1" ht="21.75" customHeight="1">
      <c r="A218" s="31"/>
      <c r="B218" s="32"/>
      <c r="C218" s="219" t="s">
        <v>449</v>
      </c>
      <c r="D218" s="219" t="s">
        <v>537</v>
      </c>
      <c r="E218" s="220" t="s">
        <v>1268</v>
      </c>
      <c r="F218" s="221" t="s">
        <v>1280</v>
      </c>
      <c r="G218" s="222" t="s">
        <v>172</v>
      </c>
      <c r="H218" s="223">
        <v>1</v>
      </c>
      <c r="I218" s="224"/>
      <c r="J218" s="225">
        <f t="shared" si="30"/>
        <v>0</v>
      </c>
      <c r="K218" s="221" t="s">
        <v>1</v>
      </c>
      <c r="L218" s="226"/>
      <c r="M218" s="227" t="s">
        <v>1</v>
      </c>
      <c r="N218" s="228" t="s">
        <v>40</v>
      </c>
      <c r="O218" s="68"/>
      <c r="P218" s="214">
        <f t="shared" si="31"/>
        <v>0</v>
      </c>
      <c r="Q218" s="214">
        <v>0</v>
      </c>
      <c r="R218" s="214">
        <f t="shared" si="32"/>
        <v>0</v>
      </c>
      <c r="S218" s="214">
        <v>0</v>
      </c>
      <c r="T218" s="215">
        <f t="shared" si="3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16" t="s">
        <v>185</v>
      </c>
      <c r="AT218" s="216" t="s">
        <v>537</v>
      </c>
      <c r="AU218" s="216" t="s">
        <v>84</v>
      </c>
      <c r="AY218" s="14" t="s">
        <v>151</v>
      </c>
      <c r="BE218" s="217">
        <f t="shared" si="34"/>
        <v>0</v>
      </c>
      <c r="BF218" s="217">
        <f t="shared" si="35"/>
        <v>0</v>
      </c>
      <c r="BG218" s="217">
        <f t="shared" si="36"/>
        <v>0</v>
      </c>
      <c r="BH218" s="217">
        <f t="shared" si="37"/>
        <v>0</v>
      </c>
      <c r="BI218" s="217">
        <f t="shared" si="38"/>
        <v>0</v>
      </c>
      <c r="BJ218" s="14" t="s">
        <v>80</v>
      </c>
      <c r="BK218" s="217">
        <f t="shared" si="39"/>
        <v>0</v>
      </c>
      <c r="BL218" s="14" t="s">
        <v>158</v>
      </c>
      <c r="BM218" s="216" t="s">
        <v>1060</v>
      </c>
    </row>
    <row r="219" spans="1:65" s="2" customFormat="1" ht="21.75" customHeight="1">
      <c r="A219" s="31"/>
      <c r="B219" s="32"/>
      <c r="C219" s="219" t="s">
        <v>453</v>
      </c>
      <c r="D219" s="219" t="s">
        <v>537</v>
      </c>
      <c r="E219" s="220" t="s">
        <v>1281</v>
      </c>
      <c r="F219" s="221" t="s">
        <v>1282</v>
      </c>
      <c r="G219" s="222" t="s">
        <v>172</v>
      </c>
      <c r="H219" s="223">
        <v>1</v>
      </c>
      <c r="I219" s="224"/>
      <c r="J219" s="225">
        <f t="shared" si="30"/>
        <v>0</v>
      </c>
      <c r="K219" s="221" t="s">
        <v>1</v>
      </c>
      <c r="L219" s="226"/>
      <c r="M219" s="227" t="s">
        <v>1</v>
      </c>
      <c r="N219" s="228" t="s">
        <v>40</v>
      </c>
      <c r="O219" s="68"/>
      <c r="P219" s="214">
        <f t="shared" si="31"/>
        <v>0</v>
      </c>
      <c r="Q219" s="214">
        <v>0</v>
      </c>
      <c r="R219" s="214">
        <f t="shared" si="32"/>
        <v>0</v>
      </c>
      <c r="S219" s="214">
        <v>0</v>
      </c>
      <c r="T219" s="215">
        <f t="shared" si="3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16" t="s">
        <v>185</v>
      </c>
      <c r="AT219" s="216" t="s">
        <v>537</v>
      </c>
      <c r="AU219" s="216" t="s">
        <v>84</v>
      </c>
      <c r="AY219" s="14" t="s">
        <v>151</v>
      </c>
      <c r="BE219" s="217">
        <f t="shared" si="34"/>
        <v>0</v>
      </c>
      <c r="BF219" s="217">
        <f t="shared" si="35"/>
        <v>0</v>
      </c>
      <c r="BG219" s="217">
        <f t="shared" si="36"/>
        <v>0</v>
      </c>
      <c r="BH219" s="217">
        <f t="shared" si="37"/>
        <v>0</v>
      </c>
      <c r="BI219" s="217">
        <f t="shared" si="38"/>
        <v>0</v>
      </c>
      <c r="BJ219" s="14" t="s">
        <v>80</v>
      </c>
      <c r="BK219" s="217">
        <f t="shared" si="39"/>
        <v>0</v>
      </c>
      <c r="BL219" s="14" t="s">
        <v>158</v>
      </c>
      <c r="BM219" s="216" t="s">
        <v>1064</v>
      </c>
    </row>
    <row r="220" spans="1:65" s="2" customFormat="1" ht="21.75" customHeight="1">
      <c r="A220" s="31"/>
      <c r="B220" s="32"/>
      <c r="C220" s="205" t="s">
        <v>457</v>
      </c>
      <c r="D220" s="205" t="s">
        <v>153</v>
      </c>
      <c r="E220" s="206" t="s">
        <v>1019</v>
      </c>
      <c r="F220" s="207" t="s">
        <v>1020</v>
      </c>
      <c r="G220" s="208" t="s">
        <v>172</v>
      </c>
      <c r="H220" s="209">
        <v>34</v>
      </c>
      <c r="I220" s="210"/>
      <c r="J220" s="211">
        <f t="shared" si="30"/>
        <v>0</v>
      </c>
      <c r="K220" s="207" t="s">
        <v>157</v>
      </c>
      <c r="L220" s="36"/>
      <c r="M220" s="212" t="s">
        <v>1</v>
      </c>
      <c r="N220" s="213" t="s">
        <v>40</v>
      </c>
      <c r="O220" s="68"/>
      <c r="P220" s="214">
        <f t="shared" si="31"/>
        <v>0</v>
      </c>
      <c r="Q220" s="214">
        <v>0</v>
      </c>
      <c r="R220" s="214">
        <f t="shared" si="32"/>
        <v>0</v>
      </c>
      <c r="S220" s="214">
        <v>0</v>
      </c>
      <c r="T220" s="215">
        <f t="shared" si="3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16" t="s">
        <v>158</v>
      </c>
      <c r="AT220" s="216" t="s">
        <v>153</v>
      </c>
      <c r="AU220" s="216" t="s">
        <v>84</v>
      </c>
      <c r="AY220" s="14" t="s">
        <v>151</v>
      </c>
      <c r="BE220" s="217">
        <f t="shared" si="34"/>
        <v>0</v>
      </c>
      <c r="BF220" s="217">
        <f t="shared" si="35"/>
        <v>0</v>
      </c>
      <c r="BG220" s="217">
        <f t="shared" si="36"/>
        <v>0</v>
      </c>
      <c r="BH220" s="217">
        <f t="shared" si="37"/>
        <v>0</v>
      </c>
      <c r="BI220" s="217">
        <f t="shared" si="38"/>
        <v>0</v>
      </c>
      <c r="BJ220" s="14" t="s">
        <v>80</v>
      </c>
      <c r="BK220" s="217">
        <f t="shared" si="39"/>
        <v>0</v>
      </c>
      <c r="BL220" s="14" t="s">
        <v>158</v>
      </c>
      <c r="BM220" s="216" t="s">
        <v>1067</v>
      </c>
    </row>
    <row r="221" spans="1:65" s="2" customFormat="1" ht="16.5" customHeight="1">
      <c r="A221" s="31"/>
      <c r="B221" s="32"/>
      <c r="C221" s="219" t="s">
        <v>461</v>
      </c>
      <c r="D221" s="219" t="s">
        <v>537</v>
      </c>
      <c r="E221" s="220" t="s">
        <v>1022</v>
      </c>
      <c r="F221" s="221" t="s">
        <v>1023</v>
      </c>
      <c r="G221" s="222" t="s">
        <v>949</v>
      </c>
      <c r="H221" s="223">
        <v>34</v>
      </c>
      <c r="I221" s="224"/>
      <c r="J221" s="225">
        <f t="shared" si="30"/>
        <v>0</v>
      </c>
      <c r="K221" s="221" t="s">
        <v>1</v>
      </c>
      <c r="L221" s="226"/>
      <c r="M221" s="227" t="s">
        <v>1</v>
      </c>
      <c r="N221" s="228" t="s">
        <v>40</v>
      </c>
      <c r="O221" s="68"/>
      <c r="P221" s="214">
        <f t="shared" si="31"/>
        <v>0</v>
      </c>
      <c r="Q221" s="214">
        <v>0</v>
      </c>
      <c r="R221" s="214">
        <f t="shared" si="32"/>
        <v>0</v>
      </c>
      <c r="S221" s="214">
        <v>0</v>
      </c>
      <c r="T221" s="215">
        <f t="shared" si="3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16" t="s">
        <v>185</v>
      </c>
      <c r="AT221" s="216" t="s">
        <v>537</v>
      </c>
      <c r="AU221" s="216" t="s">
        <v>84</v>
      </c>
      <c r="AY221" s="14" t="s">
        <v>151</v>
      </c>
      <c r="BE221" s="217">
        <f t="shared" si="34"/>
        <v>0</v>
      </c>
      <c r="BF221" s="217">
        <f t="shared" si="35"/>
        <v>0</v>
      </c>
      <c r="BG221" s="217">
        <f t="shared" si="36"/>
        <v>0</v>
      </c>
      <c r="BH221" s="217">
        <f t="shared" si="37"/>
        <v>0</v>
      </c>
      <c r="BI221" s="217">
        <f t="shared" si="38"/>
        <v>0</v>
      </c>
      <c r="BJ221" s="14" t="s">
        <v>80</v>
      </c>
      <c r="BK221" s="217">
        <f t="shared" si="39"/>
        <v>0</v>
      </c>
      <c r="BL221" s="14" t="s">
        <v>158</v>
      </c>
      <c r="BM221" s="216" t="s">
        <v>1070</v>
      </c>
    </row>
    <row r="222" spans="1:65" s="2" customFormat="1" ht="21.75" customHeight="1">
      <c r="A222" s="31"/>
      <c r="B222" s="32"/>
      <c r="C222" s="205" t="s">
        <v>465</v>
      </c>
      <c r="D222" s="205" t="s">
        <v>153</v>
      </c>
      <c r="E222" s="206" t="s">
        <v>958</v>
      </c>
      <c r="F222" s="207" t="s">
        <v>959</v>
      </c>
      <c r="G222" s="208" t="s">
        <v>172</v>
      </c>
      <c r="H222" s="209">
        <v>5</v>
      </c>
      <c r="I222" s="210"/>
      <c r="J222" s="211">
        <f t="shared" si="30"/>
        <v>0</v>
      </c>
      <c r="K222" s="207" t="s">
        <v>157</v>
      </c>
      <c r="L222" s="36"/>
      <c r="M222" s="212" t="s">
        <v>1</v>
      </c>
      <c r="N222" s="213" t="s">
        <v>40</v>
      </c>
      <c r="O222" s="68"/>
      <c r="P222" s="214">
        <f t="shared" si="31"/>
        <v>0</v>
      </c>
      <c r="Q222" s="214">
        <v>0</v>
      </c>
      <c r="R222" s="214">
        <f t="shared" si="32"/>
        <v>0</v>
      </c>
      <c r="S222" s="214">
        <v>0</v>
      </c>
      <c r="T222" s="215">
        <f t="shared" si="3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16" t="s">
        <v>158</v>
      </c>
      <c r="AT222" s="216" t="s">
        <v>153</v>
      </c>
      <c r="AU222" s="216" t="s">
        <v>84</v>
      </c>
      <c r="AY222" s="14" t="s">
        <v>151</v>
      </c>
      <c r="BE222" s="217">
        <f t="shared" si="34"/>
        <v>0</v>
      </c>
      <c r="BF222" s="217">
        <f t="shared" si="35"/>
        <v>0</v>
      </c>
      <c r="BG222" s="217">
        <f t="shared" si="36"/>
        <v>0</v>
      </c>
      <c r="BH222" s="217">
        <f t="shared" si="37"/>
        <v>0</v>
      </c>
      <c r="BI222" s="217">
        <f t="shared" si="38"/>
        <v>0</v>
      </c>
      <c r="BJ222" s="14" t="s">
        <v>80</v>
      </c>
      <c r="BK222" s="217">
        <f t="shared" si="39"/>
        <v>0</v>
      </c>
      <c r="BL222" s="14" t="s">
        <v>158</v>
      </c>
      <c r="BM222" s="216" t="s">
        <v>1073</v>
      </c>
    </row>
    <row r="223" spans="1:65" s="2" customFormat="1" ht="16.5" customHeight="1">
      <c r="A223" s="31"/>
      <c r="B223" s="32"/>
      <c r="C223" s="219" t="s">
        <v>469</v>
      </c>
      <c r="D223" s="219" t="s">
        <v>537</v>
      </c>
      <c r="E223" s="220" t="s">
        <v>1199</v>
      </c>
      <c r="F223" s="221" t="s">
        <v>961</v>
      </c>
      <c r="G223" s="222" t="s">
        <v>172</v>
      </c>
      <c r="H223" s="223">
        <v>5</v>
      </c>
      <c r="I223" s="224"/>
      <c r="J223" s="225">
        <f t="shared" si="30"/>
        <v>0</v>
      </c>
      <c r="K223" s="221" t="s">
        <v>1</v>
      </c>
      <c r="L223" s="226"/>
      <c r="M223" s="227" t="s">
        <v>1</v>
      </c>
      <c r="N223" s="228" t="s">
        <v>40</v>
      </c>
      <c r="O223" s="68"/>
      <c r="P223" s="214">
        <f t="shared" si="31"/>
        <v>0</v>
      </c>
      <c r="Q223" s="214">
        <v>0</v>
      </c>
      <c r="R223" s="214">
        <f t="shared" si="32"/>
        <v>0</v>
      </c>
      <c r="S223" s="214">
        <v>0</v>
      </c>
      <c r="T223" s="215">
        <f t="shared" si="3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16" t="s">
        <v>185</v>
      </c>
      <c r="AT223" s="216" t="s">
        <v>537</v>
      </c>
      <c r="AU223" s="216" t="s">
        <v>84</v>
      </c>
      <c r="AY223" s="14" t="s">
        <v>151</v>
      </c>
      <c r="BE223" s="217">
        <f t="shared" si="34"/>
        <v>0</v>
      </c>
      <c r="BF223" s="217">
        <f t="shared" si="35"/>
        <v>0</v>
      </c>
      <c r="BG223" s="217">
        <f t="shared" si="36"/>
        <v>0</v>
      </c>
      <c r="BH223" s="217">
        <f t="shared" si="37"/>
        <v>0</v>
      </c>
      <c r="BI223" s="217">
        <f t="shared" si="38"/>
        <v>0</v>
      </c>
      <c r="BJ223" s="14" t="s">
        <v>80</v>
      </c>
      <c r="BK223" s="217">
        <f t="shared" si="39"/>
        <v>0</v>
      </c>
      <c r="BL223" s="14" t="s">
        <v>158</v>
      </c>
      <c r="BM223" s="216" t="s">
        <v>1267</v>
      </c>
    </row>
    <row r="224" spans="1:65" s="2" customFormat="1" ht="16.5" customHeight="1">
      <c r="A224" s="31"/>
      <c r="B224" s="32"/>
      <c r="C224" s="205" t="s">
        <v>473</v>
      </c>
      <c r="D224" s="205" t="s">
        <v>153</v>
      </c>
      <c r="E224" s="206" t="s">
        <v>1025</v>
      </c>
      <c r="F224" s="207" t="s">
        <v>1026</v>
      </c>
      <c r="G224" s="208" t="s">
        <v>1027</v>
      </c>
      <c r="H224" s="209">
        <v>60</v>
      </c>
      <c r="I224" s="210"/>
      <c r="J224" s="211">
        <f t="shared" si="30"/>
        <v>0</v>
      </c>
      <c r="K224" s="207" t="s">
        <v>157</v>
      </c>
      <c r="L224" s="36"/>
      <c r="M224" s="212" t="s">
        <v>1</v>
      </c>
      <c r="N224" s="213" t="s">
        <v>40</v>
      </c>
      <c r="O224" s="68"/>
      <c r="P224" s="214">
        <f t="shared" si="31"/>
        <v>0</v>
      </c>
      <c r="Q224" s="214">
        <v>0</v>
      </c>
      <c r="R224" s="214">
        <f t="shared" si="32"/>
        <v>0</v>
      </c>
      <c r="S224" s="214">
        <v>0</v>
      </c>
      <c r="T224" s="215">
        <f t="shared" si="3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16" t="s">
        <v>158</v>
      </c>
      <c r="AT224" s="216" t="s">
        <v>153</v>
      </c>
      <c r="AU224" s="216" t="s">
        <v>84</v>
      </c>
      <c r="AY224" s="14" t="s">
        <v>151</v>
      </c>
      <c r="BE224" s="217">
        <f t="shared" si="34"/>
        <v>0</v>
      </c>
      <c r="BF224" s="217">
        <f t="shared" si="35"/>
        <v>0</v>
      </c>
      <c r="BG224" s="217">
        <f t="shared" si="36"/>
        <v>0</v>
      </c>
      <c r="BH224" s="217">
        <f t="shared" si="37"/>
        <v>0</v>
      </c>
      <c r="BI224" s="217">
        <f t="shared" si="38"/>
        <v>0</v>
      </c>
      <c r="BJ224" s="14" t="s">
        <v>80</v>
      </c>
      <c r="BK224" s="217">
        <f t="shared" si="39"/>
        <v>0</v>
      </c>
      <c r="BL224" s="14" t="s">
        <v>158</v>
      </c>
      <c r="BM224" s="216" t="s">
        <v>1270</v>
      </c>
    </row>
    <row r="225" spans="1:65" s="2" customFormat="1" ht="16.5" customHeight="1">
      <c r="A225" s="31"/>
      <c r="B225" s="32"/>
      <c r="C225" s="205" t="s">
        <v>477</v>
      </c>
      <c r="D225" s="205" t="s">
        <v>153</v>
      </c>
      <c r="E225" s="206" t="s">
        <v>1029</v>
      </c>
      <c r="F225" s="207" t="s">
        <v>1030</v>
      </c>
      <c r="G225" s="208" t="s">
        <v>1027</v>
      </c>
      <c r="H225" s="209">
        <v>120</v>
      </c>
      <c r="I225" s="210"/>
      <c r="J225" s="211">
        <f t="shared" si="30"/>
        <v>0</v>
      </c>
      <c r="K225" s="207" t="s">
        <v>1</v>
      </c>
      <c r="L225" s="36"/>
      <c r="M225" s="212" t="s">
        <v>1</v>
      </c>
      <c r="N225" s="213" t="s">
        <v>40</v>
      </c>
      <c r="O225" s="68"/>
      <c r="P225" s="214">
        <f t="shared" si="31"/>
        <v>0</v>
      </c>
      <c r="Q225" s="214">
        <v>0</v>
      </c>
      <c r="R225" s="214">
        <f t="shared" si="32"/>
        <v>0</v>
      </c>
      <c r="S225" s="214">
        <v>0</v>
      </c>
      <c r="T225" s="215">
        <f t="shared" si="3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16" t="s">
        <v>158</v>
      </c>
      <c r="AT225" s="216" t="s">
        <v>153</v>
      </c>
      <c r="AU225" s="216" t="s">
        <v>84</v>
      </c>
      <c r="AY225" s="14" t="s">
        <v>151</v>
      </c>
      <c r="BE225" s="217">
        <f t="shared" si="34"/>
        <v>0</v>
      </c>
      <c r="BF225" s="217">
        <f t="shared" si="35"/>
        <v>0</v>
      </c>
      <c r="BG225" s="217">
        <f t="shared" si="36"/>
        <v>0</v>
      </c>
      <c r="BH225" s="217">
        <f t="shared" si="37"/>
        <v>0</v>
      </c>
      <c r="BI225" s="217">
        <f t="shared" si="38"/>
        <v>0</v>
      </c>
      <c r="BJ225" s="14" t="s">
        <v>80</v>
      </c>
      <c r="BK225" s="217">
        <f t="shared" si="39"/>
        <v>0</v>
      </c>
      <c r="BL225" s="14" t="s">
        <v>158</v>
      </c>
      <c r="BM225" s="216" t="s">
        <v>1271</v>
      </c>
    </row>
    <row r="226" spans="1:65" s="2" customFormat="1" ht="16.5" customHeight="1">
      <c r="A226" s="31"/>
      <c r="B226" s="32"/>
      <c r="C226" s="219" t="s">
        <v>481</v>
      </c>
      <c r="D226" s="219" t="s">
        <v>537</v>
      </c>
      <c r="E226" s="220" t="s">
        <v>1032</v>
      </c>
      <c r="F226" s="221" t="s">
        <v>1033</v>
      </c>
      <c r="G226" s="222" t="s">
        <v>172</v>
      </c>
      <c r="H226" s="223">
        <v>1</v>
      </c>
      <c r="I226" s="224"/>
      <c r="J226" s="225">
        <f t="shared" si="30"/>
        <v>0</v>
      </c>
      <c r="K226" s="221" t="s">
        <v>1</v>
      </c>
      <c r="L226" s="226"/>
      <c r="M226" s="227" t="s">
        <v>1</v>
      </c>
      <c r="N226" s="228" t="s">
        <v>40</v>
      </c>
      <c r="O226" s="68"/>
      <c r="P226" s="214">
        <f t="shared" si="31"/>
        <v>0</v>
      </c>
      <c r="Q226" s="214">
        <v>0</v>
      </c>
      <c r="R226" s="214">
        <f t="shared" si="32"/>
        <v>0</v>
      </c>
      <c r="S226" s="214">
        <v>0</v>
      </c>
      <c r="T226" s="215">
        <f t="shared" si="3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16" t="s">
        <v>185</v>
      </c>
      <c r="AT226" s="216" t="s">
        <v>537</v>
      </c>
      <c r="AU226" s="216" t="s">
        <v>84</v>
      </c>
      <c r="AY226" s="14" t="s">
        <v>151</v>
      </c>
      <c r="BE226" s="217">
        <f t="shared" si="34"/>
        <v>0</v>
      </c>
      <c r="BF226" s="217">
        <f t="shared" si="35"/>
        <v>0</v>
      </c>
      <c r="BG226" s="217">
        <f t="shared" si="36"/>
        <v>0</v>
      </c>
      <c r="BH226" s="217">
        <f t="shared" si="37"/>
        <v>0</v>
      </c>
      <c r="BI226" s="217">
        <f t="shared" si="38"/>
        <v>0</v>
      </c>
      <c r="BJ226" s="14" t="s">
        <v>80</v>
      </c>
      <c r="BK226" s="217">
        <f t="shared" si="39"/>
        <v>0</v>
      </c>
      <c r="BL226" s="14" t="s">
        <v>158</v>
      </c>
      <c r="BM226" s="216" t="s">
        <v>1272</v>
      </c>
    </row>
    <row r="227" spans="1:65" s="2" customFormat="1" ht="16.5" customHeight="1">
      <c r="A227" s="31"/>
      <c r="B227" s="32"/>
      <c r="C227" s="205" t="s">
        <v>485</v>
      </c>
      <c r="D227" s="205" t="s">
        <v>153</v>
      </c>
      <c r="E227" s="206" t="s">
        <v>1204</v>
      </c>
      <c r="F227" s="207" t="s">
        <v>1205</v>
      </c>
      <c r="G227" s="208" t="s">
        <v>172</v>
      </c>
      <c r="H227" s="209">
        <v>109</v>
      </c>
      <c r="I227" s="210"/>
      <c r="J227" s="211">
        <f t="shared" si="30"/>
        <v>0</v>
      </c>
      <c r="K227" s="207" t="s">
        <v>1</v>
      </c>
      <c r="L227" s="36"/>
      <c r="M227" s="212" t="s">
        <v>1</v>
      </c>
      <c r="N227" s="213" t="s">
        <v>40</v>
      </c>
      <c r="O227" s="68"/>
      <c r="P227" s="214">
        <f t="shared" si="31"/>
        <v>0</v>
      </c>
      <c r="Q227" s="214">
        <v>0</v>
      </c>
      <c r="R227" s="214">
        <f t="shared" si="32"/>
        <v>0</v>
      </c>
      <c r="S227" s="214">
        <v>0</v>
      </c>
      <c r="T227" s="215">
        <f t="shared" si="3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16" t="s">
        <v>158</v>
      </c>
      <c r="AT227" s="216" t="s">
        <v>153</v>
      </c>
      <c r="AU227" s="216" t="s">
        <v>84</v>
      </c>
      <c r="AY227" s="14" t="s">
        <v>151</v>
      </c>
      <c r="BE227" s="217">
        <f t="shared" si="34"/>
        <v>0</v>
      </c>
      <c r="BF227" s="217">
        <f t="shared" si="35"/>
        <v>0</v>
      </c>
      <c r="BG227" s="217">
        <f t="shared" si="36"/>
        <v>0</v>
      </c>
      <c r="BH227" s="217">
        <f t="shared" si="37"/>
        <v>0</v>
      </c>
      <c r="BI227" s="217">
        <f t="shared" si="38"/>
        <v>0</v>
      </c>
      <c r="BJ227" s="14" t="s">
        <v>80</v>
      </c>
      <c r="BK227" s="217">
        <f t="shared" si="39"/>
        <v>0</v>
      </c>
      <c r="BL227" s="14" t="s">
        <v>158</v>
      </c>
      <c r="BM227" s="216" t="s">
        <v>1283</v>
      </c>
    </row>
    <row r="228" spans="2:63" s="12" customFormat="1" ht="22.9" customHeight="1">
      <c r="B228" s="189"/>
      <c r="C228" s="190"/>
      <c r="D228" s="191" t="s">
        <v>74</v>
      </c>
      <c r="E228" s="203" t="s">
        <v>1035</v>
      </c>
      <c r="F228" s="203" t="s">
        <v>1036</v>
      </c>
      <c r="G228" s="190"/>
      <c r="H228" s="190"/>
      <c r="I228" s="193"/>
      <c r="J228" s="204">
        <f>BK228</f>
        <v>0</v>
      </c>
      <c r="K228" s="190"/>
      <c r="L228" s="195"/>
      <c r="M228" s="196"/>
      <c r="N228" s="197"/>
      <c r="O228" s="197"/>
      <c r="P228" s="198">
        <f>SUM(P229:P232)</f>
        <v>0</v>
      </c>
      <c r="Q228" s="197"/>
      <c r="R228" s="198">
        <f>SUM(R229:R232)</f>
        <v>0</v>
      </c>
      <c r="S228" s="197"/>
      <c r="T228" s="199">
        <f>SUM(T229:T232)</f>
        <v>0</v>
      </c>
      <c r="AR228" s="200" t="s">
        <v>80</v>
      </c>
      <c r="AT228" s="201" t="s">
        <v>74</v>
      </c>
      <c r="AU228" s="201" t="s">
        <v>80</v>
      </c>
      <c r="AY228" s="200" t="s">
        <v>151</v>
      </c>
      <c r="BK228" s="202">
        <f>SUM(BK229:BK232)</f>
        <v>0</v>
      </c>
    </row>
    <row r="229" spans="1:65" s="2" customFormat="1" ht="16.5" customHeight="1">
      <c r="A229" s="31"/>
      <c r="B229" s="32"/>
      <c r="C229" s="205" t="s">
        <v>489</v>
      </c>
      <c r="D229" s="205" t="s">
        <v>153</v>
      </c>
      <c r="E229" s="206" t="s">
        <v>1037</v>
      </c>
      <c r="F229" s="207" t="s">
        <v>1038</v>
      </c>
      <c r="G229" s="208" t="s">
        <v>949</v>
      </c>
      <c r="H229" s="209">
        <v>30</v>
      </c>
      <c r="I229" s="210"/>
      <c r="J229" s="211">
        <f>ROUND(I229*H229,2)</f>
        <v>0</v>
      </c>
      <c r="K229" s="207" t="s">
        <v>1</v>
      </c>
      <c r="L229" s="36"/>
      <c r="M229" s="212" t="s">
        <v>1</v>
      </c>
      <c r="N229" s="213" t="s">
        <v>40</v>
      </c>
      <c r="O229" s="68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216" t="s">
        <v>158</v>
      </c>
      <c r="AT229" s="216" t="s">
        <v>153</v>
      </c>
      <c r="AU229" s="216" t="s">
        <v>84</v>
      </c>
      <c r="AY229" s="14" t="s">
        <v>151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4" t="s">
        <v>80</v>
      </c>
      <c r="BK229" s="217">
        <f>ROUND(I229*H229,2)</f>
        <v>0</v>
      </c>
      <c r="BL229" s="14" t="s">
        <v>158</v>
      </c>
      <c r="BM229" s="216" t="s">
        <v>1273</v>
      </c>
    </row>
    <row r="230" spans="1:65" s="2" customFormat="1" ht="16.5" customHeight="1">
      <c r="A230" s="31"/>
      <c r="B230" s="32"/>
      <c r="C230" s="205" t="s">
        <v>493</v>
      </c>
      <c r="D230" s="205" t="s">
        <v>153</v>
      </c>
      <c r="E230" s="206" t="s">
        <v>1040</v>
      </c>
      <c r="F230" s="207" t="s">
        <v>1041</v>
      </c>
      <c r="G230" s="208" t="s">
        <v>949</v>
      </c>
      <c r="H230" s="209">
        <v>25</v>
      </c>
      <c r="I230" s="210"/>
      <c r="J230" s="211">
        <f>ROUND(I230*H230,2)</f>
        <v>0</v>
      </c>
      <c r="K230" s="207" t="s">
        <v>1</v>
      </c>
      <c r="L230" s="36"/>
      <c r="M230" s="212" t="s">
        <v>1</v>
      </c>
      <c r="N230" s="213" t="s">
        <v>40</v>
      </c>
      <c r="O230" s="68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16" t="s">
        <v>158</v>
      </c>
      <c r="AT230" s="216" t="s">
        <v>153</v>
      </c>
      <c r="AU230" s="216" t="s">
        <v>84</v>
      </c>
      <c r="AY230" s="14" t="s">
        <v>151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4" t="s">
        <v>80</v>
      </c>
      <c r="BK230" s="217">
        <f>ROUND(I230*H230,2)</f>
        <v>0</v>
      </c>
      <c r="BL230" s="14" t="s">
        <v>158</v>
      </c>
      <c r="BM230" s="216" t="s">
        <v>1149</v>
      </c>
    </row>
    <row r="231" spans="1:65" s="2" customFormat="1" ht="16.5" customHeight="1">
      <c r="A231" s="31"/>
      <c r="B231" s="32"/>
      <c r="C231" s="205" t="s">
        <v>497</v>
      </c>
      <c r="D231" s="205" t="s">
        <v>153</v>
      </c>
      <c r="E231" s="206" t="s">
        <v>1043</v>
      </c>
      <c r="F231" s="207" t="s">
        <v>1044</v>
      </c>
      <c r="G231" s="208" t="s">
        <v>949</v>
      </c>
      <c r="H231" s="209">
        <v>20</v>
      </c>
      <c r="I231" s="210"/>
      <c r="J231" s="211">
        <f>ROUND(I231*H231,2)</f>
        <v>0</v>
      </c>
      <c r="K231" s="207" t="s">
        <v>1</v>
      </c>
      <c r="L231" s="36"/>
      <c r="M231" s="212" t="s">
        <v>1</v>
      </c>
      <c r="N231" s="213" t="s">
        <v>40</v>
      </c>
      <c r="O231" s="68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216" t="s">
        <v>158</v>
      </c>
      <c r="AT231" s="216" t="s">
        <v>153</v>
      </c>
      <c r="AU231" s="216" t="s">
        <v>84</v>
      </c>
      <c r="AY231" s="14" t="s">
        <v>151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4" t="s">
        <v>80</v>
      </c>
      <c r="BK231" s="217">
        <f>ROUND(I231*H231,2)</f>
        <v>0</v>
      </c>
      <c r="BL231" s="14" t="s">
        <v>158</v>
      </c>
      <c r="BM231" s="216" t="s">
        <v>1154</v>
      </c>
    </row>
    <row r="232" spans="1:65" s="2" customFormat="1" ht="16.5" customHeight="1">
      <c r="A232" s="31"/>
      <c r="B232" s="32"/>
      <c r="C232" s="205" t="s">
        <v>501</v>
      </c>
      <c r="D232" s="205" t="s">
        <v>153</v>
      </c>
      <c r="E232" s="206" t="s">
        <v>1046</v>
      </c>
      <c r="F232" s="207" t="s">
        <v>1047</v>
      </c>
      <c r="G232" s="208" t="s">
        <v>949</v>
      </c>
      <c r="H232" s="209">
        <v>20</v>
      </c>
      <c r="I232" s="210"/>
      <c r="J232" s="211">
        <f>ROUND(I232*H232,2)</f>
        <v>0</v>
      </c>
      <c r="K232" s="207" t="s">
        <v>1</v>
      </c>
      <c r="L232" s="36"/>
      <c r="M232" s="212" t="s">
        <v>1</v>
      </c>
      <c r="N232" s="213" t="s">
        <v>40</v>
      </c>
      <c r="O232" s="68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16" t="s">
        <v>158</v>
      </c>
      <c r="AT232" s="216" t="s">
        <v>153</v>
      </c>
      <c r="AU232" s="216" t="s">
        <v>84</v>
      </c>
      <c r="AY232" s="14" t="s">
        <v>151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4" t="s">
        <v>80</v>
      </c>
      <c r="BK232" s="217">
        <f>ROUND(I232*H232,2)</f>
        <v>0</v>
      </c>
      <c r="BL232" s="14" t="s">
        <v>158</v>
      </c>
      <c r="BM232" s="216" t="s">
        <v>1155</v>
      </c>
    </row>
    <row r="233" spans="2:63" s="12" customFormat="1" ht="25.9" customHeight="1">
      <c r="B233" s="189"/>
      <c r="C233" s="190"/>
      <c r="D233" s="191" t="s">
        <v>74</v>
      </c>
      <c r="E233" s="192" t="s">
        <v>872</v>
      </c>
      <c r="F233" s="192" t="s">
        <v>873</v>
      </c>
      <c r="G233" s="190"/>
      <c r="H233" s="190"/>
      <c r="I233" s="193"/>
      <c r="J233" s="194">
        <f>BK233</f>
        <v>0</v>
      </c>
      <c r="K233" s="190"/>
      <c r="L233" s="195"/>
      <c r="M233" s="196"/>
      <c r="N233" s="197"/>
      <c r="O233" s="197"/>
      <c r="P233" s="198">
        <f>P234</f>
        <v>0</v>
      </c>
      <c r="Q233" s="197"/>
      <c r="R233" s="198">
        <f>R234</f>
        <v>0</v>
      </c>
      <c r="S233" s="197"/>
      <c r="T233" s="199">
        <f>T234</f>
        <v>0</v>
      </c>
      <c r="AR233" s="200" t="s">
        <v>158</v>
      </c>
      <c r="AT233" s="201" t="s">
        <v>74</v>
      </c>
      <c r="AU233" s="201" t="s">
        <v>75</v>
      </c>
      <c r="AY233" s="200" t="s">
        <v>151</v>
      </c>
      <c r="BK233" s="202">
        <f>BK234</f>
        <v>0</v>
      </c>
    </row>
    <row r="234" spans="2:63" s="12" customFormat="1" ht="22.9" customHeight="1">
      <c r="B234" s="189"/>
      <c r="C234" s="190"/>
      <c r="D234" s="191" t="s">
        <v>74</v>
      </c>
      <c r="E234" s="203" t="s">
        <v>1049</v>
      </c>
      <c r="F234" s="203" t="s">
        <v>1050</v>
      </c>
      <c r="G234" s="190"/>
      <c r="H234" s="190"/>
      <c r="I234" s="193"/>
      <c r="J234" s="204">
        <f>BK234</f>
        <v>0</v>
      </c>
      <c r="K234" s="190"/>
      <c r="L234" s="195"/>
      <c r="M234" s="196"/>
      <c r="N234" s="197"/>
      <c r="O234" s="197"/>
      <c r="P234" s="198">
        <f>SUM(P235:P240)</f>
        <v>0</v>
      </c>
      <c r="Q234" s="197"/>
      <c r="R234" s="198">
        <f>SUM(R235:R240)</f>
        <v>0</v>
      </c>
      <c r="S234" s="197"/>
      <c r="T234" s="199">
        <f>SUM(T235:T240)</f>
        <v>0</v>
      </c>
      <c r="AR234" s="200" t="s">
        <v>174</v>
      </c>
      <c r="AT234" s="201" t="s">
        <v>74</v>
      </c>
      <c r="AU234" s="201" t="s">
        <v>80</v>
      </c>
      <c r="AY234" s="200" t="s">
        <v>151</v>
      </c>
      <c r="BK234" s="202">
        <f>SUM(BK235:BK240)</f>
        <v>0</v>
      </c>
    </row>
    <row r="235" spans="1:65" s="2" customFormat="1" ht="16.5" customHeight="1">
      <c r="A235" s="31"/>
      <c r="B235" s="32"/>
      <c r="C235" s="205" t="s">
        <v>505</v>
      </c>
      <c r="D235" s="205" t="s">
        <v>153</v>
      </c>
      <c r="E235" s="206" t="s">
        <v>1051</v>
      </c>
      <c r="F235" s="207" t="s">
        <v>1052</v>
      </c>
      <c r="G235" s="208" t="s">
        <v>1053</v>
      </c>
      <c r="H235" s="209">
        <v>1</v>
      </c>
      <c r="I235" s="210"/>
      <c r="J235" s="211">
        <f aca="true" t="shared" si="40" ref="J235:J240">ROUND(I235*H235,2)</f>
        <v>0</v>
      </c>
      <c r="K235" s="207" t="s">
        <v>157</v>
      </c>
      <c r="L235" s="36"/>
      <c r="M235" s="212" t="s">
        <v>1</v>
      </c>
      <c r="N235" s="213" t="s">
        <v>40</v>
      </c>
      <c r="O235" s="68"/>
      <c r="P235" s="214">
        <f aca="true" t="shared" si="41" ref="P235:P240">O235*H235</f>
        <v>0</v>
      </c>
      <c r="Q235" s="214">
        <v>0</v>
      </c>
      <c r="R235" s="214">
        <f aca="true" t="shared" si="42" ref="R235:R240">Q235*H235</f>
        <v>0</v>
      </c>
      <c r="S235" s="214">
        <v>0</v>
      </c>
      <c r="T235" s="215">
        <f aca="true" t="shared" si="43" ref="T235:T240"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16" t="s">
        <v>158</v>
      </c>
      <c r="AT235" s="216" t="s">
        <v>153</v>
      </c>
      <c r="AU235" s="216" t="s">
        <v>84</v>
      </c>
      <c r="AY235" s="14" t="s">
        <v>151</v>
      </c>
      <c r="BE235" s="217">
        <f aca="true" t="shared" si="44" ref="BE235:BE240">IF(N235="základní",J235,0)</f>
        <v>0</v>
      </c>
      <c r="BF235" s="217">
        <f aca="true" t="shared" si="45" ref="BF235:BF240">IF(N235="snížená",J235,0)</f>
        <v>0</v>
      </c>
      <c r="BG235" s="217">
        <f aca="true" t="shared" si="46" ref="BG235:BG240">IF(N235="zákl. přenesená",J235,0)</f>
        <v>0</v>
      </c>
      <c r="BH235" s="217">
        <f aca="true" t="shared" si="47" ref="BH235:BH240">IF(N235="sníž. přenesená",J235,0)</f>
        <v>0</v>
      </c>
      <c r="BI235" s="217">
        <f aca="true" t="shared" si="48" ref="BI235:BI240">IF(N235="nulová",J235,0)</f>
        <v>0</v>
      </c>
      <c r="BJ235" s="14" t="s">
        <v>80</v>
      </c>
      <c r="BK235" s="217">
        <f aca="true" t="shared" si="49" ref="BK235:BK240">ROUND(I235*H235,2)</f>
        <v>0</v>
      </c>
      <c r="BL235" s="14" t="s">
        <v>158</v>
      </c>
      <c r="BM235" s="216" t="s">
        <v>1156</v>
      </c>
    </row>
    <row r="236" spans="1:65" s="2" customFormat="1" ht="16.5" customHeight="1">
      <c r="A236" s="31"/>
      <c r="B236" s="32"/>
      <c r="C236" s="205" t="s">
        <v>509</v>
      </c>
      <c r="D236" s="205" t="s">
        <v>153</v>
      </c>
      <c r="E236" s="206" t="s">
        <v>1055</v>
      </c>
      <c r="F236" s="207" t="s">
        <v>1056</v>
      </c>
      <c r="G236" s="208" t="s">
        <v>1027</v>
      </c>
      <c r="H236" s="209">
        <v>40</v>
      </c>
      <c r="I236" s="210"/>
      <c r="J236" s="211">
        <f t="shared" si="40"/>
        <v>0</v>
      </c>
      <c r="K236" s="207" t="s">
        <v>1</v>
      </c>
      <c r="L236" s="36"/>
      <c r="M236" s="212" t="s">
        <v>1</v>
      </c>
      <c r="N236" s="213" t="s">
        <v>40</v>
      </c>
      <c r="O236" s="68"/>
      <c r="P236" s="214">
        <f t="shared" si="41"/>
        <v>0</v>
      </c>
      <c r="Q236" s="214">
        <v>0</v>
      </c>
      <c r="R236" s="214">
        <f t="shared" si="42"/>
        <v>0</v>
      </c>
      <c r="S236" s="214">
        <v>0</v>
      </c>
      <c r="T236" s="215">
        <f t="shared" si="4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16" t="s">
        <v>158</v>
      </c>
      <c r="AT236" s="216" t="s">
        <v>153</v>
      </c>
      <c r="AU236" s="216" t="s">
        <v>84</v>
      </c>
      <c r="AY236" s="14" t="s">
        <v>151</v>
      </c>
      <c r="BE236" s="217">
        <f t="shared" si="44"/>
        <v>0</v>
      </c>
      <c r="BF236" s="217">
        <f t="shared" si="45"/>
        <v>0</v>
      </c>
      <c r="BG236" s="217">
        <f t="shared" si="46"/>
        <v>0</v>
      </c>
      <c r="BH236" s="217">
        <f t="shared" si="47"/>
        <v>0</v>
      </c>
      <c r="BI236" s="217">
        <f t="shared" si="48"/>
        <v>0</v>
      </c>
      <c r="BJ236" s="14" t="s">
        <v>80</v>
      </c>
      <c r="BK236" s="217">
        <f t="shared" si="49"/>
        <v>0</v>
      </c>
      <c r="BL236" s="14" t="s">
        <v>158</v>
      </c>
      <c r="BM236" s="216" t="s">
        <v>1157</v>
      </c>
    </row>
    <row r="237" spans="1:65" s="2" customFormat="1" ht="21.75" customHeight="1">
      <c r="A237" s="31"/>
      <c r="B237" s="32"/>
      <c r="C237" s="205" t="s">
        <v>513</v>
      </c>
      <c r="D237" s="205" t="s">
        <v>153</v>
      </c>
      <c r="E237" s="206" t="s">
        <v>1058</v>
      </c>
      <c r="F237" s="207" t="s">
        <v>1059</v>
      </c>
      <c r="G237" s="208" t="s">
        <v>172</v>
      </c>
      <c r="H237" s="209">
        <v>1</v>
      </c>
      <c r="I237" s="210"/>
      <c r="J237" s="211">
        <f t="shared" si="40"/>
        <v>0</v>
      </c>
      <c r="K237" s="207" t="s">
        <v>157</v>
      </c>
      <c r="L237" s="36"/>
      <c r="M237" s="212" t="s">
        <v>1</v>
      </c>
      <c r="N237" s="213" t="s">
        <v>40</v>
      </c>
      <c r="O237" s="68"/>
      <c r="P237" s="214">
        <f t="shared" si="41"/>
        <v>0</v>
      </c>
      <c r="Q237" s="214">
        <v>0</v>
      </c>
      <c r="R237" s="214">
        <f t="shared" si="42"/>
        <v>0</v>
      </c>
      <c r="S237" s="214">
        <v>0</v>
      </c>
      <c r="T237" s="215">
        <f t="shared" si="4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216" t="s">
        <v>158</v>
      </c>
      <c r="AT237" s="216" t="s">
        <v>153</v>
      </c>
      <c r="AU237" s="216" t="s">
        <v>84</v>
      </c>
      <c r="AY237" s="14" t="s">
        <v>151</v>
      </c>
      <c r="BE237" s="217">
        <f t="shared" si="44"/>
        <v>0</v>
      </c>
      <c r="BF237" s="217">
        <f t="shared" si="45"/>
        <v>0</v>
      </c>
      <c r="BG237" s="217">
        <f t="shared" si="46"/>
        <v>0</v>
      </c>
      <c r="BH237" s="217">
        <f t="shared" si="47"/>
        <v>0</v>
      </c>
      <c r="BI237" s="217">
        <f t="shared" si="48"/>
        <v>0</v>
      </c>
      <c r="BJ237" s="14" t="s">
        <v>80</v>
      </c>
      <c r="BK237" s="217">
        <f t="shared" si="49"/>
        <v>0</v>
      </c>
      <c r="BL237" s="14" t="s">
        <v>158</v>
      </c>
      <c r="BM237" s="216" t="s">
        <v>1158</v>
      </c>
    </row>
    <row r="238" spans="1:65" s="2" customFormat="1" ht="16.5" customHeight="1">
      <c r="A238" s="31"/>
      <c r="B238" s="32"/>
      <c r="C238" s="205" t="s">
        <v>517</v>
      </c>
      <c r="D238" s="205" t="s">
        <v>153</v>
      </c>
      <c r="E238" s="206" t="s">
        <v>1061</v>
      </c>
      <c r="F238" s="207" t="s">
        <v>1062</v>
      </c>
      <c r="G238" s="208" t="s">
        <v>1063</v>
      </c>
      <c r="H238" s="209">
        <v>1</v>
      </c>
      <c r="I238" s="210"/>
      <c r="J238" s="211">
        <f t="shared" si="40"/>
        <v>0</v>
      </c>
      <c r="K238" s="207" t="s">
        <v>1</v>
      </c>
      <c r="L238" s="36"/>
      <c r="M238" s="212" t="s">
        <v>1</v>
      </c>
      <c r="N238" s="213" t="s">
        <v>40</v>
      </c>
      <c r="O238" s="68"/>
      <c r="P238" s="214">
        <f t="shared" si="41"/>
        <v>0</v>
      </c>
      <c r="Q238" s="214">
        <v>0</v>
      </c>
      <c r="R238" s="214">
        <f t="shared" si="42"/>
        <v>0</v>
      </c>
      <c r="S238" s="214">
        <v>0</v>
      </c>
      <c r="T238" s="215">
        <f t="shared" si="4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16" t="s">
        <v>158</v>
      </c>
      <c r="AT238" s="216" t="s">
        <v>153</v>
      </c>
      <c r="AU238" s="216" t="s">
        <v>84</v>
      </c>
      <c r="AY238" s="14" t="s">
        <v>151</v>
      </c>
      <c r="BE238" s="217">
        <f t="shared" si="44"/>
        <v>0</v>
      </c>
      <c r="BF238" s="217">
        <f t="shared" si="45"/>
        <v>0</v>
      </c>
      <c r="BG238" s="217">
        <f t="shared" si="46"/>
        <v>0</v>
      </c>
      <c r="BH238" s="217">
        <f t="shared" si="47"/>
        <v>0</v>
      </c>
      <c r="BI238" s="217">
        <f t="shared" si="48"/>
        <v>0</v>
      </c>
      <c r="BJ238" s="14" t="s">
        <v>80</v>
      </c>
      <c r="BK238" s="217">
        <f t="shared" si="49"/>
        <v>0</v>
      </c>
      <c r="BL238" s="14" t="s">
        <v>158</v>
      </c>
      <c r="BM238" s="216" t="s">
        <v>1159</v>
      </c>
    </row>
    <row r="239" spans="1:65" s="2" customFormat="1" ht="16.5" customHeight="1">
      <c r="A239" s="31"/>
      <c r="B239" s="32"/>
      <c r="C239" s="205" t="s">
        <v>521</v>
      </c>
      <c r="D239" s="205" t="s">
        <v>153</v>
      </c>
      <c r="E239" s="206" t="s">
        <v>1215</v>
      </c>
      <c r="F239" s="207" t="s">
        <v>1216</v>
      </c>
      <c r="G239" s="208" t="s">
        <v>949</v>
      </c>
      <c r="H239" s="209">
        <v>144</v>
      </c>
      <c r="I239" s="210"/>
      <c r="J239" s="211">
        <f t="shared" si="40"/>
        <v>0</v>
      </c>
      <c r="K239" s="207" t="s">
        <v>1</v>
      </c>
      <c r="L239" s="36"/>
      <c r="M239" s="212" t="s">
        <v>1</v>
      </c>
      <c r="N239" s="213" t="s">
        <v>40</v>
      </c>
      <c r="O239" s="68"/>
      <c r="P239" s="214">
        <f t="shared" si="41"/>
        <v>0</v>
      </c>
      <c r="Q239" s="214">
        <v>0</v>
      </c>
      <c r="R239" s="214">
        <f t="shared" si="42"/>
        <v>0</v>
      </c>
      <c r="S239" s="214">
        <v>0</v>
      </c>
      <c r="T239" s="215">
        <f t="shared" si="4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16" t="s">
        <v>158</v>
      </c>
      <c r="AT239" s="216" t="s">
        <v>153</v>
      </c>
      <c r="AU239" s="216" t="s">
        <v>84</v>
      </c>
      <c r="AY239" s="14" t="s">
        <v>151</v>
      </c>
      <c r="BE239" s="217">
        <f t="shared" si="44"/>
        <v>0</v>
      </c>
      <c r="BF239" s="217">
        <f t="shared" si="45"/>
        <v>0</v>
      </c>
      <c r="BG239" s="217">
        <f t="shared" si="46"/>
        <v>0</v>
      </c>
      <c r="BH239" s="217">
        <f t="shared" si="47"/>
        <v>0</v>
      </c>
      <c r="BI239" s="217">
        <f t="shared" si="48"/>
        <v>0</v>
      </c>
      <c r="BJ239" s="14" t="s">
        <v>80</v>
      </c>
      <c r="BK239" s="217">
        <f t="shared" si="49"/>
        <v>0</v>
      </c>
      <c r="BL239" s="14" t="s">
        <v>158</v>
      </c>
      <c r="BM239" s="216" t="s">
        <v>1160</v>
      </c>
    </row>
    <row r="240" spans="1:65" s="2" customFormat="1" ht="16.5" customHeight="1">
      <c r="A240" s="31"/>
      <c r="B240" s="32"/>
      <c r="C240" s="205" t="s">
        <v>527</v>
      </c>
      <c r="D240" s="205" t="s">
        <v>153</v>
      </c>
      <c r="E240" s="206" t="s">
        <v>1284</v>
      </c>
      <c r="F240" s="207" t="s">
        <v>1285</v>
      </c>
      <c r="G240" s="208" t="s">
        <v>205</v>
      </c>
      <c r="H240" s="209">
        <v>20</v>
      </c>
      <c r="I240" s="210"/>
      <c r="J240" s="211">
        <f t="shared" si="40"/>
        <v>0</v>
      </c>
      <c r="K240" s="207" t="s">
        <v>1</v>
      </c>
      <c r="L240" s="36"/>
      <c r="M240" s="229" t="s">
        <v>1</v>
      </c>
      <c r="N240" s="230" t="s">
        <v>40</v>
      </c>
      <c r="O240" s="231"/>
      <c r="P240" s="232">
        <f t="shared" si="41"/>
        <v>0</v>
      </c>
      <c r="Q240" s="232">
        <v>0</v>
      </c>
      <c r="R240" s="232">
        <f t="shared" si="42"/>
        <v>0</v>
      </c>
      <c r="S240" s="232">
        <v>0</v>
      </c>
      <c r="T240" s="233">
        <f t="shared" si="4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16" t="s">
        <v>158</v>
      </c>
      <c r="AT240" s="216" t="s">
        <v>153</v>
      </c>
      <c r="AU240" s="216" t="s">
        <v>84</v>
      </c>
      <c r="AY240" s="14" t="s">
        <v>151</v>
      </c>
      <c r="BE240" s="217">
        <f t="shared" si="44"/>
        <v>0</v>
      </c>
      <c r="BF240" s="217">
        <f t="shared" si="45"/>
        <v>0</v>
      </c>
      <c r="BG240" s="217">
        <f t="shared" si="46"/>
        <v>0</v>
      </c>
      <c r="BH240" s="217">
        <f t="shared" si="47"/>
        <v>0</v>
      </c>
      <c r="BI240" s="217">
        <f t="shared" si="48"/>
        <v>0</v>
      </c>
      <c r="BJ240" s="14" t="s">
        <v>80</v>
      </c>
      <c r="BK240" s="217">
        <f t="shared" si="49"/>
        <v>0</v>
      </c>
      <c r="BL240" s="14" t="s">
        <v>158</v>
      </c>
      <c r="BM240" s="216" t="s">
        <v>1161</v>
      </c>
    </row>
    <row r="241" spans="1:31" s="2" customFormat="1" ht="6.95" customHeight="1">
      <c r="A241" s="31"/>
      <c r="B241" s="51"/>
      <c r="C241" s="52"/>
      <c r="D241" s="52"/>
      <c r="E241" s="52"/>
      <c r="F241" s="52"/>
      <c r="G241" s="52"/>
      <c r="H241" s="52"/>
      <c r="I241" s="155"/>
      <c r="J241" s="52"/>
      <c r="K241" s="52"/>
      <c r="L241" s="36"/>
      <c r="M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</row>
  </sheetData>
  <sheetProtection algorithmName="SHA-512" hashValue="6R4vycR9H9qpror0f147+eT+8+VVCT78fbMmEvWYwr78cnPjqL52hEgjjyqg1PnYLPS8/gWR15qLOpBGD5Ro4w==" saltValue="Ct0QYBvLhdbVaF4I1vV27Jdd549b3MGpzSAT2gVYxJl9ImlZrF7idl+dIRVx36dqo3tOesEVH99lLmEpxzDZjg==" spinCount="100000" sheet="1" objects="1" scenarios="1" formatColumns="0" formatRows="0" autoFilter="0"/>
  <autoFilter ref="C134:K240"/>
  <mergeCells count="12">
    <mergeCell ref="E127:H127"/>
    <mergeCell ref="L2:V2"/>
    <mergeCell ref="E85:H85"/>
    <mergeCell ref="E87:H87"/>
    <mergeCell ref="E89:H89"/>
    <mergeCell ref="E123:H123"/>
    <mergeCell ref="E125:H12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2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4" t="s">
        <v>111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84</v>
      </c>
    </row>
    <row r="4" spans="2:46" s="1" customFormat="1" ht="24.95" customHeight="1">
      <c r="B4" s="17"/>
      <c r="D4" s="116" t="s">
        <v>115</v>
      </c>
      <c r="I4" s="112"/>
      <c r="L4" s="17"/>
      <c r="M4" s="117" t="s">
        <v>10</v>
      </c>
      <c r="AT4" s="14" t="s">
        <v>4</v>
      </c>
    </row>
    <row r="5" spans="2:12" s="1" customFormat="1" ht="6.95" customHeight="1">
      <c r="B5" s="17"/>
      <c r="I5" s="112"/>
      <c r="L5" s="17"/>
    </row>
    <row r="6" spans="2:12" s="1" customFormat="1" ht="12" customHeight="1">
      <c r="B6" s="17"/>
      <c r="D6" s="118" t="s">
        <v>16</v>
      </c>
      <c r="I6" s="112"/>
      <c r="L6" s="17"/>
    </row>
    <row r="7" spans="2:12" s="1" customFormat="1" ht="16.5" customHeight="1">
      <c r="B7" s="17"/>
      <c r="E7" s="279" t="str">
        <f>'Rekapitulace stavby'!K6</f>
        <v>SOŠ Stříbro</v>
      </c>
      <c r="F7" s="280"/>
      <c r="G7" s="280"/>
      <c r="H7" s="280"/>
      <c r="I7" s="112"/>
      <c r="L7" s="17"/>
    </row>
    <row r="8" spans="2:12" s="1" customFormat="1" ht="12" customHeight="1">
      <c r="B8" s="17"/>
      <c r="D8" s="118" t="s">
        <v>116</v>
      </c>
      <c r="I8" s="112"/>
      <c r="L8" s="17"/>
    </row>
    <row r="9" spans="1:31" s="2" customFormat="1" ht="16.5" customHeight="1">
      <c r="A9" s="31"/>
      <c r="B9" s="36"/>
      <c r="C9" s="31"/>
      <c r="D9" s="31"/>
      <c r="E9" s="279" t="s">
        <v>880</v>
      </c>
      <c r="F9" s="282"/>
      <c r="G9" s="282"/>
      <c r="H9" s="282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8" t="s">
        <v>654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81" t="s">
        <v>1286</v>
      </c>
      <c r="F11" s="282"/>
      <c r="G11" s="282"/>
      <c r="H11" s="282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8" t="s">
        <v>18</v>
      </c>
      <c r="E13" s="31"/>
      <c r="F13" s="107" t="s">
        <v>1</v>
      </c>
      <c r="G13" s="31"/>
      <c r="H13" s="31"/>
      <c r="I13" s="120" t="s">
        <v>19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8" t="s">
        <v>20</v>
      </c>
      <c r="E14" s="31"/>
      <c r="F14" s="107" t="s">
        <v>882</v>
      </c>
      <c r="G14" s="31"/>
      <c r="H14" s="31"/>
      <c r="I14" s="120" t="s">
        <v>22</v>
      </c>
      <c r="J14" s="121" t="str">
        <f>'Rekapitulace stavby'!AN8</f>
        <v>12. 4. 2020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8" t="s">
        <v>24</v>
      </c>
      <c r="E16" s="31"/>
      <c r="F16" s="31"/>
      <c r="G16" s="31"/>
      <c r="H16" s="31"/>
      <c r="I16" s="120" t="s">
        <v>25</v>
      </c>
      <c r="J16" s="107" t="str">
        <f>IF('Rekapitulace stavby'!AN10="","",'Rekapitulace stavby'!AN10)</f>
        <v/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tr">
        <f>IF('Rekapitulace stavby'!E11="","",'Rekapitulace stavby'!E11)</f>
        <v>SOŠ Stříbro</v>
      </c>
      <c r="F17" s="31"/>
      <c r="G17" s="31"/>
      <c r="H17" s="31"/>
      <c r="I17" s="120" t="s">
        <v>26</v>
      </c>
      <c r="J17" s="107" t="str">
        <f>IF('Rekapitulace stavby'!AN11="","",'Rekapitulace stavby'!AN11)</f>
        <v/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8" t="s">
        <v>27</v>
      </c>
      <c r="E19" s="31"/>
      <c r="F19" s="31"/>
      <c r="G19" s="31"/>
      <c r="H19" s="31"/>
      <c r="I19" s="120" t="s">
        <v>25</v>
      </c>
      <c r="J19" s="27" t="str">
        <f>'Rekapitulace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83" t="str">
        <f>'Rekapitulace stavby'!E14</f>
        <v>Vyplň údaj</v>
      </c>
      <c r="F20" s="284"/>
      <c r="G20" s="284"/>
      <c r="H20" s="284"/>
      <c r="I20" s="120" t="s">
        <v>26</v>
      </c>
      <c r="J20" s="27" t="str">
        <f>'Rekapitulace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8" t="s">
        <v>29</v>
      </c>
      <c r="E22" s="31"/>
      <c r="F22" s="31"/>
      <c r="G22" s="31"/>
      <c r="H22" s="31"/>
      <c r="I22" s="120" t="s">
        <v>25</v>
      </c>
      <c r="J22" s="107" t="str">
        <f>IF('Rekapitulace stavby'!AN16="","",'Rekapitulace stavby'!AN16)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tr">
        <f>IF('Rekapitulace stavby'!E17="","",'Rekapitulace stavby'!E17)</f>
        <v>Ing.Volný Martin</v>
      </c>
      <c r="F23" s="31"/>
      <c r="G23" s="31"/>
      <c r="H23" s="31"/>
      <c r="I23" s="120" t="s">
        <v>26</v>
      </c>
      <c r="J23" s="107" t="str">
        <f>IF('Rekapitulace stavby'!AN17="","",'Rekapitulace stavby'!AN17)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8" t="s">
        <v>32</v>
      </c>
      <c r="E25" s="31"/>
      <c r="F25" s="31"/>
      <c r="G25" s="31"/>
      <c r="H25" s="31"/>
      <c r="I25" s="120" t="s">
        <v>25</v>
      </c>
      <c r="J25" s="107" t="str">
        <f>IF('Rekapitulace stavby'!AN19="","",'Rekapitulace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tr">
        <f>IF('Rekapitulace stavby'!E20="","",'Rekapitulace stavby'!E20)</f>
        <v>Milan Hájek</v>
      </c>
      <c r="F26" s="31"/>
      <c r="G26" s="31"/>
      <c r="H26" s="31"/>
      <c r="I26" s="120" t="s">
        <v>26</v>
      </c>
      <c r="J26" s="107" t="str">
        <f>IF('Rekapitulace stavby'!AN20="","",'Rekapitulace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8" t="s">
        <v>34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285" t="s">
        <v>1</v>
      </c>
      <c r="F29" s="285"/>
      <c r="G29" s="285"/>
      <c r="H29" s="285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8" t="s">
        <v>35</v>
      </c>
      <c r="E32" s="31"/>
      <c r="F32" s="31"/>
      <c r="G32" s="31"/>
      <c r="H32" s="31"/>
      <c r="I32" s="119"/>
      <c r="J32" s="129">
        <f>ROUND(J137,2)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30" t="s">
        <v>37</v>
      </c>
      <c r="G34" s="31"/>
      <c r="H34" s="31"/>
      <c r="I34" s="131" t="s">
        <v>36</v>
      </c>
      <c r="J34" s="130" t="s">
        <v>38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32" t="s">
        <v>39</v>
      </c>
      <c r="E35" s="118" t="s">
        <v>40</v>
      </c>
      <c r="F35" s="133">
        <f>ROUND((SUM(BE137:BE219)),2)</f>
        <v>0</v>
      </c>
      <c r="G35" s="31"/>
      <c r="H35" s="31"/>
      <c r="I35" s="134">
        <v>0.21</v>
      </c>
      <c r="J35" s="133">
        <f>ROUND(((SUM(BE137:BE219))*I35),2)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8" t="s">
        <v>41</v>
      </c>
      <c r="F36" s="133">
        <f>ROUND((SUM(BF137:BF219)),2)</f>
        <v>0</v>
      </c>
      <c r="G36" s="31"/>
      <c r="H36" s="31"/>
      <c r="I36" s="134">
        <v>0.15</v>
      </c>
      <c r="J36" s="133">
        <f>ROUND(((SUM(BF137:BF219))*I36),2)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8" t="s">
        <v>42</v>
      </c>
      <c r="F37" s="133">
        <f>ROUND((SUM(BG137:BG219)),2)</f>
        <v>0</v>
      </c>
      <c r="G37" s="31"/>
      <c r="H37" s="31"/>
      <c r="I37" s="134">
        <v>0.21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8" t="s">
        <v>43</v>
      </c>
      <c r="F38" s="133">
        <f>ROUND((SUM(BH137:BH219)),2)</f>
        <v>0</v>
      </c>
      <c r="G38" s="31"/>
      <c r="H38" s="31"/>
      <c r="I38" s="134">
        <v>0.15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8" t="s">
        <v>44</v>
      </c>
      <c r="F39" s="133">
        <f>ROUND((SUM(BI137:BI219)),2)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5"/>
      <c r="D41" s="136" t="s">
        <v>45</v>
      </c>
      <c r="E41" s="137"/>
      <c r="F41" s="137"/>
      <c r="G41" s="138" t="s">
        <v>46</v>
      </c>
      <c r="H41" s="139" t="s">
        <v>47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7"/>
      <c r="I43" s="112"/>
      <c r="L43" s="17"/>
    </row>
    <row r="44" spans="2:12" s="1" customFormat="1" ht="14.45" customHeight="1">
      <c r="B44" s="17"/>
      <c r="I44" s="112"/>
      <c r="L44" s="17"/>
    </row>
    <row r="45" spans="2:12" s="1" customFormat="1" ht="14.45" customHeight="1">
      <c r="B45" s="17"/>
      <c r="I45" s="112"/>
      <c r="L45" s="17"/>
    </row>
    <row r="46" spans="2:12" s="1" customFormat="1" ht="14.45" customHeight="1">
      <c r="B46" s="17"/>
      <c r="I46" s="112"/>
      <c r="L46" s="17"/>
    </row>
    <row r="47" spans="2:12" s="1" customFormat="1" ht="14.45" customHeight="1">
      <c r="B47" s="17"/>
      <c r="I47" s="112"/>
      <c r="L47" s="17"/>
    </row>
    <row r="48" spans="2:12" s="1" customFormat="1" ht="14.45" customHeight="1">
      <c r="B48" s="17"/>
      <c r="I48" s="112"/>
      <c r="L48" s="17"/>
    </row>
    <row r="49" spans="2:12" s="1" customFormat="1" ht="14.45" customHeight="1">
      <c r="B49" s="17"/>
      <c r="I49" s="112"/>
      <c r="L49" s="17"/>
    </row>
    <row r="50" spans="2:12" s="2" customFormat="1" ht="14.45" customHeight="1">
      <c r="B50" s="48"/>
      <c r="D50" s="143" t="s">
        <v>48</v>
      </c>
      <c r="E50" s="144"/>
      <c r="F50" s="144"/>
      <c r="G50" s="143" t="s">
        <v>49</v>
      </c>
      <c r="H50" s="144"/>
      <c r="I50" s="145"/>
      <c r="J50" s="144"/>
      <c r="K50" s="144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46" t="s">
        <v>50</v>
      </c>
      <c r="E61" s="147"/>
      <c r="F61" s="148" t="s">
        <v>51</v>
      </c>
      <c r="G61" s="146" t="s">
        <v>50</v>
      </c>
      <c r="H61" s="147"/>
      <c r="I61" s="149"/>
      <c r="J61" s="150" t="s">
        <v>51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43" t="s">
        <v>52</v>
      </c>
      <c r="E65" s="151"/>
      <c r="F65" s="151"/>
      <c r="G65" s="143" t="s">
        <v>53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46" t="s">
        <v>50</v>
      </c>
      <c r="E76" s="147"/>
      <c r="F76" s="148" t="s">
        <v>51</v>
      </c>
      <c r="G76" s="146" t="s">
        <v>50</v>
      </c>
      <c r="H76" s="147"/>
      <c r="I76" s="149"/>
      <c r="J76" s="150" t="s">
        <v>51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119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86" t="str">
        <f>E7</f>
        <v>SOŠ Stříbro</v>
      </c>
      <c r="F85" s="287"/>
      <c r="G85" s="287"/>
      <c r="H85" s="287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18"/>
      <c r="C86" s="26" t="s">
        <v>116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86" t="s">
        <v>880</v>
      </c>
      <c r="F87" s="288"/>
      <c r="G87" s="288"/>
      <c r="H87" s="288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654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9" t="str">
        <f>E11</f>
        <v>3-5 - Serverovna</v>
      </c>
      <c r="F89" s="288"/>
      <c r="G89" s="288"/>
      <c r="H89" s="288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20</v>
      </c>
      <c r="D91" s="33"/>
      <c r="E91" s="33"/>
      <c r="F91" s="24" t="str">
        <f>F14</f>
        <v xml:space="preserve"> </v>
      </c>
      <c r="G91" s="33"/>
      <c r="H91" s="33"/>
      <c r="I91" s="120" t="s">
        <v>22</v>
      </c>
      <c r="J91" s="63" t="str">
        <f>IF(J14="","",J14)</f>
        <v>12. 4. 2020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24</v>
      </c>
      <c r="D93" s="33"/>
      <c r="E93" s="33"/>
      <c r="F93" s="24" t="str">
        <f>E17</f>
        <v>SOŠ Stříbro</v>
      </c>
      <c r="G93" s="33"/>
      <c r="H93" s="33"/>
      <c r="I93" s="120" t="s">
        <v>29</v>
      </c>
      <c r="J93" s="29" t="str">
        <f>E23</f>
        <v>Ing.Volný Martin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27</v>
      </c>
      <c r="D94" s="33"/>
      <c r="E94" s="33"/>
      <c r="F94" s="24" t="str">
        <f>IF(E20="","",E20)</f>
        <v>Vyplň údaj</v>
      </c>
      <c r="G94" s="33"/>
      <c r="H94" s="33"/>
      <c r="I94" s="120" t="s">
        <v>32</v>
      </c>
      <c r="J94" s="29" t="str">
        <f>E26</f>
        <v>Milan Hájek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120</v>
      </c>
      <c r="D96" s="160"/>
      <c r="E96" s="160"/>
      <c r="F96" s="160"/>
      <c r="G96" s="160"/>
      <c r="H96" s="160"/>
      <c r="I96" s="161"/>
      <c r="J96" s="162" t="s">
        <v>121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122</v>
      </c>
      <c r="D98" s="33"/>
      <c r="E98" s="33"/>
      <c r="F98" s="33"/>
      <c r="G98" s="33"/>
      <c r="H98" s="33"/>
      <c r="I98" s="119"/>
      <c r="J98" s="81">
        <f>J137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123</v>
      </c>
    </row>
    <row r="99" spans="2:12" s="9" customFormat="1" ht="24.95" customHeight="1">
      <c r="B99" s="164"/>
      <c r="C99" s="165"/>
      <c r="D99" s="166" t="s">
        <v>883</v>
      </c>
      <c r="E99" s="167"/>
      <c r="F99" s="167"/>
      <c r="G99" s="167"/>
      <c r="H99" s="167"/>
      <c r="I99" s="168"/>
      <c r="J99" s="169">
        <f>J138</f>
        <v>0</v>
      </c>
      <c r="K99" s="165"/>
      <c r="L99" s="170"/>
    </row>
    <row r="100" spans="2:12" s="10" customFormat="1" ht="19.9" customHeight="1">
      <c r="B100" s="171"/>
      <c r="C100" s="101"/>
      <c r="D100" s="172" t="s">
        <v>884</v>
      </c>
      <c r="E100" s="173"/>
      <c r="F100" s="173"/>
      <c r="G100" s="173"/>
      <c r="H100" s="173"/>
      <c r="I100" s="174"/>
      <c r="J100" s="175">
        <f>J139</f>
        <v>0</v>
      </c>
      <c r="K100" s="101"/>
      <c r="L100" s="176"/>
    </row>
    <row r="101" spans="2:12" s="9" customFormat="1" ht="24.95" customHeight="1">
      <c r="B101" s="164"/>
      <c r="C101" s="165"/>
      <c r="D101" s="166" t="s">
        <v>131</v>
      </c>
      <c r="E101" s="167"/>
      <c r="F101" s="167"/>
      <c r="G101" s="167"/>
      <c r="H101" s="167"/>
      <c r="I101" s="168"/>
      <c r="J101" s="169">
        <f>J141</f>
        <v>0</v>
      </c>
      <c r="K101" s="165"/>
      <c r="L101" s="170"/>
    </row>
    <row r="102" spans="2:12" s="10" customFormat="1" ht="19.9" customHeight="1">
      <c r="B102" s="171"/>
      <c r="C102" s="101"/>
      <c r="D102" s="172" t="s">
        <v>1287</v>
      </c>
      <c r="E102" s="173"/>
      <c r="F102" s="173"/>
      <c r="G102" s="173"/>
      <c r="H102" s="173"/>
      <c r="I102" s="174"/>
      <c r="J102" s="175">
        <f>J142</f>
        <v>0</v>
      </c>
      <c r="K102" s="101"/>
      <c r="L102" s="176"/>
    </row>
    <row r="103" spans="2:12" s="10" customFormat="1" ht="19.9" customHeight="1">
      <c r="B103" s="171"/>
      <c r="C103" s="101"/>
      <c r="D103" s="172" t="s">
        <v>656</v>
      </c>
      <c r="E103" s="173"/>
      <c r="F103" s="173"/>
      <c r="G103" s="173"/>
      <c r="H103" s="173"/>
      <c r="I103" s="174"/>
      <c r="J103" s="175">
        <f>J145</f>
        <v>0</v>
      </c>
      <c r="K103" s="101"/>
      <c r="L103" s="176"/>
    </row>
    <row r="104" spans="2:12" s="10" customFormat="1" ht="19.9" customHeight="1">
      <c r="B104" s="171"/>
      <c r="C104" s="101"/>
      <c r="D104" s="172" t="s">
        <v>885</v>
      </c>
      <c r="E104" s="173"/>
      <c r="F104" s="173"/>
      <c r="G104" s="173"/>
      <c r="H104" s="173"/>
      <c r="I104" s="174"/>
      <c r="J104" s="175">
        <f>J148</f>
        <v>0</v>
      </c>
      <c r="K104" s="101"/>
      <c r="L104" s="176"/>
    </row>
    <row r="105" spans="2:12" s="10" customFormat="1" ht="19.9" customHeight="1">
      <c r="B105" s="171"/>
      <c r="C105" s="101"/>
      <c r="D105" s="172" t="s">
        <v>1288</v>
      </c>
      <c r="E105" s="173"/>
      <c r="F105" s="173"/>
      <c r="G105" s="173"/>
      <c r="H105" s="173"/>
      <c r="I105" s="174"/>
      <c r="J105" s="175">
        <f>J170</f>
        <v>0</v>
      </c>
      <c r="K105" s="101"/>
      <c r="L105" s="176"/>
    </row>
    <row r="106" spans="2:12" s="10" customFormat="1" ht="19.9" customHeight="1">
      <c r="B106" s="171"/>
      <c r="C106" s="101"/>
      <c r="D106" s="172" t="s">
        <v>1289</v>
      </c>
      <c r="E106" s="173"/>
      <c r="F106" s="173"/>
      <c r="G106" s="173"/>
      <c r="H106" s="173"/>
      <c r="I106" s="174"/>
      <c r="J106" s="175">
        <f>J179</f>
        <v>0</v>
      </c>
      <c r="K106" s="101"/>
      <c r="L106" s="176"/>
    </row>
    <row r="107" spans="2:12" s="10" customFormat="1" ht="19.9" customHeight="1">
      <c r="B107" s="171"/>
      <c r="C107" s="101"/>
      <c r="D107" s="172" t="s">
        <v>1290</v>
      </c>
      <c r="E107" s="173"/>
      <c r="F107" s="173"/>
      <c r="G107" s="173"/>
      <c r="H107" s="173"/>
      <c r="I107" s="174"/>
      <c r="J107" s="175">
        <f>J185</f>
        <v>0</v>
      </c>
      <c r="K107" s="101"/>
      <c r="L107" s="176"/>
    </row>
    <row r="108" spans="2:12" s="10" customFormat="1" ht="19.9" customHeight="1">
      <c r="B108" s="171"/>
      <c r="C108" s="101"/>
      <c r="D108" s="172" t="s">
        <v>1291</v>
      </c>
      <c r="E108" s="173"/>
      <c r="F108" s="173"/>
      <c r="G108" s="173"/>
      <c r="H108" s="173"/>
      <c r="I108" s="174"/>
      <c r="J108" s="175">
        <f>J194</f>
        <v>0</v>
      </c>
      <c r="K108" s="101"/>
      <c r="L108" s="176"/>
    </row>
    <row r="109" spans="2:12" s="10" customFormat="1" ht="19.9" customHeight="1">
      <c r="B109" s="171"/>
      <c r="C109" s="101"/>
      <c r="D109" s="172" t="s">
        <v>1292</v>
      </c>
      <c r="E109" s="173"/>
      <c r="F109" s="173"/>
      <c r="G109" s="173"/>
      <c r="H109" s="173"/>
      <c r="I109" s="174"/>
      <c r="J109" s="175">
        <f>J200</f>
        <v>0</v>
      </c>
      <c r="K109" s="101"/>
      <c r="L109" s="176"/>
    </row>
    <row r="110" spans="2:12" s="10" customFormat="1" ht="19.9" customHeight="1">
      <c r="B110" s="171"/>
      <c r="C110" s="101"/>
      <c r="D110" s="172" t="s">
        <v>886</v>
      </c>
      <c r="E110" s="173"/>
      <c r="F110" s="173"/>
      <c r="G110" s="173"/>
      <c r="H110" s="173"/>
      <c r="I110" s="174"/>
      <c r="J110" s="175">
        <f>J203</f>
        <v>0</v>
      </c>
      <c r="K110" s="101"/>
      <c r="L110" s="176"/>
    </row>
    <row r="111" spans="2:12" s="9" customFormat="1" ht="24.95" customHeight="1">
      <c r="B111" s="164"/>
      <c r="C111" s="165"/>
      <c r="D111" s="166" t="s">
        <v>887</v>
      </c>
      <c r="E111" s="167"/>
      <c r="F111" s="167"/>
      <c r="G111" s="167"/>
      <c r="H111" s="167"/>
      <c r="I111" s="168"/>
      <c r="J111" s="169">
        <f>J206</f>
        <v>0</v>
      </c>
      <c r="K111" s="165"/>
      <c r="L111" s="170"/>
    </row>
    <row r="112" spans="2:12" s="10" customFormat="1" ht="19.9" customHeight="1">
      <c r="B112" s="171"/>
      <c r="C112" s="101"/>
      <c r="D112" s="172" t="s">
        <v>888</v>
      </c>
      <c r="E112" s="173"/>
      <c r="F112" s="173"/>
      <c r="G112" s="173"/>
      <c r="H112" s="173"/>
      <c r="I112" s="174"/>
      <c r="J112" s="175">
        <f>J207</f>
        <v>0</v>
      </c>
      <c r="K112" s="101"/>
      <c r="L112" s="176"/>
    </row>
    <row r="113" spans="2:12" s="10" customFormat="1" ht="19.9" customHeight="1">
      <c r="B113" s="171"/>
      <c r="C113" s="101"/>
      <c r="D113" s="172" t="s">
        <v>889</v>
      </c>
      <c r="E113" s="173"/>
      <c r="F113" s="173"/>
      <c r="G113" s="173"/>
      <c r="H113" s="173"/>
      <c r="I113" s="174"/>
      <c r="J113" s="175">
        <f>J208</f>
        <v>0</v>
      </c>
      <c r="K113" s="101"/>
      <c r="L113" s="176"/>
    </row>
    <row r="114" spans="2:12" s="9" customFormat="1" ht="24.95" customHeight="1">
      <c r="B114" s="164"/>
      <c r="C114" s="165"/>
      <c r="D114" s="166" t="s">
        <v>660</v>
      </c>
      <c r="E114" s="167"/>
      <c r="F114" s="167"/>
      <c r="G114" s="167"/>
      <c r="H114" s="167"/>
      <c r="I114" s="168"/>
      <c r="J114" s="169">
        <f>J215</f>
        <v>0</v>
      </c>
      <c r="K114" s="165"/>
      <c r="L114" s="170"/>
    </row>
    <row r="115" spans="2:12" s="10" customFormat="1" ht="19.9" customHeight="1">
      <c r="B115" s="171"/>
      <c r="C115" s="101"/>
      <c r="D115" s="172" t="s">
        <v>891</v>
      </c>
      <c r="E115" s="173"/>
      <c r="F115" s="173"/>
      <c r="G115" s="173"/>
      <c r="H115" s="173"/>
      <c r="I115" s="174"/>
      <c r="J115" s="175">
        <f>J216</f>
        <v>0</v>
      </c>
      <c r="K115" s="101"/>
      <c r="L115" s="176"/>
    </row>
    <row r="116" spans="1:31" s="2" customFormat="1" ht="21.75" customHeight="1">
      <c r="A116" s="31"/>
      <c r="B116" s="32"/>
      <c r="C116" s="33"/>
      <c r="D116" s="33"/>
      <c r="E116" s="33"/>
      <c r="F116" s="33"/>
      <c r="G116" s="33"/>
      <c r="H116" s="33"/>
      <c r="I116" s="119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51"/>
      <c r="C117" s="52"/>
      <c r="D117" s="52"/>
      <c r="E117" s="52"/>
      <c r="F117" s="52"/>
      <c r="G117" s="52"/>
      <c r="H117" s="52"/>
      <c r="I117" s="155"/>
      <c r="J117" s="52"/>
      <c r="K117" s="52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21" spans="1:31" s="2" customFormat="1" ht="6.95" customHeight="1">
      <c r="A121" s="31"/>
      <c r="B121" s="53"/>
      <c r="C121" s="54"/>
      <c r="D121" s="54"/>
      <c r="E121" s="54"/>
      <c r="F121" s="54"/>
      <c r="G121" s="54"/>
      <c r="H121" s="54"/>
      <c r="I121" s="158"/>
      <c r="J121" s="54"/>
      <c r="K121" s="54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24.95" customHeight="1">
      <c r="A122" s="31"/>
      <c r="B122" s="32"/>
      <c r="C122" s="20" t="s">
        <v>136</v>
      </c>
      <c r="D122" s="33"/>
      <c r="E122" s="33"/>
      <c r="F122" s="33"/>
      <c r="G122" s="33"/>
      <c r="H122" s="33"/>
      <c r="I122" s="119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3"/>
      <c r="D123" s="33"/>
      <c r="E123" s="33"/>
      <c r="F123" s="33"/>
      <c r="G123" s="33"/>
      <c r="H123" s="33"/>
      <c r="I123" s="119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6" t="s">
        <v>16</v>
      </c>
      <c r="D124" s="33"/>
      <c r="E124" s="33"/>
      <c r="F124" s="33"/>
      <c r="G124" s="33"/>
      <c r="H124" s="33"/>
      <c r="I124" s="119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6.5" customHeight="1">
      <c r="A125" s="31"/>
      <c r="B125" s="32"/>
      <c r="C125" s="33"/>
      <c r="D125" s="33"/>
      <c r="E125" s="286" t="str">
        <f>E7</f>
        <v>SOŠ Stříbro</v>
      </c>
      <c r="F125" s="287"/>
      <c r="G125" s="287"/>
      <c r="H125" s="287"/>
      <c r="I125" s="119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2:12" s="1" customFormat="1" ht="12" customHeight="1">
      <c r="B126" s="18"/>
      <c r="C126" s="26" t="s">
        <v>116</v>
      </c>
      <c r="D126" s="19"/>
      <c r="E126" s="19"/>
      <c r="F126" s="19"/>
      <c r="G126" s="19"/>
      <c r="H126" s="19"/>
      <c r="I126" s="112"/>
      <c r="J126" s="19"/>
      <c r="K126" s="19"/>
      <c r="L126" s="17"/>
    </row>
    <row r="127" spans="1:31" s="2" customFormat="1" ht="16.5" customHeight="1">
      <c r="A127" s="31"/>
      <c r="B127" s="32"/>
      <c r="C127" s="33"/>
      <c r="D127" s="33"/>
      <c r="E127" s="286" t="s">
        <v>880</v>
      </c>
      <c r="F127" s="288"/>
      <c r="G127" s="288"/>
      <c r="H127" s="288"/>
      <c r="I127" s="119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6" t="s">
        <v>654</v>
      </c>
      <c r="D128" s="33"/>
      <c r="E128" s="33"/>
      <c r="F128" s="33"/>
      <c r="G128" s="33"/>
      <c r="H128" s="33"/>
      <c r="I128" s="119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6.5" customHeight="1">
      <c r="A129" s="31"/>
      <c r="B129" s="32"/>
      <c r="C129" s="33"/>
      <c r="D129" s="33"/>
      <c r="E129" s="239" t="str">
        <f>E11</f>
        <v>3-5 - Serverovna</v>
      </c>
      <c r="F129" s="288"/>
      <c r="G129" s="288"/>
      <c r="H129" s="288"/>
      <c r="I129" s="119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6.95" customHeight="1">
      <c r="A130" s="31"/>
      <c r="B130" s="32"/>
      <c r="C130" s="33"/>
      <c r="D130" s="33"/>
      <c r="E130" s="33"/>
      <c r="F130" s="33"/>
      <c r="G130" s="33"/>
      <c r="H130" s="33"/>
      <c r="I130" s="119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2" customHeight="1">
      <c r="A131" s="31"/>
      <c r="B131" s="32"/>
      <c r="C131" s="26" t="s">
        <v>20</v>
      </c>
      <c r="D131" s="33"/>
      <c r="E131" s="33"/>
      <c r="F131" s="24" t="str">
        <f>F14</f>
        <v xml:space="preserve"> </v>
      </c>
      <c r="G131" s="33"/>
      <c r="H131" s="33"/>
      <c r="I131" s="120" t="s">
        <v>22</v>
      </c>
      <c r="J131" s="63" t="str">
        <f>IF(J14="","",J14)</f>
        <v>12. 4. 2020</v>
      </c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6.95" customHeight="1">
      <c r="A132" s="31"/>
      <c r="B132" s="32"/>
      <c r="C132" s="33"/>
      <c r="D132" s="33"/>
      <c r="E132" s="33"/>
      <c r="F132" s="33"/>
      <c r="G132" s="33"/>
      <c r="H132" s="33"/>
      <c r="I132" s="119"/>
      <c r="J132" s="33"/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15.2" customHeight="1">
      <c r="A133" s="31"/>
      <c r="B133" s="32"/>
      <c r="C133" s="26" t="s">
        <v>24</v>
      </c>
      <c r="D133" s="33"/>
      <c r="E133" s="33"/>
      <c r="F133" s="24" t="str">
        <f>E17</f>
        <v>SOŠ Stříbro</v>
      </c>
      <c r="G133" s="33"/>
      <c r="H133" s="33"/>
      <c r="I133" s="120" t="s">
        <v>29</v>
      </c>
      <c r="J133" s="29" t="str">
        <f>E23</f>
        <v>Ing.Volný Martin</v>
      </c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15.2" customHeight="1">
      <c r="A134" s="31"/>
      <c r="B134" s="32"/>
      <c r="C134" s="26" t="s">
        <v>27</v>
      </c>
      <c r="D134" s="33"/>
      <c r="E134" s="33"/>
      <c r="F134" s="24" t="str">
        <f>IF(E20="","",E20)</f>
        <v>Vyplň údaj</v>
      </c>
      <c r="G134" s="33"/>
      <c r="H134" s="33"/>
      <c r="I134" s="120" t="s">
        <v>32</v>
      </c>
      <c r="J134" s="29" t="str">
        <f>E26</f>
        <v>Milan Hájek</v>
      </c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10.35" customHeight="1">
      <c r="A135" s="31"/>
      <c r="B135" s="32"/>
      <c r="C135" s="33"/>
      <c r="D135" s="33"/>
      <c r="E135" s="33"/>
      <c r="F135" s="33"/>
      <c r="G135" s="33"/>
      <c r="H135" s="33"/>
      <c r="I135" s="119"/>
      <c r="J135" s="33"/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11" customFormat="1" ht="29.25" customHeight="1">
      <c r="A136" s="177"/>
      <c r="B136" s="178"/>
      <c r="C136" s="179" t="s">
        <v>137</v>
      </c>
      <c r="D136" s="180" t="s">
        <v>60</v>
      </c>
      <c r="E136" s="180" t="s">
        <v>56</v>
      </c>
      <c r="F136" s="180" t="s">
        <v>57</v>
      </c>
      <c r="G136" s="180" t="s">
        <v>138</v>
      </c>
      <c r="H136" s="180" t="s">
        <v>139</v>
      </c>
      <c r="I136" s="181" t="s">
        <v>140</v>
      </c>
      <c r="J136" s="180" t="s">
        <v>121</v>
      </c>
      <c r="K136" s="182" t="s">
        <v>141</v>
      </c>
      <c r="L136" s="183"/>
      <c r="M136" s="72" t="s">
        <v>1</v>
      </c>
      <c r="N136" s="73" t="s">
        <v>39</v>
      </c>
      <c r="O136" s="73" t="s">
        <v>142</v>
      </c>
      <c r="P136" s="73" t="s">
        <v>143</v>
      </c>
      <c r="Q136" s="73" t="s">
        <v>144</v>
      </c>
      <c r="R136" s="73" t="s">
        <v>145</v>
      </c>
      <c r="S136" s="73" t="s">
        <v>146</v>
      </c>
      <c r="T136" s="74" t="s">
        <v>147</v>
      </c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</row>
    <row r="137" spans="1:63" s="2" customFormat="1" ht="22.9" customHeight="1">
      <c r="A137" s="31"/>
      <c r="B137" s="32"/>
      <c r="C137" s="79" t="s">
        <v>148</v>
      </c>
      <c r="D137" s="33"/>
      <c r="E137" s="33"/>
      <c r="F137" s="33"/>
      <c r="G137" s="33"/>
      <c r="H137" s="33"/>
      <c r="I137" s="119"/>
      <c r="J137" s="184">
        <f>BK137</f>
        <v>0</v>
      </c>
      <c r="K137" s="33"/>
      <c r="L137" s="36"/>
      <c r="M137" s="75"/>
      <c r="N137" s="185"/>
      <c r="O137" s="76"/>
      <c r="P137" s="186">
        <f>P138+P141+P206+P215</f>
        <v>0</v>
      </c>
      <c r="Q137" s="76"/>
      <c r="R137" s="186">
        <f>R138+R141+R206+R215</f>
        <v>0</v>
      </c>
      <c r="S137" s="76"/>
      <c r="T137" s="187">
        <f>T138+T141+T206+T215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4" t="s">
        <v>74</v>
      </c>
      <c r="AU137" s="14" t="s">
        <v>123</v>
      </c>
      <c r="BK137" s="188">
        <f>BK138+BK141+BK206+BK215</f>
        <v>0</v>
      </c>
    </row>
    <row r="138" spans="2:63" s="12" customFormat="1" ht="25.9" customHeight="1">
      <c r="B138" s="189"/>
      <c r="C138" s="190"/>
      <c r="D138" s="191" t="s">
        <v>74</v>
      </c>
      <c r="E138" s="192" t="s">
        <v>149</v>
      </c>
      <c r="F138" s="192" t="s">
        <v>149</v>
      </c>
      <c r="G138" s="190"/>
      <c r="H138" s="190"/>
      <c r="I138" s="193"/>
      <c r="J138" s="194">
        <f>BK138</f>
        <v>0</v>
      </c>
      <c r="K138" s="190"/>
      <c r="L138" s="195"/>
      <c r="M138" s="196"/>
      <c r="N138" s="197"/>
      <c r="O138" s="197"/>
      <c r="P138" s="198">
        <f>P139</f>
        <v>0</v>
      </c>
      <c r="Q138" s="197"/>
      <c r="R138" s="198">
        <f>R139</f>
        <v>0</v>
      </c>
      <c r="S138" s="197"/>
      <c r="T138" s="199">
        <f>T139</f>
        <v>0</v>
      </c>
      <c r="AR138" s="200" t="s">
        <v>80</v>
      </c>
      <c r="AT138" s="201" t="s">
        <v>74</v>
      </c>
      <c r="AU138" s="201" t="s">
        <v>75</v>
      </c>
      <c r="AY138" s="200" t="s">
        <v>151</v>
      </c>
      <c r="BK138" s="202">
        <f>BK139</f>
        <v>0</v>
      </c>
    </row>
    <row r="139" spans="2:63" s="12" customFormat="1" ht="22.9" customHeight="1">
      <c r="B139" s="189"/>
      <c r="C139" s="190"/>
      <c r="D139" s="191" t="s">
        <v>74</v>
      </c>
      <c r="E139" s="203" t="s">
        <v>189</v>
      </c>
      <c r="F139" s="203" t="s">
        <v>894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P140</f>
        <v>0</v>
      </c>
      <c r="Q139" s="197"/>
      <c r="R139" s="198">
        <f>R140</f>
        <v>0</v>
      </c>
      <c r="S139" s="197"/>
      <c r="T139" s="199">
        <f>T140</f>
        <v>0</v>
      </c>
      <c r="AR139" s="200" t="s">
        <v>80</v>
      </c>
      <c r="AT139" s="201" t="s">
        <v>74</v>
      </c>
      <c r="AU139" s="201" t="s">
        <v>80</v>
      </c>
      <c r="AY139" s="200" t="s">
        <v>151</v>
      </c>
      <c r="BK139" s="202">
        <f>BK140</f>
        <v>0</v>
      </c>
    </row>
    <row r="140" spans="1:65" s="2" customFormat="1" ht="21.75" customHeight="1">
      <c r="A140" s="31"/>
      <c r="B140" s="32"/>
      <c r="C140" s="205" t="s">
        <v>80</v>
      </c>
      <c r="D140" s="205" t="s">
        <v>153</v>
      </c>
      <c r="E140" s="206" t="s">
        <v>895</v>
      </c>
      <c r="F140" s="207" t="s">
        <v>896</v>
      </c>
      <c r="G140" s="208" t="s">
        <v>166</v>
      </c>
      <c r="H140" s="209">
        <v>7.02</v>
      </c>
      <c r="I140" s="210"/>
      <c r="J140" s="211">
        <f>ROUND(I140*H140,2)</f>
        <v>0</v>
      </c>
      <c r="K140" s="207" t="s">
        <v>1</v>
      </c>
      <c r="L140" s="36"/>
      <c r="M140" s="212" t="s">
        <v>1</v>
      </c>
      <c r="N140" s="213" t="s">
        <v>40</v>
      </c>
      <c r="O140" s="68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6" t="s">
        <v>158</v>
      </c>
      <c r="AT140" s="216" t="s">
        <v>153</v>
      </c>
      <c r="AU140" s="216" t="s">
        <v>84</v>
      </c>
      <c r="AY140" s="14" t="s">
        <v>151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4" t="s">
        <v>80</v>
      </c>
      <c r="BK140" s="217">
        <f>ROUND(I140*H140,2)</f>
        <v>0</v>
      </c>
      <c r="BL140" s="14" t="s">
        <v>158</v>
      </c>
      <c r="BM140" s="216" t="s">
        <v>84</v>
      </c>
    </row>
    <row r="141" spans="2:63" s="12" customFormat="1" ht="25.9" customHeight="1">
      <c r="B141" s="189"/>
      <c r="C141" s="190"/>
      <c r="D141" s="191" t="s">
        <v>74</v>
      </c>
      <c r="E141" s="192" t="s">
        <v>246</v>
      </c>
      <c r="F141" s="192" t="s">
        <v>247</v>
      </c>
      <c r="G141" s="190"/>
      <c r="H141" s="190"/>
      <c r="I141" s="193"/>
      <c r="J141" s="194">
        <f>BK141</f>
        <v>0</v>
      </c>
      <c r="K141" s="190"/>
      <c r="L141" s="195"/>
      <c r="M141" s="196"/>
      <c r="N141" s="197"/>
      <c r="O141" s="197"/>
      <c r="P141" s="198">
        <f>P142+P145+P148+P170+P179+P185+P194+P200+P203</f>
        <v>0</v>
      </c>
      <c r="Q141" s="197"/>
      <c r="R141" s="198">
        <f>R142+R145+R148+R170+R179+R185+R194+R200+R203</f>
        <v>0</v>
      </c>
      <c r="S141" s="197"/>
      <c r="T141" s="199">
        <f>T142+T145+T148+T170+T179+T185+T194+T200+T203</f>
        <v>0</v>
      </c>
      <c r="AR141" s="200" t="s">
        <v>84</v>
      </c>
      <c r="AT141" s="201" t="s">
        <v>74</v>
      </c>
      <c r="AU141" s="201" t="s">
        <v>75</v>
      </c>
      <c r="AY141" s="200" t="s">
        <v>151</v>
      </c>
      <c r="BK141" s="202">
        <f>BK142+BK145+BK148+BK170+BK179+BK185+BK194+BK200+BK203</f>
        <v>0</v>
      </c>
    </row>
    <row r="142" spans="2:63" s="12" customFormat="1" ht="22.9" customHeight="1">
      <c r="B142" s="189"/>
      <c r="C142" s="190"/>
      <c r="D142" s="191" t="s">
        <v>74</v>
      </c>
      <c r="E142" s="203" t="s">
        <v>1293</v>
      </c>
      <c r="F142" s="203" t="s">
        <v>1294</v>
      </c>
      <c r="G142" s="190"/>
      <c r="H142" s="190"/>
      <c r="I142" s="193"/>
      <c r="J142" s="204">
        <f>BK142</f>
        <v>0</v>
      </c>
      <c r="K142" s="190"/>
      <c r="L142" s="195"/>
      <c r="M142" s="196"/>
      <c r="N142" s="197"/>
      <c r="O142" s="197"/>
      <c r="P142" s="198">
        <f>SUM(P143:P144)</f>
        <v>0</v>
      </c>
      <c r="Q142" s="197"/>
      <c r="R142" s="198">
        <f>SUM(R143:R144)</f>
        <v>0</v>
      </c>
      <c r="S142" s="197"/>
      <c r="T142" s="199">
        <f>SUM(T143:T144)</f>
        <v>0</v>
      </c>
      <c r="AR142" s="200" t="s">
        <v>84</v>
      </c>
      <c r="AT142" s="201" t="s">
        <v>74</v>
      </c>
      <c r="AU142" s="201" t="s">
        <v>80</v>
      </c>
      <c r="AY142" s="200" t="s">
        <v>151</v>
      </c>
      <c r="BK142" s="202">
        <f>SUM(BK143:BK144)</f>
        <v>0</v>
      </c>
    </row>
    <row r="143" spans="1:65" s="2" customFormat="1" ht="21.75" customHeight="1">
      <c r="A143" s="31"/>
      <c r="B143" s="32"/>
      <c r="C143" s="205" t="s">
        <v>84</v>
      </c>
      <c r="D143" s="205" t="s">
        <v>153</v>
      </c>
      <c r="E143" s="206" t="s">
        <v>1295</v>
      </c>
      <c r="F143" s="207" t="s">
        <v>1296</v>
      </c>
      <c r="G143" s="208" t="s">
        <v>166</v>
      </c>
      <c r="H143" s="209">
        <v>8.7</v>
      </c>
      <c r="I143" s="210"/>
      <c r="J143" s="211">
        <f>ROUND(I143*H143,2)</f>
        <v>0</v>
      </c>
      <c r="K143" s="207" t="s">
        <v>1</v>
      </c>
      <c r="L143" s="36"/>
      <c r="M143" s="212" t="s">
        <v>1</v>
      </c>
      <c r="N143" s="213" t="s">
        <v>40</v>
      </c>
      <c r="O143" s="68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6" t="s">
        <v>218</v>
      </c>
      <c r="AT143" s="216" t="s">
        <v>153</v>
      </c>
      <c r="AU143" s="216" t="s">
        <v>84</v>
      </c>
      <c r="AY143" s="14" t="s">
        <v>151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4" t="s">
        <v>80</v>
      </c>
      <c r="BK143" s="217">
        <f>ROUND(I143*H143,2)</f>
        <v>0</v>
      </c>
      <c r="BL143" s="14" t="s">
        <v>218</v>
      </c>
      <c r="BM143" s="216" t="s">
        <v>158</v>
      </c>
    </row>
    <row r="144" spans="1:65" s="2" customFormat="1" ht="16.5" customHeight="1">
      <c r="A144" s="31"/>
      <c r="B144" s="32"/>
      <c r="C144" s="219" t="s">
        <v>91</v>
      </c>
      <c r="D144" s="219" t="s">
        <v>537</v>
      </c>
      <c r="E144" s="220" t="s">
        <v>1297</v>
      </c>
      <c r="F144" s="221" t="s">
        <v>1298</v>
      </c>
      <c r="G144" s="222" t="s">
        <v>166</v>
      </c>
      <c r="H144" s="223">
        <v>10.005</v>
      </c>
      <c r="I144" s="224"/>
      <c r="J144" s="225">
        <f>ROUND(I144*H144,2)</f>
        <v>0</v>
      </c>
      <c r="K144" s="221" t="s">
        <v>1</v>
      </c>
      <c r="L144" s="226"/>
      <c r="M144" s="227" t="s">
        <v>1</v>
      </c>
      <c r="N144" s="228" t="s">
        <v>40</v>
      </c>
      <c r="O144" s="68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6" t="s">
        <v>290</v>
      </c>
      <c r="AT144" s="216" t="s">
        <v>537</v>
      </c>
      <c r="AU144" s="216" t="s">
        <v>84</v>
      </c>
      <c r="AY144" s="14" t="s">
        <v>151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4" t="s">
        <v>80</v>
      </c>
      <c r="BK144" s="217">
        <f>ROUND(I144*H144,2)</f>
        <v>0</v>
      </c>
      <c r="BL144" s="14" t="s">
        <v>218</v>
      </c>
      <c r="BM144" s="216" t="s">
        <v>168</v>
      </c>
    </row>
    <row r="145" spans="2:63" s="12" customFormat="1" ht="22.9" customHeight="1">
      <c r="B145" s="189"/>
      <c r="C145" s="190"/>
      <c r="D145" s="191" t="s">
        <v>74</v>
      </c>
      <c r="E145" s="203" t="s">
        <v>678</v>
      </c>
      <c r="F145" s="203" t="s">
        <v>679</v>
      </c>
      <c r="G145" s="190"/>
      <c r="H145" s="190"/>
      <c r="I145" s="193"/>
      <c r="J145" s="204">
        <f>BK145</f>
        <v>0</v>
      </c>
      <c r="K145" s="190"/>
      <c r="L145" s="195"/>
      <c r="M145" s="196"/>
      <c r="N145" s="197"/>
      <c r="O145" s="197"/>
      <c r="P145" s="198">
        <f>SUM(P146:P147)</f>
        <v>0</v>
      </c>
      <c r="Q145" s="197"/>
      <c r="R145" s="198">
        <f>SUM(R146:R147)</f>
        <v>0</v>
      </c>
      <c r="S145" s="197"/>
      <c r="T145" s="199">
        <f>SUM(T146:T147)</f>
        <v>0</v>
      </c>
      <c r="AR145" s="200" t="s">
        <v>84</v>
      </c>
      <c r="AT145" s="201" t="s">
        <v>74</v>
      </c>
      <c r="AU145" s="201" t="s">
        <v>80</v>
      </c>
      <c r="AY145" s="200" t="s">
        <v>151</v>
      </c>
      <c r="BK145" s="202">
        <f>SUM(BK146:BK147)</f>
        <v>0</v>
      </c>
    </row>
    <row r="146" spans="1:65" s="2" customFormat="1" ht="21.75" customHeight="1">
      <c r="A146" s="31"/>
      <c r="B146" s="32"/>
      <c r="C146" s="205" t="s">
        <v>158</v>
      </c>
      <c r="D146" s="205" t="s">
        <v>153</v>
      </c>
      <c r="E146" s="206" t="s">
        <v>1299</v>
      </c>
      <c r="F146" s="207" t="s">
        <v>1300</v>
      </c>
      <c r="G146" s="208" t="s">
        <v>166</v>
      </c>
      <c r="H146" s="209">
        <v>8.7</v>
      </c>
      <c r="I146" s="210"/>
      <c r="J146" s="211">
        <f>ROUND(I146*H146,2)</f>
        <v>0</v>
      </c>
      <c r="K146" s="207" t="s">
        <v>1</v>
      </c>
      <c r="L146" s="36"/>
      <c r="M146" s="212" t="s">
        <v>1</v>
      </c>
      <c r="N146" s="213" t="s">
        <v>40</v>
      </c>
      <c r="O146" s="68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6" t="s">
        <v>218</v>
      </c>
      <c r="AT146" s="216" t="s">
        <v>153</v>
      </c>
      <c r="AU146" s="216" t="s">
        <v>84</v>
      </c>
      <c r="AY146" s="14" t="s">
        <v>151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4" t="s">
        <v>80</v>
      </c>
      <c r="BK146" s="217">
        <f>ROUND(I146*H146,2)</f>
        <v>0</v>
      </c>
      <c r="BL146" s="14" t="s">
        <v>218</v>
      </c>
      <c r="BM146" s="216" t="s">
        <v>185</v>
      </c>
    </row>
    <row r="147" spans="1:65" s="2" customFormat="1" ht="21.75" customHeight="1">
      <c r="A147" s="31"/>
      <c r="B147" s="32"/>
      <c r="C147" s="219" t="s">
        <v>174</v>
      </c>
      <c r="D147" s="219" t="s">
        <v>537</v>
      </c>
      <c r="E147" s="220" t="s">
        <v>1301</v>
      </c>
      <c r="F147" s="221" t="s">
        <v>1302</v>
      </c>
      <c r="G147" s="222" t="s">
        <v>166</v>
      </c>
      <c r="H147" s="223">
        <v>17.748</v>
      </c>
      <c r="I147" s="224"/>
      <c r="J147" s="225">
        <f>ROUND(I147*H147,2)</f>
        <v>0</v>
      </c>
      <c r="K147" s="221" t="s">
        <v>1</v>
      </c>
      <c r="L147" s="226"/>
      <c r="M147" s="227" t="s">
        <v>1</v>
      </c>
      <c r="N147" s="228" t="s">
        <v>40</v>
      </c>
      <c r="O147" s="68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6" t="s">
        <v>290</v>
      </c>
      <c r="AT147" s="216" t="s">
        <v>537</v>
      </c>
      <c r="AU147" s="216" t="s">
        <v>84</v>
      </c>
      <c r="AY147" s="14" t="s">
        <v>151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4" t="s">
        <v>80</v>
      </c>
      <c r="BK147" s="217">
        <f>ROUND(I147*H147,2)</f>
        <v>0</v>
      </c>
      <c r="BL147" s="14" t="s">
        <v>218</v>
      </c>
      <c r="BM147" s="216" t="s">
        <v>193</v>
      </c>
    </row>
    <row r="148" spans="2:63" s="12" customFormat="1" ht="22.9" customHeight="1">
      <c r="B148" s="189"/>
      <c r="C148" s="190"/>
      <c r="D148" s="191" t="s">
        <v>74</v>
      </c>
      <c r="E148" s="203" t="s">
        <v>915</v>
      </c>
      <c r="F148" s="203" t="s">
        <v>916</v>
      </c>
      <c r="G148" s="190"/>
      <c r="H148" s="190"/>
      <c r="I148" s="193"/>
      <c r="J148" s="204">
        <f>BK148</f>
        <v>0</v>
      </c>
      <c r="K148" s="190"/>
      <c r="L148" s="195"/>
      <c r="M148" s="196"/>
      <c r="N148" s="197"/>
      <c r="O148" s="197"/>
      <c r="P148" s="198">
        <f>SUM(P149:P169)</f>
        <v>0</v>
      </c>
      <c r="Q148" s="197"/>
      <c r="R148" s="198">
        <f>SUM(R149:R169)</f>
        <v>0</v>
      </c>
      <c r="S148" s="197"/>
      <c r="T148" s="199">
        <f>SUM(T149:T169)</f>
        <v>0</v>
      </c>
      <c r="AR148" s="200" t="s">
        <v>84</v>
      </c>
      <c r="AT148" s="201" t="s">
        <v>74</v>
      </c>
      <c r="AU148" s="201" t="s">
        <v>80</v>
      </c>
      <c r="AY148" s="200" t="s">
        <v>151</v>
      </c>
      <c r="BK148" s="202">
        <f>SUM(BK149:BK169)</f>
        <v>0</v>
      </c>
    </row>
    <row r="149" spans="1:65" s="2" customFormat="1" ht="16.5" customHeight="1">
      <c r="A149" s="31"/>
      <c r="B149" s="32"/>
      <c r="C149" s="205" t="s">
        <v>168</v>
      </c>
      <c r="D149" s="205" t="s">
        <v>153</v>
      </c>
      <c r="E149" s="206" t="s">
        <v>1086</v>
      </c>
      <c r="F149" s="207" t="s">
        <v>1087</v>
      </c>
      <c r="G149" s="208" t="s">
        <v>172</v>
      </c>
      <c r="H149" s="209">
        <v>3</v>
      </c>
      <c r="I149" s="210"/>
      <c r="J149" s="211">
        <f aca="true" t="shared" si="0" ref="J149:J169">ROUND(I149*H149,2)</f>
        <v>0</v>
      </c>
      <c r="K149" s="207" t="s">
        <v>1</v>
      </c>
      <c r="L149" s="36"/>
      <c r="M149" s="212" t="s">
        <v>1</v>
      </c>
      <c r="N149" s="213" t="s">
        <v>40</v>
      </c>
      <c r="O149" s="68"/>
      <c r="P149" s="214">
        <f aca="true" t="shared" si="1" ref="P149:P169">O149*H149</f>
        <v>0</v>
      </c>
      <c r="Q149" s="214">
        <v>0</v>
      </c>
      <c r="R149" s="214">
        <f aca="true" t="shared" si="2" ref="R149:R169">Q149*H149</f>
        <v>0</v>
      </c>
      <c r="S149" s="214">
        <v>0</v>
      </c>
      <c r="T149" s="215">
        <f aca="true" t="shared" si="3" ref="T149:T169"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6" t="s">
        <v>218</v>
      </c>
      <c r="AT149" s="216" t="s">
        <v>153</v>
      </c>
      <c r="AU149" s="216" t="s">
        <v>84</v>
      </c>
      <c r="AY149" s="14" t="s">
        <v>151</v>
      </c>
      <c r="BE149" s="217">
        <f aca="true" t="shared" si="4" ref="BE149:BE169">IF(N149="základní",J149,0)</f>
        <v>0</v>
      </c>
      <c r="BF149" s="217">
        <f aca="true" t="shared" si="5" ref="BF149:BF169">IF(N149="snížená",J149,0)</f>
        <v>0</v>
      </c>
      <c r="BG149" s="217">
        <f aca="true" t="shared" si="6" ref="BG149:BG169">IF(N149="zákl. přenesená",J149,0)</f>
        <v>0</v>
      </c>
      <c r="BH149" s="217">
        <f aca="true" t="shared" si="7" ref="BH149:BH169">IF(N149="sníž. přenesená",J149,0)</f>
        <v>0</v>
      </c>
      <c r="BI149" s="217">
        <f aca="true" t="shared" si="8" ref="BI149:BI169">IF(N149="nulová",J149,0)</f>
        <v>0</v>
      </c>
      <c r="BJ149" s="14" t="s">
        <v>80</v>
      </c>
      <c r="BK149" s="217">
        <f aca="true" t="shared" si="9" ref="BK149:BK169">ROUND(I149*H149,2)</f>
        <v>0</v>
      </c>
      <c r="BL149" s="14" t="s">
        <v>218</v>
      </c>
      <c r="BM149" s="216" t="s">
        <v>202</v>
      </c>
    </row>
    <row r="150" spans="1:65" s="2" customFormat="1" ht="16.5" customHeight="1">
      <c r="A150" s="31"/>
      <c r="B150" s="32"/>
      <c r="C150" s="219" t="s">
        <v>181</v>
      </c>
      <c r="D150" s="219" t="s">
        <v>537</v>
      </c>
      <c r="E150" s="220" t="s">
        <v>1221</v>
      </c>
      <c r="F150" s="221" t="s">
        <v>1222</v>
      </c>
      <c r="G150" s="222" t="s">
        <v>172</v>
      </c>
      <c r="H150" s="223">
        <v>3</v>
      </c>
      <c r="I150" s="224"/>
      <c r="J150" s="225">
        <f t="shared" si="0"/>
        <v>0</v>
      </c>
      <c r="K150" s="221" t="s">
        <v>1</v>
      </c>
      <c r="L150" s="226"/>
      <c r="M150" s="227" t="s">
        <v>1</v>
      </c>
      <c r="N150" s="228" t="s">
        <v>40</v>
      </c>
      <c r="O150" s="68"/>
      <c r="P150" s="214">
        <f t="shared" si="1"/>
        <v>0</v>
      </c>
      <c r="Q150" s="214">
        <v>0</v>
      </c>
      <c r="R150" s="214">
        <f t="shared" si="2"/>
        <v>0</v>
      </c>
      <c r="S150" s="214">
        <v>0</v>
      </c>
      <c r="T150" s="215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6" t="s">
        <v>290</v>
      </c>
      <c r="AT150" s="216" t="s">
        <v>537</v>
      </c>
      <c r="AU150" s="216" t="s">
        <v>84</v>
      </c>
      <c r="AY150" s="14" t="s">
        <v>151</v>
      </c>
      <c r="BE150" s="217">
        <f t="shared" si="4"/>
        <v>0</v>
      </c>
      <c r="BF150" s="217">
        <f t="shared" si="5"/>
        <v>0</v>
      </c>
      <c r="BG150" s="217">
        <f t="shared" si="6"/>
        <v>0</v>
      </c>
      <c r="BH150" s="217">
        <f t="shared" si="7"/>
        <v>0</v>
      </c>
      <c r="BI150" s="217">
        <f t="shared" si="8"/>
        <v>0</v>
      </c>
      <c r="BJ150" s="14" t="s">
        <v>80</v>
      </c>
      <c r="BK150" s="217">
        <f t="shared" si="9"/>
        <v>0</v>
      </c>
      <c r="BL150" s="14" t="s">
        <v>218</v>
      </c>
      <c r="BM150" s="216" t="s">
        <v>211</v>
      </c>
    </row>
    <row r="151" spans="1:65" s="2" customFormat="1" ht="16.5" customHeight="1">
      <c r="A151" s="31"/>
      <c r="B151" s="32"/>
      <c r="C151" s="205" t="s">
        <v>185</v>
      </c>
      <c r="D151" s="205" t="s">
        <v>153</v>
      </c>
      <c r="E151" s="206" t="s">
        <v>1225</v>
      </c>
      <c r="F151" s="207" t="s">
        <v>1226</v>
      </c>
      <c r="G151" s="208" t="s">
        <v>172</v>
      </c>
      <c r="H151" s="209">
        <v>3</v>
      </c>
      <c r="I151" s="210"/>
      <c r="J151" s="211">
        <f t="shared" si="0"/>
        <v>0</v>
      </c>
      <c r="K151" s="207" t="s">
        <v>1</v>
      </c>
      <c r="L151" s="36"/>
      <c r="M151" s="212" t="s">
        <v>1</v>
      </c>
      <c r="N151" s="213" t="s">
        <v>40</v>
      </c>
      <c r="O151" s="68"/>
      <c r="P151" s="214">
        <f t="shared" si="1"/>
        <v>0</v>
      </c>
      <c r="Q151" s="214">
        <v>0</v>
      </c>
      <c r="R151" s="214">
        <f t="shared" si="2"/>
        <v>0</v>
      </c>
      <c r="S151" s="214">
        <v>0</v>
      </c>
      <c r="T151" s="215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6" t="s">
        <v>218</v>
      </c>
      <c r="AT151" s="216" t="s">
        <v>153</v>
      </c>
      <c r="AU151" s="216" t="s">
        <v>84</v>
      </c>
      <c r="AY151" s="14" t="s">
        <v>151</v>
      </c>
      <c r="BE151" s="217">
        <f t="shared" si="4"/>
        <v>0</v>
      </c>
      <c r="BF151" s="217">
        <f t="shared" si="5"/>
        <v>0</v>
      </c>
      <c r="BG151" s="217">
        <f t="shared" si="6"/>
        <v>0</v>
      </c>
      <c r="BH151" s="217">
        <f t="shared" si="7"/>
        <v>0</v>
      </c>
      <c r="BI151" s="217">
        <f t="shared" si="8"/>
        <v>0</v>
      </c>
      <c r="BJ151" s="14" t="s">
        <v>80</v>
      </c>
      <c r="BK151" s="217">
        <f t="shared" si="9"/>
        <v>0</v>
      </c>
      <c r="BL151" s="14" t="s">
        <v>218</v>
      </c>
      <c r="BM151" s="216" t="s">
        <v>218</v>
      </c>
    </row>
    <row r="152" spans="1:65" s="2" customFormat="1" ht="21.75" customHeight="1">
      <c r="A152" s="31"/>
      <c r="B152" s="32"/>
      <c r="C152" s="205" t="s">
        <v>189</v>
      </c>
      <c r="D152" s="205" t="s">
        <v>153</v>
      </c>
      <c r="E152" s="206" t="s">
        <v>1090</v>
      </c>
      <c r="F152" s="207" t="s">
        <v>1091</v>
      </c>
      <c r="G152" s="208" t="s">
        <v>205</v>
      </c>
      <c r="H152" s="209">
        <v>10</v>
      </c>
      <c r="I152" s="210"/>
      <c r="J152" s="211">
        <f t="shared" si="0"/>
        <v>0</v>
      </c>
      <c r="K152" s="207" t="s">
        <v>1</v>
      </c>
      <c r="L152" s="36"/>
      <c r="M152" s="212" t="s">
        <v>1</v>
      </c>
      <c r="N152" s="213" t="s">
        <v>40</v>
      </c>
      <c r="O152" s="68"/>
      <c r="P152" s="214">
        <f t="shared" si="1"/>
        <v>0</v>
      </c>
      <c r="Q152" s="214">
        <v>0</v>
      </c>
      <c r="R152" s="214">
        <f t="shared" si="2"/>
        <v>0</v>
      </c>
      <c r="S152" s="214">
        <v>0</v>
      </c>
      <c r="T152" s="215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6" t="s">
        <v>218</v>
      </c>
      <c r="AT152" s="216" t="s">
        <v>153</v>
      </c>
      <c r="AU152" s="216" t="s">
        <v>84</v>
      </c>
      <c r="AY152" s="14" t="s">
        <v>151</v>
      </c>
      <c r="BE152" s="217">
        <f t="shared" si="4"/>
        <v>0</v>
      </c>
      <c r="BF152" s="217">
        <f t="shared" si="5"/>
        <v>0</v>
      </c>
      <c r="BG152" s="217">
        <f t="shared" si="6"/>
        <v>0</v>
      </c>
      <c r="BH152" s="217">
        <f t="shared" si="7"/>
        <v>0</v>
      </c>
      <c r="BI152" s="217">
        <f t="shared" si="8"/>
        <v>0</v>
      </c>
      <c r="BJ152" s="14" t="s">
        <v>80</v>
      </c>
      <c r="BK152" s="217">
        <f t="shared" si="9"/>
        <v>0</v>
      </c>
      <c r="BL152" s="14" t="s">
        <v>218</v>
      </c>
      <c r="BM152" s="216" t="s">
        <v>228</v>
      </c>
    </row>
    <row r="153" spans="1:65" s="2" customFormat="1" ht="16.5" customHeight="1">
      <c r="A153" s="31"/>
      <c r="B153" s="32"/>
      <c r="C153" s="219" t="s">
        <v>193</v>
      </c>
      <c r="D153" s="219" t="s">
        <v>537</v>
      </c>
      <c r="E153" s="220" t="s">
        <v>1092</v>
      </c>
      <c r="F153" s="221" t="s">
        <v>1093</v>
      </c>
      <c r="G153" s="222" t="s">
        <v>205</v>
      </c>
      <c r="H153" s="223">
        <v>10.5</v>
      </c>
      <c r="I153" s="224"/>
      <c r="J153" s="225">
        <f t="shared" si="0"/>
        <v>0</v>
      </c>
      <c r="K153" s="221" t="s">
        <v>1</v>
      </c>
      <c r="L153" s="226"/>
      <c r="M153" s="227" t="s">
        <v>1</v>
      </c>
      <c r="N153" s="228" t="s">
        <v>40</v>
      </c>
      <c r="O153" s="68"/>
      <c r="P153" s="214">
        <f t="shared" si="1"/>
        <v>0</v>
      </c>
      <c r="Q153" s="214">
        <v>0</v>
      </c>
      <c r="R153" s="214">
        <f t="shared" si="2"/>
        <v>0</v>
      </c>
      <c r="S153" s="214">
        <v>0</v>
      </c>
      <c r="T153" s="215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6" t="s">
        <v>290</v>
      </c>
      <c r="AT153" s="216" t="s">
        <v>537</v>
      </c>
      <c r="AU153" s="216" t="s">
        <v>84</v>
      </c>
      <c r="AY153" s="14" t="s">
        <v>151</v>
      </c>
      <c r="BE153" s="217">
        <f t="shared" si="4"/>
        <v>0</v>
      </c>
      <c r="BF153" s="217">
        <f t="shared" si="5"/>
        <v>0</v>
      </c>
      <c r="BG153" s="217">
        <f t="shared" si="6"/>
        <v>0</v>
      </c>
      <c r="BH153" s="217">
        <f t="shared" si="7"/>
        <v>0</v>
      </c>
      <c r="BI153" s="217">
        <f t="shared" si="8"/>
        <v>0</v>
      </c>
      <c r="BJ153" s="14" t="s">
        <v>80</v>
      </c>
      <c r="BK153" s="217">
        <f t="shared" si="9"/>
        <v>0</v>
      </c>
      <c r="BL153" s="14" t="s">
        <v>218</v>
      </c>
      <c r="BM153" s="216" t="s">
        <v>237</v>
      </c>
    </row>
    <row r="154" spans="1:65" s="2" customFormat="1" ht="21.75" customHeight="1">
      <c r="A154" s="31"/>
      <c r="B154" s="32"/>
      <c r="C154" s="205" t="s">
        <v>198</v>
      </c>
      <c r="D154" s="205" t="s">
        <v>153</v>
      </c>
      <c r="E154" s="206" t="s">
        <v>921</v>
      </c>
      <c r="F154" s="207" t="s">
        <v>922</v>
      </c>
      <c r="G154" s="208" t="s">
        <v>205</v>
      </c>
      <c r="H154" s="209">
        <v>50</v>
      </c>
      <c r="I154" s="210"/>
      <c r="J154" s="211">
        <f t="shared" si="0"/>
        <v>0</v>
      </c>
      <c r="K154" s="207" t="s">
        <v>1</v>
      </c>
      <c r="L154" s="36"/>
      <c r="M154" s="212" t="s">
        <v>1</v>
      </c>
      <c r="N154" s="213" t="s">
        <v>40</v>
      </c>
      <c r="O154" s="68"/>
      <c r="P154" s="214">
        <f t="shared" si="1"/>
        <v>0</v>
      </c>
      <c r="Q154" s="214">
        <v>0</v>
      </c>
      <c r="R154" s="214">
        <f t="shared" si="2"/>
        <v>0</v>
      </c>
      <c r="S154" s="214">
        <v>0</v>
      </c>
      <c r="T154" s="215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6" t="s">
        <v>218</v>
      </c>
      <c r="AT154" s="216" t="s">
        <v>153</v>
      </c>
      <c r="AU154" s="216" t="s">
        <v>84</v>
      </c>
      <c r="AY154" s="14" t="s">
        <v>151</v>
      </c>
      <c r="BE154" s="217">
        <f t="shared" si="4"/>
        <v>0</v>
      </c>
      <c r="BF154" s="217">
        <f t="shared" si="5"/>
        <v>0</v>
      </c>
      <c r="BG154" s="217">
        <f t="shared" si="6"/>
        <v>0</v>
      </c>
      <c r="BH154" s="217">
        <f t="shared" si="7"/>
        <v>0</v>
      </c>
      <c r="BI154" s="217">
        <f t="shared" si="8"/>
        <v>0</v>
      </c>
      <c r="BJ154" s="14" t="s">
        <v>80</v>
      </c>
      <c r="BK154" s="217">
        <f t="shared" si="9"/>
        <v>0</v>
      </c>
      <c r="BL154" s="14" t="s">
        <v>218</v>
      </c>
      <c r="BM154" s="216" t="s">
        <v>250</v>
      </c>
    </row>
    <row r="155" spans="1:65" s="2" customFormat="1" ht="16.5" customHeight="1">
      <c r="A155" s="31"/>
      <c r="B155" s="32"/>
      <c r="C155" s="219" t="s">
        <v>202</v>
      </c>
      <c r="D155" s="219" t="s">
        <v>537</v>
      </c>
      <c r="E155" s="220" t="s">
        <v>923</v>
      </c>
      <c r="F155" s="221" t="s">
        <v>924</v>
      </c>
      <c r="G155" s="222" t="s">
        <v>205</v>
      </c>
      <c r="H155" s="223">
        <v>52.5</v>
      </c>
      <c r="I155" s="224"/>
      <c r="J155" s="225">
        <f t="shared" si="0"/>
        <v>0</v>
      </c>
      <c r="K155" s="221" t="s">
        <v>1</v>
      </c>
      <c r="L155" s="226"/>
      <c r="M155" s="227" t="s">
        <v>1</v>
      </c>
      <c r="N155" s="228" t="s">
        <v>40</v>
      </c>
      <c r="O155" s="68"/>
      <c r="P155" s="214">
        <f t="shared" si="1"/>
        <v>0</v>
      </c>
      <c r="Q155" s="214">
        <v>0</v>
      </c>
      <c r="R155" s="214">
        <f t="shared" si="2"/>
        <v>0</v>
      </c>
      <c r="S155" s="214">
        <v>0</v>
      </c>
      <c r="T155" s="215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6" t="s">
        <v>290</v>
      </c>
      <c r="AT155" s="216" t="s">
        <v>537</v>
      </c>
      <c r="AU155" s="216" t="s">
        <v>84</v>
      </c>
      <c r="AY155" s="14" t="s">
        <v>151</v>
      </c>
      <c r="BE155" s="217">
        <f t="shared" si="4"/>
        <v>0</v>
      </c>
      <c r="BF155" s="217">
        <f t="shared" si="5"/>
        <v>0</v>
      </c>
      <c r="BG155" s="217">
        <f t="shared" si="6"/>
        <v>0</v>
      </c>
      <c r="BH155" s="217">
        <f t="shared" si="7"/>
        <v>0</v>
      </c>
      <c r="BI155" s="217">
        <f t="shared" si="8"/>
        <v>0</v>
      </c>
      <c r="BJ155" s="14" t="s">
        <v>80</v>
      </c>
      <c r="BK155" s="217">
        <f t="shared" si="9"/>
        <v>0</v>
      </c>
      <c r="BL155" s="14" t="s">
        <v>218</v>
      </c>
      <c r="BM155" s="216" t="s">
        <v>258</v>
      </c>
    </row>
    <row r="156" spans="1:65" s="2" customFormat="1" ht="21.75" customHeight="1">
      <c r="A156" s="31"/>
      <c r="B156" s="32"/>
      <c r="C156" s="205" t="s">
        <v>207</v>
      </c>
      <c r="D156" s="205" t="s">
        <v>153</v>
      </c>
      <c r="E156" s="206" t="s">
        <v>921</v>
      </c>
      <c r="F156" s="207" t="s">
        <v>922</v>
      </c>
      <c r="G156" s="208" t="s">
        <v>205</v>
      </c>
      <c r="H156" s="209">
        <v>30</v>
      </c>
      <c r="I156" s="210"/>
      <c r="J156" s="211">
        <f t="shared" si="0"/>
        <v>0</v>
      </c>
      <c r="K156" s="207" t="s">
        <v>1</v>
      </c>
      <c r="L156" s="36"/>
      <c r="M156" s="212" t="s">
        <v>1</v>
      </c>
      <c r="N156" s="213" t="s">
        <v>40</v>
      </c>
      <c r="O156" s="68"/>
      <c r="P156" s="214">
        <f t="shared" si="1"/>
        <v>0</v>
      </c>
      <c r="Q156" s="214">
        <v>0</v>
      </c>
      <c r="R156" s="214">
        <f t="shared" si="2"/>
        <v>0</v>
      </c>
      <c r="S156" s="214">
        <v>0</v>
      </c>
      <c r="T156" s="215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6" t="s">
        <v>218</v>
      </c>
      <c r="AT156" s="216" t="s">
        <v>153</v>
      </c>
      <c r="AU156" s="216" t="s">
        <v>84</v>
      </c>
      <c r="AY156" s="14" t="s">
        <v>151</v>
      </c>
      <c r="BE156" s="217">
        <f t="shared" si="4"/>
        <v>0</v>
      </c>
      <c r="BF156" s="217">
        <f t="shared" si="5"/>
        <v>0</v>
      </c>
      <c r="BG156" s="217">
        <f t="shared" si="6"/>
        <v>0</v>
      </c>
      <c r="BH156" s="217">
        <f t="shared" si="7"/>
        <v>0</v>
      </c>
      <c r="BI156" s="217">
        <f t="shared" si="8"/>
        <v>0</v>
      </c>
      <c r="BJ156" s="14" t="s">
        <v>80</v>
      </c>
      <c r="BK156" s="217">
        <f t="shared" si="9"/>
        <v>0</v>
      </c>
      <c r="BL156" s="14" t="s">
        <v>218</v>
      </c>
      <c r="BM156" s="216" t="s">
        <v>266</v>
      </c>
    </row>
    <row r="157" spans="1:65" s="2" customFormat="1" ht="16.5" customHeight="1">
      <c r="A157" s="31"/>
      <c r="B157" s="32"/>
      <c r="C157" s="219" t="s">
        <v>211</v>
      </c>
      <c r="D157" s="219" t="s">
        <v>537</v>
      </c>
      <c r="E157" s="220" t="s">
        <v>925</v>
      </c>
      <c r="F157" s="221" t="s">
        <v>926</v>
      </c>
      <c r="G157" s="222" t="s">
        <v>205</v>
      </c>
      <c r="H157" s="223">
        <v>31.5</v>
      </c>
      <c r="I157" s="224"/>
      <c r="J157" s="225">
        <f t="shared" si="0"/>
        <v>0</v>
      </c>
      <c r="K157" s="221" t="s">
        <v>1</v>
      </c>
      <c r="L157" s="226"/>
      <c r="M157" s="227" t="s">
        <v>1</v>
      </c>
      <c r="N157" s="228" t="s">
        <v>40</v>
      </c>
      <c r="O157" s="68"/>
      <c r="P157" s="214">
        <f t="shared" si="1"/>
        <v>0</v>
      </c>
      <c r="Q157" s="214">
        <v>0</v>
      </c>
      <c r="R157" s="214">
        <f t="shared" si="2"/>
        <v>0</v>
      </c>
      <c r="S157" s="214">
        <v>0</v>
      </c>
      <c r="T157" s="215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6" t="s">
        <v>290</v>
      </c>
      <c r="AT157" s="216" t="s">
        <v>537</v>
      </c>
      <c r="AU157" s="216" t="s">
        <v>84</v>
      </c>
      <c r="AY157" s="14" t="s">
        <v>151</v>
      </c>
      <c r="BE157" s="217">
        <f t="shared" si="4"/>
        <v>0</v>
      </c>
      <c r="BF157" s="217">
        <f t="shared" si="5"/>
        <v>0</v>
      </c>
      <c r="BG157" s="217">
        <f t="shared" si="6"/>
        <v>0</v>
      </c>
      <c r="BH157" s="217">
        <f t="shared" si="7"/>
        <v>0</v>
      </c>
      <c r="BI157" s="217">
        <f t="shared" si="8"/>
        <v>0</v>
      </c>
      <c r="BJ157" s="14" t="s">
        <v>80</v>
      </c>
      <c r="BK157" s="217">
        <f t="shared" si="9"/>
        <v>0</v>
      </c>
      <c r="BL157" s="14" t="s">
        <v>218</v>
      </c>
      <c r="BM157" s="216" t="s">
        <v>274</v>
      </c>
    </row>
    <row r="158" spans="1:65" s="2" customFormat="1" ht="21.75" customHeight="1">
      <c r="A158" s="31"/>
      <c r="B158" s="32"/>
      <c r="C158" s="205" t="s">
        <v>8</v>
      </c>
      <c r="D158" s="205" t="s">
        <v>153</v>
      </c>
      <c r="E158" s="206" t="s">
        <v>933</v>
      </c>
      <c r="F158" s="207" t="s">
        <v>934</v>
      </c>
      <c r="G158" s="208" t="s">
        <v>205</v>
      </c>
      <c r="H158" s="209">
        <v>10</v>
      </c>
      <c r="I158" s="210"/>
      <c r="J158" s="211">
        <f t="shared" si="0"/>
        <v>0</v>
      </c>
      <c r="K158" s="207" t="s">
        <v>1</v>
      </c>
      <c r="L158" s="36"/>
      <c r="M158" s="212" t="s">
        <v>1</v>
      </c>
      <c r="N158" s="213" t="s">
        <v>40</v>
      </c>
      <c r="O158" s="68"/>
      <c r="P158" s="214">
        <f t="shared" si="1"/>
        <v>0</v>
      </c>
      <c r="Q158" s="214">
        <v>0</v>
      </c>
      <c r="R158" s="214">
        <f t="shared" si="2"/>
        <v>0</v>
      </c>
      <c r="S158" s="214">
        <v>0</v>
      </c>
      <c r="T158" s="215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6" t="s">
        <v>218</v>
      </c>
      <c r="AT158" s="216" t="s">
        <v>153</v>
      </c>
      <c r="AU158" s="216" t="s">
        <v>84</v>
      </c>
      <c r="AY158" s="14" t="s">
        <v>151</v>
      </c>
      <c r="BE158" s="217">
        <f t="shared" si="4"/>
        <v>0</v>
      </c>
      <c r="BF158" s="217">
        <f t="shared" si="5"/>
        <v>0</v>
      </c>
      <c r="BG158" s="217">
        <f t="shared" si="6"/>
        <v>0</v>
      </c>
      <c r="BH158" s="217">
        <f t="shared" si="7"/>
        <v>0</v>
      </c>
      <c r="BI158" s="217">
        <f t="shared" si="8"/>
        <v>0</v>
      </c>
      <c r="BJ158" s="14" t="s">
        <v>80</v>
      </c>
      <c r="BK158" s="217">
        <f t="shared" si="9"/>
        <v>0</v>
      </c>
      <c r="BL158" s="14" t="s">
        <v>218</v>
      </c>
      <c r="BM158" s="216" t="s">
        <v>282</v>
      </c>
    </row>
    <row r="159" spans="1:65" s="2" customFormat="1" ht="16.5" customHeight="1">
      <c r="A159" s="31"/>
      <c r="B159" s="32"/>
      <c r="C159" s="219" t="s">
        <v>218</v>
      </c>
      <c r="D159" s="219" t="s">
        <v>537</v>
      </c>
      <c r="E159" s="220" t="s">
        <v>935</v>
      </c>
      <c r="F159" s="221" t="s">
        <v>936</v>
      </c>
      <c r="G159" s="222" t="s">
        <v>205</v>
      </c>
      <c r="H159" s="223">
        <v>10.5</v>
      </c>
      <c r="I159" s="224"/>
      <c r="J159" s="225">
        <f t="shared" si="0"/>
        <v>0</v>
      </c>
      <c r="K159" s="221" t="s">
        <v>1</v>
      </c>
      <c r="L159" s="226"/>
      <c r="M159" s="227" t="s">
        <v>1</v>
      </c>
      <c r="N159" s="228" t="s">
        <v>40</v>
      </c>
      <c r="O159" s="68"/>
      <c r="P159" s="214">
        <f t="shared" si="1"/>
        <v>0</v>
      </c>
      <c r="Q159" s="214">
        <v>0</v>
      </c>
      <c r="R159" s="214">
        <f t="shared" si="2"/>
        <v>0</v>
      </c>
      <c r="S159" s="214">
        <v>0</v>
      </c>
      <c r="T159" s="215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6" t="s">
        <v>290</v>
      </c>
      <c r="AT159" s="216" t="s">
        <v>537</v>
      </c>
      <c r="AU159" s="216" t="s">
        <v>84</v>
      </c>
      <c r="AY159" s="14" t="s">
        <v>151</v>
      </c>
      <c r="BE159" s="217">
        <f t="shared" si="4"/>
        <v>0</v>
      </c>
      <c r="BF159" s="217">
        <f t="shared" si="5"/>
        <v>0</v>
      </c>
      <c r="BG159" s="217">
        <f t="shared" si="6"/>
        <v>0</v>
      </c>
      <c r="BH159" s="217">
        <f t="shared" si="7"/>
        <v>0</v>
      </c>
      <c r="BI159" s="217">
        <f t="shared" si="8"/>
        <v>0</v>
      </c>
      <c r="BJ159" s="14" t="s">
        <v>80</v>
      </c>
      <c r="BK159" s="217">
        <f t="shared" si="9"/>
        <v>0</v>
      </c>
      <c r="BL159" s="14" t="s">
        <v>218</v>
      </c>
      <c r="BM159" s="216" t="s">
        <v>290</v>
      </c>
    </row>
    <row r="160" spans="1:65" s="2" customFormat="1" ht="21.75" customHeight="1">
      <c r="A160" s="31"/>
      <c r="B160" s="32"/>
      <c r="C160" s="205" t="s">
        <v>222</v>
      </c>
      <c r="D160" s="205" t="s">
        <v>153</v>
      </c>
      <c r="E160" s="206" t="s">
        <v>1114</v>
      </c>
      <c r="F160" s="207" t="s">
        <v>1115</v>
      </c>
      <c r="G160" s="208" t="s">
        <v>172</v>
      </c>
      <c r="H160" s="209">
        <v>1</v>
      </c>
      <c r="I160" s="210"/>
      <c r="J160" s="211">
        <f t="shared" si="0"/>
        <v>0</v>
      </c>
      <c r="K160" s="207" t="s">
        <v>1</v>
      </c>
      <c r="L160" s="36"/>
      <c r="M160" s="212" t="s">
        <v>1</v>
      </c>
      <c r="N160" s="213" t="s">
        <v>40</v>
      </c>
      <c r="O160" s="68"/>
      <c r="P160" s="214">
        <f t="shared" si="1"/>
        <v>0</v>
      </c>
      <c r="Q160" s="214">
        <v>0</v>
      </c>
      <c r="R160" s="214">
        <f t="shared" si="2"/>
        <v>0</v>
      </c>
      <c r="S160" s="214">
        <v>0</v>
      </c>
      <c r="T160" s="215">
        <f t="shared" si="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6" t="s">
        <v>218</v>
      </c>
      <c r="AT160" s="216" t="s">
        <v>153</v>
      </c>
      <c r="AU160" s="216" t="s">
        <v>84</v>
      </c>
      <c r="AY160" s="14" t="s">
        <v>151</v>
      </c>
      <c r="BE160" s="217">
        <f t="shared" si="4"/>
        <v>0</v>
      </c>
      <c r="BF160" s="217">
        <f t="shared" si="5"/>
        <v>0</v>
      </c>
      <c r="BG160" s="217">
        <f t="shared" si="6"/>
        <v>0</v>
      </c>
      <c r="BH160" s="217">
        <f t="shared" si="7"/>
        <v>0</v>
      </c>
      <c r="BI160" s="217">
        <f t="shared" si="8"/>
        <v>0</v>
      </c>
      <c r="BJ160" s="14" t="s">
        <v>80</v>
      </c>
      <c r="BK160" s="217">
        <f t="shared" si="9"/>
        <v>0</v>
      </c>
      <c r="BL160" s="14" t="s">
        <v>218</v>
      </c>
      <c r="BM160" s="216" t="s">
        <v>298</v>
      </c>
    </row>
    <row r="161" spans="1:65" s="2" customFormat="1" ht="16.5" customHeight="1">
      <c r="A161" s="31"/>
      <c r="B161" s="32"/>
      <c r="C161" s="219" t="s">
        <v>228</v>
      </c>
      <c r="D161" s="219" t="s">
        <v>537</v>
      </c>
      <c r="E161" s="220" t="s">
        <v>1116</v>
      </c>
      <c r="F161" s="221" t="s">
        <v>1117</v>
      </c>
      <c r="G161" s="222" t="s">
        <v>172</v>
      </c>
      <c r="H161" s="223">
        <v>1</v>
      </c>
      <c r="I161" s="224"/>
      <c r="J161" s="225">
        <f t="shared" si="0"/>
        <v>0</v>
      </c>
      <c r="K161" s="221" t="s">
        <v>1</v>
      </c>
      <c r="L161" s="226"/>
      <c r="M161" s="227" t="s">
        <v>1</v>
      </c>
      <c r="N161" s="228" t="s">
        <v>40</v>
      </c>
      <c r="O161" s="68"/>
      <c r="P161" s="214">
        <f t="shared" si="1"/>
        <v>0</v>
      </c>
      <c r="Q161" s="214">
        <v>0</v>
      </c>
      <c r="R161" s="214">
        <f t="shared" si="2"/>
        <v>0</v>
      </c>
      <c r="S161" s="214">
        <v>0</v>
      </c>
      <c r="T161" s="215">
        <f t="shared" si="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6" t="s">
        <v>290</v>
      </c>
      <c r="AT161" s="216" t="s">
        <v>537</v>
      </c>
      <c r="AU161" s="216" t="s">
        <v>84</v>
      </c>
      <c r="AY161" s="14" t="s">
        <v>151</v>
      </c>
      <c r="BE161" s="217">
        <f t="shared" si="4"/>
        <v>0</v>
      </c>
      <c r="BF161" s="217">
        <f t="shared" si="5"/>
        <v>0</v>
      </c>
      <c r="BG161" s="217">
        <f t="shared" si="6"/>
        <v>0</v>
      </c>
      <c r="BH161" s="217">
        <f t="shared" si="7"/>
        <v>0</v>
      </c>
      <c r="BI161" s="217">
        <f t="shared" si="8"/>
        <v>0</v>
      </c>
      <c r="BJ161" s="14" t="s">
        <v>80</v>
      </c>
      <c r="BK161" s="217">
        <f t="shared" si="9"/>
        <v>0</v>
      </c>
      <c r="BL161" s="14" t="s">
        <v>218</v>
      </c>
      <c r="BM161" s="216" t="s">
        <v>306</v>
      </c>
    </row>
    <row r="162" spans="1:65" s="2" customFormat="1" ht="21.75" customHeight="1">
      <c r="A162" s="31"/>
      <c r="B162" s="32"/>
      <c r="C162" s="205" t="s">
        <v>233</v>
      </c>
      <c r="D162" s="205" t="s">
        <v>153</v>
      </c>
      <c r="E162" s="206" t="s">
        <v>1019</v>
      </c>
      <c r="F162" s="207" t="s">
        <v>1020</v>
      </c>
      <c r="G162" s="208" t="s">
        <v>172</v>
      </c>
      <c r="H162" s="209">
        <v>1</v>
      </c>
      <c r="I162" s="210"/>
      <c r="J162" s="211">
        <f t="shared" si="0"/>
        <v>0</v>
      </c>
      <c r="K162" s="207" t="s">
        <v>1</v>
      </c>
      <c r="L162" s="36"/>
      <c r="M162" s="212" t="s">
        <v>1</v>
      </c>
      <c r="N162" s="213" t="s">
        <v>40</v>
      </c>
      <c r="O162" s="68"/>
      <c r="P162" s="214">
        <f t="shared" si="1"/>
        <v>0</v>
      </c>
      <c r="Q162" s="214">
        <v>0</v>
      </c>
      <c r="R162" s="214">
        <f t="shared" si="2"/>
        <v>0</v>
      </c>
      <c r="S162" s="214">
        <v>0</v>
      </c>
      <c r="T162" s="215">
        <f t="shared" si="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6" t="s">
        <v>218</v>
      </c>
      <c r="AT162" s="216" t="s">
        <v>153</v>
      </c>
      <c r="AU162" s="216" t="s">
        <v>84</v>
      </c>
      <c r="AY162" s="14" t="s">
        <v>151</v>
      </c>
      <c r="BE162" s="217">
        <f t="shared" si="4"/>
        <v>0</v>
      </c>
      <c r="BF162" s="217">
        <f t="shared" si="5"/>
        <v>0</v>
      </c>
      <c r="BG162" s="217">
        <f t="shared" si="6"/>
        <v>0</v>
      </c>
      <c r="BH162" s="217">
        <f t="shared" si="7"/>
        <v>0</v>
      </c>
      <c r="BI162" s="217">
        <f t="shared" si="8"/>
        <v>0</v>
      </c>
      <c r="BJ162" s="14" t="s">
        <v>80</v>
      </c>
      <c r="BK162" s="217">
        <f t="shared" si="9"/>
        <v>0</v>
      </c>
      <c r="BL162" s="14" t="s">
        <v>218</v>
      </c>
      <c r="BM162" s="216" t="s">
        <v>314</v>
      </c>
    </row>
    <row r="163" spans="1:65" s="2" customFormat="1" ht="16.5" customHeight="1">
      <c r="A163" s="31"/>
      <c r="B163" s="32"/>
      <c r="C163" s="219" t="s">
        <v>237</v>
      </c>
      <c r="D163" s="219" t="s">
        <v>537</v>
      </c>
      <c r="E163" s="220" t="s">
        <v>1022</v>
      </c>
      <c r="F163" s="221" t="s">
        <v>1023</v>
      </c>
      <c r="G163" s="222" t="s">
        <v>949</v>
      </c>
      <c r="H163" s="223">
        <v>1</v>
      </c>
      <c r="I163" s="224"/>
      <c r="J163" s="225">
        <f t="shared" si="0"/>
        <v>0</v>
      </c>
      <c r="K163" s="221" t="s">
        <v>1</v>
      </c>
      <c r="L163" s="226"/>
      <c r="M163" s="227" t="s">
        <v>1</v>
      </c>
      <c r="N163" s="228" t="s">
        <v>40</v>
      </c>
      <c r="O163" s="68"/>
      <c r="P163" s="214">
        <f t="shared" si="1"/>
        <v>0</v>
      </c>
      <c r="Q163" s="214">
        <v>0</v>
      </c>
      <c r="R163" s="214">
        <f t="shared" si="2"/>
        <v>0</v>
      </c>
      <c r="S163" s="214">
        <v>0</v>
      </c>
      <c r="T163" s="215">
        <f t="shared" si="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6" t="s">
        <v>290</v>
      </c>
      <c r="AT163" s="216" t="s">
        <v>537</v>
      </c>
      <c r="AU163" s="216" t="s">
        <v>84</v>
      </c>
      <c r="AY163" s="14" t="s">
        <v>151</v>
      </c>
      <c r="BE163" s="217">
        <f t="shared" si="4"/>
        <v>0</v>
      </c>
      <c r="BF163" s="217">
        <f t="shared" si="5"/>
        <v>0</v>
      </c>
      <c r="BG163" s="217">
        <f t="shared" si="6"/>
        <v>0</v>
      </c>
      <c r="BH163" s="217">
        <f t="shared" si="7"/>
        <v>0</v>
      </c>
      <c r="BI163" s="217">
        <f t="shared" si="8"/>
        <v>0</v>
      </c>
      <c r="BJ163" s="14" t="s">
        <v>80</v>
      </c>
      <c r="BK163" s="217">
        <f t="shared" si="9"/>
        <v>0</v>
      </c>
      <c r="BL163" s="14" t="s">
        <v>218</v>
      </c>
      <c r="BM163" s="216" t="s">
        <v>322</v>
      </c>
    </row>
    <row r="164" spans="1:65" s="2" customFormat="1" ht="21.75" customHeight="1">
      <c r="A164" s="31"/>
      <c r="B164" s="32"/>
      <c r="C164" s="205" t="s">
        <v>7</v>
      </c>
      <c r="D164" s="205" t="s">
        <v>153</v>
      </c>
      <c r="E164" s="206" t="s">
        <v>970</v>
      </c>
      <c r="F164" s="207" t="s">
        <v>1303</v>
      </c>
      <c r="G164" s="208" t="s">
        <v>172</v>
      </c>
      <c r="H164" s="209">
        <v>1</v>
      </c>
      <c r="I164" s="210"/>
      <c r="J164" s="211">
        <f t="shared" si="0"/>
        <v>0</v>
      </c>
      <c r="K164" s="207" t="s">
        <v>1</v>
      </c>
      <c r="L164" s="36"/>
      <c r="M164" s="212" t="s">
        <v>1</v>
      </c>
      <c r="N164" s="213" t="s">
        <v>40</v>
      </c>
      <c r="O164" s="68"/>
      <c r="P164" s="214">
        <f t="shared" si="1"/>
        <v>0</v>
      </c>
      <c r="Q164" s="214">
        <v>0</v>
      </c>
      <c r="R164" s="214">
        <f t="shared" si="2"/>
        <v>0</v>
      </c>
      <c r="S164" s="214">
        <v>0</v>
      </c>
      <c r="T164" s="215">
        <f t="shared" si="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6" t="s">
        <v>218</v>
      </c>
      <c r="AT164" s="216" t="s">
        <v>153</v>
      </c>
      <c r="AU164" s="216" t="s">
        <v>84</v>
      </c>
      <c r="AY164" s="14" t="s">
        <v>151</v>
      </c>
      <c r="BE164" s="217">
        <f t="shared" si="4"/>
        <v>0</v>
      </c>
      <c r="BF164" s="217">
        <f t="shared" si="5"/>
        <v>0</v>
      </c>
      <c r="BG164" s="217">
        <f t="shared" si="6"/>
        <v>0</v>
      </c>
      <c r="BH164" s="217">
        <f t="shared" si="7"/>
        <v>0</v>
      </c>
      <c r="BI164" s="217">
        <f t="shared" si="8"/>
        <v>0</v>
      </c>
      <c r="BJ164" s="14" t="s">
        <v>80</v>
      </c>
      <c r="BK164" s="217">
        <f t="shared" si="9"/>
        <v>0</v>
      </c>
      <c r="BL164" s="14" t="s">
        <v>218</v>
      </c>
      <c r="BM164" s="216" t="s">
        <v>330</v>
      </c>
    </row>
    <row r="165" spans="1:65" s="2" customFormat="1" ht="16.5" customHeight="1">
      <c r="A165" s="31"/>
      <c r="B165" s="32"/>
      <c r="C165" s="219" t="s">
        <v>250</v>
      </c>
      <c r="D165" s="219" t="s">
        <v>537</v>
      </c>
      <c r="E165" s="220" t="s">
        <v>1304</v>
      </c>
      <c r="F165" s="221" t="s">
        <v>1305</v>
      </c>
      <c r="G165" s="222" t="s">
        <v>949</v>
      </c>
      <c r="H165" s="223">
        <v>1</v>
      </c>
      <c r="I165" s="224"/>
      <c r="J165" s="225">
        <f t="shared" si="0"/>
        <v>0</v>
      </c>
      <c r="K165" s="221" t="s">
        <v>1</v>
      </c>
      <c r="L165" s="226"/>
      <c r="M165" s="227" t="s">
        <v>1</v>
      </c>
      <c r="N165" s="228" t="s">
        <v>40</v>
      </c>
      <c r="O165" s="68"/>
      <c r="P165" s="214">
        <f t="shared" si="1"/>
        <v>0</v>
      </c>
      <c r="Q165" s="214">
        <v>0</v>
      </c>
      <c r="R165" s="214">
        <f t="shared" si="2"/>
        <v>0</v>
      </c>
      <c r="S165" s="214">
        <v>0</v>
      </c>
      <c r="T165" s="215">
        <f t="shared" si="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6" t="s">
        <v>290</v>
      </c>
      <c r="AT165" s="216" t="s">
        <v>537</v>
      </c>
      <c r="AU165" s="216" t="s">
        <v>84</v>
      </c>
      <c r="AY165" s="14" t="s">
        <v>151</v>
      </c>
      <c r="BE165" s="217">
        <f t="shared" si="4"/>
        <v>0</v>
      </c>
      <c r="BF165" s="217">
        <f t="shared" si="5"/>
        <v>0</v>
      </c>
      <c r="BG165" s="217">
        <f t="shared" si="6"/>
        <v>0</v>
      </c>
      <c r="BH165" s="217">
        <f t="shared" si="7"/>
        <v>0</v>
      </c>
      <c r="BI165" s="217">
        <f t="shared" si="8"/>
        <v>0</v>
      </c>
      <c r="BJ165" s="14" t="s">
        <v>80</v>
      </c>
      <c r="BK165" s="217">
        <f t="shared" si="9"/>
        <v>0</v>
      </c>
      <c r="BL165" s="14" t="s">
        <v>218</v>
      </c>
      <c r="BM165" s="216" t="s">
        <v>338</v>
      </c>
    </row>
    <row r="166" spans="1:65" s="2" customFormat="1" ht="21.75" customHeight="1">
      <c r="A166" s="31"/>
      <c r="B166" s="32"/>
      <c r="C166" s="205" t="s">
        <v>254</v>
      </c>
      <c r="D166" s="205" t="s">
        <v>153</v>
      </c>
      <c r="E166" s="206" t="s">
        <v>958</v>
      </c>
      <c r="F166" s="207" t="s">
        <v>959</v>
      </c>
      <c r="G166" s="208" t="s">
        <v>172</v>
      </c>
      <c r="H166" s="209">
        <v>0</v>
      </c>
      <c r="I166" s="210"/>
      <c r="J166" s="211">
        <f t="shared" si="0"/>
        <v>0</v>
      </c>
      <c r="K166" s="207" t="s">
        <v>1</v>
      </c>
      <c r="L166" s="36"/>
      <c r="M166" s="212" t="s">
        <v>1</v>
      </c>
      <c r="N166" s="213" t="s">
        <v>40</v>
      </c>
      <c r="O166" s="68"/>
      <c r="P166" s="214">
        <f t="shared" si="1"/>
        <v>0</v>
      </c>
      <c r="Q166" s="214">
        <v>0</v>
      </c>
      <c r="R166" s="214">
        <f t="shared" si="2"/>
        <v>0</v>
      </c>
      <c r="S166" s="214">
        <v>0</v>
      </c>
      <c r="T166" s="215">
        <f t="shared" si="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6" t="s">
        <v>218</v>
      </c>
      <c r="AT166" s="216" t="s">
        <v>153</v>
      </c>
      <c r="AU166" s="216" t="s">
        <v>84</v>
      </c>
      <c r="AY166" s="14" t="s">
        <v>151</v>
      </c>
      <c r="BE166" s="217">
        <f t="shared" si="4"/>
        <v>0</v>
      </c>
      <c r="BF166" s="217">
        <f t="shared" si="5"/>
        <v>0</v>
      </c>
      <c r="BG166" s="217">
        <f t="shared" si="6"/>
        <v>0</v>
      </c>
      <c r="BH166" s="217">
        <f t="shared" si="7"/>
        <v>0</v>
      </c>
      <c r="BI166" s="217">
        <f t="shared" si="8"/>
        <v>0</v>
      </c>
      <c r="BJ166" s="14" t="s">
        <v>80</v>
      </c>
      <c r="BK166" s="217">
        <f t="shared" si="9"/>
        <v>0</v>
      </c>
      <c r="BL166" s="14" t="s">
        <v>218</v>
      </c>
      <c r="BM166" s="216" t="s">
        <v>346</v>
      </c>
    </row>
    <row r="167" spans="1:65" s="2" customFormat="1" ht="16.5" customHeight="1">
      <c r="A167" s="31"/>
      <c r="B167" s="32"/>
      <c r="C167" s="219" t="s">
        <v>258</v>
      </c>
      <c r="D167" s="219" t="s">
        <v>537</v>
      </c>
      <c r="E167" s="220" t="s">
        <v>960</v>
      </c>
      <c r="F167" s="221" t="s">
        <v>1306</v>
      </c>
      <c r="G167" s="222" t="s">
        <v>172</v>
      </c>
      <c r="H167" s="223">
        <v>0</v>
      </c>
      <c r="I167" s="224"/>
      <c r="J167" s="225">
        <f t="shared" si="0"/>
        <v>0</v>
      </c>
      <c r="K167" s="221" t="s">
        <v>1</v>
      </c>
      <c r="L167" s="226"/>
      <c r="M167" s="227" t="s">
        <v>1</v>
      </c>
      <c r="N167" s="228" t="s">
        <v>40</v>
      </c>
      <c r="O167" s="68"/>
      <c r="P167" s="214">
        <f t="shared" si="1"/>
        <v>0</v>
      </c>
      <c r="Q167" s="214">
        <v>0</v>
      </c>
      <c r="R167" s="214">
        <f t="shared" si="2"/>
        <v>0</v>
      </c>
      <c r="S167" s="214">
        <v>0</v>
      </c>
      <c r="T167" s="215">
        <f t="shared" si="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6" t="s">
        <v>290</v>
      </c>
      <c r="AT167" s="216" t="s">
        <v>537</v>
      </c>
      <c r="AU167" s="216" t="s">
        <v>84</v>
      </c>
      <c r="AY167" s="14" t="s">
        <v>151</v>
      </c>
      <c r="BE167" s="217">
        <f t="shared" si="4"/>
        <v>0</v>
      </c>
      <c r="BF167" s="217">
        <f t="shared" si="5"/>
        <v>0</v>
      </c>
      <c r="BG167" s="217">
        <f t="shared" si="6"/>
        <v>0</v>
      </c>
      <c r="BH167" s="217">
        <f t="shared" si="7"/>
        <v>0</v>
      </c>
      <c r="BI167" s="217">
        <f t="shared" si="8"/>
        <v>0</v>
      </c>
      <c r="BJ167" s="14" t="s">
        <v>80</v>
      </c>
      <c r="BK167" s="217">
        <f t="shared" si="9"/>
        <v>0</v>
      </c>
      <c r="BL167" s="14" t="s">
        <v>218</v>
      </c>
      <c r="BM167" s="216" t="s">
        <v>354</v>
      </c>
    </row>
    <row r="168" spans="1:65" s="2" customFormat="1" ht="16.5" customHeight="1">
      <c r="A168" s="31"/>
      <c r="B168" s="32"/>
      <c r="C168" s="219" t="s">
        <v>262</v>
      </c>
      <c r="D168" s="219" t="s">
        <v>537</v>
      </c>
      <c r="E168" s="220" t="s">
        <v>962</v>
      </c>
      <c r="F168" s="221" t="s">
        <v>963</v>
      </c>
      <c r="G168" s="222" t="s">
        <v>172</v>
      </c>
      <c r="H168" s="223">
        <v>0</v>
      </c>
      <c r="I168" s="224"/>
      <c r="J168" s="225">
        <f t="shared" si="0"/>
        <v>0</v>
      </c>
      <c r="K168" s="221" t="s">
        <v>1</v>
      </c>
      <c r="L168" s="226"/>
      <c r="M168" s="227" t="s">
        <v>1</v>
      </c>
      <c r="N168" s="228" t="s">
        <v>40</v>
      </c>
      <c r="O168" s="68"/>
      <c r="P168" s="214">
        <f t="shared" si="1"/>
        <v>0</v>
      </c>
      <c r="Q168" s="214">
        <v>0</v>
      </c>
      <c r="R168" s="214">
        <f t="shared" si="2"/>
        <v>0</v>
      </c>
      <c r="S168" s="214">
        <v>0</v>
      </c>
      <c r="T168" s="215">
        <f t="shared" si="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6" t="s">
        <v>290</v>
      </c>
      <c r="AT168" s="216" t="s">
        <v>537</v>
      </c>
      <c r="AU168" s="216" t="s">
        <v>84</v>
      </c>
      <c r="AY168" s="14" t="s">
        <v>151</v>
      </c>
      <c r="BE168" s="217">
        <f t="shared" si="4"/>
        <v>0</v>
      </c>
      <c r="BF168" s="217">
        <f t="shared" si="5"/>
        <v>0</v>
      </c>
      <c r="BG168" s="217">
        <f t="shared" si="6"/>
        <v>0</v>
      </c>
      <c r="BH168" s="217">
        <f t="shared" si="7"/>
        <v>0</v>
      </c>
      <c r="BI168" s="217">
        <f t="shared" si="8"/>
        <v>0</v>
      </c>
      <c r="BJ168" s="14" t="s">
        <v>80</v>
      </c>
      <c r="BK168" s="217">
        <f t="shared" si="9"/>
        <v>0</v>
      </c>
      <c r="BL168" s="14" t="s">
        <v>218</v>
      </c>
      <c r="BM168" s="216" t="s">
        <v>362</v>
      </c>
    </row>
    <row r="169" spans="1:65" s="2" customFormat="1" ht="21.75" customHeight="1">
      <c r="A169" s="31"/>
      <c r="B169" s="32"/>
      <c r="C169" s="205" t="s">
        <v>266</v>
      </c>
      <c r="D169" s="205" t="s">
        <v>153</v>
      </c>
      <c r="E169" s="206" t="s">
        <v>1246</v>
      </c>
      <c r="F169" s="207" t="s">
        <v>1247</v>
      </c>
      <c r="G169" s="208" t="s">
        <v>172</v>
      </c>
      <c r="H169" s="209">
        <v>1</v>
      </c>
      <c r="I169" s="210"/>
      <c r="J169" s="211">
        <f t="shared" si="0"/>
        <v>0</v>
      </c>
      <c r="K169" s="207" t="s">
        <v>1</v>
      </c>
      <c r="L169" s="36"/>
      <c r="M169" s="212" t="s">
        <v>1</v>
      </c>
      <c r="N169" s="213" t="s">
        <v>40</v>
      </c>
      <c r="O169" s="68"/>
      <c r="P169" s="214">
        <f t="shared" si="1"/>
        <v>0</v>
      </c>
      <c r="Q169" s="214">
        <v>0</v>
      </c>
      <c r="R169" s="214">
        <f t="shared" si="2"/>
        <v>0</v>
      </c>
      <c r="S169" s="214">
        <v>0</v>
      </c>
      <c r="T169" s="215">
        <f t="shared" si="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6" t="s">
        <v>218</v>
      </c>
      <c r="AT169" s="216" t="s">
        <v>153</v>
      </c>
      <c r="AU169" s="216" t="s">
        <v>84</v>
      </c>
      <c r="AY169" s="14" t="s">
        <v>151</v>
      </c>
      <c r="BE169" s="217">
        <f t="shared" si="4"/>
        <v>0</v>
      </c>
      <c r="BF169" s="217">
        <f t="shared" si="5"/>
        <v>0</v>
      </c>
      <c r="BG169" s="217">
        <f t="shared" si="6"/>
        <v>0</v>
      </c>
      <c r="BH169" s="217">
        <f t="shared" si="7"/>
        <v>0</v>
      </c>
      <c r="BI169" s="217">
        <f t="shared" si="8"/>
        <v>0</v>
      </c>
      <c r="BJ169" s="14" t="s">
        <v>80</v>
      </c>
      <c r="BK169" s="217">
        <f t="shared" si="9"/>
        <v>0</v>
      </c>
      <c r="BL169" s="14" t="s">
        <v>218</v>
      </c>
      <c r="BM169" s="216" t="s">
        <v>370</v>
      </c>
    </row>
    <row r="170" spans="2:63" s="12" customFormat="1" ht="22.9" customHeight="1">
      <c r="B170" s="189"/>
      <c r="C170" s="190"/>
      <c r="D170" s="191" t="s">
        <v>74</v>
      </c>
      <c r="E170" s="203" t="s">
        <v>1307</v>
      </c>
      <c r="F170" s="203" t="s">
        <v>1308</v>
      </c>
      <c r="G170" s="190"/>
      <c r="H170" s="190"/>
      <c r="I170" s="193"/>
      <c r="J170" s="204">
        <f>BK170</f>
        <v>0</v>
      </c>
      <c r="K170" s="190"/>
      <c r="L170" s="195"/>
      <c r="M170" s="196"/>
      <c r="N170" s="197"/>
      <c r="O170" s="197"/>
      <c r="P170" s="198">
        <f>SUM(P171:P178)</f>
        <v>0</v>
      </c>
      <c r="Q170" s="197"/>
      <c r="R170" s="198">
        <f>SUM(R171:R178)</f>
        <v>0</v>
      </c>
      <c r="S170" s="197"/>
      <c r="T170" s="199">
        <f>SUM(T171:T178)</f>
        <v>0</v>
      </c>
      <c r="AR170" s="200" t="s">
        <v>84</v>
      </c>
      <c r="AT170" s="201" t="s">
        <v>74</v>
      </c>
      <c r="AU170" s="201" t="s">
        <v>80</v>
      </c>
      <c r="AY170" s="200" t="s">
        <v>151</v>
      </c>
      <c r="BK170" s="202">
        <f>SUM(BK171:BK178)</f>
        <v>0</v>
      </c>
    </row>
    <row r="171" spans="1:65" s="2" customFormat="1" ht="16.5" customHeight="1">
      <c r="A171" s="31"/>
      <c r="B171" s="32"/>
      <c r="C171" s="205" t="s">
        <v>270</v>
      </c>
      <c r="D171" s="205" t="s">
        <v>153</v>
      </c>
      <c r="E171" s="206" t="s">
        <v>1309</v>
      </c>
      <c r="F171" s="207" t="s">
        <v>1310</v>
      </c>
      <c r="G171" s="208" t="s">
        <v>1311</v>
      </c>
      <c r="H171" s="209">
        <v>10</v>
      </c>
      <c r="I171" s="210"/>
      <c r="J171" s="211">
        <f aca="true" t="shared" si="10" ref="J171:J178">ROUND(I171*H171,2)</f>
        <v>0</v>
      </c>
      <c r="K171" s="207" t="s">
        <v>1</v>
      </c>
      <c r="L171" s="36"/>
      <c r="M171" s="212" t="s">
        <v>1</v>
      </c>
      <c r="N171" s="213" t="s">
        <v>40</v>
      </c>
      <c r="O171" s="68"/>
      <c r="P171" s="214">
        <f aca="true" t="shared" si="11" ref="P171:P178">O171*H171</f>
        <v>0</v>
      </c>
      <c r="Q171" s="214">
        <v>0</v>
      </c>
      <c r="R171" s="214">
        <f aca="true" t="shared" si="12" ref="R171:R178">Q171*H171</f>
        <v>0</v>
      </c>
      <c r="S171" s="214">
        <v>0</v>
      </c>
      <c r="T171" s="215">
        <f aca="true" t="shared" si="13" ref="T171:T178"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6" t="s">
        <v>218</v>
      </c>
      <c r="AT171" s="216" t="s">
        <v>153</v>
      </c>
      <c r="AU171" s="216" t="s">
        <v>84</v>
      </c>
      <c r="AY171" s="14" t="s">
        <v>151</v>
      </c>
      <c r="BE171" s="217">
        <f aca="true" t="shared" si="14" ref="BE171:BE178">IF(N171="základní",J171,0)</f>
        <v>0</v>
      </c>
      <c r="BF171" s="217">
        <f aca="true" t="shared" si="15" ref="BF171:BF178">IF(N171="snížená",J171,0)</f>
        <v>0</v>
      </c>
      <c r="BG171" s="217">
        <f aca="true" t="shared" si="16" ref="BG171:BG178">IF(N171="zákl. přenesená",J171,0)</f>
        <v>0</v>
      </c>
      <c r="BH171" s="217">
        <f aca="true" t="shared" si="17" ref="BH171:BH178">IF(N171="sníž. přenesená",J171,0)</f>
        <v>0</v>
      </c>
      <c r="BI171" s="217">
        <f aca="true" t="shared" si="18" ref="BI171:BI178">IF(N171="nulová",J171,0)</f>
        <v>0</v>
      </c>
      <c r="BJ171" s="14" t="s">
        <v>80</v>
      </c>
      <c r="BK171" s="217">
        <f aca="true" t="shared" si="19" ref="BK171:BK178">ROUND(I171*H171,2)</f>
        <v>0</v>
      </c>
      <c r="BL171" s="14" t="s">
        <v>218</v>
      </c>
      <c r="BM171" s="216" t="s">
        <v>378</v>
      </c>
    </row>
    <row r="172" spans="1:65" s="2" customFormat="1" ht="16.5" customHeight="1">
      <c r="A172" s="31"/>
      <c r="B172" s="32"/>
      <c r="C172" s="219" t="s">
        <v>274</v>
      </c>
      <c r="D172" s="219" t="s">
        <v>537</v>
      </c>
      <c r="E172" s="220" t="s">
        <v>1312</v>
      </c>
      <c r="F172" s="221" t="s">
        <v>1313</v>
      </c>
      <c r="G172" s="222" t="s">
        <v>172</v>
      </c>
      <c r="H172" s="223">
        <v>1</v>
      </c>
      <c r="I172" s="224"/>
      <c r="J172" s="225">
        <f t="shared" si="10"/>
        <v>0</v>
      </c>
      <c r="K172" s="221" t="s">
        <v>1</v>
      </c>
      <c r="L172" s="226"/>
      <c r="M172" s="227" t="s">
        <v>1</v>
      </c>
      <c r="N172" s="228" t="s">
        <v>40</v>
      </c>
      <c r="O172" s="68"/>
      <c r="P172" s="214">
        <f t="shared" si="11"/>
        <v>0</v>
      </c>
      <c r="Q172" s="214">
        <v>0</v>
      </c>
      <c r="R172" s="214">
        <f t="shared" si="12"/>
        <v>0</v>
      </c>
      <c r="S172" s="214">
        <v>0</v>
      </c>
      <c r="T172" s="215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6" t="s">
        <v>290</v>
      </c>
      <c r="AT172" s="216" t="s">
        <v>537</v>
      </c>
      <c r="AU172" s="216" t="s">
        <v>84</v>
      </c>
      <c r="AY172" s="14" t="s">
        <v>151</v>
      </c>
      <c r="BE172" s="217">
        <f t="shared" si="14"/>
        <v>0</v>
      </c>
      <c r="BF172" s="217">
        <f t="shared" si="15"/>
        <v>0</v>
      </c>
      <c r="BG172" s="217">
        <f t="shared" si="16"/>
        <v>0</v>
      </c>
      <c r="BH172" s="217">
        <f t="shared" si="17"/>
        <v>0</v>
      </c>
      <c r="BI172" s="217">
        <f t="shared" si="18"/>
        <v>0</v>
      </c>
      <c r="BJ172" s="14" t="s">
        <v>80</v>
      </c>
      <c r="BK172" s="217">
        <f t="shared" si="19"/>
        <v>0</v>
      </c>
      <c r="BL172" s="14" t="s">
        <v>218</v>
      </c>
      <c r="BM172" s="216" t="s">
        <v>389</v>
      </c>
    </row>
    <row r="173" spans="1:65" s="2" customFormat="1" ht="16.5" customHeight="1">
      <c r="A173" s="31"/>
      <c r="B173" s="32"/>
      <c r="C173" s="219" t="s">
        <v>278</v>
      </c>
      <c r="D173" s="219" t="s">
        <v>537</v>
      </c>
      <c r="E173" s="220" t="s">
        <v>1314</v>
      </c>
      <c r="F173" s="221" t="s">
        <v>1315</v>
      </c>
      <c r="G173" s="222" t="s">
        <v>172</v>
      </c>
      <c r="H173" s="223">
        <v>1</v>
      </c>
      <c r="I173" s="224"/>
      <c r="J173" s="225">
        <f t="shared" si="10"/>
        <v>0</v>
      </c>
      <c r="K173" s="221" t="s">
        <v>1</v>
      </c>
      <c r="L173" s="226"/>
      <c r="M173" s="227" t="s">
        <v>1</v>
      </c>
      <c r="N173" s="228" t="s">
        <v>40</v>
      </c>
      <c r="O173" s="68"/>
      <c r="P173" s="214">
        <f t="shared" si="11"/>
        <v>0</v>
      </c>
      <c r="Q173" s="214">
        <v>0</v>
      </c>
      <c r="R173" s="214">
        <f t="shared" si="12"/>
        <v>0</v>
      </c>
      <c r="S173" s="214">
        <v>0</v>
      </c>
      <c r="T173" s="215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6" t="s">
        <v>290</v>
      </c>
      <c r="AT173" s="216" t="s">
        <v>537</v>
      </c>
      <c r="AU173" s="216" t="s">
        <v>84</v>
      </c>
      <c r="AY173" s="14" t="s">
        <v>151</v>
      </c>
      <c r="BE173" s="217">
        <f t="shared" si="14"/>
        <v>0</v>
      </c>
      <c r="BF173" s="217">
        <f t="shared" si="15"/>
        <v>0</v>
      </c>
      <c r="BG173" s="217">
        <f t="shared" si="16"/>
        <v>0</v>
      </c>
      <c r="BH173" s="217">
        <f t="shared" si="17"/>
        <v>0</v>
      </c>
      <c r="BI173" s="217">
        <f t="shared" si="18"/>
        <v>0</v>
      </c>
      <c r="BJ173" s="14" t="s">
        <v>80</v>
      </c>
      <c r="BK173" s="217">
        <f t="shared" si="19"/>
        <v>0</v>
      </c>
      <c r="BL173" s="14" t="s">
        <v>218</v>
      </c>
      <c r="BM173" s="216" t="s">
        <v>397</v>
      </c>
    </row>
    <row r="174" spans="1:65" s="2" customFormat="1" ht="16.5" customHeight="1">
      <c r="A174" s="31"/>
      <c r="B174" s="32"/>
      <c r="C174" s="219" t="s">
        <v>282</v>
      </c>
      <c r="D174" s="219" t="s">
        <v>537</v>
      </c>
      <c r="E174" s="220" t="s">
        <v>80</v>
      </c>
      <c r="F174" s="221" t="s">
        <v>1316</v>
      </c>
      <c r="G174" s="222" t="s">
        <v>205</v>
      </c>
      <c r="H174" s="223">
        <v>11</v>
      </c>
      <c r="I174" s="224"/>
      <c r="J174" s="225">
        <f t="shared" si="10"/>
        <v>0</v>
      </c>
      <c r="K174" s="221" t="s">
        <v>1</v>
      </c>
      <c r="L174" s="226"/>
      <c r="M174" s="227" t="s">
        <v>1</v>
      </c>
      <c r="N174" s="228" t="s">
        <v>40</v>
      </c>
      <c r="O174" s="68"/>
      <c r="P174" s="214">
        <f t="shared" si="11"/>
        <v>0</v>
      </c>
      <c r="Q174" s="214">
        <v>0</v>
      </c>
      <c r="R174" s="214">
        <f t="shared" si="12"/>
        <v>0</v>
      </c>
      <c r="S174" s="214">
        <v>0</v>
      </c>
      <c r="T174" s="215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6" t="s">
        <v>290</v>
      </c>
      <c r="AT174" s="216" t="s">
        <v>537</v>
      </c>
      <c r="AU174" s="216" t="s">
        <v>84</v>
      </c>
      <c r="AY174" s="14" t="s">
        <v>151</v>
      </c>
      <c r="BE174" s="217">
        <f t="shared" si="14"/>
        <v>0</v>
      </c>
      <c r="BF174" s="217">
        <f t="shared" si="15"/>
        <v>0</v>
      </c>
      <c r="BG174" s="217">
        <f t="shared" si="16"/>
        <v>0</v>
      </c>
      <c r="BH174" s="217">
        <f t="shared" si="17"/>
        <v>0</v>
      </c>
      <c r="BI174" s="217">
        <f t="shared" si="18"/>
        <v>0</v>
      </c>
      <c r="BJ174" s="14" t="s">
        <v>80</v>
      </c>
      <c r="BK174" s="217">
        <f t="shared" si="19"/>
        <v>0</v>
      </c>
      <c r="BL174" s="14" t="s">
        <v>218</v>
      </c>
      <c r="BM174" s="216" t="s">
        <v>405</v>
      </c>
    </row>
    <row r="175" spans="1:65" s="2" customFormat="1" ht="16.5" customHeight="1">
      <c r="A175" s="31"/>
      <c r="B175" s="32"/>
      <c r="C175" s="219" t="s">
        <v>286</v>
      </c>
      <c r="D175" s="219" t="s">
        <v>537</v>
      </c>
      <c r="E175" s="220" t="s">
        <v>84</v>
      </c>
      <c r="F175" s="221" t="s">
        <v>1317</v>
      </c>
      <c r="G175" s="222" t="s">
        <v>205</v>
      </c>
      <c r="H175" s="223">
        <v>10</v>
      </c>
      <c r="I175" s="224"/>
      <c r="J175" s="225">
        <f t="shared" si="10"/>
        <v>0</v>
      </c>
      <c r="K175" s="221" t="s">
        <v>1</v>
      </c>
      <c r="L175" s="226"/>
      <c r="M175" s="227" t="s">
        <v>1</v>
      </c>
      <c r="N175" s="228" t="s">
        <v>40</v>
      </c>
      <c r="O175" s="68"/>
      <c r="P175" s="214">
        <f t="shared" si="11"/>
        <v>0</v>
      </c>
      <c r="Q175" s="214">
        <v>0</v>
      </c>
      <c r="R175" s="214">
        <f t="shared" si="12"/>
        <v>0</v>
      </c>
      <c r="S175" s="214">
        <v>0</v>
      </c>
      <c r="T175" s="215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6" t="s">
        <v>290</v>
      </c>
      <c r="AT175" s="216" t="s">
        <v>537</v>
      </c>
      <c r="AU175" s="216" t="s">
        <v>84</v>
      </c>
      <c r="AY175" s="14" t="s">
        <v>151</v>
      </c>
      <c r="BE175" s="217">
        <f t="shared" si="14"/>
        <v>0</v>
      </c>
      <c r="BF175" s="217">
        <f t="shared" si="15"/>
        <v>0</v>
      </c>
      <c r="BG175" s="217">
        <f t="shared" si="16"/>
        <v>0</v>
      </c>
      <c r="BH175" s="217">
        <f t="shared" si="17"/>
        <v>0</v>
      </c>
      <c r="BI175" s="217">
        <f t="shared" si="18"/>
        <v>0</v>
      </c>
      <c r="BJ175" s="14" t="s">
        <v>80</v>
      </c>
      <c r="BK175" s="217">
        <f t="shared" si="19"/>
        <v>0</v>
      </c>
      <c r="BL175" s="14" t="s">
        <v>218</v>
      </c>
      <c r="BM175" s="216" t="s">
        <v>413</v>
      </c>
    </row>
    <row r="176" spans="1:65" s="2" customFormat="1" ht="16.5" customHeight="1">
      <c r="A176" s="31"/>
      <c r="B176" s="32"/>
      <c r="C176" s="219" t="s">
        <v>290</v>
      </c>
      <c r="D176" s="219" t="s">
        <v>537</v>
      </c>
      <c r="E176" s="220" t="s">
        <v>91</v>
      </c>
      <c r="F176" s="221" t="s">
        <v>1318</v>
      </c>
      <c r="G176" s="222" t="s">
        <v>172</v>
      </c>
      <c r="H176" s="223">
        <v>1</v>
      </c>
      <c r="I176" s="224"/>
      <c r="J176" s="225">
        <f t="shared" si="10"/>
        <v>0</v>
      </c>
      <c r="K176" s="221" t="s">
        <v>1</v>
      </c>
      <c r="L176" s="226"/>
      <c r="M176" s="227" t="s">
        <v>1</v>
      </c>
      <c r="N176" s="228" t="s">
        <v>40</v>
      </c>
      <c r="O176" s="68"/>
      <c r="P176" s="214">
        <f t="shared" si="11"/>
        <v>0</v>
      </c>
      <c r="Q176" s="214">
        <v>0</v>
      </c>
      <c r="R176" s="214">
        <f t="shared" si="12"/>
        <v>0</v>
      </c>
      <c r="S176" s="214">
        <v>0</v>
      </c>
      <c r="T176" s="215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6" t="s">
        <v>290</v>
      </c>
      <c r="AT176" s="216" t="s">
        <v>537</v>
      </c>
      <c r="AU176" s="216" t="s">
        <v>84</v>
      </c>
      <c r="AY176" s="14" t="s">
        <v>151</v>
      </c>
      <c r="BE176" s="217">
        <f t="shared" si="14"/>
        <v>0</v>
      </c>
      <c r="BF176" s="217">
        <f t="shared" si="15"/>
        <v>0</v>
      </c>
      <c r="BG176" s="217">
        <f t="shared" si="16"/>
        <v>0</v>
      </c>
      <c r="BH176" s="217">
        <f t="shared" si="17"/>
        <v>0</v>
      </c>
      <c r="BI176" s="217">
        <f t="shared" si="18"/>
        <v>0</v>
      </c>
      <c r="BJ176" s="14" t="s">
        <v>80</v>
      </c>
      <c r="BK176" s="217">
        <f t="shared" si="19"/>
        <v>0</v>
      </c>
      <c r="BL176" s="14" t="s">
        <v>218</v>
      </c>
      <c r="BM176" s="216" t="s">
        <v>421</v>
      </c>
    </row>
    <row r="177" spans="1:65" s="2" customFormat="1" ht="16.5" customHeight="1">
      <c r="A177" s="31"/>
      <c r="B177" s="32"/>
      <c r="C177" s="205" t="s">
        <v>294</v>
      </c>
      <c r="D177" s="205" t="s">
        <v>153</v>
      </c>
      <c r="E177" s="206" t="s">
        <v>1319</v>
      </c>
      <c r="F177" s="207" t="s">
        <v>1320</v>
      </c>
      <c r="G177" s="208" t="s">
        <v>1311</v>
      </c>
      <c r="H177" s="209">
        <v>5</v>
      </c>
      <c r="I177" s="210"/>
      <c r="J177" s="211">
        <f t="shared" si="10"/>
        <v>0</v>
      </c>
      <c r="K177" s="207" t="s">
        <v>1</v>
      </c>
      <c r="L177" s="36"/>
      <c r="M177" s="212" t="s">
        <v>1</v>
      </c>
      <c r="N177" s="213" t="s">
        <v>40</v>
      </c>
      <c r="O177" s="68"/>
      <c r="P177" s="214">
        <f t="shared" si="11"/>
        <v>0</v>
      </c>
      <c r="Q177" s="214">
        <v>0</v>
      </c>
      <c r="R177" s="214">
        <f t="shared" si="12"/>
        <v>0</v>
      </c>
      <c r="S177" s="214">
        <v>0</v>
      </c>
      <c r="T177" s="215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6" t="s">
        <v>218</v>
      </c>
      <c r="AT177" s="216" t="s">
        <v>153</v>
      </c>
      <c r="AU177" s="216" t="s">
        <v>84</v>
      </c>
      <c r="AY177" s="14" t="s">
        <v>151</v>
      </c>
      <c r="BE177" s="217">
        <f t="shared" si="14"/>
        <v>0</v>
      </c>
      <c r="BF177" s="217">
        <f t="shared" si="15"/>
        <v>0</v>
      </c>
      <c r="BG177" s="217">
        <f t="shared" si="16"/>
        <v>0</v>
      </c>
      <c r="BH177" s="217">
        <f t="shared" si="17"/>
        <v>0</v>
      </c>
      <c r="BI177" s="217">
        <f t="shared" si="18"/>
        <v>0</v>
      </c>
      <c r="BJ177" s="14" t="s">
        <v>80</v>
      </c>
      <c r="BK177" s="217">
        <f t="shared" si="19"/>
        <v>0</v>
      </c>
      <c r="BL177" s="14" t="s">
        <v>218</v>
      </c>
      <c r="BM177" s="216" t="s">
        <v>429</v>
      </c>
    </row>
    <row r="178" spans="1:65" s="2" customFormat="1" ht="16.5" customHeight="1">
      <c r="A178" s="31"/>
      <c r="B178" s="32"/>
      <c r="C178" s="205" t="s">
        <v>298</v>
      </c>
      <c r="D178" s="205" t="s">
        <v>153</v>
      </c>
      <c r="E178" s="206" t="s">
        <v>1321</v>
      </c>
      <c r="F178" s="207" t="s">
        <v>1322</v>
      </c>
      <c r="G178" s="208" t="s">
        <v>1311</v>
      </c>
      <c r="H178" s="209">
        <v>8</v>
      </c>
      <c r="I178" s="210"/>
      <c r="J178" s="211">
        <f t="shared" si="10"/>
        <v>0</v>
      </c>
      <c r="K178" s="207" t="s">
        <v>1</v>
      </c>
      <c r="L178" s="36"/>
      <c r="M178" s="212" t="s">
        <v>1</v>
      </c>
      <c r="N178" s="213" t="s">
        <v>40</v>
      </c>
      <c r="O178" s="68"/>
      <c r="P178" s="214">
        <f t="shared" si="11"/>
        <v>0</v>
      </c>
      <c r="Q178" s="214">
        <v>0</v>
      </c>
      <c r="R178" s="214">
        <f t="shared" si="12"/>
        <v>0</v>
      </c>
      <c r="S178" s="214">
        <v>0</v>
      </c>
      <c r="T178" s="215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6" t="s">
        <v>218</v>
      </c>
      <c r="AT178" s="216" t="s">
        <v>153</v>
      </c>
      <c r="AU178" s="216" t="s">
        <v>84</v>
      </c>
      <c r="AY178" s="14" t="s">
        <v>151</v>
      </c>
      <c r="BE178" s="217">
        <f t="shared" si="14"/>
        <v>0</v>
      </c>
      <c r="BF178" s="217">
        <f t="shared" si="15"/>
        <v>0</v>
      </c>
      <c r="BG178" s="217">
        <f t="shared" si="16"/>
        <v>0</v>
      </c>
      <c r="BH178" s="217">
        <f t="shared" si="17"/>
        <v>0</v>
      </c>
      <c r="BI178" s="217">
        <f t="shared" si="18"/>
        <v>0</v>
      </c>
      <c r="BJ178" s="14" t="s">
        <v>80</v>
      </c>
      <c r="BK178" s="217">
        <f t="shared" si="19"/>
        <v>0</v>
      </c>
      <c r="BL178" s="14" t="s">
        <v>218</v>
      </c>
      <c r="BM178" s="216" t="s">
        <v>437</v>
      </c>
    </row>
    <row r="179" spans="2:63" s="12" customFormat="1" ht="22.9" customHeight="1">
      <c r="B179" s="189"/>
      <c r="C179" s="190"/>
      <c r="D179" s="191" t="s">
        <v>74</v>
      </c>
      <c r="E179" s="203" t="s">
        <v>1323</v>
      </c>
      <c r="F179" s="203" t="s">
        <v>1324</v>
      </c>
      <c r="G179" s="190"/>
      <c r="H179" s="190"/>
      <c r="I179" s="193"/>
      <c r="J179" s="204">
        <f>BK179</f>
        <v>0</v>
      </c>
      <c r="K179" s="190"/>
      <c r="L179" s="195"/>
      <c r="M179" s="196"/>
      <c r="N179" s="197"/>
      <c r="O179" s="197"/>
      <c r="P179" s="198">
        <f>SUM(P180:P184)</f>
        <v>0</v>
      </c>
      <c r="Q179" s="197"/>
      <c r="R179" s="198">
        <f>SUM(R180:R184)</f>
        <v>0</v>
      </c>
      <c r="S179" s="197"/>
      <c r="T179" s="199">
        <f>SUM(T180:T184)</f>
        <v>0</v>
      </c>
      <c r="AR179" s="200" t="s">
        <v>84</v>
      </c>
      <c r="AT179" s="201" t="s">
        <v>74</v>
      </c>
      <c r="AU179" s="201" t="s">
        <v>80</v>
      </c>
      <c r="AY179" s="200" t="s">
        <v>151</v>
      </c>
      <c r="BK179" s="202">
        <f>SUM(BK180:BK184)</f>
        <v>0</v>
      </c>
    </row>
    <row r="180" spans="1:65" s="2" customFormat="1" ht="21.75" customHeight="1">
      <c r="A180" s="31"/>
      <c r="B180" s="32"/>
      <c r="C180" s="205" t="s">
        <v>302</v>
      </c>
      <c r="D180" s="205" t="s">
        <v>153</v>
      </c>
      <c r="E180" s="206" t="s">
        <v>1325</v>
      </c>
      <c r="F180" s="207" t="s">
        <v>1326</v>
      </c>
      <c r="G180" s="208" t="s">
        <v>166</v>
      </c>
      <c r="H180" s="209">
        <v>37.934</v>
      </c>
      <c r="I180" s="210"/>
      <c r="J180" s="211">
        <f>ROUND(I180*H180,2)</f>
        <v>0</v>
      </c>
      <c r="K180" s="207" t="s">
        <v>1</v>
      </c>
      <c r="L180" s="36"/>
      <c r="M180" s="212" t="s">
        <v>1</v>
      </c>
      <c r="N180" s="213" t="s">
        <v>40</v>
      </c>
      <c r="O180" s="68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6" t="s">
        <v>218</v>
      </c>
      <c r="AT180" s="216" t="s">
        <v>153</v>
      </c>
      <c r="AU180" s="216" t="s">
        <v>84</v>
      </c>
      <c r="AY180" s="14" t="s">
        <v>151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4" t="s">
        <v>80</v>
      </c>
      <c r="BK180" s="217">
        <f>ROUND(I180*H180,2)</f>
        <v>0</v>
      </c>
      <c r="BL180" s="14" t="s">
        <v>218</v>
      </c>
      <c r="BM180" s="216" t="s">
        <v>445</v>
      </c>
    </row>
    <row r="181" spans="1:65" s="2" customFormat="1" ht="16.5" customHeight="1">
      <c r="A181" s="31"/>
      <c r="B181" s="32"/>
      <c r="C181" s="205" t="s">
        <v>306</v>
      </c>
      <c r="D181" s="205" t="s">
        <v>153</v>
      </c>
      <c r="E181" s="206" t="s">
        <v>1327</v>
      </c>
      <c r="F181" s="207" t="s">
        <v>1328</v>
      </c>
      <c r="G181" s="208" t="s">
        <v>166</v>
      </c>
      <c r="H181" s="209">
        <v>8.7</v>
      </c>
      <c r="I181" s="210"/>
      <c r="J181" s="211">
        <f>ROUND(I181*H181,2)</f>
        <v>0</v>
      </c>
      <c r="K181" s="207" t="s">
        <v>1</v>
      </c>
      <c r="L181" s="36"/>
      <c r="M181" s="212" t="s">
        <v>1</v>
      </c>
      <c r="N181" s="213" t="s">
        <v>40</v>
      </c>
      <c r="O181" s="68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6" t="s">
        <v>218</v>
      </c>
      <c r="AT181" s="216" t="s">
        <v>153</v>
      </c>
      <c r="AU181" s="216" t="s">
        <v>84</v>
      </c>
      <c r="AY181" s="14" t="s">
        <v>151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4" t="s">
        <v>80</v>
      </c>
      <c r="BK181" s="217">
        <f>ROUND(I181*H181,2)</f>
        <v>0</v>
      </c>
      <c r="BL181" s="14" t="s">
        <v>218</v>
      </c>
      <c r="BM181" s="216" t="s">
        <v>453</v>
      </c>
    </row>
    <row r="182" spans="1:65" s="2" customFormat="1" ht="21.75" customHeight="1">
      <c r="A182" s="31"/>
      <c r="B182" s="32"/>
      <c r="C182" s="205" t="s">
        <v>310</v>
      </c>
      <c r="D182" s="205" t="s">
        <v>153</v>
      </c>
      <c r="E182" s="206" t="s">
        <v>1329</v>
      </c>
      <c r="F182" s="207" t="s">
        <v>1330</v>
      </c>
      <c r="G182" s="208" t="s">
        <v>172</v>
      </c>
      <c r="H182" s="209">
        <v>1</v>
      </c>
      <c r="I182" s="210"/>
      <c r="J182" s="211">
        <f>ROUND(I182*H182,2)</f>
        <v>0</v>
      </c>
      <c r="K182" s="207" t="s">
        <v>1</v>
      </c>
      <c r="L182" s="36"/>
      <c r="M182" s="212" t="s">
        <v>1</v>
      </c>
      <c r="N182" s="213" t="s">
        <v>40</v>
      </c>
      <c r="O182" s="68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6" t="s">
        <v>218</v>
      </c>
      <c r="AT182" s="216" t="s">
        <v>153</v>
      </c>
      <c r="AU182" s="216" t="s">
        <v>84</v>
      </c>
      <c r="AY182" s="14" t="s">
        <v>151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4" t="s">
        <v>80</v>
      </c>
      <c r="BK182" s="217">
        <f>ROUND(I182*H182,2)</f>
        <v>0</v>
      </c>
      <c r="BL182" s="14" t="s">
        <v>218</v>
      </c>
      <c r="BM182" s="216" t="s">
        <v>461</v>
      </c>
    </row>
    <row r="183" spans="1:65" s="2" customFormat="1" ht="16.5" customHeight="1">
      <c r="A183" s="31"/>
      <c r="B183" s="32"/>
      <c r="C183" s="219" t="s">
        <v>314</v>
      </c>
      <c r="D183" s="219" t="s">
        <v>537</v>
      </c>
      <c r="E183" s="220" t="s">
        <v>1331</v>
      </c>
      <c r="F183" s="221" t="s">
        <v>1332</v>
      </c>
      <c r="G183" s="222" t="s">
        <v>172</v>
      </c>
      <c r="H183" s="223">
        <v>1</v>
      </c>
      <c r="I183" s="224"/>
      <c r="J183" s="225">
        <f>ROUND(I183*H183,2)</f>
        <v>0</v>
      </c>
      <c r="K183" s="221" t="s">
        <v>1</v>
      </c>
      <c r="L183" s="226"/>
      <c r="M183" s="227" t="s">
        <v>1</v>
      </c>
      <c r="N183" s="228" t="s">
        <v>40</v>
      </c>
      <c r="O183" s="68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6" t="s">
        <v>290</v>
      </c>
      <c r="AT183" s="216" t="s">
        <v>537</v>
      </c>
      <c r="AU183" s="216" t="s">
        <v>84</v>
      </c>
      <c r="AY183" s="14" t="s">
        <v>151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4" t="s">
        <v>80</v>
      </c>
      <c r="BK183" s="217">
        <f>ROUND(I183*H183,2)</f>
        <v>0</v>
      </c>
      <c r="BL183" s="14" t="s">
        <v>218</v>
      </c>
      <c r="BM183" s="216" t="s">
        <v>469</v>
      </c>
    </row>
    <row r="184" spans="1:65" s="2" customFormat="1" ht="21.75" customHeight="1">
      <c r="A184" s="31"/>
      <c r="B184" s="32"/>
      <c r="C184" s="205" t="s">
        <v>318</v>
      </c>
      <c r="D184" s="205" t="s">
        <v>153</v>
      </c>
      <c r="E184" s="206" t="s">
        <v>1333</v>
      </c>
      <c r="F184" s="207" t="s">
        <v>1334</v>
      </c>
      <c r="G184" s="208" t="s">
        <v>385</v>
      </c>
      <c r="H184" s="218"/>
      <c r="I184" s="210"/>
      <c r="J184" s="211">
        <f>ROUND(I184*H184,2)</f>
        <v>0</v>
      </c>
      <c r="K184" s="207" t="s">
        <v>1</v>
      </c>
      <c r="L184" s="36"/>
      <c r="M184" s="212" t="s">
        <v>1</v>
      </c>
      <c r="N184" s="213" t="s">
        <v>40</v>
      </c>
      <c r="O184" s="68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6" t="s">
        <v>218</v>
      </c>
      <c r="AT184" s="216" t="s">
        <v>153</v>
      </c>
      <c r="AU184" s="216" t="s">
        <v>84</v>
      </c>
      <c r="AY184" s="14" t="s">
        <v>151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4" t="s">
        <v>80</v>
      </c>
      <c r="BK184" s="217">
        <f>ROUND(I184*H184,2)</f>
        <v>0</v>
      </c>
      <c r="BL184" s="14" t="s">
        <v>218</v>
      </c>
      <c r="BM184" s="216" t="s">
        <v>477</v>
      </c>
    </row>
    <row r="185" spans="2:63" s="12" customFormat="1" ht="22.9" customHeight="1">
      <c r="B185" s="189"/>
      <c r="C185" s="190"/>
      <c r="D185" s="191" t="s">
        <v>74</v>
      </c>
      <c r="E185" s="203" t="s">
        <v>1335</v>
      </c>
      <c r="F185" s="203" t="s">
        <v>1336</v>
      </c>
      <c r="G185" s="190"/>
      <c r="H185" s="190"/>
      <c r="I185" s="193"/>
      <c r="J185" s="204">
        <f>BK185</f>
        <v>0</v>
      </c>
      <c r="K185" s="190"/>
      <c r="L185" s="195"/>
      <c r="M185" s="196"/>
      <c r="N185" s="197"/>
      <c r="O185" s="197"/>
      <c r="P185" s="198">
        <f>SUM(P186:P193)</f>
        <v>0</v>
      </c>
      <c r="Q185" s="197"/>
      <c r="R185" s="198">
        <f>SUM(R186:R193)</f>
        <v>0</v>
      </c>
      <c r="S185" s="197"/>
      <c r="T185" s="199">
        <f>SUM(T186:T193)</f>
        <v>0</v>
      </c>
      <c r="AR185" s="200" t="s">
        <v>84</v>
      </c>
      <c r="AT185" s="201" t="s">
        <v>74</v>
      </c>
      <c r="AU185" s="201" t="s">
        <v>80</v>
      </c>
      <c r="AY185" s="200" t="s">
        <v>151</v>
      </c>
      <c r="BK185" s="202">
        <f>SUM(BK186:BK193)</f>
        <v>0</v>
      </c>
    </row>
    <row r="186" spans="1:65" s="2" customFormat="1" ht="21.75" customHeight="1">
      <c r="A186" s="31"/>
      <c r="B186" s="32"/>
      <c r="C186" s="205" t="s">
        <v>322</v>
      </c>
      <c r="D186" s="205" t="s">
        <v>153</v>
      </c>
      <c r="E186" s="206" t="s">
        <v>1337</v>
      </c>
      <c r="F186" s="207" t="s">
        <v>1338</v>
      </c>
      <c r="G186" s="208" t="s">
        <v>172</v>
      </c>
      <c r="H186" s="209">
        <v>1</v>
      </c>
      <c r="I186" s="210"/>
      <c r="J186" s="211">
        <f aca="true" t="shared" si="20" ref="J186:J193">ROUND(I186*H186,2)</f>
        <v>0</v>
      </c>
      <c r="K186" s="207" t="s">
        <v>1</v>
      </c>
      <c r="L186" s="36"/>
      <c r="M186" s="212" t="s">
        <v>1</v>
      </c>
      <c r="N186" s="213" t="s">
        <v>40</v>
      </c>
      <c r="O186" s="68"/>
      <c r="P186" s="214">
        <f aca="true" t="shared" si="21" ref="P186:P193">O186*H186</f>
        <v>0</v>
      </c>
      <c r="Q186" s="214">
        <v>0</v>
      </c>
      <c r="R186" s="214">
        <f aca="true" t="shared" si="22" ref="R186:R193">Q186*H186</f>
        <v>0</v>
      </c>
      <c r="S186" s="214">
        <v>0</v>
      </c>
      <c r="T186" s="215">
        <f aca="true" t="shared" si="23" ref="T186:T193"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6" t="s">
        <v>218</v>
      </c>
      <c r="AT186" s="216" t="s">
        <v>153</v>
      </c>
      <c r="AU186" s="216" t="s">
        <v>84</v>
      </c>
      <c r="AY186" s="14" t="s">
        <v>151</v>
      </c>
      <c r="BE186" s="217">
        <f aca="true" t="shared" si="24" ref="BE186:BE193">IF(N186="základní",J186,0)</f>
        <v>0</v>
      </c>
      <c r="BF186" s="217">
        <f aca="true" t="shared" si="25" ref="BF186:BF193">IF(N186="snížená",J186,0)</f>
        <v>0</v>
      </c>
      <c r="BG186" s="217">
        <f aca="true" t="shared" si="26" ref="BG186:BG193">IF(N186="zákl. přenesená",J186,0)</f>
        <v>0</v>
      </c>
      <c r="BH186" s="217">
        <f aca="true" t="shared" si="27" ref="BH186:BH193">IF(N186="sníž. přenesená",J186,0)</f>
        <v>0</v>
      </c>
      <c r="BI186" s="217">
        <f aca="true" t="shared" si="28" ref="BI186:BI193">IF(N186="nulová",J186,0)</f>
        <v>0</v>
      </c>
      <c r="BJ186" s="14" t="s">
        <v>80</v>
      </c>
      <c r="BK186" s="217">
        <f aca="true" t="shared" si="29" ref="BK186:BK193">ROUND(I186*H186,2)</f>
        <v>0</v>
      </c>
      <c r="BL186" s="14" t="s">
        <v>218</v>
      </c>
      <c r="BM186" s="216" t="s">
        <v>485</v>
      </c>
    </row>
    <row r="187" spans="1:65" s="2" customFormat="1" ht="21.75" customHeight="1">
      <c r="A187" s="31"/>
      <c r="B187" s="32"/>
      <c r="C187" s="219" t="s">
        <v>326</v>
      </c>
      <c r="D187" s="219" t="s">
        <v>537</v>
      </c>
      <c r="E187" s="220" t="s">
        <v>1339</v>
      </c>
      <c r="F187" s="221" t="s">
        <v>1340</v>
      </c>
      <c r="G187" s="222" t="s">
        <v>172</v>
      </c>
      <c r="H187" s="223">
        <v>1</v>
      </c>
      <c r="I187" s="224"/>
      <c r="J187" s="225">
        <f t="shared" si="20"/>
        <v>0</v>
      </c>
      <c r="K187" s="221" t="s">
        <v>1</v>
      </c>
      <c r="L187" s="226"/>
      <c r="M187" s="227" t="s">
        <v>1</v>
      </c>
      <c r="N187" s="228" t="s">
        <v>40</v>
      </c>
      <c r="O187" s="68"/>
      <c r="P187" s="214">
        <f t="shared" si="21"/>
        <v>0</v>
      </c>
      <c r="Q187" s="214">
        <v>0</v>
      </c>
      <c r="R187" s="214">
        <f t="shared" si="22"/>
        <v>0</v>
      </c>
      <c r="S187" s="214">
        <v>0</v>
      </c>
      <c r="T187" s="215">
        <f t="shared" si="2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6" t="s">
        <v>290</v>
      </c>
      <c r="AT187" s="216" t="s">
        <v>537</v>
      </c>
      <c r="AU187" s="216" t="s">
        <v>84</v>
      </c>
      <c r="AY187" s="14" t="s">
        <v>151</v>
      </c>
      <c r="BE187" s="217">
        <f t="shared" si="24"/>
        <v>0</v>
      </c>
      <c r="BF187" s="217">
        <f t="shared" si="25"/>
        <v>0</v>
      </c>
      <c r="BG187" s="217">
        <f t="shared" si="26"/>
        <v>0</v>
      </c>
      <c r="BH187" s="217">
        <f t="shared" si="27"/>
        <v>0</v>
      </c>
      <c r="BI187" s="217">
        <f t="shared" si="28"/>
        <v>0</v>
      </c>
      <c r="BJ187" s="14" t="s">
        <v>80</v>
      </c>
      <c r="BK187" s="217">
        <f t="shared" si="29"/>
        <v>0</v>
      </c>
      <c r="BL187" s="14" t="s">
        <v>218</v>
      </c>
      <c r="BM187" s="216" t="s">
        <v>493</v>
      </c>
    </row>
    <row r="188" spans="1:65" s="2" customFormat="1" ht="21.75" customHeight="1">
      <c r="A188" s="31"/>
      <c r="B188" s="32"/>
      <c r="C188" s="205" t="s">
        <v>330</v>
      </c>
      <c r="D188" s="205" t="s">
        <v>153</v>
      </c>
      <c r="E188" s="206" t="s">
        <v>1341</v>
      </c>
      <c r="F188" s="207" t="s">
        <v>1342</v>
      </c>
      <c r="G188" s="208" t="s">
        <v>172</v>
      </c>
      <c r="H188" s="209">
        <v>1</v>
      </c>
      <c r="I188" s="210"/>
      <c r="J188" s="211">
        <f t="shared" si="20"/>
        <v>0</v>
      </c>
      <c r="K188" s="207" t="s">
        <v>1</v>
      </c>
      <c r="L188" s="36"/>
      <c r="M188" s="212" t="s">
        <v>1</v>
      </c>
      <c r="N188" s="213" t="s">
        <v>40</v>
      </c>
      <c r="O188" s="68"/>
      <c r="P188" s="214">
        <f t="shared" si="21"/>
        <v>0</v>
      </c>
      <c r="Q188" s="214">
        <v>0</v>
      </c>
      <c r="R188" s="214">
        <f t="shared" si="22"/>
        <v>0</v>
      </c>
      <c r="S188" s="214">
        <v>0</v>
      </c>
      <c r="T188" s="215">
        <f t="shared" si="2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6" t="s">
        <v>218</v>
      </c>
      <c r="AT188" s="216" t="s">
        <v>153</v>
      </c>
      <c r="AU188" s="216" t="s">
        <v>84</v>
      </c>
      <c r="AY188" s="14" t="s">
        <v>151</v>
      </c>
      <c r="BE188" s="217">
        <f t="shared" si="24"/>
        <v>0</v>
      </c>
      <c r="BF188" s="217">
        <f t="shared" si="25"/>
        <v>0</v>
      </c>
      <c r="BG188" s="217">
        <f t="shared" si="26"/>
        <v>0</v>
      </c>
      <c r="BH188" s="217">
        <f t="shared" si="27"/>
        <v>0</v>
      </c>
      <c r="BI188" s="217">
        <f t="shared" si="28"/>
        <v>0</v>
      </c>
      <c r="BJ188" s="14" t="s">
        <v>80</v>
      </c>
      <c r="BK188" s="217">
        <f t="shared" si="29"/>
        <v>0</v>
      </c>
      <c r="BL188" s="14" t="s">
        <v>218</v>
      </c>
      <c r="BM188" s="216" t="s">
        <v>501</v>
      </c>
    </row>
    <row r="189" spans="1:65" s="2" customFormat="1" ht="16.5" customHeight="1">
      <c r="A189" s="31"/>
      <c r="B189" s="32"/>
      <c r="C189" s="219" t="s">
        <v>334</v>
      </c>
      <c r="D189" s="219" t="s">
        <v>537</v>
      </c>
      <c r="E189" s="220" t="s">
        <v>1343</v>
      </c>
      <c r="F189" s="221" t="s">
        <v>1344</v>
      </c>
      <c r="G189" s="222" t="s">
        <v>172</v>
      </c>
      <c r="H189" s="223">
        <v>1</v>
      </c>
      <c r="I189" s="224"/>
      <c r="J189" s="225">
        <f t="shared" si="20"/>
        <v>0</v>
      </c>
      <c r="K189" s="221" t="s">
        <v>1</v>
      </c>
      <c r="L189" s="226"/>
      <c r="M189" s="227" t="s">
        <v>1</v>
      </c>
      <c r="N189" s="228" t="s">
        <v>40</v>
      </c>
      <c r="O189" s="68"/>
      <c r="P189" s="214">
        <f t="shared" si="21"/>
        <v>0</v>
      </c>
      <c r="Q189" s="214">
        <v>0</v>
      </c>
      <c r="R189" s="214">
        <f t="shared" si="22"/>
        <v>0</v>
      </c>
      <c r="S189" s="214">
        <v>0</v>
      </c>
      <c r="T189" s="215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16" t="s">
        <v>290</v>
      </c>
      <c r="AT189" s="216" t="s">
        <v>537</v>
      </c>
      <c r="AU189" s="216" t="s">
        <v>84</v>
      </c>
      <c r="AY189" s="14" t="s">
        <v>151</v>
      </c>
      <c r="BE189" s="217">
        <f t="shared" si="24"/>
        <v>0</v>
      </c>
      <c r="BF189" s="217">
        <f t="shared" si="25"/>
        <v>0</v>
      </c>
      <c r="BG189" s="217">
        <f t="shared" si="26"/>
        <v>0</v>
      </c>
      <c r="BH189" s="217">
        <f t="shared" si="27"/>
        <v>0</v>
      </c>
      <c r="BI189" s="217">
        <f t="shared" si="28"/>
        <v>0</v>
      </c>
      <c r="BJ189" s="14" t="s">
        <v>80</v>
      </c>
      <c r="BK189" s="217">
        <f t="shared" si="29"/>
        <v>0</v>
      </c>
      <c r="BL189" s="14" t="s">
        <v>218</v>
      </c>
      <c r="BM189" s="216" t="s">
        <v>509</v>
      </c>
    </row>
    <row r="190" spans="1:65" s="2" customFormat="1" ht="16.5" customHeight="1">
      <c r="A190" s="31"/>
      <c r="B190" s="32"/>
      <c r="C190" s="205" t="s">
        <v>338</v>
      </c>
      <c r="D190" s="205" t="s">
        <v>153</v>
      </c>
      <c r="E190" s="206" t="s">
        <v>1345</v>
      </c>
      <c r="F190" s="207" t="s">
        <v>1346</v>
      </c>
      <c r="G190" s="208" t="s">
        <v>172</v>
      </c>
      <c r="H190" s="209">
        <v>1</v>
      </c>
      <c r="I190" s="210"/>
      <c r="J190" s="211">
        <f t="shared" si="20"/>
        <v>0</v>
      </c>
      <c r="K190" s="207" t="s">
        <v>1</v>
      </c>
      <c r="L190" s="36"/>
      <c r="M190" s="212" t="s">
        <v>1</v>
      </c>
      <c r="N190" s="213" t="s">
        <v>40</v>
      </c>
      <c r="O190" s="68"/>
      <c r="P190" s="214">
        <f t="shared" si="21"/>
        <v>0</v>
      </c>
      <c r="Q190" s="214">
        <v>0</v>
      </c>
      <c r="R190" s="214">
        <f t="shared" si="22"/>
        <v>0</v>
      </c>
      <c r="S190" s="214">
        <v>0</v>
      </c>
      <c r="T190" s="215">
        <f t="shared" si="2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6" t="s">
        <v>218</v>
      </c>
      <c r="AT190" s="216" t="s">
        <v>153</v>
      </c>
      <c r="AU190" s="216" t="s">
        <v>84</v>
      </c>
      <c r="AY190" s="14" t="s">
        <v>151</v>
      </c>
      <c r="BE190" s="217">
        <f t="shared" si="24"/>
        <v>0</v>
      </c>
      <c r="BF190" s="217">
        <f t="shared" si="25"/>
        <v>0</v>
      </c>
      <c r="BG190" s="217">
        <f t="shared" si="26"/>
        <v>0</v>
      </c>
      <c r="BH190" s="217">
        <f t="shared" si="27"/>
        <v>0</v>
      </c>
      <c r="BI190" s="217">
        <f t="shared" si="28"/>
        <v>0</v>
      </c>
      <c r="BJ190" s="14" t="s">
        <v>80</v>
      </c>
      <c r="BK190" s="217">
        <f t="shared" si="29"/>
        <v>0</v>
      </c>
      <c r="BL190" s="14" t="s">
        <v>218</v>
      </c>
      <c r="BM190" s="216" t="s">
        <v>517</v>
      </c>
    </row>
    <row r="191" spans="1:65" s="2" customFormat="1" ht="16.5" customHeight="1">
      <c r="A191" s="31"/>
      <c r="B191" s="32"/>
      <c r="C191" s="219" t="s">
        <v>342</v>
      </c>
      <c r="D191" s="219" t="s">
        <v>537</v>
      </c>
      <c r="E191" s="220" t="s">
        <v>1347</v>
      </c>
      <c r="F191" s="221" t="s">
        <v>1348</v>
      </c>
      <c r="G191" s="222" t="s">
        <v>172</v>
      </c>
      <c r="H191" s="223">
        <v>1</v>
      </c>
      <c r="I191" s="224"/>
      <c r="J191" s="225">
        <f t="shared" si="20"/>
        <v>0</v>
      </c>
      <c r="K191" s="221" t="s">
        <v>1</v>
      </c>
      <c r="L191" s="226"/>
      <c r="M191" s="227" t="s">
        <v>1</v>
      </c>
      <c r="N191" s="228" t="s">
        <v>40</v>
      </c>
      <c r="O191" s="68"/>
      <c r="P191" s="214">
        <f t="shared" si="21"/>
        <v>0</v>
      </c>
      <c r="Q191" s="214">
        <v>0</v>
      </c>
      <c r="R191" s="214">
        <f t="shared" si="22"/>
        <v>0</v>
      </c>
      <c r="S191" s="214">
        <v>0</v>
      </c>
      <c r="T191" s="215">
        <f t="shared" si="2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16" t="s">
        <v>290</v>
      </c>
      <c r="AT191" s="216" t="s">
        <v>537</v>
      </c>
      <c r="AU191" s="216" t="s">
        <v>84</v>
      </c>
      <c r="AY191" s="14" t="s">
        <v>151</v>
      </c>
      <c r="BE191" s="217">
        <f t="shared" si="24"/>
        <v>0</v>
      </c>
      <c r="BF191" s="217">
        <f t="shared" si="25"/>
        <v>0</v>
      </c>
      <c r="BG191" s="217">
        <f t="shared" si="26"/>
        <v>0</v>
      </c>
      <c r="BH191" s="217">
        <f t="shared" si="27"/>
        <v>0</v>
      </c>
      <c r="BI191" s="217">
        <f t="shared" si="28"/>
        <v>0</v>
      </c>
      <c r="BJ191" s="14" t="s">
        <v>80</v>
      </c>
      <c r="BK191" s="217">
        <f t="shared" si="29"/>
        <v>0</v>
      </c>
      <c r="BL191" s="14" t="s">
        <v>218</v>
      </c>
      <c r="BM191" s="216" t="s">
        <v>527</v>
      </c>
    </row>
    <row r="192" spans="1:65" s="2" customFormat="1" ht="16.5" customHeight="1">
      <c r="A192" s="31"/>
      <c r="B192" s="32"/>
      <c r="C192" s="219" t="s">
        <v>346</v>
      </c>
      <c r="D192" s="219" t="s">
        <v>537</v>
      </c>
      <c r="E192" s="220" t="s">
        <v>1349</v>
      </c>
      <c r="F192" s="221" t="s">
        <v>1350</v>
      </c>
      <c r="G192" s="222" t="s">
        <v>172</v>
      </c>
      <c r="H192" s="223">
        <v>1</v>
      </c>
      <c r="I192" s="224"/>
      <c r="J192" s="225">
        <f t="shared" si="20"/>
        <v>0</v>
      </c>
      <c r="K192" s="221" t="s">
        <v>1</v>
      </c>
      <c r="L192" s="226"/>
      <c r="M192" s="227" t="s">
        <v>1</v>
      </c>
      <c r="N192" s="228" t="s">
        <v>40</v>
      </c>
      <c r="O192" s="68"/>
      <c r="P192" s="214">
        <f t="shared" si="21"/>
        <v>0</v>
      </c>
      <c r="Q192" s="214">
        <v>0</v>
      </c>
      <c r="R192" s="214">
        <f t="shared" si="22"/>
        <v>0</v>
      </c>
      <c r="S192" s="214">
        <v>0</v>
      </c>
      <c r="T192" s="215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16" t="s">
        <v>290</v>
      </c>
      <c r="AT192" s="216" t="s">
        <v>537</v>
      </c>
      <c r="AU192" s="216" t="s">
        <v>84</v>
      </c>
      <c r="AY192" s="14" t="s">
        <v>151</v>
      </c>
      <c r="BE192" s="217">
        <f t="shared" si="24"/>
        <v>0</v>
      </c>
      <c r="BF192" s="217">
        <f t="shared" si="25"/>
        <v>0</v>
      </c>
      <c r="BG192" s="217">
        <f t="shared" si="26"/>
        <v>0</v>
      </c>
      <c r="BH192" s="217">
        <f t="shared" si="27"/>
        <v>0</v>
      </c>
      <c r="BI192" s="217">
        <f t="shared" si="28"/>
        <v>0</v>
      </c>
      <c r="BJ192" s="14" t="s">
        <v>80</v>
      </c>
      <c r="BK192" s="217">
        <f t="shared" si="29"/>
        <v>0</v>
      </c>
      <c r="BL192" s="14" t="s">
        <v>218</v>
      </c>
      <c r="BM192" s="216" t="s">
        <v>536</v>
      </c>
    </row>
    <row r="193" spans="1:65" s="2" customFormat="1" ht="21.75" customHeight="1">
      <c r="A193" s="31"/>
      <c r="B193" s="32"/>
      <c r="C193" s="205" t="s">
        <v>350</v>
      </c>
      <c r="D193" s="205" t="s">
        <v>153</v>
      </c>
      <c r="E193" s="206" t="s">
        <v>1351</v>
      </c>
      <c r="F193" s="207" t="s">
        <v>1352</v>
      </c>
      <c r="G193" s="208" t="s">
        <v>385</v>
      </c>
      <c r="H193" s="218"/>
      <c r="I193" s="210"/>
      <c r="J193" s="211">
        <f t="shared" si="20"/>
        <v>0</v>
      </c>
      <c r="K193" s="207" t="s">
        <v>1</v>
      </c>
      <c r="L193" s="36"/>
      <c r="M193" s="212" t="s">
        <v>1</v>
      </c>
      <c r="N193" s="213" t="s">
        <v>40</v>
      </c>
      <c r="O193" s="68"/>
      <c r="P193" s="214">
        <f t="shared" si="21"/>
        <v>0</v>
      </c>
      <c r="Q193" s="214">
        <v>0</v>
      </c>
      <c r="R193" s="214">
        <f t="shared" si="22"/>
        <v>0</v>
      </c>
      <c r="S193" s="214">
        <v>0</v>
      </c>
      <c r="T193" s="215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6" t="s">
        <v>218</v>
      </c>
      <c r="AT193" s="216" t="s">
        <v>153</v>
      </c>
      <c r="AU193" s="216" t="s">
        <v>84</v>
      </c>
      <c r="AY193" s="14" t="s">
        <v>151</v>
      </c>
      <c r="BE193" s="217">
        <f t="shared" si="24"/>
        <v>0</v>
      </c>
      <c r="BF193" s="217">
        <f t="shared" si="25"/>
        <v>0</v>
      </c>
      <c r="BG193" s="217">
        <f t="shared" si="26"/>
        <v>0</v>
      </c>
      <c r="BH193" s="217">
        <f t="shared" si="27"/>
        <v>0</v>
      </c>
      <c r="BI193" s="217">
        <f t="shared" si="28"/>
        <v>0</v>
      </c>
      <c r="BJ193" s="14" t="s">
        <v>80</v>
      </c>
      <c r="BK193" s="217">
        <f t="shared" si="29"/>
        <v>0</v>
      </c>
      <c r="BL193" s="14" t="s">
        <v>218</v>
      </c>
      <c r="BM193" s="216" t="s">
        <v>545</v>
      </c>
    </row>
    <row r="194" spans="2:63" s="12" customFormat="1" ht="22.9" customHeight="1">
      <c r="B194" s="189"/>
      <c r="C194" s="190"/>
      <c r="D194" s="191" t="s">
        <v>74</v>
      </c>
      <c r="E194" s="203" t="s">
        <v>1353</v>
      </c>
      <c r="F194" s="203" t="s">
        <v>1354</v>
      </c>
      <c r="G194" s="190"/>
      <c r="H194" s="190"/>
      <c r="I194" s="193"/>
      <c r="J194" s="204">
        <f>BK194</f>
        <v>0</v>
      </c>
      <c r="K194" s="190"/>
      <c r="L194" s="195"/>
      <c r="M194" s="196"/>
      <c r="N194" s="197"/>
      <c r="O194" s="197"/>
      <c r="P194" s="198">
        <f>SUM(P195:P199)</f>
        <v>0</v>
      </c>
      <c r="Q194" s="197"/>
      <c r="R194" s="198">
        <f>SUM(R195:R199)</f>
        <v>0</v>
      </c>
      <c r="S194" s="197"/>
      <c r="T194" s="199">
        <f>SUM(T195:T199)</f>
        <v>0</v>
      </c>
      <c r="AR194" s="200" t="s">
        <v>84</v>
      </c>
      <c r="AT194" s="201" t="s">
        <v>74</v>
      </c>
      <c r="AU194" s="201" t="s">
        <v>80</v>
      </c>
      <c r="AY194" s="200" t="s">
        <v>151</v>
      </c>
      <c r="BK194" s="202">
        <f>SUM(BK195:BK199)</f>
        <v>0</v>
      </c>
    </row>
    <row r="195" spans="1:65" s="2" customFormat="1" ht="16.5" customHeight="1">
      <c r="A195" s="31"/>
      <c r="B195" s="32"/>
      <c r="C195" s="205" t="s">
        <v>354</v>
      </c>
      <c r="D195" s="205" t="s">
        <v>153</v>
      </c>
      <c r="E195" s="206" t="s">
        <v>1355</v>
      </c>
      <c r="F195" s="207" t="s">
        <v>1356</v>
      </c>
      <c r="G195" s="208" t="s">
        <v>166</v>
      </c>
      <c r="H195" s="209">
        <v>7.02</v>
      </c>
      <c r="I195" s="210"/>
      <c r="J195" s="211">
        <f>ROUND(I195*H195,2)</f>
        <v>0</v>
      </c>
      <c r="K195" s="207" t="s">
        <v>1</v>
      </c>
      <c r="L195" s="36"/>
      <c r="M195" s="212" t="s">
        <v>1</v>
      </c>
      <c r="N195" s="213" t="s">
        <v>40</v>
      </c>
      <c r="O195" s="68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6" t="s">
        <v>218</v>
      </c>
      <c r="AT195" s="216" t="s">
        <v>153</v>
      </c>
      <c r="AU195" s="216" t="s">
        <v>84</v>
      </c>
      <c r="AY195" s="14" t="s">
        <v>151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4" t="s">
        <v>80</v>
      </c>
      <c r="BK195" s="217">
        <f>ROUND(I195*H195,2)</f>
        <v>0</v>
      </c>
      <c r="BL195" s="14" t="s">
        <v>218</v>
      </c>
      <c r="BM195" s="216" t="s">
        <v>553</v>
      </c>
    </row>
    <row r="196" spans="1:65" s="2" customFormat="1" ht="33" customHeight="1">
      <c r="A196" s="31"/>
      <c r="B196" s="32"/>
      <c r="C196" s="219" t="s">
        <v>358</v>
      </c>
      <c r="D196" s="219" t="s">
        <v>537</v>
      </c>
      <c r="E196" s="220" t="s">
        <v>1357</v>
      </c>
      <c r="F196" s="221" t="s">
        <v>1358</v>
      </c>
      <c r="G196" s="222" t="s">
        <v>166</v>
      </c>
      <c r="H196" s="223">
        <v>7.722</v>
      </c>
      <c r="I196" s="224"/>
      <c r="J196" s="225">
        <f>ROUND(I196*H196,2)</f>
        <v>0</v>
      </c>
      <c r="K196" s="221" t="s">
        <v>1</v>
      </c>
      <c r="L196" s="226"/>
      <c r="M196" s="227" t="s">
        <v>1</v>
      </c>
      <c r="N196" s="228" t="s">
        <v>40</v>
      </c>
      <c r="O196" s="68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16" t="s">
        <v>290</v>
      </c>
      <c r="AT196" s="216" t="s">
        <v>537</v>
      </c>
      <c r="AU196" s="216" t="s">
        <v>84</v>
      </c>
      <c r="AY196" s="14" t="s">
        <v>151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4" t="s">
        <v>80</v>
      </c>
      <c r="BK196" s="217">
        <f>ROUND(I196*H196,2)</f>
        <v>0</v>
      </c>
      <c r="BL196" s="14" t="s">
        <v>218</v>
      </c>
      <c r="BM196" s="216" t="s">
        <v>561</v>
      </c>
    </row>
    <row r="197" spans="1:65" s="2" customFormat="1" ht="16.5" customHeight="1">
      <c r="A197" s="31"/>
      <c r="B197" s="32"/>
      <c r="C197" s="205" t="s">
        <v>362</v>
      </c>
      <c r="D197" s="205" t="s">
        <v>153</v>
      </c>
      <c r="E197" s="206" t="s">
        <v>1359</v>
      </c>
      <c r="F197" s="207" t="s">
        <v>1360</v>
      </c>
      <c r="G197" s="208" t="s">
        <v>205</v>
      </c>
      <c r="H197" s="209">
        <v>9.7</v>
      </c>
      <c r="I197" s="210"/>
      <c r="J197" s="211">
        <f>ROUND(I197*H197,2)</f>
        <v>0</v>
      </c>
      <c r="K197" s="207" t="s">
        <v>1</v>
      </c>
      <c r="L197" s="36"/>
      <c r="M197" s="212" t="s">
        <v>1</v>
      </c>
      <c r="N197" s="213" t="s">
        <v>40</v>
      </c>
      <c r="O197" s="68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16" t="s">
        <v>218</v>
      </c>
      <c r="AT197" s="216" t="s">
        <v>153</v>
      </c>
      <c r="AU197" s="216" t="s">
        <v>84</v>
      </c>
      <c r="AY197" s="14" t="s">
        <v>151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4" t="s">
        <v>80</v>
      </c>
      <c r="BK197" s="217">
        <f>ROUND(I197*H197,2)</f>
        <v>0</v>
      </c>
      <c r="BL197" s="14" t="s">
        <v>218</v>
      </c>
      <c r="BM197" s="216" t="s">
        <v>569</v>
      </c>
    </row>
    <row r="198" spans="1:65" s="2" customFormat="1" ht="16.5" customHeight="1">
      <c r="A198" s="31"/>
      <c r="B198" s="32"/>
      <c r="C198" s="219" t="s">
        <v>366</v>
      </c>
      <c r="D198" s="219" t="s">
        <v>537</v>
      </c>
      <c r="E198" s="220" t="s">
        <v>1361</v>
      </c>
      <c r="F198" s="221" t="s">
        <v>1362</v>
      </c>
      <c r="G198" s="222" t="s">
        <v>205</v>
      </c>
      <c r="H198" s="223">
        <v>9.894</v>
      </c>
      <c r="I198" s="224"/>
      <c r="J198" s="225">
        <f>ROUND(I198*H198,2)</f>
        <v>0</v>
      </c>
      <c r="K198" s="221" t="s">
        <v>1</v>
      </c>
      <c r="L198" s="226"/>
      <c r="M198" s="227" t="s">
        <v>1</v>
      </c>
      <c r="N198" s="228" t="s">
        <v>40</v>
      </c>
      <c r="O198" s="68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16" t="s">
        <v>290</v>
      </c>
      <c r="AT198" s="216" t="s">
        <v>537</v>
      </c>
      <c r="AU198" s="216" t="s">
        <v>84</v>
      </c>
      <c r="AY198" s="14" t="s">
        <v>151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4" t="s">
        <v>80</v>
      </c>
      <c r="BK198" s="217">
        <f>ROUND(I198*H198,2)</f>
        <v>0</v>
      </c>
      <c r="BL198" s="14" t="s">
        <v>218</v>
      </c>
      <c r="BM198" s="216" t="s">
        <v>577</v>
      </c>
    </row>
    <row r="199" spans="1:65" s="2" customFormat="1" ht="21.75" customHeight="1">
      <c r="A199" s="31"/>
      <c r="B199" s="32"/>
      <c r="C199" s="205" t="s">
        <v>370</v>
      </c>
      <c r="D199" s="205" t="s">
        <v>153</v>
      </c>
      <c r="E199" s="206" t="s">
        <v>1363</v>
      </c>
      <c r="F199" s="207" t="s">
        <v>1364</v>
      </c>
      <c r="G199" s="208" t="s">
        <v>385</v>
      </c>
      <c r="H199" s="218"/>
      <c r="I199" s="210"/>
      <c r="J199" s="211">
        <f>ROUND(I199*H199,2)</f>
        <v>0</v>
      </c>
      <c r="K199" s="207" t="s">
        <v>1</v>
      </c>
      <c r="L199" s="36"/>
      <c r="M199" s="212" t="s">
        <v>1</v>
      </c>
      <c r="N199" s="213" t="s">
        <v>40</v>
      </c>
      <c r="O199" s="68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16" t="s">
        <v>218</v>
      </c>
      <c r="AT199" s="216" t="s">
        <v>153</v>
      </c>
      <c r="AU199" s="216" t="s">
        <v>84</v>
      </c>
      <c r="AY199" s="14" t="s">
        <v>151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4" t="s">
        <v>80</v>
      </c>
      <c r="BK199" s="217">
        <f>ROUND(I199*H199,2)</f>
        <v>0</v>
      </c>
      <c r="BL199" s="14" t="s">
        <v>218</v>
      </c>
      <c r="BM199" s="216" t="s">
        <v>585</v>
      </c>
    </row>
    <row r="200" spans="2:63" s="12" customFormat="1" ht="22.9" customHeight="1">
      <c r="B200" s="189"/>
      <c r="C200" s="190"/>
      <c r="D200" s="191" t="s">
        <v>74</v>
      </c>
      <c r="E200" s="203" t="s">
        <v>1365</v>
      </c>
      <c r="F200" s="203" t="s">
        <v>1366</v>
      </c>
      <c r="G200" s="190"/>
      <c r="H200" s="190"/>
      <c r="I200" s="193"/>
      <c r="J200" s="204">
        <f>BK200</f>
        <v>0</v>
      </c>
      <c r="K200" s="190"/>
      <c r="L200" s="195"/>
      <c r="M200" s="196"/>
      <c r="N200" s="197"/>
      <c r="O200" s="197"/>
      <c r="P200" s="198">
        <f>SUM(P201:P202)</f>
        <v>0</v>
      </c>
      <c r="Q200" s="197"/>
      <c r="R200" s="198">
        <f>SUM(R201:R202)</f>
        <v>0</v>
      </c>
      <c r="S200" s="197"/>
      <c r="T200" s="199">
        <f>SUM(T201:T202)</f>
        <v>0</v>
      </c>
      <c r="AR200" s="200" t="s">
        <v>84</v>
      </c>
      <c r="AT200" s="201" t="s">
        <v>74</v>
      </c>
      <c r="AU200" s="201" t="s">
        <v>80</v>
      </c>
      <c r="AY200" s="200" t="s">
        <v>151</v>
      </c>
      <c r="BK200" s="202">
        <f>SUM(BK201:BK202)</f>
        <v>0</v>
      </c>
    </row>
    <row r="201" spans="1:65" s="2" customFormat="1" ht="21.75" customHeight="1">
      <c r="A201" s="31"/>
      <c r="B201" s="32"/>
      <c r="C201" s="205" t="s">
        <v>374</v>
      </c>
      <c r="D201" s="205" t="s">
        <v>153</v>
      </c>
      <c r="E201" s="206" t="s">
        <v>1367</v>
      </c>
      <c r="F201" s="207" t="s">
        <v>1368</v>
      </c>
      <c r="G201" s="208" t="s">
        <v>166</v>
      </c>
      <c r="H201" s="209">
        <v>1.47</v>
      </c>
      <c r="I201" s="210"/>
      <c r="J201" s="211">
        <f>ROUND(I201*H201,2)</f>
        <v>0</v>
      </c>
      <c r="K201" s="207" t="s">
        <v>1</v>
      </c>
      <c r="L201" s="36"/>
      <c r="M201" s="212" t="s">
        <v>1</v>
      </c>
      <c r="N201" s="213" t="s">
        <v>40</v>
      </c>
      <c r="O201" s="68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16" t="s">
        <v>218</v>
      </c>
      <c r="AT201" s="216" t="s">
        <v>153</v>
      </c>
      <c r="AU201" s="216" t="s">
        <v>84</v>
      </c>
      <c r="AY201" s="14" t="s">
        <v>151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4" t="s">
        <v>80</v>
      </c>
      <c r="BK201" s="217">
        <f>ROUND(I201*H201,2)</f>
        <v>0</v>
      </c>
      <c r="BL201" s="14" t="s">
        <v>218</v>
      </c>
      <c r="BM201" s="216" t="s">
        <v>593</v>
      </c>
    </row>
    <row r="202" spans="1:65" s="2" customFormat="1" ht="21.75" customHeight="1">
      <c r="A202" s="31"/>
      <c r="B202" s="32"/>
      <c r="C202" s="205" t="s">
        <v>378</v>
      </c>
      <c r="D202" s="205" t="s">
        <v>153</v>
      </c>
      <c r="E202" s="206" t="s">
        <v>1369</v>
      </c>
      <c r="F202" s="207" t="s">
        <v>1370</v>
      </c>
      <c r="G202" s="208" t="s">
        <v>166</v>
      </c>
      <c r="H202" s="209">
        <v>2.94</v>
      </c>
      <c r="I202" s="210"/>
      <c r="J202" s="211">
        <f>ROUND(I202*H202,2)</f>
        <v>0</v>
      </c>
      <c r="K202" s="207" t="s">
        <v>1</v>
      </c>
      <c r="L202" s="36"/>
      <c r="M202" s="212" t="s">
        <v>1</v>
      </c>
      <c r="N202" s="213" t="s">
        <v>40</v>
      </c>
      <c r="O202" s="68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16" t="s">
        <v>218</v>
      </c>
      <c r="AT202" s="216" t="s">
        <v>153</v>
      </c>
      <c r="AU202" s="216" t="s">
        <v>84</v>
      </c>
      <c r="AY202" s="14" t="s">
        <v>151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4" t="s">
        <v>80</v>
      </c>
      <c r="BK202" s="217">
        <f>ROUND(I202*H202,2)</f>
        <v>0</v>
      </c>
      <c r="BL202" s="14" t="s">
        <v>218</v>
      </c>
      <c r="BM202" s="216" t="s">
        <v>599</v>
      </c>
    </row>
    <row r="203" spans="2:63" s="12" customFormat="1" ht="22.9" customHeight="1">
      <c r="B203" s="189"/>
      <c r="C203" s="190"/>
      <c r="D203" s="191" t="s">
        <v>74</v>
      </c>
      <c r="E203" s="203" t="s">
        <v>972</v>
      </c>
      <c r="F203" s="203" t="s">
        <v>973</v>
      </c>
      <c r="G203" s="190"/>
      <c r="H203" s="190"/>
      <c r="I203" s="193"/>
      <c r="J203" s="204">
        <f>BK203</f>
        <v>0</v>
      </c>
      <c r="K203" s="190"/>
      <c r="L203" s="195"/>
      <c r="M203" s="196"/>
      <c r="N203" s="197"/>
      <c r="O203" s="197"/>
      <c r="P203" s="198">
        <f>SUM(P204:P205)</f>
        <v>0</v>
      </c>
      <c r="Q203" s="197"/>
      <c r="R203" s="198">
        <f>SUM(R204:R205)</f>
        <v>0</v>
      </c>
      <c r="S203" s="197"/>
      <c r="T203" s="199">
        <f>SUM(T204:T205)</f>
        <v>0</v>
      </c>
      <c r="AR203" s="200" t="s">
        <v>84</v>
      </c>
      <c r="AT203" s="201" t="s">
        <v>74</v>
      </c>
      <c r="AU203" s="201" t="s">
        <v>80</v>
      </c>
      <c r="AY203" s="200" t="s">
        <v>151</v>
      </c>
      <c r="BK203" s="202">
        <f>SUM(BK204:BK205)</f>
        <v>0</v>
      </c>
    </row>
    <row r="204" spans="1:65" s="2" customFormat="1" ht="21.75" customHeight="1">
      <c r="A204" s="31"/>
      <c r="B204" s="32"/>
      <c r="C204" s="205" t="s">
        <v>382</v>
      </c>
      <c r="D204" s="205" t="s">
        <v>153</v>
      </c>
      <c r="E204" s="206" t="s">
        <v>980</v>
      </c>
      <c r="F204" s="207" t="s">
        <v>981</v>
      </c>
      <c r="G204" s="208" t="s">
        <v>166</v>
      </c>
      <c r="H204" s="209">
        <v>72.194</v>
      </c>
      <c r="I204" s="210"/>
      <c r="J204" s="211">
        <f>ROUND(I204*H204,2)</f>
        <v>0</v>
      </c>
      <c r="K204" s="207" t="s">
        <v>1</v>
      </c>
      <c r="L204" s="36"/>
      <c r="M204" s="212" t="s">
        <v>1</v>
      </c>
      <c r="N204" s="213" t="s">
        <v>40</v>
      </c>
      <c r="O204" s="68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16" t="s">
        <v>218</v>
      </c>
      <c r="AT204" s="216" t="s">
        <v>153</v>
      </c>
      <c r="AU204" s="216" t="s">
        <v>84</v>
      </c>
      <c r="AY204" s="14" t="s">
        <v>151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4" t="s">
        <v>80</v>
      </c>
      <c r="BK204" s="217">
        <f>ROUND(I204*H204,2)</f>
        <v>0</v>
      </c>
      <c r="BL204" s="14" t="s">
        <v>218</v>
      </c>
      <c r="BM204" s="216" t="s">
        <v>607</v>
      </c>
    </row>
    <row r="205" spans="1:65" s="2" customFormat="1" ht="21.75" customHeight="1">
      <c r="A205" s="31"/>
      <c r="B205" s="32"/>
      <c r="C205" s="205" t="s">
        <v>389</v>
      </c>
      <c r="D205" s="205" t="s">
        <v>153</v>
      </c>
      <c r="E205" s="206" t="s">
        <v>986</v>
      </c>
      <c r="F205" s="207" t="s">
        <v>987</v>
      </c>
      <c r="G205" s="208" t="s">
        <v>166</v>
      </c>
      <c r="H205" s="209">
        <v>72.194</v>
      </c>
      <c r="I205" s="210"/>
      <c r="J205" s="211">
        <f>ROUND(I205*H205,2)</f>
        <v>0</v>
      </c>
      <c r="K205" s="207" t="s">
        <v>1</v>
      </c>
      <c r="L205" s="36"/>
      <c r="M205" s="212" t="s">
        <v>1</v>
      </c>
      <c r="N205" s="213" t="s">
        <v>40</v>
      </c>
      <c r="O205" s="68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16" t="s">
        <v>218</v>
      </c>
      <c r="AT205" s="216" t="s">
        <v>153</v>
      </c>
      <c r="AU205" s="216" t="s">
        <v>84</v>
      </c>
      <c r="AY205" s="14" t="s">
        <v>151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4" t="s">
        <v>80</v>
      </c>
      <c r="BK205" s="217">
        <f>ROUND(I205*H205,2)</f>
        <v>0</v>
      </c>
      <c r="BL205" s="14" t="s">
        <v>218</v>
      </c>
      <c r="BM205" s="216" t="s">
        <v>615</v>
      </c>
    </row>
    <row r="206" spans="2:63" s="12" customFormat="1" ht="25.9" customHeight="1">
      <c r="B206" s="189"/>
      <c r="C206" s="190"/>
      <c r="D206" s="191" t="s">
        <v>74</v>
      </c>
      <c r="E206" s="192" t="s">
        <v>537</v>
      </c>
      <c r="F206" s="192" t="s">
        <v>990</v>
      </c>
      <c r="G206" s="190"/>
      <c r="H206" s="190"/>
      <c r="I206" s="193"/>
      <c r="J206" s="194">
        <f>BK206</f>
        <v>0</v>
      </c>
      <c r="K206" s="190"/>
      <c r="L206" s="195"/>
      <c r="M206" s="196"/>
      <c r="N206" s="197"/>
      <c r="O206" s="197"/>
      <c r="P206" s="198">
        <f>P207+P208</f>
        <v>0</v>
      </c>
      <c r="Q206" s="197"/>
      <c r="R206" s="198">
        <f>R207+R208</f>
        <v>0</v>
      </c>
      <c r="S206" s="197"/>
      <c r="T206" s="199">
        <f>T207+T208</f>
        <v>0</v>
      </c>
      <c r="AR206" s="200" t="s">
        <v>91</v>
      </c>
      <c r="AT206" s="201" t="s">
        <v>74</v>
      </c>
      <c r="AU206" s="201" t="s">
        <v>75</v>
      </c>
      <c r="AY206" s="200" t="s">
        <v>151</v>
      </c>
      <c r="BK206" s="202">
        <f>BK207+BK208</f>
        <v>0</v>
      </c>
    </row>
    <row r="207" spans="2:63" s="12" customFormat="1" ht="22.9" customHeight="1">
      <c r="B207" s="189"/>
      <c r="C207" s="190"/>
      <c r="D207" s="191" t="s">
        <v>74</v>
      </c>
      <c r="E207" s="203" t="s">
        <v>991</v>
      </c>
      <c r="F207" s="203" t="s">
        <v>992</v>
      </c>
      <c r="G207" s="190"/>
      <c r="H207" s="190"/>
      <c r="I207" s="193"/>
      <c r="J207" s="204">
        <f>BK207</f>
        <v>0</v>
      </c>
      <c r="K207" s="190"/>
      <c r="L207" s="195"/>
      <c r="M207" s="196"/>
      <c r="N207" s="197"/>
      <c r="O207" s="197"/>
      <c r="P207" s="198">
        <v>0</v>
      </c>
      <c r="Q207" s="197"/>
      <c r="R207" s="198">
        <v>0</v>
      </c>
      <c r="S207" s="197"/>
      <c r="T207" s="199">
        <v>0</v>
      </c>
      <c r="AR207" s="200" t="s">
        <v>91</v>
      </c>
      <c r="AT207" s="201" t="s">
        <v>74</v>
      </c>
      <c r="AU207" s="201" t="s">
        <v>80</v>
      </c>
      <c r="AY207" s="200" t="s">
        <v>151</v>
      </c>
      <c r="BK207" s="202">
        <v>0</v>
      </c>
    </row>
    <row r="208" spans="2:63" s="12" customFormat="1" ht="22.9" customHeight="1">
      <c r="B208" s="189"/>
      <c r="C208" s="190"/>
      <c r="D208" s="191" t="s">
        <v>74</v>
      </c>
      <c r="E208" s="203" t="s">
        <v>993</v>
      </c>
      <c r="F208" s="203" t="s">
        <v>994</v>
      </c>
      <c r="G208" s="190"/>
      <c r="H208" s="190"/>
      <c r="I208" s="193"/>
      <c r="J208" s="204">
        <f>BK208</f>
        <v>0</v>
      </c>
      <c r="K208" s="190"/>
      <c r="L208" s="195"/>
      <c r="M208" s="196"/>
      <c r="N208" s="197"/>
      <c r="O208" s="197"/>
      <c r="P208" s="198">
        <f>SUM(P209:P214)</f>
        <v>0</v>
      </c>
      <c r="Q208" s="197"/>
      <c r="R208" s="198">
        <f>SUM(R209:R214)</f>
        <v>0</v>
      </c>
      <c r="S208" s="197"/>
      <c r="T208" s="199">
        <f>SUM(T209:T214)</f>
        <v>0</v>
      </c>
      <c r="AR208" s="200" t="s">
        <v>80</v>
      </c>
      <c r="AT208" s="201" t="s">
        <v>74</v>
      </c>
      <c r="AU208" s="201" t="s">
        <v>80</v>
      </c>
      <c r="AY208" s="200" t="s">
        <v>151</v>
      </c>
      <c r="BK208" s="202">
        <f>SUM(BK209:BK214)</f>
        <v>0</v>
      </c>
    </row>
    <row r="209" spans="1:65" s="2" customFormat="1" ht="21.75" customHeight="1">
      <c r="A209" s="31"/>
      <c r="B209" s="32"/>
      <c r="C209" s="205" t="s">
        <v>393</v>
      </c>
      <c r="D209" s="205" t="s">
        <v>153</v>
      </c>
      <c r="E209" s="206" t="s">
        <v>995</v>
      </c>
      <c r="F209" s="207" t="s">
        <v>996</v>
      </c>
      <c r="G209" s="208" t="s">
        <v>172</v>
      </c>
      <c r="H209" s="209">
        <v>3</v>
      </c>
      <c r="I209" s="210"/>
      <c r="J209" s="211">
        <f aca="true" t="shared" si="30" ref="J209:J214">ROUND(I209*H209,2)</f>
        <v>0</v>
      </c>
      <c r="K209" s="207" t="s">
        <v>1</v>
      </c>
      <c r="L209" s="36"/>
      <c r="M209" s="212" t="s">
        <v>1</v>
      </c>
      <c r="N209" s="213" t="s">
        <v>40</v>
      </c>
      <c r="O209" s="68"/>
      <c r="P209" s="214">
        <f aca="true" t="shared" si="31" ref="P209:P214">O209*H209</f>
        <v>0</v>
      </c>
      <c r="Q209" s="214">
        <v>0</v>
      </c>
      <c r="R209" s="214">
        <f aca="true" t="shared" si="32" ref="R209:R214">Q209*H209</f>
        <v>0</v>
      </c>
      <c r="S209" s="214">
        <v>0</v>
      </c>
      <c r="T209" s="215">
        <f aca="true" t="shared" si="33" ref="T209:T214"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16" t="s">
        <v>158</v>
      </c>
      <c r="AT209" s="216" t="s">
        <v>153</v>
      </c>
      <c r="AU209" s="216" t="s">
        <v>84</v>
      </c>
      <c r="AY209" s="14" t="s">
        <v>151</v>
      </c>
      <c r="BE209" s="217">
        <f aca="true" t="shared" si="34" ref="BE209:BE214">IF(N209="základní",J209,0)</f>
        <v>0</v>
      </c>
      <c r="BF209" s="217">
        <f aca="true" t="shared" si="35" ref="BF209:BF214">IF(N209="snížená",J209,0)</f>
        <v>0</v>
      </c>
      <c r="BG209" s="217">
        <f aca="true" t="shared" si="36" ref="BG209:BG214">IF(N209="zákl. přenesená",J209,0)</f>
        <v>0</v>
      </c>
      <c r="BH209" s="217">
        <f aca="true" t="shared" si="37" ref="BH209:BH214">IF(N209="sníž. přenesená",J209,0)</f>
        <v>0</v>
      </c>
      <c r="BI209" s="217">
        <f aca="true" t="shared" si="38" ref="BI209:BI214">IF(N209="nulová",J209,0)</f>
        <v>0</v>
      </c>
      <c r="BJ209" s="14" t="s">
        <v>80</v>
      </c>
      <c r="BK209" s="217">
        <f aca="true" t="shared" si="39" ref="BK209:BK214">ROUND(I209*H209,2)</f>
        <v>0</v>
      </c>
      <c r="BL209" s="14" t="s">
        <v>158</v>
      </c>
      <c r="BM209" s="216" t="s">
        <v>623</v>
      </c>
    </row>
    <row r="210" spans="1:65" s="2" customFormat="1" ht="16.5" customHeight="1">
      <c r="A210" s="31"/>
      <c r="B210" s="32"/>
      <c r="C210" s="205" t="s">
        <v>397</v>
      </c>
      <c r="D210" s="205" t="s">
        <v>153</v>
      </c>
      <c r="E210" s="206" t="s">
        <v>999</v>
      </c>
      <c r="F210" s="207" t="s">
        <v>1000</v>
      </c>
      <c r="G210" s="208" t="s">
        <v>172</v>
      </c>
      <c r="H210" s="209">
        <v>0</v>
      </c>
      <c r="I210" s="210"/>
      <c r="J210" s="211">
        <f t="shared" si="30"/>
        <v>0</v>
      </c>
      <c r="K210" s="207" t="s">
        <v>1</v>
      </c>
      <c r="L210" s="36"/>
      <c r="M210" s="212" t="s">
        <v>1</v>
      </c>
      <c r="N210" s="213" t="s">
        <v>40</v>
      </c>
      <c r="O210" s="68"/>
      <c r="P210" s="214">
        <f t="shared" si="31"/>
        <v>0</v>
      </c>
      <c r="Q210" s="214">
        <v>0</v>
      </c>
      <c r="R210" s="214">
        <f t="shared" si="32"/>
        <v>0</v>
      </c>
      <c r="S210" s="214">
        <v>0</v>
      </c>
      <c r="T210" s="215">
        <f t="shared" si="3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16" t="s">
        <v>158</v>
      </c>
      <c r="AT210" s="216" t="s">
        <v>153</v>
      </c>
      <c r="AU210" s="216" t="s">
        <v>84</v>
      </c>
      <c r="AY210" s="14" t="s">
        <v>151</v>
      </c>
      <c r="BE210" s="217">
        <f t="shared" si="34"/>
        <v>0</v>
      </c>
      <c r="BF210" s="217">
        <f t="shared" si="35"/>
        <v>0</v>
      </c>
      <c r="BG210" s="217">
        <f t="shared" si="36"/>
        <v>0</v>
      </c>
      <c r="BH210" s="217">
        <f t="shared" si="37"/>
        <v>0</v>
      </c>
      <c r="BI210" s="217">
        <f t="shared" si="38"/>
        <v>0</v>
      </c>
      <c r="BJ210" s="14" t="s">
        <v>80</v>
      </c>
      <c r="BK210" s="217">
        <f t="shared" si="39"/>
        <v>0</v>
      </c>
      <c r="BL210" s="14" t="s">
        <v>158</v>
      </c>
      <c r="BM210" s="216" t="s">
        <v>631</v>
      </c>
    </row>
    <row r="211" spans="1:65" s="2" customFormat="1" ht="16.5" customHeight="1">
      <c r="A211" s="31"/>
      <c r="B211" s="32"/>
      <c r="C211" s="219" t="s">
        <v>401</v>
      </c>
      <c r="D211" s="219" t="s">
        <v>537</v>
      </c>
      <c r="E211" s="220" t="s">
        <v>1371</v>
      </c>
      <c r="F211" s="221" t="s">
        <v>1372</v>
      </c>
      <c r="G211" s="222" t="s">
        <v>172</v>
      </c>
      <c r="H211" s="223">
        <v>1</v>
      </c>
      <c r="I211" s="224"/>
      <c r="J211" s="225">
        <f t="shared" si="30"/>
        <v>0</v>
      </c>
      <c r="K211" s="221" t="s">
        <v>1</v>
      </c>
      <c r="L211" s="226"/>
      <c r="M211" s="227" t="s">
        <v>1</v>
      </c>
      <c r="N211" s="228" t="s">
        <v>40</v>
      </c>
      <c r="O211" s="68"/>
      <c r="P211" s="214">
        <f t="shared" si="31"/>
        <v>0</v>
      </c>
      <c r="Q211" s="214">
        <v>0</v>
      </c>
      <c r="R211" s="214">
        <f t="shared" si="32"/>
        <v>0</v>
      </c>
      <c r="S211" s="214">
        <v>0</v>
      </c>
      <c r="T211" s="215">
        <f t="shared" si="3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16" t="s">
        <v>185</v>
      </c>
      <c r="AT211" s="216" t="s">
        <v>537</v>
      </c>
      <c r="AU211" s="216" t="s">
        <v>84</v>
      </c>
      <c r="AY211" s="14" t="s">
        <v>151</v>
      </c>
      <c r="BE211" s="217">
        <f t="shared" si="34"/>
        <v>0</v>
      </c>
      <c r="BF211" s="217">
        <f t="shared" si="35"/>
        <v>0</v>
      </c>
      <c r="BG211" s="217">
        <f t="shared" si="36"/>
        <v>0</v>
      </c>
      <c r="BH211" s="217">
        <f t="shared" si="37"/>
        <v>0</v>
      </c>
      <c r="BI211" s="217">
        <f t="shared" si="38"/>
        <v>0</v>
      </c>
      <c r="BJ211" s="14" t="s">
        <v>80</v>
      </c>
      <c r="BK211" s="217">
        <f t="shared" si="39"/>
        <v>0</v>
      </c>
      <c r="BL211" s="14" t="s">
        <v>158</v>
      </c>
      <c r="BM211" s="216" t="s">
        <v>641</v>
      </c>
    </row>
    <row r="212" spans="1:65" s="2" customFormat="1" ht="16.5" customHeight="1">
      <c r="A212" s="31"/>
      <c r="B212" s="32"/>
      <c r="C212" s="205" t="s">
        <v>405</v>
      </c>
      <c r="D212" s="205" t="s">
        <v>153</v>
      </c>
      <c r="E212" s="206" t="s">
        <v>1025</v>
      </c>
      <c r="F212" s="207" t="s">
        <v>1026</v>
      </c>
      <c r="G212" s="208" t="s">
        <v>1027</v>
      </c>
      <c r="H212" s="209">
        <v>5</v>
      </c>
      <c r="I212" s="210"/>
      <c r="J212" s="211">
        <f t="shared" si="30"/>
        <v>0</v>
      </c>
      <c r="K212" s="207" t="s">
        <v>1</v>
      </c>
      <c r="L212" s="36"/>
      <c r="M212" s="212" t="s">
        <v>1</v>
      </c>
      <c r="N212" s="213" t="s">
        <v>40</v>
      </c>
      <c r="O212" s="68"/>
      <c r="P212" s="214">
        <f t="shared" si="31"/>
        <v>0</v>
      </c>
      <c r="Q212" s="214">
        <v>0</v>
      </c>
      <c r="R212" s="214">
        <f t="shared" si="32"/>
        <v>0</v>
      </c>
      <c r="S212" s="214">
        <v>0</v>
      </c>
      <c r="T212" s="215">
        <f t="shared" si="3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16" t="s">
        <v>158</v>
      </c>
      <c r="AT212" s="216" t="s">
        <v>153</v>
      </c>
      <c r="AU212" s="216" t="s">
        <v>84</v>
      </c>
      <c r="AY212" s="14" t="s">
        <v>151</v>
      </c>
      <c r="BE212" s="217">
        <f t="shared" si="34"/>
        <v>0</v>
      </c>
      <c r="BF212" s="217">
        <f t="shared" si="35"/>
        <v>0</v>
      </c>
      <c r="BG212" s="217">
        <f t="shared" si="36"/>
        <v>0</v>
      </c>
      <c r="BH212" s="217">
        <f t="shared" si="37"/>
        <v>0</v>
      </c>
      <c r="BI212" s="217">
        <f t="shared" si="38"/>
        <v>0</v>
      </c>
      <c r="BJ212" s="14" t="s">
        <v>80</v>
      </c>
      <c r="BK212" s="217">
        <f t="shared" si="39"/>
        <v>0</v>
      </c>
      <c r="BL212" s="14" t="s">
        <v>158</v>
      </c>
      <c r="BM212" s="216" t="s">
        <v>649</v>
      </c>
    </row>
    <row r="213" spans="1:65" s="2" customFormat="1" ht="16.5" customHeight="1">
      <c r="A213" s="31"/>
      <c r="B213" s="32"/>
      <c r="C213" s="205" t="s">
        <v>409</v>
      </c>
      <c r="D213" s="205" t="s">
        <v>153</v>
      </c>
      <c r="E213" s="206" t="s">
        <v>1373</v>
      </c>
      <c r="F213" s="207" t="s">
        <v>1374</v>
      </c>
      <c r="G213" s="208" t="s">
        <v>1063</v>
      </c>
      <c r="H213" s="209">
        <v>1</v>
      </c>
      <c r="I213" s="210"/>
      <c r="J213" s="211">
        <f t="shared" si="30"/>
        <v>0</v>
      </c>
      <c r="K213" s="207" t="s">
        <v>1</v>
      </c>
      <c r="L213" s="36"/>
      <c r="M213" s="212" t="s">
        <v>1</v>
      </c>
      <c r="N213" s="213" t="s">
        <v>40</v>
      </c>
      <c r="O213" s="68"/>
      <c r="P213" s="214">
        <f t="shared" si="31"/>
        <v>0</v>
      </c>
      <c r="Q213" s="214">
        <v>0</v>
      </c>
      <c r="R213" s="214">
        <f t="shared" si="32"/>
        <v>0</v>
      </c>
      <c r="S213" s="214">
        <v>0</v>
      </c>
      <c r="T213" s="215">
        <f t="shared" si="3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16" t="s">
        <v>158</v>
      </c>
      <c r="AT213" s="216" t="s">
        <v>153</v>
      </c>
      <c r="AU213" s="216" t="s">
        <v>84</v>
      </c>
      <c r="AY213" s="14" t="s">
        <v>151</v>
      </c>
      <c r="BE213" s="217">
        <f t="shared" si="34"/>
        <v>0</v>
      </c>
      <c r="BF213" s="217">
        <f t="shared" si="35"/>
        <v>0</v>
      </c>
      <c r="BG213" s="217">
        <f t="shared" si="36"/>
        <v>0</v>
      </c>
      <c r="BH213" s="217">
        <f t="shared" si="37"/>
        <v>0</v>
      </c>
      <c r="BI213" s="217">
        <f t="shared" si="38"/>
        <v>0</v>
      </c>
      <c r="BJ213" s="14" t="s">
        <v>80</v>
      </c>
      <c r="BK213" s="217">
        <f t="shared" si="39"/>
        <v>0</v>
      </c>
      <c r="BL213" s="14" t="s">
        <v>158</v>
      </c>
      <c r="BM213" s="216" t="s">
        <v>1003</v>
      </c>
    </row>
    <row r="214" spans="1:65" s="2" customFormat="1" ht="16.5" customHeight="1">
      <c r="A214" s="31"/>
      <c r="B214" s="32"/>
      <c r="C214" s="219" t="s">
        <v>413</v>
      </c>
      <c r="D214" s="219" t="s">
        <v>537</v>
      </c>
      <c r="E214" s="220" t="s">
        <v>1032</v>
      </c>
      <c r="F214" s="221" t="s">
        <v>1033</v>
      </c>
      <c r="G214" s="222" t="s">
        <v>172</v>
      </c>
      <c r="H214" s="223">
        <v>1</v>
      </c>
      <c r="I214" s="224"/>
      <c r="J214" s="225">
        <f t="shared" si="30"/>
        <v>0</v>
      </c>
      <c r="K214" s="221" t="s">
        <v>1</v>
      </c>
      <c r="L214" s="226"/>
      <c r="M214" s="227" t="s">
        <v>1</v>
      </c>
      <c r="N214" s="228" t="s">
        <v>40</v>
      </c>
      <c r="O214" s="68"/>
      <c r="P214" s="214">
        <f t="shared" si="31"/>
        <v>0</v>
      </c>
      <c r="Q214" s="214">
        <v>0</v>
      </c>
      <c r="R214" s="214">
        <f t="shared" si="32"/>
        <v>0</v>
      </c>
      <c r="S214" s="214">
        <v>0</v>
      </c>
      <c r="T214" s="215">
        <f t="shared" si="3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16" t="s">
        <v>185</v>
      </c>
      <c r="AT214" s="216" t="s">
        <v>537</v>
      </c>
      <c r="AU214" s="216" t="s">
        <v>84</v>
      </c>
      <c r="AY214" s="14" t="s">
        <v>151</v>
      </c>
      <c r="BE214" s="217">
        <f t="shared" si="34"/>
        <v>0</v>
      </c>
      <c r="BF214" s="217">
        <f t="shared" si="35"/>
        <v>0</v>
      </c>
      <c r="BG214" s="217">
        <f t="shared" si="36"/>
        <v>0</v>
      </c>
      <c r="BH214" s="217">
        <f t="shared" si="37"/>
        <v>0</v>
      </c>
      <c r="BI214" s="217">
        <f t="shared" si="38"/>
        <v>0</v>
      </c>
      <c r="BJ214" s="14" t="s">
        <v>80</v>
      </c>
      <c r="BK214" s="217">
        <f t="shared" si="39"/>
        <v>0</v>
      </c>
      <c r="BL214" s="14" t="s">
        <v>158</v>
      </c>
      <c r="BM214" s="216" t="s">
        <v>1006</v>
      </c>
    </row>
    <row r="215" spans="2:63" s="12" customFormat="1" ht="25.9" customHeight="1">
      <c r="B215" s="189"/>
      <c r="C215" s="190"/>
      <c r="D215" s="191" t="s">
        <v>74</v>
      </c>
      <c r="E215" s="192" t="s">
        <v>872</v>
      </c>
      <c r="F215" s="192" t="s">
        <v>873</v>
      </c>
      <c r="G215" s="190"/>
      <c r="H215" s="190"/>
      <c r="I215" s="193"/>
      <c r="J215" s="194">
        <f>BK215</f>
        <v>0</v>
      </c>
      <c r="K215" s="190"/>
      <c r="L215" s="195"/>
      <c r="M215" s="196"/>
      <c r="N215" s="197"/>
      <c r="O215" s="197"/>
      <c r="P215" s="198">
        <f>P216</f>
        <v>0</v>
      </c>
      <c r="Q215" s="197"/>
      <c r="R215" s="198">
        <f>R216</f>
        <v>0</v>
      </c>
      <c r="S215" s="197"/>
      <c r="T215" s="199">
        <f>T216</f>
        <v>0</v>
      </c>
      <c r="AR215" s="200" t="s">
        <v>158</v>
      </c>
      <c r="AT215" s="201" t="s">
        <v>74</v>
      </c>
      <c r="AU215" s="201" t="s">
        <v>75</v>
      </c>
      <c r="AY215" s="200" t="s">
        <v>151</v>
      </c>
      <c r="BK215" s="202">
        <f>BK216</f>
        <v>0</v>
      </c>
    </row>
    <row r="216" spans="2:63" s="12" customFormat="1" ht="22.9" customHeight="1">
      <c r="B216" s="189"/>
      <c r="C216" s="190"/>
      <c r="D216" s="191" t="s">
        <v>74</v>
      </c>
      <c r="E216" s="203" t="s">
        <v>1049</v>
      </c>
      <c r="F216" s="203" t="s">
        <v>1050</v>
      </c>
      <c r="G216" s="190"/>
      <c r="H216" s="190"/>
      <c r="I216" s="193"/>
      <c r="J216" s="204">
        <f>BK216</f>
        <v>0</v>
      </c>
      <c r="K216" s="190"/>
      <c r="L216" s="195"/>
      <c r="M216" s="196"/>
      <c r="N216" s="197"/>
      <c r="O216" s="197"/>
      <c r="P216" s="198">
        <f>SUM(P217:P219)</f>
        <v>0</v>
      </c>
      <c r="Q216" s="197"/>
      <c r="R216" s="198">
        <f>SUM(R217:R219)</f>
        <v>0</v>
      </c>
      <c r="S216" s="197"/>
      <c r="T216" s="199">
        <f>SUM(T217:T219)</f>
        <v>0</v>
      </c>
      <c r="AR216" s="200" t="s">
        <v>174</v>
      </c>
      <c r="AT216" s="201" t="s">
        <v>74</v>
      </c>
      <c r="AU216" s="201" t="s">
        <v>80</v>
      </c>
      <c r="AY216" s="200" t="s">
        <v>151</v>
      </c>
      <c r="BK216" s="202">
        <f>SUM(BK217:BK219)</f>
        <v>0</v>
      </c>
    </row>
    <row r="217" spans="1:65" s="2" customFormat="1" ht="16.5" customHeight="1">
      <c r="A217" s="31"/>
      <c r="B217" s="32"/>
      <c r="C217" s="205" t="s">
        <v>417</v>
      </c>
      <c r="D217" s="205" t="s">
        <v>153</v>
      </c>
      <c r="E217" s="206" t="s">
        <v>1051</v>
      </c>
      <c r="F217" s="207" t="s">
        <v>1052</v>
      </c>
      <c r="G217" s="208" t="s">
        <v>1053</v>
      </c>
      <c r="H217" s="209">
        <v>1</v>
      </c>
      <c r="I217" s="210"/>
      <c r="J217" s="211">
        <f>ROUND(I217*H217,2)</f>
        <v>0</v>
      </c>
      <c r="K217" s="207" t="s">
        <v>1</v>
      </c>
      <c r="L217" s="36"/>
      <c r="M217" s="212" t="s">
        <v>1</v>
      </c>
      <c r="N217" s="213" t="s">
        <v>40</v>
      </c>
      <c r="O217" s="68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16" t="s">
        <v>158</v>
      </c>
      <c r="AT217" s="216" t="s">
        <v>153</v>
      </c>
      <c r="AU217" s="216" t="s">
        <v>84</v>
      </c>
      <c r="AY217" s="14" t="s">
        <v>151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4" t="s">
        <v>80</v>
      </c>
      <c r="BK217" s="217">
        <f>ROUND(I217*H217,2)</f>
        <v>0</v>
      </c>
      <c r="BL217" s="14" t="s">
        <v>158</v>
      </c>
      <c r="BM217" s="216" t="s">
        <v>1009</v>
      </c>
    </row>
    <row r="218" spans="1:65" s="2" customFormat="1" ht="16.5" customHeight="1">
      <c r="A218" s="31"/>
      <c r="B218" s="32"/>
      <c r="C218" s="205" t="s">
        <v>421</v>
      </c>
      <c r="D218" s="205" t="s">
        <v>153</v>
      </c>
      <c r="E218" s="206" t="s">
        <v>1055</v>
      </c>
      <c r="F218" s="207" t="s">
        <v>1056</v>
      </c>
      <c r="G218" s="208" t="s">
        <v>1027</v>
      </c>
      <c r="H218" s="209">
        <v>2</v>
      </c>
      <c r="I218" s="210"/>
      <c r="J218" s="211">
        <f>ROUND(I218*H218,2)</f>
        <v>0</v>
      </c>
      <c r="K218" s="207" t="s">
        <v>1</v>
      </c>
      <c r="L218" s="36"/>
      <c r="M218" s="212" t="s">
        <v>1</v>
      </c>
      <c r="N218" s="213" t="s">
        <v>40</v>
      </c>
      <c r="O218" s="68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16" t="s">
        <v>158</v>
      </c>
      <c r="AT218" s="216" t="s">
        <v>153</v>
      </c>
      <c r="AU218" s="216" t="s">
        <v>84</v>
      </c>
      <c r="AY218" s="14" t="s">
        <v>151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4" t="s">
        <v>80</v>
      </c>
      <c r="BK218" s="217">
        <f>ROUND(I218*H218,2)</f>
        <v>0</v>
      </c>
      <c r="BL218" s="14" t="s">
        <v>158</v>
      </c>
      <c r="BM218" s="216" t="s">
        <v>1012</v>
      </c>
    </row>
    <row r="219" spans="1:65" s="2" customFormat="1" ht="16.5" customHeight="1">
      <c r="A219" s="31"/>
      <c r="B219" s="32"/>
      <c r="C219" s="205" t="s">
        <v>425</v>
      </c>
      <c r="D219" s="205" t="s">
        <v>153</v>
      </c>
      <c r="E219" s="206" t="s">
        <v>1061</v>
      </c>
      <c r="F219" s="207" t="s">
        <v>1062</v>
      </c>
      <c r="G219" s="208" t="s">
        <v>1063</v>
      </c>
      <c r="H219" s="209">
        <v>1</v>
      </c>
      <c r="I219" s="210"/>
      <c r="J219" s="211">
        <f>ROUND(I219*H219,2)</f>
        <v>0</v>
      </c>
      <c r="K219" s="207" t="s">
        <v>1</v>
      </c>
      <c r="L219" s="36"/>
      <c r="M219" s="229" t="s">
        <v>1</v>
      </c>
      <c r="N219" s="230" t="s">
        <v>40</v>
      </c>
      <c r="O219" s="231"/>
      <c r="P219" s="232">
        <f>O219*H219</f>
        <v>0</v>
      </c>
      <c r="Q219" s="232">
        <v>0</v>
      </c>
      <c r="R219" s="232">
        <f>Q219*H219</f>
        <v>0</v>
      </c>
      <c r="S219" s="232">
        <v>0</v>
      </c>
      <c r="T219" s="233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16" t="s">
        <v>158</v>
      </c>
      <c r="AT219" s="216" t="s">
        <v>153</v>
      </c>
      <c r="AU219" s="216" t="s">
        <v>84</v>
      </c>
      <c r="AY219" s="14" t="s">
        <v>151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4" t="s">
        <v>80</v>
      </c>
      <c r="BK219" s="217">
        <f>ROUND(I219*H219,2)</f>
        <v>0</v>
      </c>
      <c r="BL219" s="14" t="s">
        <v>158</v>
      </c>
      <c r="BM219" s="216" t="s">
        <v>1015</v>
      </c>
    </row>
    <row r="220" spans="1:31" s="2" customFormat="1" ht="6.95" customHeight="1">
      <c r="A220" s="31"/>
      <c r="B220" s="51"/>
      <c r="C220" s="52"/>
      <c r="D220" s="52"/>
      <c r="E220" s="52"/>
      <c r="F220" s="52"/>
      <c r="G220" s="52"/>
      <c r="H220" s="52"/>
      <c r="I220" s="155"/>
      <c r="J220" s="52"/>
      <c r="K220" s="52"/>
      <c r="L220" s="36"/>
      <c r="M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</row>
  </sheetData>
  <sheetProtection algorithmName="SHA-512" hashValue="QkOxHrhalja0Q4zyy+SsODjgvbOhbdkomSI29hpqvaWByYBM2xW62gbx0e9lIVE4weFtPIAVs5gU7mA0sj4mKg==" saltValue="SkzYd71AMHuJIX5sinvmInN8LUS2w0yOsi10/e/WhYk1fWvtjSYMns4DtgahyMPLoarPiDCQFaHMPMNpxAM1ZQ==" spinCount="100000" sheet="1" objects="1" scenarios="1" formatColumns="0" formatRows="0" autoFilter="0"/>
  <autoFilter ref="C136:K219"/>
  <mergeCells count="12">
    <mergeCell ref="E129:H129"/>
    <mergeCell ref="L2:V2"/>
    <mergeCell ref="E85:H85"/>
    <mergeCell ref="E87:H87"/>
    <mergeCell ref="E89:H89"/>
    <mergeCell ref="E125:H125"/>
    <mergeCell ref="E127:H12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Dana Kocová</cp:lastModifiedBy>
  <dcterms:created xsi:type="dcterms:W3CDTF">2020-05-20T07:48:17Z</dcterms:created>
  <dcterms:modified xsi:type="dcterms:W3CDTF">2020-05-20T11:17:33Z</dcterms:modified>
  <cp:category/>
  <cp:version/>
  <cp:contentType/>
  <cp:contentStatus/>
</cp:coreProperties>
</file>