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V\_Akce\2020\II201 Mariánský Týnec, stabilizace svahu\PD\_rozpočet\"/>
    </mc:Choice>
  </mc:AlternateContent>
  <bookViews>
    <workbookView xWindow="0" yWindow="0" windowWidth="28800" windowHeight="12330"/>
  </bookViews>
  <sheets>
    <sheet name="Rekapitulace stavby" sheetId="1" r:id="rId1"/>
    <sheet name="SO 101 - Komunikace" sheetId="2" r:id="rId2"/>
    <sheet name="SO 201 - Opěrná zeď" sheetId="3" r:id="rId3"/>
    <sheet name="VRN - Vedlejší rozpočtové..." sheetId="4" r:id="rId4"/>
    <sheet name="Pokyny pro vyplnění" sheetId="5" r:id="rId5"/>
  </sheets>
  <definedNames>
    <definedName name="_xlnm._FilterDatabase" localSheetId="1" hidden="1">'SO 101 - Komunikace'!$C$82:$K$231</definedName>
    <definedName name="_xlnm._FilterDatabase" localSheetId="2" hidden="1">'SO 201 - Opěrná zeď'!$C$81:$K$237</definedName>
    <definedName name="_xlnm._FilterDatabase" localSheetId="3" hidden="1">'VRN - Vedlejší rozpočtové...'!$C$77:$K$103</definedName>
    <definedName name="_xlnm.Print_Titles" localSheetId="0">'Rekapitulace stavby'!$49:$49</definedName>
    <definedName name="_xlnm.Print_Titles" localSheetId="1">'SO 101 - Komunikace'!$82:$82</definedName>
    <definedName name="_xlnm.Print_Titles" localSheetId="2">'SO 201 - Opěrná zeď'!$81:$81</definedName>
    <definedName name="_xlnm.Print_Titles" localSheetId="3">'VRN - Vedlejší rozpočtové...'!$77:$77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101 - Komunikace'!$C$4:$J$36,'SO 101 - Komunikace'!$C$42:$J$64,'SO 101 - Komunikace'!$C$70:$K$231</definedName>
    <definedName name="_xlnm.Print_Area" localSheetId="2">'SO 201 - Opěrná zeď'!$C$4:$J$36,'SO 201 - Opěrná zeď'!$C$42:$J$63,'SO 201 - Opěrná zeď'!$C$69:$K$237</definedName>
    <definedName name="_xlnm.Print_Area" localSheetId="3">'VRN - Vedlejší rozpočtové...'!$C$4:$J$36,'VRN - Vedlejší rozpočtové...'!$C$42:$J$59,'VRN - Vedlejší rozpočtové...'!$C$65:$K$103</definedName>
  </definedNames>
  <calcPr calcId="162913"/>
</workbook>
</file>

<file path=xl/calcChain.xml><?xml version="1.0" encoding="utf-8"?>
<calcChain xmlns="http://schemas.openxmlformats.org/spreadsheetml/2006/main">
  <c r="BK91" i="4" l="1"/>
  <c r="BI91" i="4"/>
  <c r="BH91" i="4"/>
  <c r="BG91" i="4"/>
  <c r="BF91" i="4"/>
  <c r="T91" i="4"/>
  <c r="R91" i="4"/>
  <c r="P91" i="4"/>
  <c r="J91" i="4"/>
  <c r="BE91" i="4" s="1"/>
  <c r="AY54" i="1" l="1"/>
  <c r="AX54" i="1"/>
  <c r="BI101" i="4"/>
  <c r="BH101" i="4"/>
  <c r="BG101" i="4"/>
  <c r="BF101" i="4"/>
  <c r="T101" i="4"/>
  <c r="R101" i="4"/>
  <c r="P101" i="4"/>
  <c r="BK101" i="4"/>
  <c r="J101" i="4"/>
  <c r="BE101" i="4"/>
  <c r="BI98" i="4"/>
  <c r="BH98" i="4"/>
  <c r="BG98" i="4"/>
  <c r="BF98" i="4"/>
  <c r="T98" i="4"/>
  <c r="R98" i="4"/>
  <c r="P98" i="4"/>
  <c r="BK98" i="4"/>
  <c r="J98" i="4"/>
  <c r="BE98" i="4"/>
  <c r="BI94" i="4"/>
  <c r="BH94" i="4"/>
  <c r="BG94" i="4"/>
  <c r="BF94" i="4"/>
  <c r="T94" i="4"/>
  <c r="R94" i="4"/>
  <c r="P94" i="4"/>
  <c r="BK94" i="4"/>
  <c r="J94" i="4"/>
  <c r="BE94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4" i="4"/>
  <c r="BH84" i="4"/>
  <c r="BG84" i="4"/>
  <c r="BF84" i="4"/>
  <c r="T84" i="4"/>
  <c r="R84" i="4"/>
  <c r="P84" i="4"/>
  <c r="BK84" i="4"/>
  <c r="J84" i="4"/>
  <c r="BE84" i="4"/>
  <c r="BI81" i="4"/>
  <c r="F34" i="4" s="1"/>
  <c r="BD54" i="1" s="1"/>
  <c r="BH81" i="4"/>
  <c r="BG81" i="4"/>
  <c r="BF81" i="4"/>
  <c r="T81" i="4"/>
  <c r="T80" i="4" s="1"/>
  <c r="T79" i="4" s="1"/>
  <c r="T78" i="4" s="1"/>
  <c r="R81" i="4"/>
  <c r="P81" i="4"/>
  <c r="BK81" i="4"/>
  <c r="J81" i="4"/>
  <c r="BE81" i="4" s="1"/>
  <c r="F33" i="4"/>
  <c r="BC54" i="1" s="1"/>
  <c r="F72" i="4"/>
  <c r="E70" i="4"/>
  <c r="F49" i="4"/>
  <c r="E47" i="4"/>
  <c r="J21" i="4"/>
  <c r="E21" i="4"/>
  <c r="J74" i="4" s="1"/>
  <c r="J20" i="4"/>
  <c r="J18" i="4"/>
  <c r="E18" i="4"/>
  <c r="F52" i="4" s="1"/>
  <c r="J17" i="4"/>
  <c r="J15" i="4"/>
  <c r="E15" i="4"/>
  <c r="F74" i="4" s="1"/>
  <c r="J14" i="4"/>
  <c r="J12" i="4"/>
  <c r="J72" i="4" s="1"/>
  <c r="E7" i="4"/>
  <c r="E45" i="4" s="1"/>
  <c r="E68" i="4"/>
  <c r="AY53" i="1"/>
  <c r="AX53" i="1"/>
  <c r="BI234" i="3"/>
  <c r="BH234" i="3"/>
  <c r="BG234" i="3"/>
  <c r="BF234" i="3"/>
  <c r="T234" i="3"/>
  <c r="R234" i="3"/>
  <c r="P234" i="3"/>
  <c r="BK234" i="3"/>
  <c r="J234" i="3"/>
  <c r="BE234" i="3" s="1"/>
  <c r="BI229" i="3"/>
  <c r="BH229" i="3"/>
  <c r="BG229" i="3"/>
  <c r="BF229" i="3"/>
  <c r="T229" i="3"/>
  <c r="T228" i="3" s="1"/>
  <c r="R229" i="3"/>
  <c r="R228" i="3" s="1"/>
  <c r="P229" i="3"/>
  <c r="P228" i="3" s="1"/>
  <c r="BK229" i="3"/>
  <c r="BK228" i="3" s="1"/>
  <c r="J228" i="3" s="1"/>
  <c r="J62" i="3" s="1"/>
  <c r="J229" i="3"/>
  <c r="BE229" i="3"/>
  <c r="BI224" i="3"/>
  <c r="BH224" i="3"/>
  <c r="BG224" i="3"/>
  <c r="BF224" i="3"/>
  <c r="T224" i="3"/>
  <c r="R224" i="3"/>
  <c r="P224" i="3"/>
  <c r="BK224" i="3"/>
  <c r="J224" i="3"/>
  <c r="BE224" i="3" s="1"/>
  <c r="BI220" i="3"/>
  <c r="BH220" i="3"/>
  <c r="BG220" i="3"/>
  <c r="BF220" i="3"/>
  <c r="T220" i="3"/>
  <c r="R220" i="3"/>
  <c r="P220" i="3"/>
  <c r="BK220" i="3"/>
  <c r="J220" i="3"/>
  <c r="BE220" i="3" s="1"/>
  <c r="BI215" i="3"/>
  <c r="BH215" i="3"/>
  <c r="BG215" i="3"/>
  <c r="BF215" i="3"/>
  <c r="T215" i="3"/>
  <c r="R215" i="3"/>
  <c r="P215" i="3"/>
  <c r="BK215" i="3"/>
  <c r="J215" i="3"/>
  <c r="BE215" i="3" s="1"/>
  <c r="BI211" i="3"/>
  <c r="BH211" i="3"/>
  <c r="BG211" i="3"/>
  <c r="BF211" i="3"/>
  <c r="T211" i="3"/>
  <c r="R211" i="3"/>
  <c r="P211" i="3"/>
  <c r="BK211" i="3"/>
  <c r="J211" i="3"/>
  <c r="BE211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T205" i="3" s="1"/>
  <c r="R206" i="3"/>
  <c r="R205" i="3" s="1"/>
  <c r="P206" i="3"/>
  <c r="P205" i="3" s="1"/>
  <c r="BK206" i="3"/>
  <c r="BK205" i="3" s="1"/>
  <c r="J205" i="3" s="1"/>
  <c r="J61" i="3" s="1"/>
  <c r="J206" i="3"/>
  <c r="BE206" i="3"/>
  <c r="BI201" i="3"/>
  <c r="BH201" i="3"/>
  <c r="BG201" i="3"/>
  <c r="BF201" i="3"/>
  <c r="T201" i="3"/>
  <c r="T200" i="3" s="1"/>
  <c r="R201" i="3"/>
  <c r="R200" i="3" s="1"/>
  <c r="P201" i="3"/>
  <c r="P200" i="3" s="1"/>
  <c r="BK201" i="3"/>
  <c r="BK200" i="3" s="1"/>
  <c r="J200" i="3" s="1"/>
  <c r="J60" i="3" s="1"/>
  <c r="J201" i="3"/>
  <c r="BE201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 s="1"/>
  <c r="BI188" i="3"/>
  <c r="BH188" i="3"/>
  <c r="BG188" i="3"/>
  <c r="BF188" i="3"/>
  <c r="T188" i="3"/>
  <c r="R188" i="3"/>
  <c r="P188" i="3"/>
  <c r="BK188" i="3"/>
  <c r="J188" i="3"/>
  <c r="BE188" i="3" s="1"/>
  <c r="BI184" i="3"/>
  <c r="BH184" i="3"/>
  <c r="BG184" i="3"/>
  <c r="BF184" i="3"/>
  <c r="T184" i="3"/>
  <c r="R184" i="3"/>
  <c r="P184" i="3"/>
  <c r="BK184" i="3"/>
  <c r="J184" i="3"/>
  <c r="BE184" i="3" s="1"/>
  <c r="BI180" i="3"/>
  <c r="BH180" i="3"/>
  <c r="BG180" i="3"/>
  <c r="BF180" i="3"/>
  <c r="T180" i="3"/>
  <c r="R180" i="3"/>
  <c r="P180" i="3"/>
  <c r="BK180" i="3"/>
  <c r="J180" i="3"/>
  <c r="BE180" i="3" s="1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T171" i="3"/>
  <c r="R171" i="3"/>
  <c r="P171" i="3"/>
  <c r="BK171" i="3"/>
  <c r="J171" i="3"/>
  <c r="BE171" i="3" s="1"/>
  <c r="BI166" i="3"/>
  <c r="BH166" i="3"/>
  <c r="BG166" i="3"/>
  <c r="BF166" i="3"/>
  <c r="T166" i="3"/>
  <c r="R166" i="3"/>
  <c r="P166" i="3"/>
  <c r="BK166" i="3"/>
  <c r="J166" i="3"/>
  <c r="BE166" i="3" s="1"/>
  <c r="BI161" i="3"/>
  <c r="BH161" i="3"/>
  <c r="BG161" i="3"/>
  <c r="BF161" i="3"/>
  <c r="T161" i="3"/>
  <c r="R161" i="3"/>
  <c r="P161" i="3"/>
  <c r="BK161" i="3"/>
  <c r="J161" i="3"/>
  <c r="BE161" i="3" s="1"/>
  <c r="BI156" i="3"/>
  <c r="BH156" i="3"/>
  <c r="BG156" i="3"/>
  <c r="BF156" i="3"/>
  <c r="T156" i="3"/>
  <c r="R156" i="3"/>
  <c r="P156" i="3"/>
  <c r="BK156" i="3"/>
  <c r="J156" i="3"/>
  <c r="BE156" i="3" s="1"/>
  <c r="BI152" i="3"/>
  <c r="BH152" i="3"/>
  <c r="BG152" i="3"/>
  <c r="BF152" i="3"/>
  <c r="T152" i="3"/>
  <c r="R152" i="3"/>
  <c r="P152" i="3"/>
  <c r="BK152" i="3"/>
  <c r="J152" i="3"/>
  <c r="BE152" i="3" s="1"/>
  <c r="BI148" i="3"/>
  <c r="BH148" i="3"/>
  <c r="BG148" i="3"/>
  <c r="BF148" i="3"/>
  <c r="T148" i="3"/>
  <c r="R148" i="3"/>
  <c r="P148" i="3"/>
  <c r="BK148" i="3"/>
  <c r="J148" i="3"/>
  <c r="BE148" i="3" s="1"/>
  <c r="BI144" i="3"/>
  <c r="BH144" i="3"/>
  <c r="BG144" i="3"/>
  <c r="BF144" i="3"/>
  <c r="T144" i="3"/>
  <c r="R144" i="3"/>
  <c r="P144" i="3"/>
  <c r="BK144" i="3"/>
  <c r="J144" i="3"/>
  <c r="BE144" i="3" s="1"/>
  <c r="BI139" i="3"/>
  <c r="BH139" i="3"/>
  <c r="BG139" i="3"/>
  <c r="BF139" i="3"/>
  <c r="T139" i="3"/>
  <c r="R139" i="3"/>
  <c r="P139" i="3"/>
  <c r="BK139" i="3"/>
  <c r="J139" i="3"/>
  <c r="BE139" i="3" s="1"/>
  <c r="BI134" i="3"/>
  <c r="BH134" i="3"/>
  <c r="BG134" i="3"/>
  <c r="BF134" i="3"/>
  <c r="T134" i="3"/>
  <c r="R134" i="3"/>
  <c r="P134" i="3"/>
  <c r="BK134" i="3"/>
  <c r="J134" i="3"/>
  <c r="BE134" i="3" s="1"/>
  <c r="BI130" i="3"/>
  <c r="BH130" i="3"/>
  <c r="BG130" i="3"/>
  <c r="BF130" i="3"/>
  <c r="T130" i="3"/>
  <c r="R130" i="3"/>
  <c r="P130" i="3"/>
  <c r="BK130" i="3"/>
  <c r="J130" i="3"/>
  <c r="BE130" i="3" s="1"/>
  <c r="BI126" i="3"/>
  <c r="BH126" i="3"/>
  <c r="BG126" i="3"/>
  <c r="BF126" i="3"/>
  <c r="T126" i="3"/>
  <c r="R126" i="3"/>
  <c r="P126" i="3"/>
  <c r="BK126" i="3"/>
  <c r="J126" i="3"/>
  <c r="BE126" i="3" s="1"/>
  <c r="BI121" i="3"/>
  <c r="BH121" i="3"/>
  <c r="BG121" i="3"/>
  <c r="BF121" i="3"/>
  <c r="T121" i="3"/>
  <c r="T120" i="3" s="1"/>
  <c r="R121" i="3"/>
  <c r="R120" i="3" s="1"/>
  <c r="P121" i="3"/>
  <c r="P120" i="3" s="1"/>
  <c r="BK121" i="3"/>
  <c r="BK120" i="3" s="1"/>
  <c r="J120" i="3" s="1"/>
  <c r="J59" i="3" s="1"/>
  <c r="J121" i="3"/>
  <c r="BE121" i="3"/>
  <c r="BI116" i="3"/>
  <c r="BH116" i="3"/>
  <c r="BG116" i="3"/>
  <c r="BF116" i="3"/>
  <c r="T116" i="3"/>
  <c r="R116" i="3"/>
  <c r="P116" i="3"/>
  <c r="BK116" i="3"/>
  <c r="J116" i="3"/>
  <c r="BE116" i="3" s="1"/>
  <c r="BI110" i="3"/>
  <c r="BH110" i="3"/>
  <c r="BG110" i="3"/>
  <c r="BF110" i="3"/>
  <c r="T110" i="3"/>
  <c r="R110" i="3"/>
  <c r="P110" i="3"/>
  <c r="BK110" i="3"/>
  <c r="J110" i="3"/>
  <c r="BE110" i="3" s="1"/>
  <c r="BI103" i="3"/>
  <c r="BH103" i="3"/>
  <c r="BG103" i="3"/>
  <c r="BF103" i="3"/>
  <c r="T103" i="3"/>
  <c r="R103" i="3"/>
  <c r="P103" i="3"/>
  <c r="BK103" i="3"/>
  <c r="J103" i="3"/>
  <c r="BE103" i="3" s="1"/>
  <c r="BI96" i="3"/>
  <c r="BH96" i="3"/>
  <c r="BG96" i="3"/>
  <c r="BF96" i="3"/>
  <c r="T96" i="3"/>
  <c r="R96" i="3"/>
  <c r="P96" i="3"/>
  <c r="BK96" i="3"/>
  <c r="J96" i="3"/>
  <c r="BE96" i="3" s="1"/>
  <c r="BI89" i="3"/>
  <c r="BH89" i="3"/>
  <c r="BG89" i="3"/>
  <c r="BF89" i="3"/>
  <c r="T89" i="3"/>
  <c r="R89" i="3"/>
  <c r="P89" i="3"/>
  <c r="BK89" i="3"/>
  <c r="J89" i="3"/>
  <c r="BE89" i="3" s="1"/>
  <c r="BI85" i="3"/>
  <c r="F34" i="3" s="1"/>
  <c r="BD53" i="1" s="1"/>
  <c r="BH85" i="3"/>
  <c r="F33" i="3"/>
  <c r="BC53" i="1" s="1"/>
  <c r="BG85" i="3"/>
  <c r="F32" i="3" s="1"/>
  <c r="BB53" i="1" s="1"/>
  <c r="BF85" i="3"/>
  <c r="J31" i="3" s="1"/>
  <c r="AW53" i="1" s="1"/>
  <c r="F31" i="3"/>
  <c r="BA53" i="1" s="1"/>
  <c r="T85" i="3"/>
  <c r="T84" i="3" s="1"/>
  <c r="T83" i="3" s="1"/>
  <c r="T82" i="3" s="1"/>
  <c r="R85" i="3"/>
  <c r="R84" i="3" s="1"/>
  <c r="R83" i="3" s="1"/>
  <c r="R82" i="3" s="1"/>
  <c r="P85" i="3"/>
  <c r="P84" i="3" s="1"/>
  <c r="P83" i="3" s="1"/>
  <c r="P82" i="3" s="1"/>
  <c r="AU53" i="1" s="1"/>
  <c r="BK85" i="3"/>
  <c r="BK84" i="3"/>
  <c r="J84" i="3" s="1"/>
  <c r="J58" i="3" s="1"/>
  <c r="J85" i="3"/>
  <c r="BE85" i="3" s="1"/>
  <c r="F76" i="3"/>
  <c r="E74" i="3"/>
  <c r="F49" i="3"/>
  <c r="E47" i="3"/>
  <c r="J21" i="3"/>
  <c r="E21" i="3"/>
  <c r="J78" i="3"/>
  <c r="J51" i="3"/>
  <c r="J20" i="3"/>
  <c r="J18" i="3"/>
  <c r="E18" i="3"/>
  <c r="F79" i="3" s="1"/>
  <c r="J17" i="3"/>
  <c r="J15" i="3"/>
  <c r="E15" i="3"/>
  <c r="F78" i="3" s="1"/>
  <c r="F51" i="3"/>
  <c r="J14" i="3"/>
  <c r="J12" i="3"/>
  <c r="J76" i="3" s="1"/>
  <c r="J49" i="3"/>
  <c r="E7" i="3"/>
  <c r="E72" i="3" s="1"/>
  <c r="AY52" i="1"/>
  <c r="AX52" i="1"/>
  <c r="BI226" i="2"/>
  <c r="BH226" i="2"/>
  <c r="BG226" i="2"/>
  <c r="BF226" i="2"/>
  <c r="T226" i="2"/>
  <c r="R226" i="2"/>
  <c r="P226" i="2"/>
  <c r="BK226" i="2"/>
  <c r="J226" i="2"/>
  <c r="BE226" i="2" s="1"/>
  <c r="BI220" i="2"/>
  <c r="BH220" i="2"/>
  <c r="BG220" i="2"/>
  <c r="BF220" i="2"/>
  <c r="T220" i="2"/>
  <c r="T219" i="2"/>
  <c r="R220" i="2"/>
  <c r="R219" i="2" s="1"/>
  <c r="P220" i="2"/>
  <c r="P219" i="2"/>
  <c r="BK220" i="2"/>
  <c r="BK219" i="2" s="1"/>
  <c r="J219" i="2" s="1"/>
  <c r="J63" i="2" s="1"/>
  <c r="J220" i="2"/>
  <c r="BE220" i="2" s="1"/>
  <c r="BI211" i="2"/>
  <c r="BH211" i="2"/>
  <c r="BG211" i="2"/>
  <c r="BF211" i="2"/>
  <c r="T211" i="2"/>
  <c r="T202" i="2" s="1"/>
  <c r="R211" i="2"/>
  <c r="P211" i="2"/>
  <c r="BK211" i="2"/>
  <c r="J211" i="2"/>
  <c r="BE211" i="2"/>
  <c r="BI203" i="2"/>
  <c r="BH203" i="2"/>
  <c r="BG203" i="2"/>
  <c r="BF203" i="2"/>
  <c r="T203" i="2"/>
  <c r="R203" i="2"/>
  <c r="R202" i="2"/>
  <c r="P203" i="2"/>
  <c r="P202" i="2"/>
  <c r="BK203" i="2"/>
  <c r="BK202" i="2"/>
  <c r="J202" i="2" s="1"/>
  <c r="J62" i="2" s="1"/>
  <c r="J203" i="2"/>
  <c r="BE203" i="2"/>
  <c r="BI198" i="2"/>
  <c r="BH198" i="2"/>
  <c r="BG198" i="2"/>
  <c r="BF198" i="2"/>
  <c r="T198" i="2"/>
  <c r="R198" i="2"/>
  <c r="P198" i="2"/>
  <c r="BK198" i="2"/>
  <c r="BK191" i="2" s="1"/>
  <c r="J191" i="2" s="1"/>
  <c r="J61" i="2" s="1"/>
  <c r="J198" i="2"/>
  <c r="BE198" i="2"/>
  <c r="BI192" i="2"/>
  <c r="BH192" i="2"/>
  <c r="BG192" i="2"/>
  <c r="BF192" i="2"/>
  <c r="T192" i="2"/>
  <c r="T191" i="2"/>
  <c r="R192" i="2"/>
  <c r="R191" i="2"/>
  <c r="P192" i="2"/>
  <c r="P191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/>
  <c r="BI183" i="2"/>
  <c r="BH183" i="2"/>
  <c r="BG183" i="2"/>
  <c r="BF183" i="2"/>
  <c r="T183" i="2"/>
  <c r="R183" i="2"/>
  <c r="P183" i="2"/>
  <c r="P173" i="2" s="1"/>
  <c r="P146" i="2" s="1"/>
  <c r="BK183" i="2"/>
  <c r="J183" i="2"/>
  <c r="BE183" i="2"/>
  <c r="BI178" i="2"/>
  <c r="BH178" i="2"/>
  <c r="BG178" i="2"/>
  <c r="BF178" i="2"/>
  <c r="T178" i="2"/>
  <c r="T173" i="2" s="1"/>
  <c r="T146" i="2" s="1"/>
  <c r="R178" i="2"/>
  <c r="P178" i="2"/>
  <c r="BK178" i="2"/>
  <c r="J178" i="2"/>
  <c r="BE178" i="2"/>
  <c r="BI174" i="2"/>
  <c r="BH174" i="2"/>
  <c r="BG174" i="2"/>
  <c r="BF174" i="2"/>
  <c r="T174" i="2"/>
  <c r="R174" i="2"/>
  <c r="R173" i="2"/>
  <c r="P174" i="2"/>
  <c r="BK174" i="2"/>
  <c r="BK173" i="2"/>
  <c r="J173" i="2" s="1"/>
  <c r="J60" i="2" s="1"/>
  <c r="J174" i="2"/>
  <c r="BE174" i="2"/>
  <c r="BI169" i="2"/>
  <c r="BH169" i="2"/>
  <c r="BG169" i="2"/>
  <c r="BF169" i="2"/>
  <c r="T169" i="2"/>
  <c r="R169" i="2"/>
  <c r="P169" i="2"/>
  <c r="BK169" i="2"/>
  <c r="J169" i="2"/>
  <c r="BE169" i="2"/>
  <c r="BI165" i="2"/>
  <c r="BH165" i="2"/>
  <c r="BG165" i="2"/>
  <c r="BF165" i="2"/>
  <c r="T165" i="2"/>
  <c r="R165" i="2"/>
  <c r="P165" i="2"/>
  <c r="BK165" i="2"/>
  <c r="J165" i="2"/>
  <c r="BE165" i="2"/>
  <c r="BI159" i="2"/>
  <c r="BH159" i="2"/>
  <c r="BG159" i="2"/>
  <c r="BF159" i="2"/>
  <c r="T159" i="2"/>
  <c r="R159" i="2"/>
  <c r="P159" i="2"/>
  <c r="BK159" i="2"/>
  <c r="J159" i="2"/>
  <c r="BE159" i="2"/>
  <c r="BI155" i="2"/>
  <c r="BH155" i="2"/>
  <c r="BG155" i="2"/>
  <c r="BF155" i="2"/>
  <c r="T155" i="2"/>
  <c r="R155" i="2"/>
  <c r="R146" i="2" s="1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BK146" i="2" s="1"/>
  <c r="J146" i="2" s="1"/>
  <c r="J59" i="2" s="1"/>
  <c r="J151" i="2"/>
  <c r="BE151" i="2"/>
  <c r="BI147" i="2"/>
  <c r="BH147" i="2"/>
  <c r="BG147" i="2"/>
  <c r="BF147" i="2"/>
  <c r="T147" i="2"/>
  <c r="R147" i="2"/>
  <c r="P147" i="2"/>
  <c r="BK147" i="2"/>
  <c r="J147" i="2"/>
  <c r="BE147" i="2" s="1"/>
  <c r="BI142" i="2"/>
  <c r="BH142" i="2"/>
  <c r="BG142" i="2"/>
  <c r="BF142" i="2"/>
  <c r="T142" i="2"/>
  <c r="R142" i="2"/>
  <c r="P142" i="2"/>
  <c r="BK142" i="2"/>
  <c r="J142" i="2"/>
  <c r="BE142" i="2"/>
  <c r="BI138" i="2"/>
  <c r="BH138" i="2"/>
  <c r="BG138" i="2"/>
  <c r="BF138" i="2"/>
  <c r="T138" i="2"/>
  <c r="R138" i="2"/>
  <c r="P138" i="2"/>
  <c r="BK138" i="2"/>
  <c r="J138" i="2"/>
  <c r="BE138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6" i="2"/>
  <c r="BH126" i="2"/>
  <c r="BG126" i="2"/>
  <c r="BF126" i="2"/>
  <c r="T126" i="2"/>
  <c r="R126" i="2"/>
  <c r="P126" i="2"/>
  <c r="BK126" i="2"/>
  <c r="J126" i="2"/>
  <c r="BE126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4" i="2"/>
  <c r="BH94" i="2"/>
  <c r="F33" i="2" s="1"/>
  <c r="BC52" i="1" s="1"/>
  <c r="BG94" i="2"/>
  <c r="BF94" i="2"/>
  <c r="T94" i="2"/>
  <c r="T85" i="2" s="1"/>
  <c r="T84" i="2" s="1"/>
  <c r="T83" i="2" s="1"/>
  <c r="R94" i="2"/>
  <c r="R85" i="2" s="1"/>
  <c r="R84" i="2" s="1"/>
  <c r="R83" i="2" s="1"/>
  <c r="P94" i="2"/>
  <c r="BK94" i="2"/>
  <c r="J94" i="2"/>
  <c r="BE94" i="2"/>
  <c r="BI90" i="2"/>
  <c r="BH90" i="2"/>
  <c r="BG90" i="2"/>
  <c r="F32" i="2" s="1"/>
  <c r="BB52" i="1" s="1"/>
  <c r="BF90" i="2"/>
  <c r="T90" i="2"/>
  <c r="R90" i="2"/>
  <c r="P90" i="2"/>
  <c r="P85" i="2" s="1"/>
  <c r="P84" i="2" s="1"/>
  <c r="P83" i="2" s="1"/>
  <c r="AU52" i="1" s="1"/>
  <c r="BK90" i="2"/>
  <c r="BK85" i="2" s="1"/>
  <c r="J90" i="2"/>
  <c r="BE90" i="2"/>
  <c r="BI86" i="2"/>
  <c r="F34" i="2"/>
  <c r="BD52" i="1" s="1"/>
  <c r="BH86" i="2"/>
  <c r="BG86" i="2"/>
  <c r="BF86" i="2"/>
  <c r="J31" i="2" s="1"/>
  <c r="AW52" i="1" s="1"/>
  <c r="T86" i="2"/>
  <c r="R86" i="2"/>
  <c r="P86" i="2"/>
  <c r="BK86" i="2"/>
  <c r="J86" i="2"/>
  <c r="BE86" i="2" s="1"/>
  <c r="F77" i="2"/>
  <c r="E75" i="2"/>
  <c r="F49" i="2"/>
  <c r="E47" i="2"/>
  <c r="J21" i="2"/>
  <c r="E21" i="2"/>
  <c r="J79" i="2"/>
  <c r="J51" i="2"/>
  <c r="J20" i="2"/>
  <c r="J18" i="2"/>
  <c r="E18" i="2"/>
  <c r="F52" i="2" s="1"/>
  <c r="F80" i="2"/>
  <c r="J17" i="2"/>
  <c r="J15" i="2"/>
  <c r="E15" i="2"/>
  <c r="F79" i="2" s="1"/>
  <c r="J14" i="2"/>
  <c r="J12" i="2"/>
  <c r="J77" i="2" s="1"/>
  <c r="E7" i="2"/>
  <c r="E45" i="2" s="1"/>
  <c r="E73" i="2"/>
  <c r="AS51" i="1"/>
  <c r="L47" i="1"/>
  <c r="AM46" i="1"/>
  <c r="L46" i="1"/>
  <c r="AM44" i="1"/>
  <c r="L44" i="1"/>
  <c r="L42" i="1"/>
  <c r="L41" i="1"/>
  <c r="P80" i="4" l="1"/>
  <c r="P79" i="4" s="1"/>
  <c r="P78" i="4" s="1"/>
  <c r="AU54" i="1" s="1"/>
  <c r="AU51" i="1" s="1"/>
  <c r="BK80" i="4"/>
  <c r="J80" i="4" s="1"/>
  <c r="J58" i="4" s="1"/>
  <c r="J31" i="4"/>
  <c r="AW54" i="1" s="1"/>
  <c r="R80" i="4"/>
  <c r="R79" i="4" s="1"/>
  <c r="R78" i="4" s="1"/>
  <c r="F75" i="4"/>
  <c r="J51" i="4"/>
  <c r="F32" i="4"/>
  <c r="BB54" i="1" s="1"/>
  <c r="BB51" i="1" s="1"/>
  <c r="BD51" i="1"/>
  <c r="W30" i="1" s="1"/>
  <c r="BC51" i="1"/>
  <c r="AY51" i="1" s="1"/>
  <c r="J30" i="4"/>
  <c r="AV54" i="1" s="1"/>
  <c r="F30" i="4"/>
  <c r="AZ54" i="1" s="1"/>
  <c r="F30" i="2"/>
  <c r="AZ52" i="1" s="1"/>
  <c r="J30" i="2"/>
  <c r="AV52" i="1" s="1"/>
  <c r="AT52" i="1" s="1"/>
  <c r="BK84" i="2"/>
  <c r="J85" i="2"/>
  <c r="J58" i="2" s="1"/>
  <c r="F30" i="3"/>
  <c r="AZ53" i="1" s="1"/>
  <c r="J30" i="3"/>
  <c r="AV53" i="1" s="1"/>
  <c r="AT53" i="1" s="1"/>
  <c r="F31" i="2"/>
  <c r="BA52" i="1" s="1"/>
  <c r="F31" i="4"/>
  <c r="BA54" i="1" s="1"/>
  <c r="J49" i="2"/>
  <c r="F51" i="2"/>
  <c r="E45" i="3"/>
  <c r="F52" i="3"/>
  <c r="BK83" i="3"/>
  <c r="J49" i="4"/>
  <c r="F51" i="4"/>
  <c r="W29" i="1" l="1"/>
  <c r="AX51" i="1"/>
  <c r="W28" i="1"/>
  <c r="BK79" i="4"/>
  <c r="J79" i="4" s="1"/>
  <c r="J57" i="4" s="1"/>
  <c r="AT54" i="1"/>
  <c r="BK82" i="3"/>
  <c r="J82" i="3" s="1"/>
  <c r="J83" i="3"/>
  <c r="J57" i="3" s="1"/>
  <c r="BA51" i="1"/>
  <c r="AZ51" i="1"/>
  <c r="J84" i="2"/>
  <c r="J57" i="2" s="1"/>
  <c r="BK83" i="2"/>
  <c r="J83" i="2" s="1"/>
  <c r="BK78" i="4" l="1"/>
  <c r="J78" i="4" s="1"/>
  <c r="J27" i="4" s="1"/>
  <c r="J56" i="2"/>
  <c r="J27" i="2"/>
  <c r="J56" i="4"/>
  <c r="W26" i="1"/>
  <c r="AV51" i="1"/>
  <c r="W27" i="1"/>
  <c r="AW51" i="1"/>
  <c r="AK27" i="1" s="1"/>
  <c r="J56" i="3"/>
  <c r="J27" i="3"/>
  <c r="J36" i="4" l="1"/>
  <c r="AG54" i="1"/>
  <c r="AN54" i="1" s="1"/>
  <c r="J36" i="3"/>
  <c r="AG53" i="1"/>
  <c r="AN53" i="1" s="1"/>
  <c r="AK26" i="1"/>
  <c r="AT51" i="1"/>
  <c r="J36" i="2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<sst xmlns="http://schemas.openxmlformats.org/spreadsheetml/2006/main" count="4332" uniqueCount="688">
  <si>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</si>
  <si>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</si>
  <si>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</si>
  <si>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</si>
  <si>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</si>
  <si>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</si>
  <si>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</si>
  <si>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{81fc014a-d25c-4039-a3b6-d6c2145597ec}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</si>
  <si>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</si>
  <si>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</si>
  <si>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</si>
  <si>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</si>
  <si>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</si>
  <si>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</si>
  <si>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</si>
  <si>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</si>
  <si>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</si>
  <si>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</si>
  <si>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</si>
  <si>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</si>
  <si>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II/201 Mariánský Týnec, stabilizace svahu - havarijní stav</t>
  </si>
  <si>
    <t>KSO:</t>
  </si>
  <si>
    <t>CC-CZ:</t>
  </si>
  <si>
    <t>Místo:</t>
  </si>
  <si>
    <t>Mariánský Týnec</t>
  </si>
  <si>
    <t>Datum:</t>
  </si>
  <si>
    <t>26. 2. 2018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</si>
  <si>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</si>
  <si>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</si>
  <si>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</si>
  <si>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</si>
  <si>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</si>
  <si>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</si>
  <si>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</si>
  <si>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043 49 521</t>
  </si>
  <si>
    <t>U-PROJEKT DOS s.r.o.</t>
  </si>
  <si>
    <t>CZ04349521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</si>
  <si>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</si>
  <si>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</si>
  <si>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</si>
  <si>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</si>
  <si>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</si>
  <si>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</si>
  <si>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</si>
  <si>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</si>
  <si>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</si>
  <si>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</si>
  <si>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</si>
  <si>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</si>
  <si>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</si>
  <si>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</si>
  <si>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</si>
  <si>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</si>
  <si>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</si>
  <si>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</si>
  <si>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</si>
  <si>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</si>
  <si>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</si>
  <si>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</si>
  <si>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</si>
  <si>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</si>
  <si>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</si>
  <si>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</si>
  <si>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</si>
  <si>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</si>
  <si>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</si>
  <si>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</si>
  <si>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</si>
  <si>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</si>
  <si>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</si>
  <si>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</si>
  <si>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</si>
  <si>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</si>
  <si>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</si>
  <si>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</si>
  <si>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</si>
  <si>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</si>
  <si>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</si>
  <si>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</si>
  <si>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</si>
  <si>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</si>
  <si>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</si>
  <si>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{91e25988-b1d0-4a45-8606-264bd2366d7a}</t>
  </si>
  <si>
    <t>2</t>
  </si>
  <si>
    <t>SO 201</t>
  </si>
  <si>
    <t>Opěrná zeď</t>
  </si>
  <si>
    <t>{612a2bbf-fd01-4be3-aa73-c086e3f673d7}</t>
  </si>
  <si>
    <t>VRN</t>
  </si>
  <si>
    <t>Vedlejší rozpočtové náklady</t>
  </si>
  <si>
    <t>{e4ab757c-d258-49dc-9aaa-8e236f6bea23}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</si>
  <si>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</si>
  <si>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</si>
  <si>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</si>
  <si>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</si>
  <si>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</si>
  <si>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</si>
  <si>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</si>
  <si>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</si>
  <si>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</si>
  <si>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</si>
  <si>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</si>
  <si>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</si>
  <si>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</si>
  <si>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</si>
  <si>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11 - Zemní práce</t>
  </si>
  <si>
    <t xml:space="preserve">    5 - Komunikace pozemní</t>
  </si>
  <si>
    <t xml:space="preserve">      59 -  Kryty pozemních komunikací, letišť a ploch dlážděné</t>
  </si>
  <si>
    <t xml:space="preserve">    9 - Ostatní konstrukce a práce, bourání</t>
  </si>
  <si>
    <t xml:space="preserve">    997 - Přesun sutě</t>
  </si>
  <si>
    <t xml:space="preserve">    998 - 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</si>
  <si>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</si>
  <si>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</si>
  <si>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</si>
  <si>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</si>
  <si>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</si>
  <si>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</si>
  <si>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</si>
  <si>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</si>
  <si>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</si>
  <si>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</si>
  <si>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</si>
  <si>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</si>
  <si>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</si>
  <si>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</si>
  <si>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</si>
  <si>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</si>
  <si>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</si>
  <si>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11</t>
  </si>
  <si>
    <t>Zemní práce</t>
  </si>
  <si>
    <t>K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</si>
  <si>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</si>
  <si>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</si>
  <si>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m2</t>
  </si>
  <si>
    <t>CS ÚRS 2018 01</t>
  </si>
  <si>
    <t>4</t>
  </si>
  <si>
    <t>1078852737</t>
  </si>
  <si>
    <t>VV</t>
  </si>
  <si>
    <t>Odstranění podkladu z kameniva drceného tl 300 mm strojně pl do 50 m2</t>
  </si>
  <si>
    <t>43,1</t>
  </si>
  <si>
    <t>Součet</t>
  </si>
  <si>
    <t>113154124</t>
  </si>
  <si>
    <t>Frézování živičného podkladu nebo krytu  s naložením na dopravní prostředek plochy do 500 m2 bez překážek v trase pruhu šířky přes 0,5 m do 1 m, tloušťky vrstvy 100 mm</t>
  </si>
  <si>
    <t>632332233</t>
  </si>
  <si>
    <t>Frézování živičného krytu tl 100 mm pruh š 1 m pl do 500 m2 bez překážek v trase</t>
  </si>
  <si>
    <t>85,9</t>
  </si>
  <si>
    <t>3</t>
  </si>
  <si>
    <t>121101101</t>
  </si>
  <si>
    <t>Sejmutí ornice s přemístěním na vzdálenost do 50 m</t>
  </si>
  <si>
    <t>m3</t>
  </si>
  <si>
    <t>-553697880</t>
  </si>
  <si>
    <t>13,526*0,2</t>
  </si>
  <si>
    <t>122202201</t>
  </si>
  <si>
    <t>Odkopávky a prokopávky nezapažené pro silnice  s přemístěním výkopku v příčných profilech na vzdálenost do 15 m nebo s naložením na dopravní prostředek v hornině tř. 3 do 100 m3</t>
  </si>
  <si>
    <t>-43769060</t>
  </si>
  <si>
    <t>Odkopávky a prokopávky nezapažené pro silnice objemu do 100 m3 v hornině tř. 3</t>
  </si>
  <si>
    <t>43,1*0,05</t>
  </si>
  <si>
    <t>5</t>
  </si>
  <si>
    <t>162301102</t>
  </si>
  <si>
    <t>Vodorovné přemístění do 1000 m výkopku/sypaniny z horniny tř. 1 až 4</t>
  </si>
  <si>
    <t>326205849</t>
  </si>
  <si>
    <t>6</t>
  </si>
  <si>
    <t>162701109</t>
  </si>
  <si>
    <t>Příplatek k vodorovnému přemístění výkopku/sypaniny z horniny tř. 1 až 4 ZKD 1000 m přes 10000 m</t>
  </si>
  <si>
    <t>792659040</t>
  </si>
  <si>
    <t>43,1*0,05*19</t>
  </si>
  <si>
    <t>7</t>
  </si>
  <si>
    <t>171201211</t>
  </si>
  <si>
    <t>Uložení sypaniny poplatek za uložení sypaniny na skládce (skládkovné)</t>
  </si>
  <si>
    <t>t</t>
  </si>
  <si>
    <t>CS ÚRS 2017 01</t>
  </si>
  <si>
    <t>-1021100482</t>
  </si>
  <si>
    <t>Poplatek za uložení odpadu ze sypaniny na skládce (skládkovné)</t>
  </si>
  <si>
    <t>43,1*0,05*1,8</t>
  </si>
  <si>
    <t>8</t>
  </si>
  <si>
    <t>181102302</t>
  </si>
  <si>
    <t>Úprava pláně v zářezech se zhutněním</t>
  </si>
  <si>
    <t>803783755</t>
  </si>
  <si>
    <t>9</t>
  </si>
  <si>
    <t>181301102</t>
  </si>
  <si>
    <t>Rozprostření a urovnání ornice v rovině nebo ve svahu sklonu do 1:5 při souvislé ploše do 500 m2, tl. vrstvy přes 100 do 150 mm</t>
  </si>
  <si>
    <t>1767765923</t>
  </si>
  <si>
    <t>Rozprostření ornice tl vrstvy do 150 mm pl do 500 m2 v rovině nebo ve svahu do 1:5</t>
  </si>
  <si>
    <t>13,526</t>
  </si>
  <si>
    <t>10</t>
  </si>
  <si>
    <t>181411131</t>
  </si>
  <si>
    <t>Založení parkového trávníku výsevem plochy do 1000 m2 v rovině a ve svahu do 1:5</t>
  </si>
  <si>
    <t>626785406</t>
  </si>
  <si>
    <t>M</t>
  </si>
  <si>
    <t>005724100</t>
  </si>
  <si>
    <t>osivo směs travní parková</t>
  </si>
  <si>
    <t>kg</t>
  </si>
  <si>
    <t>-1977083048</t>
  </si>
  <si>
    <t>osivo</t>
  </si>
  <si>
    <t>13,526/100*3</t>
  </si>
  <si>
    <t>12</t>
  </si>
  <si>
    <t>460030095</t>
  </si>
  <si>
    <t>Vytrhání obrub ležatých silničních s odhozením nebo naložením na dopravní prostředek</t>
  </si>
  <si>
    <t>m</t>
  </si>
  <si>
    <t>1396119131</t>
  </si>
  <si>
    <t>13</t>
  </si>
  <si>
    <t>997221815</t>
  </si>
  <si>
    <t>Poplatek za uložení betonového odpadu na skládce (skládkovné)</t>
  </si>
  <si>
    <t>-370748424</t>
  </si>
  <si>
    <t>odpad-beton</t>
  </si>
  <si>
    <t>14</t>
  </si>
  <si>
    <t>997221845</t>
  </si>
  <si>
    <t>Poplatek za uložení stavebního odpadu na skládce (skládkovné) z asfaltových povrchů</t>
  </si>
  <si>
    <t>-2015779243</t>
  </si>
  <si>
    <t>odpad - asfalt</t>
  </si>
  <si>
    <t>21,99</t>
  </si>
  <si>
    <t>997221855</t>
  </si>
  <si>
    <t>Poplatek za uložení stavebního odpadu na skládce (skládkovné) z kameniva</t>
  </si>
  <si>
    <t>-981652556</t>
  </si>
  <si>
    <t xml:space="preserve">odpad - kamenivo </t>
  </si>
  <si>
    <t>18,964</t>
  </si>
  <si>
    <t>Komunikace pozemní</t>
  </si>
  <si>
    <t>16</t>
  </si>
  <si>
    <t>564851111</t>
  </si>
  <si>
    <t>Podklad ze štěrkodrti ŠD s rozprostřením a zhutněním, po zhutnění tl. 150 mm</t>
  </si>
  <si>
    <t>-910070268</t>
  </si>
  <si>
    <t>ŠD a</t>
  </si>
  <si>
    <t>17</t>
  </si>
  <si>
    <t>564861111</t>
  </si>
  <si>
    <t>Podklad ze štěrkodrti ŠD  s rozprostřením a zhutněním, po zhutnění tl. 200 mm</t>
  </si>
  <si>
    <t>563274556</t>
  </si>
  <si>
    <t>ŠD b</t>
  </si>
  <si>
    <t>18</t>
  </si>
  <si>
    <t>565135111</t>
  </si>
  <si>
    <t>Asfaltový beton vrstva podkladní ACP 16 (obalované kamenivo střednězrnné - OKS)  s rozprostřením a zhutněním v pruhu šířky do 3 m, po zhutnění tl. 50 mm</t>
  </si>
  <si>
    <t>1570972669</t>
  </si>
  <si>
    <t>ACP 16+, tl. 50 mm, ČSN EN 13108-1</t>
  </si>
  <si>
    <t>42,8</t>
  </si>
  <si>
    <t>19</t>
  </si>
  <si>
    <t>573231106</t>
  </si>
  <si>
    <t>Postřik spojovací PS bez posypu kamenivem ze silniční emulze, v množství 0,30 kg/m2</t>
  </si>
  <si>
    <t>971617072</t>
  </si>
  <si>
    <t>PS-EP 0,2 kg/m2</t>
  </si>
  <si>
    <t>20</t>
  </si>
  <si>
    <t>577144121</t>
  </si>
  <si>
    <t>Asfaltový beton vrstva obrusná ACO 11 (ABS)  s rozprostřením a se zhutněním z nemodifikovaného asfaltu v pruhu šířky přes 3 m tř. I, po zhutnění tl. 50 mm</t>
  </si>
  <si>
    <t>1517045647</t>
  </si>
  <si>
    <t>ACO 11 S, ČSN EN 131108-1, TP 148</t>
  </si>
  <si>
    <t>577155122</t>
  </si>
  <si>
    <t>Asfaltový beton vrstva ložní ACL 16 (ABH)  s rozprostřením a zhutněním z nemodifikovaného asfaltu v pruhu šířky přes 3 m, po zhutnění tl. 60 mm</t>
  </si>
  <si>
    <t>706139748</t>
  </si>
  <si>
    <t>ACL 16+, ČSN EN 131108-1</t>
  </si>
  <si>
    <t>59</t>
  </si>
  <si>
    <t xml:space="preserve"> Kryty pozemních komunikací, letišť a ploch dlážděné</t>
  </si>
  <si>
    <t>22</t>
  </si>
  <si>
    <t>915211112</t>
  </si>
  <si>
    <t>Vodorovné dopravní značení stříkaným plastem  dělící čára šířky 125 mm souvislá bílá retroreflexní</t>
  </si>
  <si>
    <t>-1688835522</t>
  </si>
  <si>
    <t>V4</t>
  </si>
  <si>
    <t>10,8+26,1</t>
  </si>
  <si>
    <t>23</t>
  </si>
  <si>
    <t>915221122</t>
  </si>
  <si>
    <t>Vodorovné dopravní značení stříkaným plastem  vodící čára bílá šířky 250 mm přerušovaná retroreflexní</t>
  </si>
  <si>
    <t>-923152392</t>
  </si>
  <si>
    <t>Vodorovné dopravní značení vodící čáry přerušované š 250 mm retroreflexní bílý plast</t>
  </si>
  <si>
    <t>V2b (1,5/1,5/0,25)</t>
  </si>
  <si>
    <t>17,3</t>
  </si>
  <si>
    <t>24</t>
  </si>
  <si>
    <t>916131213</t>
  </si>
  <si>
    <t>Osazení silničního obrubníku betonového stojatého s boční opěrou do lože z betonu prostého</t>
  </si>
  <si>
    <t>-624760990</t>
  </si>
  <si>
    <t>25</t>
  </si>
  <si>
    <t>59217031</t>
  </si>
  <si>
    <t>obrubník betonový silniční 100 x 15 x 25 cm</t>
  </si>
  <si>
    <t>-958869584</t>
  </si>
  <si>
    <t>Ostatní konstrukce a práce, bourání</t>
  </si>
  <si>
    <t>26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</si>
  <si>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</si>
  <si>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</si>
  <si>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495670091</t>
  </si>
  <si>
    <t>Styčná spára napojení nového živičného povrchu na stávající za tepla š 15 mm hl 25 mm s prořezáním</t>
  </si>
  <si>
    <t>6,44+6,37</t>
  </si>
  <si>
    <t xml:space="preserve">kolem opěrné zdi </t>
  </si>
  <si>
    <t>27</t>
  </si>
  <si>
    <t>919735112</t>
  </si>
  <si>
    <t>Řezání stávajícího živičného krytu nebo podkladu hloubky přes 50 do 100 mm</t>
  </si>
  <si>
    <t>-1260632938</t>
  </si>
  <si>
    <t>Řezání stávajícího živičného krytu hl do 100 mm</t>
  </si>
  <si>
    <t>997</t>
  </si>
  <si>
    <t>Přesun sutě</t>
  </si>
  <si>
    <t>28</t>
  </si>
  <si>
    <t>997221551</t>
  </si>
  <si>
    <t>Vodorovná doprava suti ze sypkých materiálů do 1 km</t>
  </si>
  <si>
    <t>2043636729</t>
  </si>
  <si>
    <t>odpad - kamenivo</t>
  </si>
  <si>
    <t>29</t>
  </si>
  <si>
    <t>997221559</t>
  </si>
  <si>
    <t>Příplatek ZKD 1 km u vodorovné dopravy suti ze sypkých materiálů</t>
  </si>
  <si>
    <t>-103076839</t>
  </si>
  <si>
    <t>18,964*19</t>
  </si>
  <si>
    <t>21,99*19</t>
  </si>
  <si>
    <t>998</t>
  </si>
  <si>
    <t xml:space="preserve"> Přesun hmot</t>
  </si>
  <si>
    <t>30</t>
  </si>
  <si>
    <t>998225111</t>
  </si>
  <si>
    <t>Přesun hmot pro pozemní komunikace s krytem z kamene, monolitickým betonovým nebo živičným</t>
  </si>
  <si>
    <t>-847639479</t>
  </si>
  <si>
    <t>asfalt+postřik</t>
  </si>
  <si>
    <t>0,053+11,138+13,365+5,644</t>
  </si>
  <si>
    <t>ŠD</t>
  </si>
  <si>
    <t>12,065+16,292</t>
  </si>
  <si>
    <t>31</t>
  </si>
  <si>
    <t>998225195</t>
  </si>
  <si>
    <t>Příplatek k přesunu hmot pro pozemní komunikace s krytem z kamene, živičným, betonovým ZKD 5000 m</t>
  </si>
  <si>
    <t>465543949</t>
  </si>
  <si>
    <t>(0,053+11,138+13,365+5,644)*4</t>
  </si>
  <si>
    <t>(12,065+16,292)*4</t>
  </si>
  <si>
    <t>SO 201 - Opěrná zeď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</si>
  <si>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</si>
  <si>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</si>
  <si>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</si>
  <si>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</si>
  <si>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122101101</t>
  </si>
  <si>
    <t>Odkopávky a prokopávky nezapažené  s přehozením výkopku na vzdálenost do 3 m nebo s naložením na dopravní prostředek v horninách tř. 1 a 2 do 100 m3</t>
  </si>
  <si>
    <t>664626370</t>
  </si>
  <si>
    <t>Výkopy</t>
  </si>
  <si>
    <t>8,6*3,1</t>
  </si>
  <si>
    <t>-1184951914</t>
  </si>
  <si>
    <t>odkopávky</t>
  </si>
  <si>
    <t>26,66</t>
  </si>
  <si>
    <t>odpočet násypu</t>
  </si>
  <si>
    <t>-5,44</t>
  </si>
  <si>
    <t>-838333765</t>
  </si>
  <si>
    <t>26,66*19</t>
  </si>
  <si>
    <t>-5,44*19</t>
  </si>
  <si>
    <t>555298766</t>
  </si>
  <si>
    <t>26,66*1,8</t>
  </si>
  <si>
    <t>-5,44*1,8</t>
  </si>
  <si>
    <t>174101101</t>
  </si>
  <si>
    <t>Zásyp jam, šachet rýh nebo kolem objektů sypaninou se zhutněním</t>
  </si>
  <si>
    <t>46329689</t>
  </si>
  <si>
    <t>hutněný zásyp vhodným materiálem dle ČSN 73 6133</t>
  </si>
  <si>
    <t>8,6*0,4</t>
  </si>
  <si>
    <t>hutněný zásyp líce</t>
  </si>
  <si>
    <t>0,25*8</t>
  </si>
  <si>
    <t>911334121</t>
  </si>
  <si>
    <t>Zábradelní svodidla ocelová s osazením sloupků kotvením do římsy, se svodnicí úrovně zádržnosti H2 s výplní z vodorovných tyčí</t>
  </si>
  <si>
    <t>-934346490</t>
  </si>
  <si>
    <t>zábradelní svodidlo H2</t>
  </si>
  <si>
    <t>Zakládání</t>
  </si>
  <si>
    <t>05R</t>
  </si>
  <si>
    <t>Očištění skalní plochy stlačeným vzduchem</t>
  </si>
  <si>
    <t>2006768117</t>
  </si>
  <si>
    <t>sanace základové spáry (beton C12/15 - X0)</t>
  </si>
  <si>
    <t>(množství položky je pouze orientační, skutečné množství bude zřejmé až po odtěžení na úroveň základové spáry a odstranění betonové plomby)</t>
  </si>
  <si>
    <t>21275221R</t>
  </si>
  <si>
    <t>Trativod z drenážních trubek plastových flexibilních D do 160 mm</t>
  </si>
  <si>
    <t>-221919365</t>
  </si>
  <si>
    <t>rubová drenáž DN150, perforováno</t>
  </si>
  <si>
    <t>224512114</t>
  </si>
  <si>
    <t>Maloprofilové vrty průběžným sacím vrtáním průměru přes 195 do 245 mm úklonu přes 45° v hl 0 až 25 m v hornině tř. III a IV</t>
  </si>
  <si>
    <t>-863988768</t>
  </si>
  <si>
    <t>vrty pro osazení mikrozápor DN220</t>
  </si>
  <si>
    <t>12*3,6</t>
  </si>
  <si>
    <t>274354111</t>
  </si>
  <si>
    <t>Bednění základových pasů - zřízení</t>
  </si>
  <si>
    <t>-1878947193</t>
  </si>
  <si>
    <t>8*(0,25+0,25+0,5+0,25)</t>
  </si>
  <si>
    <t>2*(1,25*0,5*2)</t>
  </si>
  <si>
    <t>274354211</t>
  </si>
  <si>
    <t>Bednění základových pasů - odstranění</t>
  </si>
  <si>
    <t>-935680760</t>
  </si>
  <si>
    <t>275321118</t>
  </si>
  <si>
    <t>Základové konstrukce z betonu železového patky a bloky ve výkopu nebo na hlavách pilot C 30/37</t>
  </si>
  <si>
    <t>368320241</t>
  </si>
  <si>
    <t>Železobetonový základ, beton 30/37-XF4, XD3</t>
  </si>
  <si>
    <t>0,57*8</t>
  </si>
  <si>
    <t>28311111R</t>
  </si>
  <si>
    <t>Zřízení ocelových, trubkových mikropilot  tlakové i tahové svislé nebo odklon od svislice do 60° část hladká, průměru přes 105 do 115 mm</t>
  </si>
  <si>
    <t>-1573136176</t>
  </si>
  <si>
    <t>mikrozápory HEB 140, dl. 4m, včetně vyplnění vrtu cem. maltou</t>
  </si>
  <si>
    <t>12*4</t>
  </si>
  <si>
    <t>317321118</t>
  </si>
  <si>
    <t>Římsy ze železového betonu  C 30/37</t>
  </si>
  <si>
    <t>-1407365876</t>
  </si>
  <si>
    <t>Železobetonová římsa, beton 30/37-XF4, XD3</t>
  </si>
  <si>
    <t>0,21*8</t>
  </si>
  <si>
    <t>317353111</t>
  </si>
  <si>
    <t>Bednění říms opěrných zdí a valů  jakéhokoliv tvaru přímých, zalomených nebo jinak zakřivených zřízení</t>
  </si>
  <si>
    <t>2076989655</t>
  </si>
  <si>
    <t>Bednění říms opěrných zdí a valů přímých, zalomených nebo zakřivených zřízení</t>
  </si>
  <si>
    <t>8*(0,5+0,5)</t>
  </si>
  <si>
    <t>2*(0,4*0,5)</t>
  </si>
  <si>
    <t>317353112</t>
  </si>
  <si>
    <t>Bednění říms opěrných zdí a valů  jakéhokoliv tvaru přímých, zalomených nebo jinak zakřivených odstranění</t>
  </si>
  <si>
    <t>165893665</t>
  </si>
  <si>
    <t>Bednění říms opěrných zdí a valů přímých, zalomených nebo zakřivených odstranění</t>
  </si>
  <si>
    <t>317353121</t>
  </si>
  <si>
    <t>Bednění mostní římsy  zřízení všech tvarů</t>
  </si>
  <si>
    <t>-1814908770</t>
  </si>
  <si>
    <t>Bednění mostních říms všech tvarů - zřízení</t>
  </si>
  <si>
    <t>8*(0,3+0,3)</t>
  </si>
  <si>
    <t>2*(0,6*0,3)</t>
  </si>
  <si>
    <t>317353221</t>
  </si>
  <si>
    <t>Bednění mostní římsy  odstranění všech tvarů</t>
  </si>
  <si>
    <t>-1967561786</t>
  </si>
  <si>
    <t>Bednění mostních říms všech tvarů - odstranění</t>
  </si>
  <si>
    <t>327324128</t>
  </si>
  <si>
    <t>Opěrné zdi a valy z betonu železového  odolný proti agresivnímu prostředí tř. C 30/37</t>
  </si>
  <si>
    <t>612515860</t>
  </si>
  <si>
    <t>Železobetonový dřík, beton 30/37-XF4, XD3</t>
  </si>
  <si>
    <t>0,2*8</t>
  </si>
  <si>
    <t>327361016</t>
  </si>
  <si>
    <t>Výztuž opěrných zdí a valů  průměru přes 12 mm, z oceli 10 505 (R) nebo BSt 500</t>
  </si>
  <si>
    <t>-2100382217</t>
  </si>
  <si>
    <t>výztuž opěrné zdi B500B</t>
  </si>
  <si>
    <t>0,992</t>
  </si>
  <si>
    <t>45131512R</t>
  </si>
  <si>
    <t>Podkladní a výplňové vrstvy z betonu prostého  tloušťky do 150 mm, z betonu C 12/15</t>
  </si>
  <si>
    <t>-577024823</t>
  </si>
  <si>
    <t>podkladní beton C12/15 - X0</t>
  </si>
  <si>
    <t>(0,31+0,17+0,02)*8,6</t>
  </si>
  <si>
    <t>463211111</t>
  </si>
  <si>
    <t>Rovnanina z lomového kamene neopracovaného tříděného  pro všechny tloušťky rovnaniny, bez vypracování líce s vyklínování spár a dutin úlomky z kamene</t>
  </si>
  <si>
    <t>-1069138469</t>
  </si>
  <si>
    <t xml:space="preserve">Zpevnění svahu lomovým kamenem fr 125-250                </t>
  </si>
  <si>
    <t>7,5*0,9*0,5</t>
  </si>
  <si>
    <t>919726121</t>
  </si>
  <si>
    <t>Geotextilie pro ochranu, separaci a filtraci netkaná měrná hmotnost do 200 g/m2</t>
  </si>
  <si>
    <t>-919484838</t>
  </si>
  <si>
    <t>geotextilie pro : rubová drenáž DN150</t>
  </si>
  <si>
    <t>10*0,5</t>
  </si>
  <si>
    <t>919726123</t>
  </si>
  <si>
    <t>Geotextilie netkaná pro ochranu, separaci nebo filtraci měrná hmotnost přes 300 do 500 g/m2</t>
  </si>
  <si>
    <t>904821412</t>
  </si>
  <si>
    <t>geotextilie min. 400g/m2</t>
  </si>
  <si>
    <t>8*(1,2+0,6)</t>
  </si>
  <si>
    <t>Svislé a kompletní konstrukce</t>
  </si>
  <si>
    <t>45154111R</t>
  </si>
  <si>
    <t>Lože pod potrubí, stoky a drobné objekty v otevřeném výkopu ze štěrkodrtě 0-63 mm</t>
  </si>
  <si>
    <t>1730174686</t>
  </si>
  <si>
    <t>drenážní vrstva fr. 16-32</t>
  </si>
  <si>
    <t>8,6*0,2</t>
  </si>
  <si>
    <t>02R</t>
  </si>
  <si>
    <t>Chránička z trub PVC  DN 200</t>
  </si>
  <si>
    <t>330532568</t>
  </si>
  <si>
    <t>03R</t>
  </si>
  <si>
    <t>Bourání mostních konstrukcí zdiva a pilířů z prostého betonu</t>
  </si>
  <si>
    <t>1266594272</t>
  </si>
  <si>
    <t>skutečné množství bude určeno až při odhalení plomby z prostého betonu</t>
  </si>
  <si>
    <t>07R</t>
  </si>
  <si>
    <t>Žulové desky tl 80mm, malta M25 XF4</t>
  </si>
  <si>
    <t>kpl</t>
  </si>
  <si>
    <t>1530276955</t>
  </si>
  <si>
    <t xml:space="preserve">žulové desky tl. 80mm, včetně spojovací malty M25 XF4 </t>
  </si>
  <si>
    <t>327211111</t>
  </si>
  <si>
    <t>Zdivo nadzákladové opěrných zdí a valů z lomového kamene štípaného nebo ručně vybíraného na maltu z nepravidelných kamenů objemu 1 kusu kamene do 0,02 m3, šířka spáry do 4 mm</t>
  </si>
  <si>
    <t>-276859145</t>
  </si>
  <si>
    <t>kamenné zdivo, líc opěrné zdi, včetně malty M25 XF4</t>
  </si>
  <si>
    <t>Kamenný obklad líce železobetonové zdi bude proveden z kamene podobného materiálu použitému pro navazující silniční most</t>
  </si>
  <si>
    <t>0,75*8</t>
  </si>
  <si>
    <t>62861110R</t>
  </si>
  <si>
    <t>Nátěr mostních betonových konstrukcí  epoxidový 1x impregnační OS-A</t>
  </si>
  <si>
    <t>-938450743</t>
  </si>
  <si>
    <t xml:space="preserve">Nátěr ALP </t>
  </si>
  <si>
    <t>7,1*8+2*0,97</t>
  </si>
  <si>
    <t>62861111R</t>
  </si>
  <si>
    <t>-601202378</t>
  </si>
  <si>
    <t>Nátěr ALN</t>
  </si>
  <si>
    <t>2*(7,1*8+2*0,97)</t>
  </si>
  <si>
    <t>Přesun hmot</t>
  </si>
  <si>
    <t>32</t>
  </si>
  <si>
    <t>01R</t>
  </si>
  <si>
    <t>-2003833</t>
  </si>
  <si>
    <t>P</t>
  </si>
  <si>
    <t>Poznámka k položce:
Cenu včetně příplatku k ručnímu přesunu hmot do výšky/hloubky 10 m.</t>
  </si>
  <si>
    <t>Přesun hmot - komplet</t>
  </si>
  <si>
    <t>33</t>
  </si>
  <si>
    <t>091003000</t>
  </si>
  <si>
    <t>Ostatní náklady bez rozlišení</t>
  </si>
  <si>
    <t>1024</t>
  </si>
  <si>
    <t>1789882866</t>
  </si>
  <si>
    <t>příplatek za práce ve výšce</t>
  </si>
  <si>
    <t>VRN - Vedlejší rozpočtové náklady</t>
  </si>
  <si>
    <t xml:space="preserve">    VRN2 - Příprava staveniště</t>
  </si>
  <si>
    <t>VRN2</t>
  </si>
  <si>
    <t>Příprava staveniště</t>
  </si>
  <si>
    <t>012103000</t>
  </si>
  <si>
    <t>Geodetické práce před výstavbou</t>
  </si>
  <si>
    <t>251608279</t>
  </si>
  <si>
    <t>012303000</t>
  </si>
  <si>
    <t>Geodetické práce po výstavbě</t>
  </si>
  <si>
    <t>219115394</t>
  </si>
  <si>
    <t>013254000</t>
  </si>
  <si>
    <t>Dokumentace skutečného provedení stavby</t>
  </si>
  <si>
    <t>-1671774118</t>
  </si>
  <si>
    <t>020001000</t>
  </si>
  <si>
    <t>-2025231063</t>
  </si>
  <si>
    <t>043002000</t>
  </si>
  <si>
    <t>Zkoušky a ostatní měření</t>
  </si>
  <si>
    <t>675174871</t>
  </si>
  <si>
    <t>zkoušky</t>
  </si>
  <si>
    <t>045002000</t>
  </si>
  <si>
    <t>Kompletační a koordinační činnost</t>
  </si>
  <si>
    <t>-1026502921</t>
  </si>
  <si>
    <t>DIO</t>
  </si>
  <si>
    <t>-1665191661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</si>
  <si>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</si>
  <si>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</si>
  <si>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</si>
  <si>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</si>
  <si>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</si>
  <si>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</si>
  <si>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</si>
  <si>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</si>
  <si>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</si>
  <si>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</si>
  <si>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</si>
  <si>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</si>
  <si>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</si>
  <si>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</si>
  <si>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</si>
  <si>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</si>
  <si>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</si>
  <si>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</si>
  <si>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</si>
  <si>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</si>
  <si>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</si>
  <si>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</si>
  <si>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</si>
  <si>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</si>
  <si>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</si>
  <si>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</si>
  <si>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</si>
  <si>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</si>
  <si>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</si>
  <si>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</si>
  <si>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</si>
  <si>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</si>
  <si>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</si>
  <si>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</si>
  <si>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</si>
  <si>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</si>
  <si>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</si>
  <si>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</si>
  <si>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</si>
  <si>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</si>
  <si>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</si>
  <si>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</si>
  <si>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</si>
  <si>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</si>
  <si>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</si>
  <si>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</si>
  <si>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</si>
  <si>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</si>
  <si>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</si>
  <si>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</si>
  <si>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</si>
  <si>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</si>
  <si>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</si>
  <si>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</si>
  <si>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</si>
  <si>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</si>
  <si>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</si>
  <si>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</si>
  <si>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</si>
  <si>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</si>
  <si>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</si>
  <si>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</si>
  <si>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</si>
  <si>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</si>
  <si>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</si>
  <si>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</si>
  <si>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</si>
  <si>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</si>
  <si>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</si>
  <si>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</si>
  <si>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</si>
  <si>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</si>
  <si>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</si>
  <si>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</si>
  <si>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</si>
  <si>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</si>
  <si>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</si>
  <si>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</si>
  <si>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</si>
  <si>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</si>
  <si>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</si>
  <si>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</si>
  <si>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</si>
  <si>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</si>
  <si>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</si>
  <si>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</si>
  <si>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</si>
  <si>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</si>
  <si>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</si>
  <si>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</si>
  <si>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</si>
  <si>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</si>
  <si>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</si>
  <si>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</si>
  <si>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</si>
  <si>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</si>
  <si>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</si>
  <si>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</si>
  <si>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</si>
  <si>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</si>
  <si>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</si>
  <si>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</si>
  <si>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</si>
  <si>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</si>
  <si>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</si>
  <si>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</si>
  <si>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</si>
  <si>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</si>
  <si>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</si>
  <si>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</si>
  <si>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</si>
  <si>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</si>
  <si>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</si>
  <si>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</si>
  <si>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</si>
  <si>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</si>
  <si>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</si>
  <si>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</si>
  <si>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</si>
  <si>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</si>
  <si>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</si>
  <si>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</si>
  <si>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</si>
  <si>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</si>
  <si>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</si>
  <si>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</si>
  <si>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</si>
  <si>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</si>
  <si>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</si>
  <si>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</si>
  <si>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</si>
  <si>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</si>
  <si>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</si>
  <si>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</si>
  <si>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</si>
  <si>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</si>
  <si>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</si>
  <si>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</si>
  <si>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</si>
  <si>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</si>
  <si>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</si>
  <si>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</si>
  <si>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</si>
  <si>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</si>
  <si>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</si>
  <si>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</si>
  <si>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</si>
  <si>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</si>
  <si>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</si>
  <si>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</si>
  <si>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</si>
  <si>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</si>
  <si>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</si>
  <si>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</si>
  <si>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</si>
  <si>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</si>
  <si>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</si>
  <si>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</si>
  <si>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</si>
  <si>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</si>
  <si>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</si>
  <si>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</si>
  <si>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</si>
  <si>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</si>
  <si>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</si>
  <si>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</si>
  <si>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</si>
  <si>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</si>
  <si>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</si>
  <si>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</si>
  <si>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</si>
  <si>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</si>
  <si>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</si>
  <si>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</si>
  <si>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</si>
  <si>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</si>
  <si>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</si>
  <si>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</si>
  <si>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</si>
  <si>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</si>
  <si>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</si>
  <si>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</si>
  <si>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</si>
  <si>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DIO - Dopravní značení na staveništi, řízení provozu</t>
  </si>
  <si>
    <t>030001000</t>
  </si>
  <si>
    <t>Zařízení staveniště</t>
  </si>
  <si>
    <t>Příprava staveniště, vč. vytýčení inž.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</si>
</sst>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8" t="s">
        <v>8</v>
      </c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5" t="s">
        <v>17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8"/>
      <c r="AQ5" s="30"/>
      <c r="BE5" s="303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07" t="s">
        <v>20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8"/>
      <c r="AQ6" s="30"/>
      <c r="BE6" s="304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04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04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4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04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04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4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04"/>
      <c r="BS13" s="23" t="s">
        <v>9</v>
      </c>
    </row>
    <row r="14" spans="1:74">
      <c r="B14" s="27"/>
      <c r="C14" s="28"/>
      <c r="D14" s="28"/>
      <c r="E14" s="308" t="s">
        <v>32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04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04"/>
      <c r="BS16" s="23" t="s">
        <v>6</v>
      </c>
    </row>
    <row r="17" spans="2:71" ht="18.399999999999999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36</v>
      </c>
      <c r="AO17" s="28"/>
      <c r="AP17" s="28"/>
      <c r="AQ17" s="30"/>
      <c r="BE17" s="304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4"/>
      <c r="BS18" s="23" t="s">
        <v>9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4"/>
      <c r="BS19" s="23" t="s">
        <v>9</v>
      </c>
    </row>
    <row r="20" spans="2:71" ht="16.5" customHeight="1">
      <c r="B20" s="27"/>
      <c r="C20" s="28"/>
      <c r="D20" s="28"/>
      <c r="E20" s="310" t="s">
        <v>5</v>
      </c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28"/>
      <c r="AP20" s="28"/>
      <c r="AQ20" s="30"/>
      <c r="BE20" s="30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4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1">
        <f>ROUND(AG51,2)</f>
        <v>0</v>
      </c>
      <c r="AL23" s="312"/>
      <c r="AM23" s="312"/>
      <c r="AN23" s="312"/>
      <c r="AO23" s="312"/>
      <c r="AP23" s="41"/>
      <c r="AQ23" s="44"/>
      <c r="BE23" s="30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3" t="s">
        <v>40</v>
      </c>
      <c r="M25" s="313"/>
      <c r="N25" s="313"/>
      <c r="O25" s="313"/>
      <c r="P25" s="41"/>
      <c r="Q25" s="41"/>
      <c r="R25" s="41"/>
      <c r="S25" s="41"/>
      <c r="T25" s="41"/>
      <c r="U25" s="41"/>
      <c r="V25" s="41"/>
      <c r="W25" s="313" t="s">
        <v>41</v>
      </c>
      <c r="X25" s="313"/>
      <c r="Y25" s="313"/>
      <c r="Z25" s="313"/>
      <c r="AA25" s="313"/>
      <c r="AB25" s="313"/>
      <c r="AC25" s="313"/>
      <c r="AD25" s="313"/>
      <c r="AE25" s="313"/>
      <c r="AF25" s="41"/>
      <c r="AG25" s="41"/>
      <c r="AH25" s="41"/>
      <c r="AI25" s="41"/>
      <c r="AJ25" s="41"/>
      <c r="AK25" s="313" t="s">
        <v>42</v>
      </c>
      <c r="AL25" s="313"/>
      <c r="AM25" s="313"/>
      <c r="AN25" s="313"/>
      <c r="AO25" s="313"/>
      <c r="AP25" s="41"/>
      <c r="AQ25" s="44"/>
      <c r="BE25" s="304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14">
        <v>0.21</v>
      </c>
      <c r="M26" s="315"/>
      <c r="N26" s="315"/>
      <c r="O26" s="315"/>
      <c r="P26" s="47"/>
      <c r="Q26" s="47"/>
      <c r="R26" s="47"/>
      <c r="S26" s="47"/>
      <c r="T26" s="47"/>
      <c r="U26" s="47"/>
      <c r="V26" s="47"/>
      <c r="W26" s="316">
        <f>ROUND(AZ51,2)</f>
        <v>0</v>
      </c>
      <c r="X26" s="315"/>
      <c r="Y26" s="315"/>
      <c r="Z26" s="315"/>
      <c r="AA26" s="315"/>
      <c r="AB26" s="315"/>
      <c r="AC26" s="315"/>
      <c r="AD26" s="315"/>
      <c r="AE26" s="315"/>
      <c r="AF26" s="47"/>
      <c r="AG26" s="47"/>
      <c r="AH26" s="47"/>
      <c r="AI26" s="47"/>
      <c r="AJ26" s="47"/>
      <c r="AK26" s="316">
        <f>ROUND(AV51,2)</f>
        <v>0</v>
      </c>
      <c r="AL26" s="315"/>
      <c r="AM26" s="315"/>
      <c r="AN26" s="315"/>
      <c r="AO26" s="315"/>
      <c r="AP26" s="47"/>
      <c r="AQ26" s="49"/>
      <c r="BE26" s="304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14">
        <v>0.15</v>
      </c>
      <c r="M27" s="315"/>
      <c r="N27" s="315"/>
      <c r="O27" s="315"/>
      <c r="P27" s="47"/>
      <c r="Q27" s="47"/>
      <c r="R27" s="47"/>
      <c r="S27" s="47"/>
      <c r="T27" s="47"/>
      <c r="U27" s="47"/>
      <c r="V27" s="47"/>
      <c r="W27" s="316">
        <f>ROUND(BA51,2)</f>
        <v>0</v>
      </c>
      <c r="X27" s="315"/>
      <c r="Y27" s="315"/>
      <c r="Z27" s="315"/>
      <c r="AA27" s="315"/>
      <c r="AB27" s="315"/>
      <c r="AC27" s="315"/>
      <c r="AD27" s="315"/>
      <c r="AE27" s="315"/>
      <c r="AF27" s="47"/>
      <c r="AG27" s="47"/>
      <c r="AH27" s="47"/>
      <c r="AI27" s="47"/>
      <c r="AJ27" s="47"/>
      <c r="AK27" s="316">
        <f>ROUND(AW51,2)</f>
        <v>0</v>
      </c>
      <c r="AL27" s="315"/>
      <c r="AM27" s="315"/>
      <c r="AN27" s="315"/>
      <c r="AO27" s="315"/>
      <c r="AP27" s="47"/>
      <c r="AQ27" s="49"/>
      <c r="BE27" s="304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14">
        <v>0.21</v>
      </c>
      <c r="M28" s="315"/>
      <c r="N28" s="315"/>
      <c r="O28" s="315"/>
      <c r="P28" s="47"/>
      <c r="Q28" s="47"/>
      <c r="R28" s="47"/>
      <c r="S28" s="47"/>
      <c r="T28" s="47"/>
      <c r="U28" s="47"/>
      <c r="V28" s="47"/>
      <c r="W28" s="316">
        <f>ROUND(BB51,2)</f>
        <v>0</v>
      </c>
      <c r="X28" s="315"/>
      <c r="Y28" s="315"/>
      <c r="Z28" s="315"/>
      <c r="AA28" s="315"/>
      <c r="AB28" s="315"/>
      <c r="AC28" s="315"/>
      <c r="AD28" s="315"/>
      <c r="AE28" s="315"/>
      <c r="AF28" s="47"/>
      <c r="AG28" s="47"/>
      <c r="AH28" s="47"/>
      <c r="AI28" s="47"/>
      <c r="AJ28" s="47"/>
      <c r="AK28" s="316">
        <v>0</v>
      </c>
      <c r="AL28" s="315"/>
      <c r="AM28" s="315"/>
      <c r="AN28" s="315"/>
      <c r="AO28" s="315"/>
      <c r="AP28" s="47"/>
      <c r="AQ28" s="49"/>
      <c r="BE28" s="304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14">
        <v>0.15</v>
      </c>
      <c r="M29" s="315"/>
      <c r="N29" s="315"/>
      <c r="O29" s="315"/>
      <c r="P29" s="47"/>
      <c r="Q29" s="47"/>
      <c r="R29" s="47"/>
      <c r="S29" s="47"/>
      <c r="T29" s="47"/>
      <c r="U29" s="47"/>
      <c r="V29" s="47"/>
      <c r="W29" s="316">
        <f>ROUND(BC51,2)</f>
        <v>0</v>
      </c>
      <c r="X29" s="315"/>
      <c r="Y29" s="315"/>
      <c r="Z29" s="315"/>
      <c r="AA29" s="315"/>
      <c r="AB29" s="315"/>
      <c r="AC29" s="315"/>
      <c r="AD29" s="315"/>
      <c r="AE29" s="315"/>
      <c r="AF29" s="47"/>
      <c r="AG29" s="47"/>
      <c r="AH29" s="47"/>
      <c r="AI29" s="47"/>
      <c r="AJ29" s="47"/>
      <c r="AK29" s="316">
        <v>0</v>
      </c>
      <c r="AL29" s="315"/>
      <c r="AM29" s="315"/>
      <c r="AN29" s="315"/>
      <c r="AO29" s="315"/>
      <c r="AP29" s="47"/>
      <c r="AQ29" s="49"/>
      <c r="BE29" s="304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14">
        <v>0</v>
      </c>
      <c r="M30" s="315"/>
      <c r="N30" s="315"/>
      <c r="O30" s="315"/>
      <c r="P30" s="47"/>
      <c r="Q30" s="47"/>
      <c r="R30" s="47"/>
      <c r="S30" s="47"/>
      <c r="T30" s="47"/>
      <c r="U30" s="47"/>
      <c r="V30" s="47"/>
      <c r="W30" s="316">
        <f>ROUND(BD51,2)</f>
        <v>0</v>
      </c>
      <c r="X30" s="315"/>
      <c r="Y30" s="315"/>
      <c r="Z30" s="315"/>
      <c r="AA30" s="315"/>
      <c r="AB30" s="315"/>
      <c r="AC30" s="315"/>
      <c r="AD30" s="315"/>
      <c r="AE30" s="315"/>
      <c r="AF30" s="47"/>
      <c r="AG30" s="47"/>
      <c r="AH30" s="47"/>
      <c r="AI30" s="47"/>
      <c r="AJ30" s="47"/>
      <c r="AK30" s="316">
        <v>0</v>
      </c>
      <c r="AL30" s="315"/>
      <c r="AM30" s="315"/>
      <c r="AN30" s="315"/>
      <c r="AO30" s="315"/>
      <c r="AP30" s="47"/>
      <c r="AQ30" s="49"/>
      <c r="BE30" s="30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4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17" t="s">
        <v>51</v>
      </c>
      <c r="Y32" s="318"/>
      <c r="Z32" s="318"/>
      <c r="AA32" s="318"/>
      <c r="AB32" s="318"/>
      <c r="AC32" s="52"/>
      <c r="AD32" s="52"/>
      <c r="AE32" s="52"/>
      <c r="AF32" s="52"/>
      <c r="AG32" s="52"/>
      <c r="AH32" s="52"/>
      <c r="AI32" s="52"/>
      <c r="AJ32" s="52"/>
      <c r="AK32" s="319">
        <f>SUM(AK23:AK30)</f>
        <v>0</v>
      </c>
      <c r="AL32" s="318"/>
      <c r="AM32" s="318"/>
      <c r="AN32" s="318"/>
      <c r="AO32" s="320"/>
      <c r="AP32" s="50"/>
      <c r="AQ32" s="54"/>
      <c r="BE32" s="30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52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07/18</v>
      </c>
      <c r="AR41" s="61"/>
    </row>
    <row r="42" spans="2:56" s="4" customFormat="1" ht="36.950000000000003" customHeight="1">
      <c r="B42" s="63"/>
      <c r="C42" s="64" t="s">
        <v>19</v>
      </c>
      <c r="L42" s="321" t="str">
        <f>K6</f>
        <v>II/201 Mariánský Týnec, stabilizace svahu - havarijní stav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>Mariánský Týnec</v>
      </c>
      <c r="AI44" s="62" t="s">
        <v>25</v>
      </c>
      <c r="AM44" s="323" t="str">
        <f>IF(AN8= "","",AN8)</f>
        <v>26. 2. 2018</v>
      </c>
      <c r="AN44" s="323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33</v>
      </c>
      <c r="AM46" s="324" t="str">
        <f>IF(E17="","",E17)</f>
        <v>U-PROJEKT DOS s.r.o.</v>
      </c>
      <c r="AN46" s="324"/>
      <c r="AO46" s="324"/>
      <c r="AP46" s="324"/>
      <c r="AR46" s="40"/>
      <c r="AS46" s="325" t="s">
        <v>53</v>
      </c>
      <c r="AT46" s="32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31</v>
      </c>
      <c r="L47" s="3" t="str">
        <f>IF(E14= "Vyplň údaj","",E14)</f>
        <v/>
      </c>
      <c r="AR47" s="40"/>
      <c r="AS47" s="327"/>
      <c r="AT47" s="32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27"/>
      <c r="AT48" s="32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9" t="s">
        <v>54</v>
      </c>
      <c r="D49" s="330"/>
      <c r="E49" s="330"/>
      <c r="F49" s="330"/>
      <c r="G49" s="330"/>
      <c r="H49" s="70"/>
      <c r="I49" s="331" t="s">
        <v>55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56</v>
      </c>
      <c r="AH49" s="330"/>
      <c r="AI49" s="330"/>
      <c r="AJ49" s="330"/>
      <c r="AK49" s="330"/>
      <c r="AL49" s="330"/>
      <c r="AM49" s="330"/>
      <c r="AN49" s="331" t="s">
        <v>57</v>
      </c>
      <c r="AO49" s="330"/>
      <c r="AP49" s="330"/>
      <c r="AQ49" s="71" t="s">
        <v>58</v>
      </c>
      <c r="AR49" s="40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36">
        <f>ROUND(SUM(AG52:AG54),2)</f>
        <v>0</v>
      </c>
      <c r="AH51" s="336"/>
      <c r="AI51" s="336"/>
      <c r="AJ51" s="336"/>
      <c r="AK51" s="336"/>
      <c r="AL51" s="336"/>
      <c r="AM51" s="336"/>
      <c r="AN51" s="337">
        <f>SUM(AG51,AT51)</f>
        <v>0</v>
      </c>
      <c r="AO51" s="337"/>
      <c r="AP51" s="337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72</v>
      </c>
      <c r="BT51" s="64" t="s">
        <v>73</v>
      </c>
      <c r="BU51" s="83" t="s">
        <v>74</v>
      </c>
      <c r="BV51" s="64" t="s">
        <v>75</v>
      </c>
      <c r="BW51" s="64" t="s">
        <v>7</v>
      </c>
      <c r="BX51" s="64" t="s">
        <v>76</v>
      </c>
      <c r="CL51" s="64" t="s">
        <v>5</v>
      </c>
    </row>
    <row r="52" spans="1:91" s="5" customFormat="1" ht="16.5" customHeight="1">
      <c r="A52" s="84" t="s">
        <v>77</v>
      </c>
      <c r="B52" s="85"/>
      <c r="C52" s="86"/>
      <c r="D52" s="335" t="s">
        <v>78</v>
      </c>
      <c r="E52" s="335"/>
      <c r="F52" s="335"/>
      <c r="G52" s="335"/>
      <c r="H52" s="335"/>
      <c r="I52" s="87"/>
      <c r="J52" s="335" t="s">
        <v>79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3">
        <f>'SO 101 - Komunikace'!J27</f>
        <v>0</v>
      </c>
      <c r="AH52" s="334"/>
      <c r="AI52" s="334"/>
      <c r="AJ52" s="334"/>
      <c r="AK52" s="334"/>
      <c r="AL52" s="334"/>
      <c r="AM52" s="334"/>
      <c r="AN52" s="333">
        <f>SUM(AG52,AT52)</f>
        <v>0</v>
      </c>
      <c r="AO52" s="334"/>
      <c r="AP52" s="334"/>
      <c r="AQ52" s="88" t="s">
        <v>80</v>
      </c>
      <c r="AR52" s="85"/>
      <c r="AS52" s="89">
        <v>0</v>
      </c>
      <c r="AT52" s="90">
        <f>ROUND(SUM(AV52:AW52),2)</f>
        <v>0</v>
      </c>
      <c r="AU52" s="91">
        <f>'SO 101 - Komunikace'!P83</f>
        <v>0</v>
      </c>
      <c r="AV52" s="90">
        <f>'SO 101 - Komunikace'!J30</f>
        <v>0</v>
      </c>
      <c r="AW52" s="90">
        <f>'SO 101 - Komunikace'!J31</f>
        <v>0</v>
      </c>
      <c r="AX52" s="90">
        <f>'SO 101 - Komunikace'!J32</f>
        <v>0</v>
      </c>
      <c r="AY52" s="90">
        <f>'SO 101 - Komunikace'!J33</f>
        <v>0</v>
      </c>
      <c r="AZ52" s="90">
        <f>'SO 101 - Komunikace'!F30</f>
        <v>0</v>
      </c>
      <c r="BA52" s="90">
        <f>'SO 101 - Komunikace'!F31</f>
        <v>0</v>
      </c>
      <c r="BB52" s="90">
        <f>'SO 101 - Komunikace'!F32</f>
        <v>0</v>
      </c>
      <c r="BC52" s="90">
        <f>'SO 101 - Komunikace'!F33</f>
        <v>0</v>
      </c>
      <c r="BD52" s="92">
        <f>'SO 101 - Komunikace'!F34</f>
        <v>0</v>
      </c>
      <c r="BT52" s="93" t="s">
        <v>81</v>
      </c>
      <c r="BV52" s="93" t="s">
        <v>75</v>
      </c>
      <c r="BW52" s="93" t="s">
        <v>82</v>
      </c>
      <c r="BX52" s="93" t="s">
        <v>7</v>
      </c>
      <c r="CL52" s="93" t="s">
        <v>5</v>
      </c>
      <c r="CM52" s="93" t="s">
        <v>83</v>
      </c>
    </row>
    <row r="53" spans="1:91" s="5" customFormat="1" ht="16.5" customHeight="1">
      <c r="A53" s="84" t="s">
        <v>77</v>
      </c>
      <c r="B53" s="85"/>
      <c r="C53" s="86"/>
      <c r="D53" s="335" t="s">
        <v>84</v>
      </c>
      <c r="E53" s="335"/>
      <c r="F53" s="335"/>
      <c r="G53" s="335"/>
      <c r="H53" s="335"/>
      <c r="I53" s="87"/>
      <c r="J53" s="335" t="s">
        <v>85</v>
      </c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3">
        <f>'SO 201 - Opěrná zeď'!J27</f>
        <v>0</v>
      </c>
      <c r="AH53" s="334"/>
      <c r="AI53" s="334"/>
      <c r="AJ53" s="334"/>
      <c r="AK53" s="334"/>
      <c r="AL53" s="334"/>
      <c r="AM53" s="334"/>
      <c r="AN53" s="333">
        <f>SUM(AG53,AT53)</f>
        <v>0</v>
      </c>
      <c r="AO53" s="334"/>
      <c r="AP53" s="334"/>
      <c r="AQ53" s="88" t="s">
        <v>80</v>
      </c>
      <c r="AR53" s="85"/>
      <c r="AS53" s="89">
        <v>0</v>
      </c>
      <c r="AT53" s="90">
        <f>ROUND(SUM(AV53:AW53),2)</f>
        <v>0</v>
      </c>
      <c r="AU53" s="91">
        <f>'SO 201 - Opěrná zeď'!P82</f>
        <v>0</v>
      </c>
      <c r="AV53" s="90">
        <f>'SO 201 - Opěrná zeď'!J30</f>
        <v>0</v>
      </c>
      <c r="AW53" s="90">
        <f>'SO 201 - Opěrná zeď'!J31</f>
        <v>0</v>
      </c>
      <c r="AX53" s="90">
        <f>'SO 201 - Opěrná zeď'!J32</f>
        <v>0</v>
      </c>
      <c r="AY53" s="90">
        <f>'SO 201 - Opěrná zeď'!J33</f>
        <v>0</v>
      </c>
      <c r="AZ53" s="90">
        <f>'SO 201 - Opěrná zeď'!F30</f>
        <v>0</v>
      </c>
      <c r="BA53" s="90">
        <f>'SO 201 - Opěrná zeď'!F31</f>
        <v>0</v>
      </c>
      <c r="BB53" s="90">
        <f>'SO 201 - Opěrná zeď'!F32</f>
        <v>0</v>
      </c>
      <c r="BC53" s="90">
        <f>'SO 201 - Opěrná zeď'!F33</f>
        <v>0</v>
      </c>
      <c r="BD53" s="92">
        <f>'SO 201 - Opěrná zeď'!F34</f>
        <v>0</v>
      </c>
      <c r="BT53" s="93" t="s">
        <v>81</v>
      </c>
      <c r="BV53" s="93" t="s">
        <v>75</v>
      </c>
      <c r="BW53" s="93" t="s">
        <v>86</v>
      </c>
      <c r="BX53" s="93" t="s">
        <v>7</v>
      </c>
      <c r="CL53" s="93" t="s">
        <v>5</v>
      </c>
      <c r="CM53" s="93" t="s">
        <v>83</v>
      </c>
    </row>
    <row r="54" spans="1:91" s="5" customFormat="1" ht="16.5" customHeight="1">
      <c r="A54" s="84" t="s">
        <v>77</v>
      </c>
      <c r="B54" s="85"/>
      <c r="C54" s="86"/>
      <c r="D54" s="335" t="s">
        <v>87</v>
      </c>
      <c r="E54" s="335"/>
      <c r="F54" s="335"/>
      <c r="G54" s="335"/>
      <c r="H54" s="335"/>
      <c r="I54" s="87"/>
      <c r="J54" s="335" t="s">
        <v>88</v>
      </c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3">
        <f>'VRN - Vedlejší rozpočtové...'!J27</f>
        <v>0</v>
      </c>
      <c r="AH54" s="334"/>
      <c r="AI54" s="334"/>
      <c r="AJ54" s="334"/>
      <c r="AK54" s="334"/>
      <c r="AL54" s="334"/>
      <c r="AM54" s="334"/>
      <c r="AN54" s="333">
        <f>SUM(AG54,AT54)</f>
        <v>0</v>
      </c>
      <c r="AO54" s="334"/>
      <c r="AP54" s="334"/>
      <c r="AQ54" s="88" t="s">
        <v>80</v>
      </c>
      <c r="AR54" s="85"/>
      <c r="AS54" s="94">
        <v>0</v>
      </c>
      <c r="AT54" s="95">
        <f>ROUND(SUM(AV54:AW54),2)</f>
        <v>0</v>
      </c>
      <c r="AU54" s="96">
        <f>'VRN - Vedlejší rozpočtové...'!P78</f>
        <v>0</v>
      </c>
      <c r="AV54" s="95">
        <f>'VRN - Vedlejší rozpočtové...'!J30</f>
        <v>0</v>
      </c>
      <c r="AW54" s="95">
        <f>'VRN - Vedlejší rozpočtové...'!J31</f>
        <v>0</v>
      </c>
      <c r="AX54" s="95">
        <f>'VRN - Vedlejší rozpočtové...'!J32</f>
        <v>0</v>
      </c>
      <c r="AY54" s="95">
        <f>'VRN - Vedlejší rozpočtové...'!J33</f>
        <v>0</v>
      </c>
      <c r="AZ54" s="95">
        <f>'VRN - Vedlejší rozpočtové...'!F30</f>
        <v>0</v>
      </c>
      <c r="BA54" s="95">
        <f>'VRN - Vedlejší rozpočtové...'!F31</f>
        <v>0</v>
      </c>
      <c r="BB54" s="95">
        <f>'VRN - Vedlejší rozpočtové...'!F32</f>
        <v>0</v>
      </c>
      <c r="BC54" s="95">
        <f>'VRN - Vedlejší rozpočtové...'!F33</f>
        <v>0</v>
      </c>
      <c r="BD54" s="97">
        <f>'VRN - Vedlejší rozpočtové...'!F34</f>
        <v>0</v>
      </c>
      <c r="BT54" s="93" t="s">
        <v>81</v>
      </c>
      <c r="BV54" s="93" t="s">
        <v>75</v>
      </c>
      <c r="BW54" s="93" t="s">
        <v>89</v>
      </c>
      <c r="BX54" s="93" t="s">
        <v>7</v>
      </c>
      <c r="CL54" s="93" t="s">
        <v>5</v>
      </c>
      <c r="CM54" s="93" t="s">
        <v>83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101 - Komunikace'!C2" display="/"/>
    <hyperlink ref="A53" location="'SO 201 - Opěrná zeď'!C2" display="/"/>
    <hyperlink ref="A54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90</v>
      </c>
      <c r="G1" s="348" t="s">
        <v>91</v>
      </c>
      <c r="H1" s="348"/>
      <c r="I1" s="102"/>
      <c r="J1" s="101" t="s">
        <v>92</v>
      </c>
      <c r="K1" s="100" t="s">
        <v>93</v>
      </c>
      <c r="L1" s="101" t="s">
        <v>94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II/201 Mariánský Týnec, stabilizace svahu - havarijní stav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97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26. 2. 2018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>043 49 521</v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U-PROJEKT DOS s.r.o.</v>
      </c>
      <c r="F21" s="41"/>
      <c r="G21" s="41"/>
      <c r="H21" s="41"/>
      <c r="I21" s="106" t="s">
        <v>30</v>
      </c>
      <c r="J21" s="34" t="str">
        <f>IF('Rekapitulace stavby'!AN17="","",'Rekapitulace stavby'!AN17)</f>
        <v>CZ04349521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39</v>
      </c>
      <c r="E27" s="41"/>
      <c r="F27" s="41"/>
      <c r="G27" s="41"/>
      <c r="H27" s="41"/>
      <c r="I27" s="105"/>
      <c r="J27" s="115">
        <f>ROUND(J83,2)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16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17">
        <f>ROUND(SUM(BE83:BE231), 2)</f>
        <v>0</v>
      </c>
      <c r="G30" s="41"/>
      <c r="H30" s="41"/>
      <c r="I30" s="118">
        <v>0.21</v>
      </c>
      <c r="J30" s="117">
        <f>ROUND(ROUND((SUM(BE83:BE231)),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17">
        <f>ROUND(SUM(BF83:BF231), 2)</f>
        <v>0</v>
      </c>
      <c r="G31" s="41"/>
      <c r="H31" s="41"/>
      <c r="I31" s="118">
        <v>0.15</v>
      </c>
      <c r="J31" s="117">
        <f>ROUND(ROUND((SUM(BF83:BF231)),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17">
        <f>ROUND(SUM(BG83:BG231),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17">
        <f>ROUND(SUM(BH83:BH231),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17">
        <f>ROUND(SUM(BI83:BI231),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49</v>
      </c>
      <c r="E36" s="70"/>
      <c r="F36" s="70"/>
      <c r="G36" s="121" t="s">
        <v>50</v>
      </c>
      <c r="H36" s="122" t="s">
        <v>51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II/201 Mariánský Týnec, stabilizace svahu - havarijní stav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SO 101 - Komunikace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Mariánský Týnec</v>
      </c>
      <c r="G49" s="41"/>
      <c r="H49" s="41"/>
      <c r="I49" s="106" t="s">
        <v>25</v>
      </c>
      <c r="J49" s="107" t="str">
        <f>IF(J12="","",J12)</f>
        <v>26. 2. 2018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10" t="str">
        <f>E21</f>
        <v>U-PROJEKT DOS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99</v>
      </c>
      <c r="D54" s="119"/>
      <c r="E54" s="119"/>
      <c r="F54" s="119"/>
      <c r="G54" s="119"/>
      <c r="H54" s="119"/>
      <c r="I54" s="130"/>
      <c r="J54" s="131" t="s">
        <v>100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101</v>
      </c>
      <c r="D56" s="41"/>
      <c r="E56" s="41"/>
      <c r="F56" s="41"/>
      <c r="G56" s="41"/>
      <c r="H56" s="41"/>
      <c r="I56" s="105"/>
      <c r="J56" s="115">
        <f>J83</f>
        <v>0</v>
      </c>
      <c r="K56" s="44"/>
      <c r="AU56" s="23" t="s">
        <v>102</v>
      </c>
    </row>
    <row r="57" spans="2:47" s="7" customFormat="1" ht="24.95" customHeight="1">
      <c r="B57" s="134"/>
      <c r="C57" s="135"/>
      <c r="D57" s="136" t="s">
        <v>103</v>
      </c>
      <c r="E57" s="137"/>
      <c r="F57" s="137"/>
      <c r="G57" s="137"/>
      <c r="H57" s="137"/>
      <c r="I57" s="138"/>
      <c r="J57" s="139">
        <f>J84</f>
        <v>0</v>
      </c>
      <c r="K57" s="140"/>
    </row>
    <row r="58" spans="2:47" s="8" customFormat="1" ht="19.899999999999999" customHeight="1">
      <c r="B58" s="141"/>
      <c r="C58" s="142"/>
      <c r="D58" s="143" t="s">
        <v>104</v>
      </c>
      <c r="E58" s="144"/>
      <c r="F58" s="144"/>
      <c r="G58" s="144"/>
      <c r="H58" s="144"/>
      <c r="I58" s="145"/>
      <c r="J58" s="146">
        <f>J85</f>
        <v>0</v>
      </c>
      <c r="K58" s="147"/>
    </row>
    <row r="59" spans="2:47" s="8" customFormat="1" ht="19.899999999999999" customHeight="1">
      <c r="B59" s="141"/>
      <c r="C59" s="142"/>
      <c r="D59" s="143" t="s">
        <v>105</v>
      </c>
      <c r="E59" s="144"/>
      <c r="F59" s="144"/>
      <c r="G59" s="144"/>
      <c r="H59" s="144"/>
      <c r="I59" s="145"/>
      <c r="J59" s="146">
        <f>J146</f>
        <v>0</v>
      </c>
      <c r="K59" s="147"/>
    </row>
    <row r="60" spans="2:47" s="8" customFormat="1" ht="14.85" customHeight="1">
      <c r="B60" s="141"/>
      <c r="C60" s="142"/>
      <c r="D60" s="143" t="s">
        <v>106</v>
      </c>
      <c r="E60" s="144"/>
      <c r="F60" s="144"/>
      <c r="G60" s="144"/>
      <c r="H60" s="144"/>
      <c r="I60" s="145"/>
      <c r="J60" s="146">
        <f>J173</f>
        <v>0</v>
      </c>
      <c r="K60" s="147"/>
    </row>
    <row r="61" spans="2:47" s="8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5"/>
      <c r="J61" s="146">
        <f>J191</f>
        <v>0</v>
      </c>
      <c r="K61" s="147"/>
    </row>
    <row r="62" spans="2:47" s="8" customFormat="1" ht="19.899999999999999" customHeight="1">
      <c r="B62" s="141"/>
      <c r="C62" s="142"/>
      <c r="D62" s="143" t="s">
        <v>108</v>
      </c>
      <c r="E62" s="144"/>
      <c r="F62" s="144"/>
      <c r="G62" s="144"/>
      <c r="H62" s="144"/>
      <c r="I62" s="145"/>
      <c r="J62" s="146">
        <f>J202</f>
        <v>0</v>
      </c>
      <c r="K62" s="147"/>
    </row>
    <row r="63" spans="2:47" s="8" customFormat="1" ht="19.899999999999999" customHeight="1">
      <c r="B63" s="141"/>
      <c r="C63" s="142"/>
      <c r="D63" s="143" t="s">
        <v>109</v>
      </c>
      <c r="E63" s="144"/>
      <c r="F63" s="144"/>
      <c r="G63" s="144"/>
      <c r="H63" s="144"/>
      <c r="I63" s="145"/>
      <c r="J63" s="146">
        <f>J219</f>
        <v>0</v>
      </c>
      <c r="K63" s="147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05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26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27"/>
      <c r="J69" s="59"/>
      <c r="K69" s="59"/>
      <c r="L69" s="40"/>
    </row>
    <row r="70" spans="2:12" s="1" customFormat="1" ht="36.950000000000003" customHeight="1">
      <c r="B70" s="40"/>
      <c r="C70" s="60" t="s">
        <v>110</v>
      </c>
      <c r="L70" s="40"/>
    </row>
    <row r="71" spans="2:12" s="1" customFormat="1" ht="6.95" customHeight="1">
      <c r="B71" s="40"/>
      <c r="L71" s="40"/>
    </row>
    <row r="72" spans="2:12" s="1" customFormat="1" ht="14.45" customHeight="1">
      <c r="B72" s="40"/>
      <c r="C72" s="62" t="s">
        <v>19</v>
      </c>
      <c r="L72" s="40"/>
    </row>
    <row r="73" spans="2:12" s="1" customFormat="1" ht="16.5" customHeight="1">
      <c r="B73" s="40"/>
      <c r="E73" s="345" t="str">
        <f>E7</f>
        <v>II/201 Mariánský Týnec, stabilizace svahu - havarijní stav</v>
      </c>
      <c r="F73" s="346"/>
      <c r="G73" s="346"/>
      <c r="H73" s="346"/>
      <c r="L73" s="40"/>
    </row>
    <row r="74" spans="2:12" s="1" customFormat="1" ht="14.45" customHeight="1">
      <c r="B74" s="40"/>
      <c r="C74" s="62" t="s">
        <v>96</v>
      </c>
      <c r="L74" s="40"/>
    </row>
    <row r="75" spans="2:12" s="1" customFormat="1" ht="17.25" customHeight="1">
      <c r="B75" s="40"/>
      <c r="E75" s="321" t="str">
        <f>E9</f>
        <v>SO 101 - Komunikace</v>
      </c>
      <c r="F75" s="347"/>
      <c r="G75" s="347"/>
      <c r="H75" s="347"/>
      <c r="L75" s="40"/>
    </row>
    <row r="76" spans="2:12" s="1" customFormat="1" ht="6.95" customHeight="1">
      <c r="B76" s="40"/>
      <c r="L76" s="40"/>
    </row>
    <row r="77" spans="2:12" s="1" customFormat="1" ht="18" customHeight="1">
      <c r="B77" s="40"/>
      <c r="C77" s="62" t="s">
        <v>23</v>
      </c>
      <c r="F77" s="148" t="str">
        <f>F12</f>
        <v>Mariánský Týnec</v>
      </c>
      <c r="I77" s="149" t="s">
        <v>25</v>
      </c>
      <c r="J77" s="66" t="str">
        <f>IF(J12="","",J12)</f>
        <v>26. 2. 2018</v>
      </c>
      <c r="L77" s="40"/>
    </row>
    <row r="78" spans="2:12" s="1" customFormat="1" ht="6.95" customHeight="1">
      <c r="B78" s="40"/>
      <c r="L78" s="40"/>
    </row>
    <row r="79" spans="2:12" s="1" customFormat="1">
      <c r="B79" s="40"/>
      <c r="C79" s="62" t="s">
        <v>27</v>
      </c>
      <c r="F79" s="148" t="str">
        <f>E15</f>
        <v xml:space="preserve"> </v>
      </c>
      <c r="I79" s="149" t="s">
        <v>33</v>
      </c>
      <c r="J79" s="148" t="str">
        <f>E21</f>
        <v>U-PROJEKT DOS s.r.o.</v>
      </c>
      <c r="L79" s="40"/>
    </row>
    <row r="80" spans="2:12" s="1" customFormat="1" ht="14.45" customHeight="1">
      <c r="B80" s="40"/>
      <c r="C80" s="62" t="s">
        <v>31</v>
      </c>
      <c r="F80" s="148" t="str">
        <f>IF(E18="","",E18)</f>
        <v/>
      </c>
      <c r="L80" s="40"/>
    </row>
    <row r="81" spans="2:65" s="1" customFormat="1" ht="10.35" customHeight="1">
      <c r="B81" s="40"/>
      <c r="L81" s="40"/>
    </row>
    <row r="82" spans="2:65" s="9" customFormat="1" ht="29.25" customHeight="1">
      <c r="B82" s="150"/>
      <c r="C82" s="151" t="s">
        <v>111</v>
      </c>
      <c r="D82" s="152" t="s">
        <v>58</v>
      </c>
      <c r="E82" s="152" t="s">
        <v>54</v>
      </c>
      <c r="F82" s="152" t="s">
        <v>112</v>
      </c>
      <c r="G82" s="152" t="s">
        <v>113</v>
      </c>
      <c r="H82" s="152" t="s">
        <v>114</v>
      </c>
      <c r="I82" s="153" t="s">
        <v>115</v>
      </c>
      <c r="J82" s="152" t="s">
        <v>100</v>
      </c>
      <c r="K82" s="154" t="s">
        <v>116</v>
      </c>
      <c r="L82" s="150"/>
      <c r="M82" s="72" t="s">
        <v>117</v>
      </c>
      <c r="N82" s="73" t="s">
        <v>43</v>
      </c>
      <c r="O82" s="73" t="s">
        <v>118</v>
      </c>
      <c r="P82" s="73" t="s">
        <v>119</v>
      </c>
      <c r="Q82" s="73" t="s">
        <v>120</v>
      </c>
      <c r="R82" s="73" t="s">
        <v>121</v>
      </c>
      <c r="S82" s="73" t="s">
        <v>122</v>
      </c>
      <c r="T82" s="74" t="s">
        <v>123</v>
      </c>
    </row>
    <row r="83" spans="2:65" s="1" customFormat="1" ht="29.25" customHeight="1">
      <c r="B83" s="40"/>
      <c r="C83" s="76" t="s">
        <v>101</v>
      </c>
      <c r="J83" s="155">
        <f>BK83</f>
        <v>0</v>
      </c>
      <c r="L83" s="40"/>
      <c r="M83" s="75"/>
      <c r="N83" s="67"/>
      <c r="O83" s="67"/>
      <c r="P83" s="156">
        <f>P84</f>
        <v>0</v>
      </c>
      <c r="Q83" s="67"/>
      <c r="R83" s="156">
        <f>R84</f>
        <v>1.2215821</v>
      </c>
      <c r="S83" s="67"/>
      <c r="T83" s="157">
        <f>T84</f>
        <v>40.954400000000007</v>
      </c>
      <c r="AT83" s="23" t="s">
        <v>72</v>
      </c>
      <c r="AU83" s="23" t="s">
        <v>102</v>
      </c>
      <c r="BK83" s="158">
        <f>BK84</f>
        <v>0</v>
      </c>
    </row>
    <row r="84" spans="2:65" s="10" customFormat="1" ht="37.35" customHeight="1">
      <c r="B84" s="159"/>
      <c r="D84" s="160" t="s">
        <v>72</v>
      </c>
      <c r="E84" s="161" t="s">
        <v>124</v>
      </c>
      <c r="F84" s="161" t="s">
        <v>125</v>
      </c>
      <c r="I84" s="162"/>
      <c r="J84" s="163">
        <f>BK84</f>
        <v>0</v>
      </c>
      <c r="L84" s="159"/>
      <c r="M84" s="164"/>
      <c r="N84" s="165"/>
      <c r="O84" s="165"/>
      <c r="P84" s="166">
        <f>P85+P146+P191+P202+P219</f>
        <v>0</v>
      </c>
      <c r="Q84" s="165"/>
      <c r="R84" s="166">
        <f>R85+R146+R191+R202+R219</f>
        <v>1.2215821</v>
      </c>
      <c r="S84" s="165"/>
      <c r="T84" s="167">
        <f>T85+T146+T191+T202+T219</f>
        <v>40.954400000000007</v>
      </c>
      <c r="AR84" s="160" t="s">
        <v>81</v>
      </c>
      <c r="AT84" s="168" t="s">
        <v>72</v>
      </c>
      <c r="AU84" s="168" t="s">
        <v>73</v>
      </c>
      <c r="AY84" s="160" t="s">
        <v>126</v>
      </c>
      <c r="BK84" s="169">
        <f>BK85+BK146+BK191+BK202+BK219</f>
        <v>0</v>
      </c>
    </row>
    <row r="85" spans="2:65" s="10" customFormat="1" ht="19.899999999999999" customHeight="1">
      <c r="B85" s="159"/>
      <c r="D85" s="160" t="s">
        <v>72</v>
      </c>
      <c r="E85" s="170" t="s">
        <v>127</v>
      </c>
      <c r="F85" s="170" t="s">
        <v>128</v>
      </c>
      <c r="I85" s="162"/>
      <c r="J85" s="171">
        <f>BK85</f>
        <v>0</v>
      </c>
      <c r="L85" s="159"/>
      <c r="M85" s="164"/>
      <c r="N85" s="165"/>
      <c r="O85" s="165"/>
      <c r="P85" s="166">
        <f>SUM(P86:P145)</f>
        <v>0</v>
      </c>
      <c r="Q85" s="165"/>
      <c r="R85" s="166">
        <f>SUM(R86:R145)</f>
        <v>8.1370000000000001E-3</v>
      </c>
      <c r="S85" s="165"/>
      <c r="T85" s="167">
        <f>SUM(T86:T145)</f>
        <v>40.954400000000007</v>
      </c>
      <c r="AR85" s="160" t="s">
        <v>81</v>
      </c>
      <c r="AT85" s="168" t="s">
        <v>72</v>
      </c>
      <c r="AU85" s="168" t="s">
        <v>81</v>
      </c>
      <c r="AY85" s="160" t="s">
        <v>126</v>
      </c>
      <c r="BK85" s="169">
        <f>SUM(BK86:BK145)</f>
        <v>0</v>
      </c>
    </row>
    <row r="86" spans="2:65" s="1" customFormat="1" ht="51" customHeight="1">
      <c r="B86" s="172"/>
      <c r="C86" s="173" t="s">
        <v>81</v>
      </c>
      <c r="D86" s="173" t="s">
        <v>129</v>
      </c>
      <c r="E86" s="174" t="s">
        <v>130</v>
      </c>
      <c r="F86" s="175" t="s">
        <v>131</v>
      </c>
      <c r="G86" s="176" t="s">
        <v>132</v>
      </c>
      <c r="H86" s="177">
        <v>43.1</v>
      </c>
      <c r="I86" s="178"/>
      <c r="J86" s="179">
        <f>ROUND(I86*H86,2)</f>
        <v>0</v>
      </c>
      <c r="K86" s="175" t="s">
        <v>133</v>
      </c>
      <c r="L86" s="40"/>
      <c r="M86" s="180" t="s">
        <v>5</v>
      </c>
      <c r="N86" s="181" t="s">
        <v>44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0.44</v>
      </c>
      <c r="T86" s="183">
        <f>S86*H86</f>
        <v>18.964000000000002</v>
      </c>
      <c r="AR86" s="23" t="s">
        <v>134</v>
      </c>
      <c r="AT86" s="23" t="s">
        <v>129</v>
      </c>
      <c r="AU86" s="23" t="s">
        <v>83</v>
      </c>
      <c r="AY86" s="23" t="s">
        <v>126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81</v>
      </c>
      <c r="BK86" s="184">
        <f>ROUND(I86*H86,2)</f>
        <v>0</v>
      </c>
      <c r="BL86" s="23" t="s">
        <v>134</v>
      </c>
      <c r="BM86" s="23" t="s">
        <v>135</v>
      </c>
    </row>
    <row r="87" spans="2:65" s="11" customFormat="1" ht="13.5">
      <c r="B87" s="185"/>
      <c r="D87" s="186" t="s">
        <v>136</v>
      </c>
      <c r="E87" s="187" t="s">
        <v>5</v>
      </c>
      <c r="F87" s="188" t="s">
        <v>137</v>
      </c>
      <c r="H87" s="187" t="s">
        <v>5</v>
      </c>
      <c r="I87" s="189"/>
      <c r="L87" s="185"/>
      <c r="M87" s="190"/>
      <c r="N87" s="191"/>
      <c r="O87" s="191"/>
      <c r="P87" s="191"/>
      <c r="Q87" s="191"/>
      <c r="R87" s="191"/>
      <c r="S87" s="191"/>
      <c r="T87" s="192"/>
      <c r="AT87" s="187" t="s">
        <v>136</v>
      </c>
      <c r="AU87" s="187" t="s">
        <v>83</v>
      </c>
      <c r="AV87" s="11" t="s">
        <v>81</v>
      </c>
      <c r="AW87" s="11" t="s">
        <v>37</v>
      </c>
      <c r="AX87" s="11" t="s">
        <v>73</v>
      </c>
      <c r="AY87" s="187" t="s">
        <v>126</v>
      </c>
    </row>
    <row r="88" spans="2:65" s="12" customFormat="1" ht="13.5">
      <c r="B88" s="193"/>
      <c r="D88" s="186" t="s">
        <v>136</v>
      </c>
      <c r="E88" s="194" t="s">
        <v>5</v>
      </c>
      <c r="F88" s="195" t="s">
        <v>138</v>
      </c>
      <c r="H88" s="196">
        <v>43.1</v>
      </c>
      <c r="I88" s="197"/>
      <c r="L88" s="193"/>
      <c r="M88" s="198"/>
      <c r="N88" s="199"/>
      <c r="O88" s="199"/>
      <c r="P88" s="199"/>
      <c r="Q88" s="199"/>
      <c r="R88" s="199"/>
      <c r="S88" s="199"/>
      <c r="T88" s="200"/>
      <c r="AT88" s="194" t="s">
        <v>136</v>
      </c>
      <c r="AU88" s="194" t="s">
        <v>83</v>
      </c>
      <c r="AV88" s="12" t="s">
        <v>83</v>
      </c>
      <c r="AW88" s="12" t="s">
        <v>37</v>
      </c>
      <c r="AX88" s="12" t="s">
        <v>73</v>
      </c>
      <c r="AY88" s="194" t="s">
        <v>126</v>
      </c>
    </row>
    <row r="89" spans="2:65" s="13" customFormat="1" ht="13.5">
      <c r="B89" s="201"/>
      <c r="D89" s="186" t="s">
        <v>136</v>
      </c>
      <c r="E89" s="202" t="s">
        <v>5</v>
      </c>
      <c r="F89" s="203" t="s">
        <v>139</v>
      </c>
      <c r="H89" s="204">
        <v>43.1</v>
      </c>
      <c r="I89" s="205"/>
      <c r="L89" s="201"/>
      <c r="M89" s="206"/>
      <c r="N89" s="207"/>
      <c r="O89" s="207"/>
      <c r="P89" s="207"/>
      <c r="Q89" s="207"/>
      <c r="R89" s="207"/>
      <c r="S89" s="207"/>
      <c r="T89" s="208"/>
      <c r="AT89" s="202" t="s">
        <v>136</v>
      </c>
      <c r="AU89" s="202" t="s">
        <v>83</v>
      </c>
      <c r="AV89" s="13" t="s">
        <v>134</v>
      </c>
      <c r="AW89" s="13" t="s">
        <v>37</v>
      </c>
      <c r="AX89" s="13" t="s">
        <v>81</v>
      </c>
      <c r="AY89" s="202" t="s">
        <v>126</v>
      </c>
    </row>
    <row r="90" spans="2:65" s="1" customFormat="1" ht="38.25" customHeight="1">
      <c r="B90" s="172"/>
      <c r="C90" s="173" t="s">
        <v>83</v>
      </c>
      <c r="D90" s="173" t="s">
        <v>129</v>
      </c>
      <c r="E90" s="174" t="s">
        <v>140</v>
      </c>
      <c r="F90" s="175" t="s">
        <v>141</v>
      </c>
      <c r="G90" s="176" t="s">
        <v>132</v>
      </c>
      <c r="H90" s="177">
        <v>85.9</v>
      </c>
      <c r="I90" s="178"/>
      <c r="J90" s="179">
        <f>ROUND(I90*H90,2)</f>
        <v>0</v>
      </c>
      <c r="K90" s="175" t="s">
        <v>133</v>
      </c>
      <c r="L90" s="40"/>
      <c r="M90" s="180" t="s">
        <v>5</v>
      </c>
      <c r="N90" s="181" t="s">
        <v>44</v>
      </c>
      <c r="O90" s="41"/>
      <c r="P90" s="182">
        <f>O90*H90</f>
        <v>0</v>
      </c>
      <c r="Q90" s="182">
        <v>9.0000000000000006E-5</v>
      </c>
      <c r="R90" s="182">
        <f>Q90*H90</f>
        <v>7.7310000000000009E-3</v>
      </c>
      <c r="S90" s="182">
        <v>0.25600000000000001</v>
      </c>
      <c r="T90" s="183">
        <f>S90*H90</f>
        <v>21.990400000000001</v>
      </c>
      <c r="AR90" s="23" t="s">
        <v>134</v>
      </c>
      <c r="AT90" s="23" t="s">
        <v>129</v>
      </c>
      <c r="AU90" s="23" t="s">
        <v>83</v>
      </c>
      <c r="AY90" s="23" t="s">
        <v>126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81</v>
      </c>
      <c r="BK90" s="184">
        <f>ROUND(I90*H90,2)</f>
        <v>0</v>
      </c>
      <c r="BL90" s="23" t="s">
        <v>134</v>
      </c>
      <c r="BM90" s="23" t="s">
        <v>142</v>
      </c>
    </row>
    <row r="91" spans="2:65" s="11" customFormat="1" ht="13.5">
      <c r="B91" s="185"/>
      <c r="D91" s="186" t="s">
        <v>136</v>
      </c>
      <c r="E91" s="187" t="s">
        <v>5</v>
      </c>
      <c r="F91" s="188" t="s">
        <v>143</v>
      </c>
      <c r="H91" s="187" t="s">
        <v>5</v>
      </c>
      <c r="I91" s="189"/>
      <c r="L91" s="185"/>
      <c r="M91" s="190"/>
      <c r="N91" s="191"/>
      <c r="O91" s="191"/>
      <c r="P91" s="191"/>
      <c r="Q91" s="191"/>
      <c r="R91" s="191"/>
      <c r="S91" s="191"/>
      <c r="T91" s="192"/>
      <c r="AT91" s="187" t="s">
        <v>136</v>
      </c>
      <c r="AU91" s="187" t="s">
        <v>83</v>
      </c>
      <c r="AV91" s="11" t="s">
        <v>81</v>
      </c>
      <c r="AW91" s="11" t="s">
        <v>37</v>
      </c>
      <c r="AX91" s="11" t="s">
        <v>73</v>
      </c>
      <c r="AY91" s="187" t="s">
        <v>126</v>
      </c>
    </row>
    <row r="92" spans="2:65" s="12" customFormat="1" ht="13.5">
      <c r="B92" s="193"/>
      <c r="D92" s="186" t="s">
        <v>136</v>
      </c>
      <c r="E92" s="194" t="s">
        <v>5</v>
      </c>
      <c r="F92" s="195" t="s">
        <v>144</v>
      </c>
      <c r="H92" s="196">
        <v>85.9</v>
      </c>
      <c r="I92" s="197"/>
      <c r="L92" s="193"/>
      <c r="M92" s="198"/>
      <c r="N92" s="199"/>
      <c r="O92" s="199"/>
      <c r="P92" s="199"/>
      <c r="Q92" s="199"/>
      <c r="R92" s="199"/>
      <c r="S92" s="199"/>
      <c r="T92" s="200"/>
      <c r="AT92" s="194" t="s">
        <v>136</v>
      </c>
      <c r="AU92" s="194" t="s">
        <v>83</v>
      </c>
      <c r="AV92" s="12" t="s">
        <v>83</v>
      </c>
      <c r="AW92" s="12" t="s">
        <v>37</v>
      </c>
      <c r="AX92" s="12" t="s">
        <v>73</v>
      </c>
      <c r="AY92" s="194" t="s">
        <v>126</v>
      </c>
    </row>
    <row r="93" spans="2:65" s="13" customFormat="1" ht="13.5">
      <c r="B93" s="201"/>
      <c r="D93" s="186" t="s">
        <v>136</v>
      </c>
      <c r="E93" s="202" t="s">
        <v>5</v>
      </c>
      <c r="F93" s="203" t="s">
        <v>139</v>
      </c>
      <c r="H93" s="204">
        <v>85.9</v>
      </c>
      <c r="I93" s="205"/>
      <c r="L93" s="201"/>
      <c r="M93" s="206"/>
      <c r="N93" s="207"/>
      <c r="O93" s="207"/>
      <c r="P93" s="207"/>
      <c r="Q93" s="207"/>
      <c r="R93" s="207"/>
      <c r="S93" s="207"/>
      <c r="T93" s="208"/>
      <c r="AT93" s="202" t="s">
        <v>136</v>
      </c>
      <c r="AU93" s="202" t="s">
        <v>83</v>
      </c>
      <c r="AV93" s="13" t="s">
        <v>134</v>
      </c>
      <c r="AW93" s="13" t="s">
        <v>37</v>
      </c>
      <c r="AX93" s="13" t="s">
        <v>81</v>
      </c>
      <c r="AY93" s="202" t="s">
        <v>126</v>
      </c>
    </row>
    <row r="94" spans="2:65" s="1" customFormat="1" ht="16.5" customHeight="1">
      <c r="B94" s="172"/>
      <c r="C94" s="173" t="s">
        <v>145</v>
      </c>
      <c r="D94" s="173" t="s">
        <v>129</v>
      </c>
      <c r="E94" s="174" t="s">
        <v>146</v>
      </c>
      <c r="F94" s="175" t="s">
        <v>147</v>
      </c>
      <c r="G94" s="176" t="s">
        <v>148</v>
      </c>
      <c r="H94" s="177">
        <v>2.7050000000000001</v>
      </c>
      <c r="I94" s="178"/>
      <c r="J94" s="179">
        <f>ROUND(I94*H94,2)</f>
        <v>0</v>
      </c>
      <c r="K94" s="175" t="s">
        <v>5</v>
      </c>
      <c r="L94" s="40"/>
      <c r="M94" s="180" t="s">
        <v>5</v>
      </c>
      <c r="N94" s="181" t="s">
        <v>44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134</v>
      </c>
      <c r="AT94" s="23" t="s">
        <v>129</v>
      </c>
      <c r="AU94" s="23" t="s">
        <v>83</v>
      </c>
      <c r="AY94" s="23" t="s">
        <v>126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81</v>
      </c>
      <c r="BK94" s="184">
        <f>ROUND(I94*H94,2)</f>
        <v>0</v>
      </c>
      <c r="BL94" s="23" t="s">
        <v>134</v>
      </c>
      <c r="BM94" s="23" t="s">
        <v>149</v>
      </c>
    </row>
    <row r="95" spans="2:65" s="11" customFormat="1" ht="13.5">
      <c r="B95" s="185"/>
      <c r="D95" s="186" t="s">
        <v>136</v>
      </c>
      <c r="E95" s="187" t="s">
        <v>5</v>
      </c>
      <c r="F95" s="188" t="s">
        <v>147</v>
      </c>
      <c r="H95" s="187" t="s">
        <v>5</v>
      </c>
      <c r="I95" s="189"/>
      <c r="L95" s="185"/>
      <c r="M95" s="190"/>
      <c r="N95" s="191"/>
      <c r="O95" s="191"/>
      <c r="P95" s="191"/>
      <c r="Q95" s="191"/>
      <c r="R95" s="191"/>
      <c r="S95" s="191"/>
      <c r="T95" s="192"/>
      <c r="AT95" s="187" t="s">
        <v>136</v>
      </c>
      <c r="AU95" s="187" t="s">
        <v>83</v>
      </c>
      <c r="AV95" s="11" t="s">
        <v>81</v>
      </c>
      <c r="AW95" s="11" t="s">
        <v>37</v>
      </c>
      <c r="AX95" s="11" t="s">
        <v>73</v>
      </c>
      <c r="AY95" s="187" t="s">
        <v>126</v>
      </c>
    </row>
    <row r="96" spans="2:65" s="12" customFormat="1" ht="13.5">
      <c r="B96" s="193"/>
      <c r="D96" s="186" t="s">
        <v>136</v>
      </c>
      <c r="E96" s="194" t="s">
        <v>5</v>
      </c>
      <c r="F96" s="195" t="s">
        <v>150</v>
      </c>
      <c r="H96" s="196">
        <v>2.7050000000000001</v>
      </c>
      <c r="I96" s="197"/>
      <c r="L96" s="193"/>
      <c r="M96" s="198"/>
      <c r="N96" s="199"/>
      <c r="O96" s="199"/>
      <c r="P96" s="199"/>
      <c r="Q96" s="199"/>
      <c r="R96" s="199"/>
      <c r="S96" s="199"/>
      <c r="T96" s="200"/>
      <c r="AT96" s="194" t="s">
        <v>136</v>
      </c>
      <c r="AU96" s="194" t="s">
        <v>83</v>
      </c>
      <c r="AV96" s="12" t="s">
        <v>83</v>
      </c>
      <c r="AW96" s="12" t="s">
        <v>37</v>
      </c>
      <c r="AX96" s="12" t="s">
        <v>73</v>
      </c>
      <c r="AY96" s="194" t="s">
        <v>126</v>
      </c>
    </row>
    <row r="97" spans="2:65" s="13" customFormat="1" ht="13.5">
      <c r="B97" s="201"/>
      <c r="D97" s="186" t="s">
        <v>136</v>
      </c>
      <c r="E97" s="202" t="s">
        <v>5</v>
      </c>
      <c r="F97" s="203" t="s">
        <v>139</v>
      </c>
      <c r="H97" s="204">
        <v>2.7050000000000001</v>
      </c>
      <c r="I97" s="205"/>
      <c r="L97" s="201"/>
      <c r="M97" s="206"/>
      <c r="N97" s="207"/>
      <c r="O97" s="207"/>
      <c r="P97" s="207"/>
      <c r="Q97" s="207"/>
      <c r="R97" s="207"/>
      <c r="S97" s="207"/>
      <c r="T97" s="208"/>
      <c r="AT97" s="202" t="s">
        <v>136</v>
      </c>
      <c r="AU97" s="202" t="s">
        <v>83</v>
      </c>
      <c r="AV97" s="13" t="s">
        <v>134</v>
      </c>
      <c r="AW97" s="13" t="s">
        <v>37</v>
      </c>
      <c r="AX97" s="13" t="s">
        <v>81</v>
      </c>
      <c r="AY97" s="202" t="s">
        <v>126</v>
      </c>
    </row>
    <row r="98" spans="2:65" s="1" customFormat="1" ht="38.25" customHeight="1">
      <c r="B98" s="172"/>
      <c r="C98" s="173" t="s">
        <v>134</v>
      </c>
      <c r="D98" s="173" t="s">
        <v>129</v>
      </c>
      <c r="E98" s="174" t="s">
        <v>151</v>
      </c>
      <c r="F98" s="175" t="s">
        <v>152</v>
      </c>
      <c r="G98" s="176" t="s">
        <v>148</v>
      </c>
      <c r="H98" s="177">
        <v>2.1549999999999998</v>
      </c>
      <c r="I98" s="178"/>
      <c r="J98" s="179">
        <f>ROUND(I98*H98,2)</f>
        <v>0</v>
      </c>
      <c r="K98" s="175" t="s">
        <v>133</v>
      </c>
      <c r="L98" s="40"/>
      <c r="M98" s="180" t="s">
        <v>5</v>
      </c>
      <c r="N98" s="181" t="s">
        <v>44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134</v>
      </c>
      <c r="AT98" s="23" t="s">
        <v>129</v>
      </c>
      <c r="AU98" s="23" t="s">
        <v>83</v>
      </c>
      <c r="AY98" s="23" t="s">
        <v>126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81</v>
      </c>
      <c r="BK98" s="184">
        <f>ROUND(I98*H98,2)</f>
        <v>0</v>
      </c>
      <c r="BL98" s="23" t="s">
        <v>134</v>
      </c>
      <c r="BM98" s="23" t="s">
        <v>153</v>
      </c>
    </row>
    <row r="99" spans="2:65" s="11" customFormat="1" ht="13.5">
      <c r="B99" s="185"/>
      <c r="D99" s="186" t="s">
        <v>136</v>
      </c>
      <c r="E99" s="187" t="s">
        <v>5</v>
      </c>
      <c r="F99" s="188" t="s">
        <v>154</v>
      </c>
      <c r="H99" s="187" t="s">
        <v>5</v>
      </c>
      <c r="I99" s="189"/>
      <c r="L99" s="185"/>
      <c r="M99" s="190"/>
      <c r="N99" s="191"/>
      <c r="O99" s="191"/>
      <c r="P99" s="191"/>
      <c r="Q99" s="191"/>
      <c r="R99" s="191"/>
      <c r="S99" s="191"/>
      <c r="T99" s="192"/>
      <c r="AT99" s="187" t="s">
        <v>136</v>
      </c>
      <c r="AU99" s="187" t="s">
        <v>83</v>
      </c>
      <c r="AV99" s="11" t="s">
        <v>81</v>
      </c>
      <c r="AW99" s="11" t="s">
        <v>37</v>
      </c>
      <c r="AX99" s="11" t="s">
        <v>73</v>
      </c>
      <c r="AY99" s="187" t="s">
        <v>126</v>
      </c>
    </row>
    <row r="100" spans="2:65" s="12" customFormat="1" ht="13.5">
      <c r="B100" s="193"/>
      <c r="D100" s="186" t="s">
        <v>136</v>
      </c>
      <c r="E100" s="194" t="s">
        <v>5</v>
      </c>
      <c r="F100" s="195" t="s">
        <v>155</v>
      </c>
      <c r="H100" s="196">
        <v>2.1549999999999998</v>
      </c>
      <c r="I100" s="197"/>
      <c r="L100" s="193"/>
      <c r="M100" s="198"/>
      <c r="N100" s="199"/>
      <c r="O100" s="199"/>
      <c r="P100" s="199"/>
      <c r="Q100" s="199"/>
      <c r="R100" s="199"/>
      <c r="S100" s="199"/>
      <c r="T100" s="200"/>
      <c r="AT100" s="194" t="s">
        <v>136</v>
      </c>
      <c r="AU100" s="194" t="s">
        <v>83</v>
      </c>
      <c r="AV100" s="12" t="s">
        <v>83</v>
      </c>
      <c r="AW100" s="12" t="s">
        <v>37</v>
      </c>
      <c r="AX100" s="12" t="s">
        <v>73</v>
      </c>
      <c r="AY100" s="194" t="s">
        <v>126</v>
      </c>
    </row>
    <row r="101" spans="2:65" s="13" customFormat="1" ht="13.5">
      <c r="B101" s="201"/>
      <c r="D101" s="186" t="s">
        <v>136</v>
      </c>
      <c r="E101" s="202" t="s">
        <v>5</v>
      </c>
      <c r="F101" s="203" t="s">
        <v>139</v>
      </c>
      <c r="H101" s="204">
        <v>2.1549999999999998</v>
      </c>
      <c r="I101" s="205"/>
      <c r="L101" s="201"/>
      <c r="M101" s="206"/>
      <c r="N101" s="207"/>
      <c r="O101" s="207"/>
      <c r="P101" s="207"/>
      <c r="Q101" s="207"/>
      <c r="R101" s="207"/>
      <c r="S101" s="207"/>
      <c r="T101" s="208"/>
      <c r="AT101" s="202" t="s">
        <v>136</v>
      </c>
      <c r="AU101" s="202" t="s">
        <v>83</v>
      </c>
      <c r="AV101" s="13" t="s">
        <v>134</v>
      </c>
      <c r="AW101" s="13" t="s">
        <v>37</v>
      </c>
      <c r="AX101" s="13" t="s">
        <v>81</v>
      </c>
      <c r="AY101" s="202" t="s">
        <v>126</v>
      </c>
    </row>
    <row r="102" spans="2:65" s="1" customFormat="1" ht="16.5" customHeight="1">
      <c r="B102" s="172"/>
      <c r="C102" s="173" t="s">
        <v>156</v>
      </c>
      <c r="D102" s="173" t="s">
        <v>129</v>
      </c>
      <c r="E102" s="174" t="s">
        <v>157</v>
      </c>
      <c r="F102" s="175" t="s">
        <v>158</v>
      </c>
      <c r="G102" s="176" t="s">
        <v>148</v>
      </c>
      <c r="H102" s="177">
        <v>2.1549999999999998</v>
      </c>
      <c r="I102" s="178"/>
      <c r="J102" s="179">
        <f>ROUND(I102*H102,2)</f>
        <v>0</v>
      </c>
      <c r="K102" s="175" t="s">
        <v>5</v>
      </c>
      <c r="L102" s="40"/>
      <c r="M102" s="180" t="s">
        <v>5</v>
      </c>
      <c r="N102" s="181" t="s">
        <v>44</v>
      </c>
      <c r="O102" s="41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134</v>
      </c>
      <c r="AT102" s="23" t="s">
        <v>129</v>
      </c>
      <c r="AU102" s="23" t="s">
        <v>83</v>
      </c>
      <c r="AY102" s="23" t="s">
        <v>126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81</v>
      </c>
      <c r="BK102" s="184">
        <f>ROUND(I102*H102,2)</f>
        <v>0</v>
      </c>
      <c r="BL102" s="23" t="s">
        <v>134</v>
      </c>
      <c r="BM102" s="23" t="s">
        <v>159</v>
      </c>
    </row>
    <row r="103" spans="2:65" s="11" customFormat="1" ht="13.5">
      <c r="B103" s="185"/>
      <c r="D103" s="186" t="s">
        <v>136</v>
      </c>
      <c r="E103" s="187" t="s">
        <v>5</v>
      </c>
      <c r="F103" s="188" t="s">
        <v>158</v>
      </c>
      <c r="H103" s="187" t="s">
        <v>5</v>
      </c>
      <c r="I103" s="189"/>
      <c r="L103" s="185"/>
      <c r="M103" s="190"/>
      <c r="N103" s="191"/>
      <c r="O103" s="191"/>
      <c r="P103" s="191"/>
      <c r="Q103" s="191"/>
      <c r="R103" s="191"/>
      <c r="S103" s="191"/>
      <c r="T103" s="192"/>
      <c r="AT103" s="187" t="s">
        <v>136</v>
      </c>
      <c r="AU103" s="187" t="s">
        <v>83</v>
      </c>
      <c r="AV103" s="11" t="s">
        <v>81</v>
      </c>
      <c r="AW103" s="11" t="s">
        <v>37</v>
      </c>
      <c r="AX103" s="11" t="s">
        <v>73</v>
      </c>
      <c r="AY103" s="187" t="s">
        <v>126</v>
      </c>
    </row>
    <row r="104" spans="2:65" s="12" customFormat="1" ht="13.5">
      <c r="B104" s="193"/>
      <c r="D104" s="186" t="s">
        <v>136</v>
      </c>
      <c r="E104" s="194" t="s">
        <v>5</v>
      </c>
      <c r="F104" s="195" t="s">
        <v>155</v>
      </c>
      <c r="H104" s="196">
        <v>2.1549999999999998</v>
      </c>
      <c r="I104" s="197"/>
      <c r="L104" s="193"/>
      <c r="M104" s="198"/>
      <c r="N104" s="199"/>
      <c r="O104" s="199"/>
      <c r="P104" s="199"/>
      <c r="Q104" s="199"/>
      <c r="R104" s="199"/>
      <c r="S104" s="199"/>
      <c r="T104" s="200"/>
      <c r="AT104" s="194" t="s">
        <v>136</v>
      </c>
      <c r="AU104" s="194" t="s">
        <v>83</v>
      </c>
      <c r="AV104" s="12" t="s">
        <v>83</v>
      </c>
      <c r="AW104" s="12" t="s">
        <v>37</v>
      </c>
      <c r="AX104" s="12" t="s">
        <v>73</v>
      </c>
      <c r="AY104" s="194" t="s">
        <v>126</v>
      </c>
    </row>
    <row r="105" spans="2:65" s="13" customFormat="1" ht="13.5">
      <c r="B105" s="201"/>
      <c r="D105" s="186" t="s">
        <v>136</v>
      </c>
      <c r="E105" s="202" t="s">
        <v>5</v>
      </c>
      <c r="F105" s="203" t="s">
        <v>139</v>
      </c>
      <c r="H105" s="204">
        <v>2.1549999999999998</v>
      </c>
      <c r="I105" s="205"/>
      <c r="L105" s="201"/>
      <c r="M105" s="206"/>
      <c r="N105" s="207"/>
      <c r="O105" s="207"/>
      <c r="P105" s="207"/>
      <c r="Q105" s="207"/>
      <c r="R105" s="207"/>
      <c r="S105" s="207"/>
      <c r="T105" s="208"/>
      <c r="AT105" s="202" t="s">
        <v>136</v>
      </c>
      <c r="AU105" s="202" t="s">
        <v>83</v>
      </c>
      <c r="AV105" s="13" t="s">
        <v>134</v>
      </c>
      <c r="AW105" s="13" t="s">
        <v>37</v>
      </c>
      <c r="AX105" s="13" t="s">
        <v>81</v>
      </c>
      <c r="AY105" s="202" t="s">
        <v>126</v>
      </c>
    </row>
    <row r="106" spans="2:65" s="1" customFormat="1" ht="25.5" customHeight="1">
      <c r="B106" s="172"/>
      <c r="C106" s="173" t="s">
        <v>160</v>
      </c>
      <c r="D106" s="173" t="s">
        <v>129</v>
      </c>
      <c r="E106" s="174" t="s">
        <v>161</v>
      </c>
      <c r="F106" s="175" t="s">
        <v>162</v>
      </c>
      <c r="G106" s="176" t="s">
        <v>148</v>
      </c>
      <c r="H106" s="177">
        <v>40.945</v>
      </c>
      <c r="I106" s="178"/>
      <c r="J106" s="179">
        <f>ROUND(I106*H106,2)</f>
        <v>0</v>
      </c>
      <c r="K106" s="175" t="s">
        <v>5</v>
      </c>
      <c r="L106" s="40"/>
      <c r="M106" s="180" t="s">
        <v>5</v>
      </c>
      <c r="N106" s="181" t="s">
        <v>44</v>
      </c>
      <c r="O106" s="41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134</v>
      </c>
      <c r="AT106" s="23" t="s">
        <v>129</v>
      </c>
      <c r="AU106" s="23" t="s">
        <v>83</v>
      </c>
      <c r="AY106" s="23" t="s">
        <v>126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81</v>
      </c>
      <c r="BK106" s="184">
        <f>ROUND(I106*H106,2)</f>
        <v>0</v>
      </c>
      <c r="BL106" s="23" t="s">
        <v>134</v>
      </c>
      <c r="BM106" s="23" t="s">
        <v>163</v>
      </c>
    </row>
    <row r="107" spans="2:65" s="11" customFormat="1" ht="27">
      <c r="B107" s="185"/>
      <c r="D107" s="186" t="s">
        <v>136</v>
      </c>
      <c r="E107" s="187" t="s">
        <v>5</v>
      </c>
      <c r="F107" s="188" t="s">
        <v>162</v>
      </c>
      <c r="H107" s="187" t="s">
        <v>5</v>
      </c>
      <c r="I107" s="189"/>
      <c r="L107" s="185"/>
      <c r="M107" s="190"/>
      <c r="N107" s="191"/>
      <c r="O107" s="191"/>
      <c r="P107" s="191"/>
      <c r="Q107" s="191"/>
      <c r="R107" s="191"/>
      <c r="S107" s="191"/>
      <c r="T107" s="192"/>
      <c r="AT107" s="187" t="s">
        <v>136</v>
      </c>
      <c r="AU107" s="187" t="s">
        <v>83</v>
      </c>
      <c r="AV107" s="11" t="s">
        <v>81</v>
      </c>
      <c r="AW107" s="11" t="s">
        <v>37</v>
      </c>
      <c r="AX107" s="11" t="s">
        <v>73</v>
      </c>
      <c r="AY107" s="187" t="s">
        <v>126</v>
      </c>
    </row>
    <row r="108" spans="2:65" s="12" customFormat="1" ht="13.5">
      <c r="B108" s="193"/>
      <c r="D108" s="186" t="s">
        <v>136</v>
      </c>
      <c r="E108" s="194" t="s">
        <v>5</v>
      </c>
      <c r="F108" s="195" t="s">
        <v>164</v>
      </c>
      <c r="H108" s="196">
        <v>40.945</v>
      </c>
      <c r="I108" s="197"/>
      <c r="L108" s="193"/>
      <c r="M108" s="198"/>
      <c r="N108" s="199"/>
      <c r="O108" s="199"/>
      <c r="P108" s="199"/>
      <c r="Q108" s="199"/>
      <c r="R108" s="199"/>
      <c r="S108" s="199"/>
      <c r="T108" s="200"/>
      <c r="AT108" s="194" t="s">
        <v>136</v>
      </c>
      <c r="AU108" s="194" t="s">
        <v>83</v>
      </c>
      <c r="AV108" s="12" t="s">
        <v>83</v>
      </c>
      <c r="AW108" s="12" t="s">
        <v>37</v>
      </c>
      <c r="AX108" s="12" t="s">
        <v>73</v>
      </c>
      <c r="AY108" s="194" t="s">
        <v>126</v>
      </c>
    </row>
    <row r="109" spans="2:65" s="13" customFormat="1" ht="13.5">
      <c r="B109" s="201"/>
      <c r="D109" s="186" t="s">
        <v>136</v>
      </c>
      <c r="E109" s="202" t="s">
        <v>5</v>
      </c>
      <c r="F109" s="203" t="s">
        <v>139</v>
      </c>
      <c r="H109" s="204">
        <v>40.945</v>
      </c>
      <c r="I109" s="205"/>
      <c r="L109" s="201"/>
      <c r="M109" s="206"/>
      <c r="N109" s="207"/>
      <c r="O109" s="207"/>
      <c r="P109" s="207"/>
      <c r="Q109" s="207"/>
      <c r="R109" s="207"/>
      <c r="S109" s="207"/>
      <c r="T109" s="208"/>
      <c r="AT109" s="202" t="s">
        <v>136</v>
      </c>
      <c r="AU109" s="202" t="s">
        <v>83</v>
      </c>
      <c r="AV109" s="13" t="s">
        <v>134</v>
      </c>
      <c r="AW109" s="13" t="s">
        <v>37</v>
      </c>
      <c r="AX109" s="13" t="s">
        <v>81</v>
      </c>
      <c r="AY109" s="202" t="s">
        <v>126</v>
      </c>
    </row>
    <row r="110" spans="2:65" s="1" customFormat="1" ht="16.5" customHeight="1">
      <c r="B110" s="172"/>
      <c r="C110" s="173" t="s">
        <v>165</v>
      </c>
      <c r="D110" s="173" t="s">
        <v>129</v>
      </c>
      <c r="E110" s="174" t="s">
        <v>166</v>
      </c>
      <c r="F110" s="175" t="s">
        <v>167</v>
      </c>
      <c r="G110" s="176" t="s">
        <v>168</v>
      </c>
      <c r="H110" s="177">
        <v>3.879</v>
      </c>
      <c r="I110" s="178"/>
      <c r="J110" s="179">
        <f>ROUND(I110*H110,2)</f>
        <v>0</v>
      </c>
      <c r="K110" s="175" t="s">
        <v>169</v>
      </c>
      <c r="L110" s="40"/>
      <c r="M110" s="180" t="s">
        <v>5</v>
      </c>
      <c r="N110" s="181" t="s">
        <v>44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134</v>
      </c>
      <c r="AT110" s="23" t="s">
        <v>129</v>
      </c>
      <c r="AU110" s="23" t="s">
        <v>83</v>
      </c>
      <c r="AY110" s="23" t="s">
        <v>126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81</v>
      </c>
      <c r="BK110" s="184">
        <f>ROUND(I110*H110,2)</f>
        <v>0</v>
      </c>
      <c r="BL110" s="23" t="s">
        <v>134</v>
      </c>
      <c r="BM110" s="23" t="s">
        <v>170</v>
      </c>
    </row>
    <row r="111" spans="2:65" s="11" customFormat="1" ht="13.5">
      <c r="B111" s="185"/>
      <c r="D111" s="186" t="s">
        <v>136</v>
      </c>
      <c r="E111" s="187" t="s">
        <v>5</v>
      </c>
      <c r="F111" s="188" t="s">
        <v>171</v>
      </c>
      <c r="H111" s="187" t="s">
        <v>5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7" t="s">
        <v>136</v>
      </c>
      <c r="AU111" s="187" t="s">
        <v>83</v>
      </c>
      <c r="AV111" s="11" t="s">
        <v>81</v>
      </c>
      <c r="AW111" s="11" t="s">
        <v>37</v>
      </c>
      <c r="AX111" s="11" t="s">
        <v>73</v>
      </c>
      <c r="AY111" s="187" t="s">
        <v>126</v>
      </c>
    </row>
    <row r="112" spans="2:65" s="12" customFormat="1" ht="13.5">
      <c r="B112" s="193"/>
      <c r="D112" s="186" t="s">
        <v>136</v>
      </c>
      <c r="E112" s="194" t="s">
        <v>5</v>
      </c>
      <c r="F112" s="195" t="s">
        <v>172</v>
      </c>
      <c r="H112" s="196">
        <v>3.879</v>
      </c>
      <c r="I112" s="197"/>
      <c r="L112" s="193"/>
      <c r="M112" s="198"/>
      <c r="N112" s="199"/>
      <c r="O112" s="199"/>
      <c r="P112" s="199"/>
      <c r="Q112" s="199"/>
      <c r="R112" s="199"/>
      <c r="S112" s="199"/>
      <c r="T112" s="200"/>
      <c r="AT112" s="194" t="s">
        <v>136</v>
      </c>
      <c r="AU112" s="194" t="s">
        <v>83</v>
      </c>
      <c r="AV112" s="12" t="s">
        <v>83</v>
      </c>
      <c r="AW112" s="12" t="s">
        <v>37</v>
      </c>
      <c r="AX112" s="12" t="s">
        <v>73</v>
      </c>
      <c r="AY112" s="194" t="s">
        <v>126</v>
      </c>
    </row>
    <row r="113" spans="2:65" s="13" customFormat="1" ht="13.5">
      <c r="B113" s="201"/>
      <c r="D113" s="186" t="s">
        <v>136</v>
      </c>
      <c r="E113" s="202" t="s">
        <v>5</v>
      </c>
      <c r="F113" s="203" t="s">
        <v>139</v>
      </c>
      <c r="H113" s="204">
        <v>3.879</v>
      </c>
      <c r="I113" s="205"/>
      <c r="L113" s="201"/>
      <c r="M113" s="206"/>
      <c r="N113" s="207"/>
      <c r="O113" s="207"/>
      <c r="P113" s="207"/>
      <c r="Q113" s="207"/>
      <c r="R113" s="207"/>
      <c r="S113" s="207"/>
      <c r="T113" s="208"/>
      <c r="AT113" s="202" t="s">
        <v>136</v>
      </c>
      <c r="AU113" s="202" t="s">
        <v>83</v>
      </c>
      <c r="AV113" s="13" t="s">
        <v>134</v>
      </c>
      <c r="AW113" s="13" t="s">
        <v>37</v>
      </c>
      <c r="AX113" s="13" t="s">
        <v>81</v>
      </c>
      <c r="AY113" s="202" t="s">
        <v>126</v>
      </c>
    </row>
    <row r="114" spans="2:65" s="1" customFormat="1" ht="16.5" customHeight="1">
      <c r="B114" s="172"/>
      <c r="C114" s="173" t="s">
        <v>173</v>
      </c>
      <c r="D114" s="173" t="s">
        <v>129</v>
      </c>
      <c r="E114" s="174" t="s">
        <v>174</v>
      </c>
      <c r="F114" s="175" t="s">
        <v>175</v>
      </c>
      <c r="G114" s="176" t="s">
        <v>132</v>
      </c>
      <c r="H114" s="177">
        <v>43.1</v>
      </c>
      <c r="I114" s="178"/>
      <c r="J114" s="179">
        <f>ROUND(I114*H114,2)</f>
        <v>0</v>
      </c>
      <c r="K114" s="175" t="s">
        <v>5</v>
      </c>
      <c r="L114" s="40"/>
      <c r="M114" s="180" t="s">
        <v>5</v>
      </c>
      <c r="N114" s="181" t="s">
        <v>44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134</v>
      </c>
      <c r="AT114" s="23" t="s">
        <v>129</v>
      </c>
      <c r="AU114" s="23" t="s">
        <v>83</v>
      </c>
      <c r="AY114" s="23" t="s">
        <v>126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81</v>
      </c>
      <c r="BK114" s="184">
        <f>ROUND(I114*H114,2)</f>
        <v>0</v>
      </c>
      <c r="BL114" s="23" t="s">
        <v>134</v>
      </c>
      <c r="BM114" s="23" t="s">
        <v>176</v>
      </c>
    </row>
    <row r="115" spans="2:65" s="11" customFormat="1" ht="13.5">
      <c r="B115" s="185"/>
      <c r="D115" s="186" t="s">
        <v>136</v>
      </c>
      <c r="E115" s="187" t="s">
        <v>5</v>
      </c>
      <c r="F115" s="188" t="s">
        <v>175</v>
      </c>
      <c r="H115" s="187" t="s">
        <v>5</v>
      </c>
      <c r="I115" s="189"/>
      <c r="L115" s="185"/>
      <c r="M115" s="190"/>
      <c r="N115" s="191"/>
      <c r="O115" s="191"/>
      <c r="P115" s="191"/>
      <c r="Q115" s="191"/>
      <c r="R115" s="191"/>
      <c r="S115" s="191"/>
      <c r="T115" s="192"/>
      <c r="AT115" s="187" t="s">
        <v>136</v>
      </c>
      <c r="AU115" s="187" t="s">
        <v>83</v>
      </c>
      <c r="AV115" s="11" t="s">
        <v>81</v>
      </c>
      <c r="AW115" s="11" t="s">
        <v>37</v>
      </c>
      <c r="AX115" s="11" t="s">
        <v>73</v>
      </c>
      <c r="AY115" s="187" t="s">
        <v>126</v>
      </c>
    </row>
    <row r="116" spans="2:65" s="12" customFormat="1" ht="13.5">
      <c r="B116" s="193"/>
      <c r="D116" s="186" t="s">
        <v>136</v>
      </c>
      <c r="E116" s="194" t="s">
        <v>5</v>
      </c>
      <c r="F116" s="195" t="s">
        <v>138</v>
      </c>
      <c r="H116" s="196">
        <v>43.1</v>
      </c>
      <c r="I116" s="197"/>
      <c r="L116" s="193"/>
      <c r="M116" s="198"/>
      <c r="N116" s="199"/>
      <c r="O116" s="199"/>
      <c r="P116" s="199"/>
      <c r="Q116" s="199"/>
      <c r="R116" s="199"/>
      <c r="S116" s="199"/>
      <c r="T116" s="200"/>
      <c r="AT116" s="194" t="s">
        <v>136</v>
      </c>
      <c r="AU116" s="194" t="s">
        <v>83</v>
      </c>
      <c r="AV116" s="12" t="s">
        <v>83</v>
      </c>
      <c r="AW116" s="12" t="s">
        <v>37</v>
      </c>
      <c r="AX116" s="12" t="s">
        <v>73</v>
      </c>
      <c r="AY116" s="194" t="s">
        <v>126</v>
      </c>
    </row>
    <row r="117" spans="2:65" s="13" customFormat="1" ht="13.5">
      <c r="B117" s="201"/>
      <c r="D117" s="186" t="s">
        <v>136</v>
      </c>
      <c r="E117" s="202" t="s">
        <v>5</v>
      </c>
      <c r="F117" s="203" t="s">
        <v>139</v>
      </c>
      <c r="H117" s="204">
        <v>43.1</v>
      </c>
      <c r="I117" s="205"/>
      <c r="L117" s="201"/>
      <c r="M117" s="206"/>
      <c r="N117" s="207"/>
      <c r="O117" s="207"/>
      <c r="P117" s="207"/>
      <c r="Q117" s="207"/>
      <c r="R117" s="207"/>
      <c r="S117" s="207"/>
      <c r="T117" s="208"/>
      <c r="AT117" s="202" t="s">
        <v>136</v>
      </c>
      <c r="AU117" s="202" t="s">
        <v>83</v>
      </c>
      <c r="AV117" s="13" t="s">
        <v>134</v>
      </c>
      <c r="AW117" s="13" t="s">
        <v>37</v>
      </c>
      <c r="AX117" s="13" t="s">
        <v>81</v>
      </c>
      <c r="AY117" s="202" t="s">
        <v>126</v>
      </c>
    </row>
    <row r="118" spans="2:65" s="1" customFormat="1" ht="25.5" customHeight="1">
      <c r="B118" s="172"/>
      <c r="C118" s="173" t="s">
        <v>177</v>
      </c>
      <c r="D118" s="173" t="s">
        <v>129</v>
      </c>
      <c r="E118" s="174" t="s">
        <v>178</v>
      </c>
      <c r="F118" s="175" t="s">
        <v>179</v>
      </c>
      <c r="G118" s="176" t="s">
        <v>132</v>
      </c>
      <c r="H118" s="177">
        <v>13.526</v>
      </c>
      <c r="I118" s="178"/>
      <c r="J118" s="179">
        <f>ROUND(I118*H118,2)</f>
        <v>0</v>
      </c>
      <c r="K118" s="175" t="s">
        <v>169</v>
      </c>
      <c r="L118" s="40"/>
      <c r="M118" s="180" t="s">
        <v>5</v>
      </c>
      <c r="N118" s="181" t="s">
        <v>44</v>
      </c>
      <c r="O118" s="41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AR118" s="23" t="s">
        <v>134</v>
      </c>
      <c r="AT118" s="23" t="s">
        <v>129</v>
      </c>
      <c r="AU118" s="23" t="s">
        <v>83</v>
      </c>
      <c r="AY118" s="23" t="s">
        <v>126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81</v>
      </c>
      <c r="BK118" s="184">
        <f>ROUND(I118*H118,2)</f>
        <v>0</v>
      </c>
      <c r="BL118" s="23" t="s">
        <v>134</v>
      </c>
      <c r="BM118" s="23" t="s">
        <v>180</v>
      </c>
    </row>
    <row r="119" spans="2:65" s="11" customFormat="1" ht="13.5">
      <c r="B119" s="185"/>
      <c r="D119" s="186" t="s">
        <v>136</v>
      </c>
      <c r="E119" s="187" t="s">
        <v>5</v>
      </c>
      <c r="F119" s="188" t="s">
        <v>181</v>
      </c>
      <c r="H119" s="187" t="s">
        <v>5</v>
      </c>
      <c r="I119" s="189"/>
      <c r="L119" s="185"/>
      <c r="M119" s="190"/>
      <c r="N119" s="191"/>
      <c r="O119" s="191"/>
      <c r="P119" s="191"/>
      <c r="Q119" s="191"/>
      <c r="R119" s="191"/>
      <c r="S119" s="191"/>
      <c r="T119" s="192"/>
      <c r="AT119" s="187" t="s">
        <v>136</v>
      </c>
      <c r="AU119" s="187" t="s">
        <v>83</v>
      </c>
      <c r="AV119" s="11" t="s">
        <v>81</v>
      </c>
      <c r="AW119" s="11" t="s">
        <v>37</v>
      </c>
      <c r="AX119" s="11" t="s">
        <v>73</v>
      </c>
      <c r="AY119" s="187" t="s">
        <v>126</v>
      </c>
    </row>
    <row r="120" spans="2:65" s="12" customFormat="1" ht="13.5">
      <c r="B120" s="193"/>
      <c r="D120" s="186" t="s">
        <v>136</v>
      </c>
      <c r="E120" s="194" t="s">
        <v>5</v>
      </c>
      <c r="F120" s="195" t="s">
        <v>182</v>
      </c>
      <c r="H120" s="196">
        <v>13.526</v>
      </c>
      <c r="I120" s="197"/>
      <c r="L120" s="193"/>
      <c r="M120" s="198"/>
      <c r="N120" s="199"/>
      <c r="O120" s="199"/>
      <c r="P120" s="199"/>
      <c r="Q120" s="199"/>
      <c r="R120" s="199"/>
      <c r="S120" s="199"/>
      <c r="T120" s="200"/>
      <c r="AT120" s="194" t="s">
        <v>136</v>
      </c>
      <c r="AU120" s="194" t="s">
        <v>83</v>
      </c>
      <c r="AV120" s="12" t="s">
        <v>83</v>
      </c>
      <c r="AW120" s="12" t="s">
        <v>37</v>
      </c>
      <c r="AX120" s="12" t="s">
        <v>73</v>
      </c>
      <c r="AY120" s="194" t="s">
        <v>126</v>
      </c>
    </row>
    <row r="121" spans="2:65" s="13" customFormat="1" ht="13.5">
      <c r="B121" s="201"/>
      <c r="D121" s="186" t="s">
        <v>136</v>
      </c>
      <c r="E121" s="202" t="s">
        <v>5</v>
      </c>
      <c r="F121" s="203" t="s">
        <v>139</v>
      </c>
      <c r="H121" s="204">
        <v>13.526</v>
      </c>
      <c r="I121" s="205"/>
      <c r="L121" s="201"/>
      <c r="M121" s="206"/>
      <c r="N121" s="207"/>
      <c r="O121" s="207"/>
      <c r="P121" s="207"/>
      <c r="Q121" s="207"/>
      <c r="R121" s="207"/>
      <c r="S121" s="207"/>
      <c r="T121" s="208"/>
      <c r="AT121" s="202" t="s">
        <v>136</v>
      </c>
      <c r="AU121" s="202" t="s">
        <v>83</v>
      </c>
      <c r="AV121" s="13" t="s">
        <v>134</v>
      </c>
      <c r="AW121" s="13" t="s">
        <v>37</v>
      </c>
      <c r="AX121" s="13" t="s">
        <v>81</v>
      </c>
      <c r="AY121" s="202" t="s">
        <v>126</v>
      </c>
    </row>
    <row r="122" spans="2:65" s="1" customFormat="1" ht="25.5" customHeight="1">
      <c r="B122" s="172"/>
      <c r="C122" s="173" t="s">
        <v>183</v>
      </c>
      <c r="D122" s="173" t="s">
        <v>129</v>
      </c>
      <c r="E122" s="174" t="s">
        <v>184</v>
      </c>
      <c r="F122" s="175" t="s">
        <v>185</v>
      </c>
      <c r="G122" s="176" t="s">
        <v>132</v>
      </c>
      <c r="H122" s="177">
        <v>13.526</v>
      </c>
      <c r="I122" s="178"/>
      <c r="J122" s="179">
        <f>ROUND(I122*H122,2)</f>
        <v>0</v>
      </c>
      <c r="K122" s="175" t="s">
        <v>5</v>
      </c>
      <c r="L122" s="40"/>
      <c r="M122" s="180" t="s">
        <v>5</v>
      </c>
      <c r="N122" s="181" t="s">
        <v>44</v>
      </c>
      <c r="O122" s="41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134</v>
      </c>
      <c r="AT122" s="23" t="s">
        <v>129</v>
      </c>
      <c r="AU122" s="23" t="s">
        <v>83</v>
      </c>
      <c r="AY122" s="23" t="s">
        <v>126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81</v>
      </c>
      <c r="BK122" s="184">
        <f>ROUND(I122*H122,2)</f>
        <v>0</v>
      </c>
      <c r="BL122" s="23" t="s">
        <v>134</v>
      </c>
      <c r="BM122" s="23" t="s">
        <v>186</v>
      </c>
    </row>
    <row r="123" spans="2:65" s="11" customFormat="1" ht="13.5">
      <c r="B123" s="185"/>
      <c r="D123" s="186" t="s">
        <v>136</v>
      </c>
      <c r="E123" s="187" t="s">
        <v>5</v>
      </c>
      <c r="F123" s="188" t="s">
        <v>185</v>
      </c>
      <c r="H123" s="187" t="s">
        <v>5</v>
      </c>
      <c r="I123" s="189"/>
      <c r="L123" s="185"/>
      <c r="M123" s="190"/>
      <c r="N123" s="191"/>
      <c r="O123" s="191"/>
      <c r="P123" s="191"/>
      <c r="Q123" s="191"/>
      <c r="R123" s="191"/>
      <c r="S123" s="191"/>
      <c r="T123" s="192"/>
      <c r="AT123" s="187" t="s">
        <v>136</v>
      </c>
      <c r="AU123" s="187" t="s">
        <v>83</v>
      </c>
      <c r="AV123" s="11" t="s">
        <v>81</v>
      </c>
      <c r="AW123" s="11" t="s">
        <v>37</v>
      </c>
      <c r="AX123" s="11" t="s">
        <v>73</v>
      </c>
      <c r="AY123" s="187" t="s">
        <v>126</v>
      </c>
    </row>
    <row r="124" spans="2:65" s="12" customFormat="1" ht="13.5">
      <c r="B124" s="193"/>
      <c r="D124" s="186" t="s">
        <v>136</v>
      </c>
      <c r="E124" s="194" t="s">
        <v>5</v>
      </c>
      <c r="F124" s="195" t="s">
        <v>182</v>
      </c>
      <c r="H124" s="196">
        <v>13.526</v>
      </c>
      <c r="I124" s="197"/>
      <c r="L124" s="193"/>
      <c r="M124" s="198"/>
      <c r="N124" s="199"/>
      <c r="O124" s="199"/>
      <c r="P124" s="199"/>
      <c r="Q124" s="199"/>
      <c r="R124" s="199"/>
      <c r="S124" s="199"/>
      <c r="T124" s="200"/>
      <c r="AT124" s="194" t="s">
        <v>136</v>
      </c>
      <c r="AU124" s="194" t="s">
        <v>83</v>
      </c>
      <c r="AV124" s="12" t="s">
        <v>83</v>
      </c>
      <c r="AW124" s="12" t="s">
        <v>37</v>
      </c>
      <c r="AX124" s="12" t="s">
        <v>73</v>
      </c>
      <c r="AY124" s="194" t="s">
        <v>126</v>
      </c>
    </row>
    <row r="125" spans="2:65" s="13" customFormat="1" ht="13.5">
      <c r="B125" s="201"/>
      <c r="D125" s="186" t="s">
        <v>136</v>
      </c>
      <c r="E125" s="202" t="s">
        <v>5</v>
      </c>
      <c r="F125" s="203" t="s">
        <v>139</v>
      </c>
      <c r="H125" s="204">
        <v>13.526</v>
      </c>
      <c r="I125" s="205"/>
      <c r="L125" s="201"/>
      <c r="M125" s="206"/>
      <c r="N125" s="207"/>
      <c r="O125" s="207"/>
      <c r="P125" s="207"/>
      <c r="Q125" s="207"/>
      <c r="R125" s="207"/>
      <c r="S125" s="207"/>
      <c r="T125" s="208"/>
      <c r="AT125" s="202" t="s">
        <v>136</v>
      </c>
      <c r="AU125" s="202" t="s">
        <v>83</v>
      </c>
      <c r="AV125" s="13" t="s">
        <v>134</v>
      </c>
      <c r="AW125" s="13" t="s">
        <v>37</v>
      </c>
      <c r="AX125" s="13" t="s">
        <v>81</v>
      </c>
      <c r="AY125" s="202" t="s">
        <v>126</v>
      </c>
    </row>
    <row r="126" spans="2:65" s="1" customFormat="1" ht="16.5" customHeight="1">
      <c r="B126" s="172"/>
      <c r="C126" s="209" t="s">
        <v>127</v>
      </c>
      <c r="D126" s="209" t="s">
        <v>187</v>
      </c>
      <c r="E126" s="210" t="s">
        <v>188</v>
      </c>
      <c r="F126" s="211" t="s">
        <v>189</v>
      </c>
      <c r="G126" s="212" t="s">
        <v>190</v>
      </c>
      <c r="H126" s="213">
        <v>0.40600000000000003</v>
      </c>
      <c r="I126" s="214"/>
      <c r="J126" s="215">
        <f>ROUND(I126*H126,2)</f>
        <v>0</v>
      </c>
      <c r="K126" s="211" t="s">
        <v>5</v>
      </c>
      <c r="L126" s="216"/>
      <c r="M126" s="217" t="s">
        <v>5</v>
      </c>
      <c r="N126" s="218" t="s">
        <v>44</v>
      </c>
      <c r="O126" s="41"/>
      <c r="P126" s="182">
        <f>O126*H126</f>
        <v>0</v>
      </c>
      <c r="Q126" s="182">
        <v>1E-3</v>
      </c>
      <c r="R126" s="182">
        <f>Q126*H126</f>
        <v>4.0600000000000006E-4</v>
      </c>
      <c r="S126" s="182">
        <v>0</v>
      </c>
      <c r="T126" s="183">
        <f>S126*H126</f>
        <v>0</v>
      </c>
      <c r="AR126" s="23" t="s">
        <v>173</v>
      </c>
      <c r="AT126" s="23" t="s">
        <v>187</v>
      </c>
      <c r="AU126" s="23" t="s">
        <v>83</v>
      </c>
      <c r="AY126" s="23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81</v>
      </c>
      <c r="BK126" s="184">
        <f>ROUND(I126*H126,2)</f>
        <v>0</v>
      </c>
      <c r="BL126" s="23" t="s">
        <v>134</v>
      </c>
      <c r="BM126" s="23" t="s">
        <v>191</v>
      </c>
    </row>
    <row r="127" spans="2:65" s="11" customFormat="1" ht="13.5">
      <c r="B127" s="185"/>
      <c r="D127" s="186" t="s">
        <v>136</v>
      </c>
      <c r="E127" s="187" t="s">
        <v>5</v>
      </c>
      <c r="F127" s="188" t="s">
        <v>192</v>
      </c>
      <c r="H127" s="187" t="s">
        <v>5</v>
      </c>
      <c r="I127" s="189"/>
      <c r="L127" s="185"/>
      <c r="M127" s="190"/>
      <c r="N127" s="191"/>
      <c r="O127" s="191"/>
      <c r="P127" s="191"/>
      <c r="Q127" s="191"/>
      <c r="R127" s="191"/>
      <c r="S127" s="191"/>
      <c r="T127" s="192"/>
      <c r="AT127" s="187" t="s">
        <v>136</v>
      </c>
      <c r="AU127" s="187" t="s">
        <v>83</v>
      </c>
      <c r="AV127" s="11" t="s">
        <v>81</v>
      </c>
      <c r="AW127" s="11" t="s">
        <v>37</v>
      </c>
      <c r="AX127" s="11" t="s">
        <v>73</v>
      </c>
      <c r="AY127" s="187" t="s">
        <v>126</v>
      </c>
    </row>
    <row r="128" spans="2:65" s="12" customFormat="1" ht="13.5">
      <c r="B128" s="193"/>
      <c r="D128" s="186" t="s">
        <v>136</v>
      </c>
      <c r="E128" s="194" t="s">
        <v>5</v>
      </c>
      <c r="F128" s="195" t="s">
        <v>193</v>
      </c>
      <c r="H128" s="196">
        <v>0.40600000000000003</v>
      </c>
      <c r="I128" s="197"/>
      <c r="L128" s="193"/>
      <c r="M128" s="198"/>
      <c r="N128" s="199"/>
      <c r="O128" s="199"/>
      <c r="P128" s="199"/>
      <c r="Q128" s="199"/>
      <c r="R128" s="199"/>
      <c r="S128" s="199"/>
      <c r="T128" s="200"/>
      <c r="AT128" s="194" t="s">
        <v>136</v>
      </c>
      <c r="AU128" s="194" t="s">
        <v>83</v>
      </c>
      <c r="AV128" s="12" t="s">
        <v>83</v>
      </c>
      <c r="AW128" s="12" t="s">
        <v>37</v>
      </c>
      <c r="AX128" s="12" t="s">
        <v>73</v>
      </c>
      <c r="AY128" s="194" t="s">
        <v>126</v>
      </c>
    </row>
    <row r="129" spans="2:65" s="13" customFormat="1" ht="13.5">
      <c r="B129" s="201"/>
      <c r="D129" s="186" t="s">
        <v>136</v>
      </c>
      <c r="E129" s="202" t="s">
        <v>5</v>
      </c>
      <c r="F129" s="203" t="s">
        <v>139</v>
      </c>
      <c r="H129" s="204">
        <v>0.40600000000000003</v>
      </c>
      <c r="I129" s="205"/>
      <c r="L129" s="201"/>
      <c r="M129" s="206"/>
      <c r="N129" s="207"/>
      <c r="O129" s="207"/>
      <c r="P129" s="207"/>
      <c r="Q129" s="207"/>
      <c r="R129" s="207"/>
      <c r="S129" s="207"/>
      <c r="T129" s="208"/>
      <c r="AT129" s="202" t="s">
        <v>136</v>
      </c>
      <c r="AU129" s="202" t="s">
        <v>83</v>
      </c>
      <c r="AV129" s="13" t="s">
        <v>134</v>
      </c>
      <c r="AW129" s="13" t="s">
        <v>37</v>
      </c>
      <c r="AX129" s="13" t="s">
        <v>81</v>
      </c>
      <c r="AY129" s="202" t="s">
        <v>126</v>
      </c>
    </row>
    <row r="130" spans="2:65" s="1" customFormat="1" ht="25.5" customHeight="1">
      <c r="B130" s="172"/>
      <c r="C130" s="173" t="s">
        <v>194</v>
      </c>
      <c r="D130" s="173" t="s">
        <v>129</v>
      </c>
      <c r="E130" s="174" t="s">
        <v>195</v>
      </c>
      <c r="F130" s="175" t="s">
        <v>196</v>
      </c>
      <c r="G130" s="176" t="s">
        <v>197</v>
      </c>
      <c r="H130" s="177">
        <v>13</v>
      </c>
      <c r="I130" s="178"/>
      <c r="J130" s="179">
        <f>ROUND(I130*H130,2)</f>
        <v>0</v>
      </c>
      <c r="K130" s="175" t="s">
        <v>5</v>
      </c>
      <c r="L130" s="40"/>
      <c r="M130" s="180" t="s">
        <v>5</v>
      </c>
      <c r="N130" s="181" t="s">
        <v>44</v>
      </c>
      <c r="O130" s="41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AR130" s="23" t="s">
        <v>134</v>
      </c>
      <c r="AT130" s="23" t="s">
        <v>129</v>
      </c>
      <c r="AU130" s="23" t="s">
        <v>83</v>
      </c>
      <c r="AY130" s="23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81</v>
      </c>
      <c r="BK130" s="184">
        <f>ROUND(I130*H130,2)</f>
        <v>0</v>
      </c>
      <c r="BL130" s="23" t="s">
        <v>134</v>
      </c>
      <c r="BM130" s="23" t="s">
        <v>198</v>
      </c>
    </row>
    <row r="131" spans="2:65" s="11" customFormat="1" ht="27">
      <c r="B131" s="185"/>
      <c r="D131" s="186" t="s">
        <v>136</v>
      </c>
      <c r="E131" s="187" t="s">
        <v>5</v>
      </c>
      <c r="F131" s="188" t="s">
        <v>196</v>
      </c>
      <c r="H131" s="187" t="s">
        <v>5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136</v>
      </c>
      <c r="AU131" s="187" t="s">
        <v>83</v>
      </c>
      <c r="AV131" s="11" t="s">
        <v>81</v>
      </c>
      <c r="AW131" s="11" t="s">
        <v>37</v>
      </c>
      <c r="AX131" s="11" t="s">
        <v>73</v>
      </c>
      <c r="AY131" s="187" t="s">
        <v>126</v>
      </c>
    </row>
    <row r="132" spans="2:65" s="12" customFormat="1" ht="13.5">
      <c r="B132" s="193"/>
      <c r="D132" s="186" t="s">
        <v>136</v>
      </c>
      <c r="E132" s="194" t="s">
        <v>5</v>
      </c>
      <c r="F132" s="195" t="s">
        <v>199</v>
      </c>
      <c r="H132" s="196">
        <v>13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136</v>
      </c>
      <c r="AU132" s="194" t="s">
        <v>83</v>
      </c>
      <c r="AV132" s="12" t="s">
        <v>83</v>
      </c>
      <c r="AW132" s="12" t="s">
        <v>37</v>
      </c>
      <c r="AX132" s="12" t="s">
        <v>73</v>
      </c>
      <c r="AY132" s="194" t="s">
        <v>126</v>
      </c>
    </row>
    <row r="133" spans="2:65" s="13" customFormat="1" ht="13.5">
      <c r="B133" s="201"/>
      <c r="D133" s="186" t="s">
        <v>136</v>
      </c>
      <c r="E133" s="202" t="s">
        <v>5</v>
      </c>
      <c r="F133" s="203" t="s">
        <v>139</v>
      </c>
      <c r="H133" s="204">
        <v>13</v>
      </c>
      <c r="I133" s="205"/>
      <c r="L133" s="201"/>
      <c r="M133" s="206"/>
      <c r="N133" s="207"/>
      <c r="O133" s="207"/>
      <c r="P133" s="207"/>
      <c r="Q133" s="207"/>
      <c r="R133" s="207"/>
      <c r="S133" s="207"/>
      <c r="T133" s="208"/>
      <c r="AT133" s="202" t="s">
        <v>136</v>
      </c>
      <c r="AU133" s="202" t="s">
        <v>83</v>
      </c>
      <c r="AV133" s="13" t="s">
        <v>134</v>
      </c>
      <c r="AW133" s="13" t="s">
        <v>37</v>
      </c>
      <c r="AX133" s="13" t="s">
        <v>81</v>
      </c>
      <c r="AY133" s="202" t="s">
        <v>126</v>
      </c>
    </row>
    <row r="134" spans="2:65" s="1" customFormat="1" ht="16.5" customHeight="1">
      <c r="B134" s="172"/>
      <c r="C134" s="173" t="s">
        <v>199</v>
      </c>
      <c r="D134" s="173" t="s">
        <v>129</v>
      </c>
      <c r="E134" s="174" t="s">
        <v>200</v>
      </c>
      <c r="F134" s="175" t="s">
        <v>201</v>
      </c>
      <c r="G134" s="176" t="s">
        <v>168</v>
      </c>
      <c r="H134" s="177">
        <v>2</v>
      </c>
      <c r="I134" s="178"/>
      <c r="J134" s="179">
        <f>ROUND(I134*H134,2)</f>
        <v>0</v>
      </c>
      <c r="K134" s="175" t="s">
        <v>5</v>
      </c>
      <c r="L134" s="40"/>
      <c r="M134" s="180" t="s">
        <v>5</v>
      </c>
      <c r="N134" s="181" t="s">
        <v>44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134</v>
      </c>
      <c r="AT134" s="23" t="s">
        <v>129</v>
      </c>
      <c r="AU134" s="23" t="s">
        <v>83</v>
      </c>
      <c r="AY134" s="23" t="s">
        <v>126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81</v>
      </c>
      <c r="BK134" s="184">
        <f>ROUND(I134*H134,2)</f>
        <v>0</v>
      </c>
      <c r="BL134" s="23" t="s">
        <v>134</v>
      </c>
      <c r="BM134" s="23" t="s">
        <v>202</v>
      </c>
    </row>
    <row r="135" spans="2:65" s="11" customFormat="1" ht="13.5">
      <c r="B135" s="185"/>
      <c r="D135" s="186" t="s">
        <v>136</v>
      </c>
      <c r="E135" s="187" t="s">
        <v>5</v>
      </c>
      <c r="F135" s="188" t="s">
        <v>203</v>
      </c>
      <c r="H135" s="187" t="s">
        <v>5</v>
      </c>
      <c r="I135" s="189"/>
      <c r="L135" s="185"/>
      <c r="M135" s="190"/>
      <c r="N135" s="191"/>
      <c r="O135" s="191"/>
      <c r="P135" s="191"/>
      <c r="Q135" s="191"/>
      <c r="R135" s="191"/>
      <c r="S135" s="191"/>
      <c r="T135" s="192"/>
      <c r="AT135" s="187" t="s">
        <v>136</v>
      </c>
      <c r="AU135" s="187" t="s">
        <v>83</v>
      </c>
      <c r="AV135" s="11" t="s">
        <v>81</v>
      </c>
      <c r="AW135" s="11" t="s">
        <v>37</v>
      </c>
      <c r="AX135" s="11" t="s">
        <v>73</v>
      </c>
      <c r="AY135" s="187" t="s">
        <v>126</v>
      </c>
    </row>
    <row r="136" spans="2:65" s="12" customFormat="1" ht="13.5">
      <c r="B136" s="193"/>
      <c r="D136" s="186" t="s">
        <v>136</v>
      </c>
      <c r="E136" s="194" t="s">
        <v>5</v>
      </c>
      <c r="F136" s="195" t="s">
        <v>83</v>
      </c>
      <c r="H136" s="196">
        <v>2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136</v>
      </c>
      <c r="AU136" s="194" t="s">
        <v>83</v>
      </c>
      <c r="AV136" s="12" t="s">
        <v>83</v>
      </c>
      <c r="AW136" s="12" t="s">
        <v>37</v>
      </c>
      <c r="AX136" s="12" t="s">
        <v>73</v>
      </c>
      <c r="AY136" s="194" t="s">
        <v>126</v>
      </c>
    </row>
    <row r="137" spans="2:65" s="13" customFormat="1" ht="13.5">
      <c r="B137" s="201"/>
      <c r="D137" s="186" t="s">
        <v>136</v>
      </c>
      <c r="E137" s="202" t="s">
        <v>5</v>
      </c>
      <c r="F137" s="203" t="s">
        <v>139</v>
      </c>
      <c r="H137" s="204">
        <v>2</v>
      </c>
      <c r="I137" s="205"/>
      <c r="L137" s="201"/>
      <c r="M137" s="206"/>
      <c r="N137" s="207"/>
      <c r="O137" s="207"/>
      <c r="P137" s="207"/>
      <c r="Q137" s="207"/>
      <c r="R137" s="207"/>
      <c r="S137" s="207"/>
      <c r="T137" s="208"/>
      <c r="AT137" s="202" t="s">
        <v>136</v>
      </c>
      <c r="AU137" s="202" t="s">
        <v>83</v>
      </c>
      <c r="AV137" s="13" t="s">
        <v>134</v>
      </c>
      <c r="AW137" s="13" t="s">
        <v>37</v>
      </c>
      <c r="AX137" s="13" t="s">
        <v>81</v>
      </c>
      <c r="AY137" s="202" t="s">
        <v>126</v>
      </c>
    </row>
    <row r="138" spans="2:65" s="1" customFormat="1" ht="25.5" customHeight="1">
      <c r="B138" s="172"/>
      <c r="C138" s="173" t="s">
        <v>204</v>
      </c>
      <c r="D138" s="173" t="s">
        <v>129</v>
      </c>
      <c r="E138" s="174" t="s">
        <v>205</v>
      </c>
      <c r="F138" s="175" t="s">
        <v>206</v>
      </c>
      <c r="G138" s="176" t="s">
        <v>168</v>
      </c>
      <c r="H138" s="177">
        <v>21.99</v>
      </c>
      <c r="I138" s="178"/>
      <c r="J138" s="179">
        <f>ROUND(I138*H138,2)</f>
        <v>0</v>
      </c>
      <c r="K138" s="175" t="s">
        <v>169</v>
      </c>
      <c r="L138" s="40"/>
      <c r="M138" s="180" t="s">
        <v>5</v>
      </c>
      <c r="N138" s="181" t="s">
        <v>44</v>
      </c>
      <c r="O138" s="41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23" t="s">
        <v>134</v>
      </c>
      <c r="AT138" s="23" t="s">
        <v>129</v>
      </c>
      <c r="AU138" s="23" t="s">
        <v>83</v>
      </c>
      <c r="AY138" s="23" t="s">
        <v>126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23" t="s">
        <v>81</v>
      </c>
      <c r="BK138" s="184">
        <f>ROUND(I138*H138,2)</f>
        <v>0</v>
      </c>
      <c r="BL138" s="23" t="s">
        <v>134</v>
      </c>
      <c r="BM138" s="23" t="s">
        <v>207</v>
      </c>
    </row>
    <row r="139" spans="2:65" s="11" customFormat="1" ht="13.5">
      <c r="B139" s="185"/>
      <c r="D139" s="186" t="s">
        <v>136</v>
      </c>
      <c r="E139" s="187" t="s">
        <v>5</v>
      </c>
      <c r="F139" s="188" t="s">
        <v>208</v>
      </c>
      <c r="H139" s="187" t="s">
        <v>5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136</v>
      </c>
      <c r="AU139" s="187" t="s">
        <v>83</v>
      </c>
      <c r="AV139" s="11" t="s">
        <v>81</v>
      </c>
      <c r="AW139" s="11" t="s">
        <v>37</v>
      </c>
      <c r="AX139" s="11" t="s">
        <v>73</v>
      </c>
      <c r="AY139" s="187" t="s">
        <v>126</v>
      </c>
    </row>
    <row r="140" spans="2:65" s="12" customFormat="1" ht="13.5">
      <c r="B140" s="193"/>
      <c r="D140" s="186" t="s">
        <v>136</v>
      </c>
      <c r="E140" s="194" t="s">
        <v>5</v>
      </c>
      <c r="F140" s="195" t="s">
        <v>209</v>
      </c>
      <c r="H140" s="196">
        <v>21.99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136</v>
      </c>
      <c r="AU140" s="194" t="s">
        <v>83</v>
      </c>
      <c r="AV140" s="12" t="s">
        <v>83</v>
      </c>
      <c r="AW140" s="12" t="s">
        <v>37</v>
      </c>
      <c r="AX140" s="12" t="s">
        <v>73</v>
      </c>
      <c r="AY140" s="194" t="s">
        <v>126</v>
      </c>
    </row>
    <row r="141" spans="2:65" s="13" customFormat="1" ht="13.5">
      <c r="B141" s="201"/>
      <c r="D141" s="186" t="s">
        <v>136</v>
      </c>
      <c r="E141" s="202" t="s">
        <v>5</v>
      </c>
      <c r="F141" s="203" t="s">
        <v>139</v>
      </c>
      <c r="H141" s="204">
        <v>21.99</v>
      </c>
      <c r="I141" s="205"/>
      <c r="L141" s="201"/>
      <c r="M141" s="206"/>
      <c r="N141" s="207"/>
      <c r="O141" s="207"/>
      <c r="P141" s="207"/>
      <c r="Q141" s="207"/>
      <c r="R141" s="207"/>
      <c r="S141" s="207"/>
      <c r="T141" s="208"/>
      <c r="AT141" s="202" t="s">
        <v>136</v>
      </c>
      <c r="AU141" s="202" t="s">
        <v>83</v>
      </c>
      <c r="AV141" s="13" t="s">
        <v>134</v>
      </c>
      <c r="AW141" s="13" t="s">
        <v>37</v>
      </c>
      <c r="AX141" s="13" t="s">
        <v>81</v>
      </c>
      <c r="AY141" s="202" t="s">
        <v>126</v>
      </c>
    </row>
    <row r="142" spans="2:65" s="1" customFormat="1" ht="16.5" customHeight="1">
      <c r="B142" s="172"/>
      <c r="C142" s="173" t="s">
        <v>11</v>
      </c>
      <c r="D142" s="173" t="s">
        <v>129</v>
      </c>
      <c r="E142" s="174" t="s">
        <v>210</v>
      </c>
      <c r="F142" s="175" t="s">
        <v>211</v>
      </c>
      <c r="G142" s="176" t="s">
        <v>168</v>
      </c>
      <c r="H142" s="177">
        <v>18.963999999999999</v>
      </c>
      <c r="I142" s="178"/>
      <c r="J142" s="179">
        <f>ROUND(I142*H142,2)</f>
        <v>0</v>
      </c>
      <c r="K142" s="175" t="s">
        <v>169</v>
      </c>
      <c r="L142" s="40"/>
      <c r="M142" s="180" t="s">
        <v>5</v>
      </c>
      <c r="N142" s="181" t="s">
        <v>44</v>
      </c>
      <c r="O142" s="4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23" t="s">
        <v>134</v>
      </c>
      <c r="AT142" s="23" t="s">
        <v>129</v>
      </c>
      <c r="AU142" s="23" t="s">
        <v>83</v>
      </c>
      <c r="AY142" s="23" t="s">
        <v>126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23" t="s">
        <v>81</v>
      </c>
      <c r="BK142" s="184">
        <f>ROUND(I142*H142,2)</f>
        <v>0</v>
      </c>
      <c r="BL142" s="23" t="s">
        <v>134</v>
      </c>
      <c r="BM142" s="23" t="s">
        <v>212</v>
      </c>
    </row>
    <row r="143" spans="2:65" s="11" customFormat="1" ht="13.5">
      <c r="B143" s="185"/>
      <c r="D143" s="186" t="s">
        <v>136</v>
      </c>
      <c r="E143" s="187" t="s">
        <v>5</v>
      </c>
      <c r="F143" s="188" t="s">
        <v>213</v>
      </c>
      <c r="H143" s="187" t="s">
        <v>5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7" t="s">
        <v>136</v>
      </c>
      <c r="AU143" s="187" t="s">
        <v>83</v>
      </c>
      <c r="AV143" s="11" t="s">
        <v>81</v>
      </c>
      <c r="AW143" s="11" t="s">
        <v>37</v>
      </c>
      <c r="AX143" s="11" t="s">
        <v>73</v>
      </c>
      <c r="AY143" s="187" t="s">
        <v>126</v>
      </c>
    </row>
    <row r="144" spans="2:65" s="12" customFormat="1" ht="13.5">
      <c r="B144" s="193"/>
      <c r="D144" s="186" t="s">
        <v>136</v>
      </c>
      <c r="E144" s="194" t="s">
        <v>5</v>
      </c>
      <c r="F144" s="195" t="s">
        <v>214</v>
      </c>
      <c r="H144" s="196">
        <v>18.963999999999999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136</v>
      </c>
      <c r="AU144" s="194" t="s">
        <v>83</v>
      </c>
      <c r="AV144" s="12" t="s">
        <v>83</v>
      </c>
      <c r="AW144" s="12" t="s">
        <v>37</v>
      </c>
      <c r="AX144" s="12" t="s">
        <v>73</v>
      </c>
      <c r="AY144" s="194" t="s">
        <v>126</v>
      </c>
    </row>
    <row r="145" spans="2:65" s="13" customFormat="1" ht="13.5">
      <c r="B145" s="201"/>
      <c r="D145" s="186" t="s">
        <v>136</v>
      </c>
      <c r="E145" s="202" t="s">
        <v>5</v>
      </c>
      <c r="F145" s="203" t="s">
        <v>139</v>
      </c>
      <c r="H145" s="204">
        <v>18.963999999999999</v>
      </c>
      <c r="I145" s="205"/>
      <c r="L145" s="201"/>
      <c r="M145" s="206"/>
      <c r="N145" s="207"/>
      <c r="O145" s="207"/>
      <c r="P145" s="207"/>
      <c r="Q145" s="207"/>
      <c r="R145" s="207"/>
      <c r="S145" s="207"/>
      <c r="T145" s="208"/>
      <c r="AT145" s="202" t="s">
        <v>136</v>
      </c>
      <c r="AU145" s="202" t="s">
        <v>83</v>
      </c>
      <c r="AV145" s="13" t="s">
        <v>134</v>
      </c>
      <c r="AW145" s="13" t="s">
        <v>37</v>
      </c>
      <c r="AX145" s="13" t="s">
        <v>81</v>
      </c>
      <c r="AY145" s="202" t="s">
        <v>126</v>
      </c>
    </row>
    <row r="146" spans="2:65" s="10" customFormat="1" ht="29.85" customHeight="1">
      <c r="B146" s="159"/>
      <c r="D146" s="160" t="s">
        <v>72</v>
      </c>
      <c r="E146" s="170" t="s">
        <v>156</v>
      </c>
      <c r="F146" s="170" t="s">
        <v>215</v>
      </c>
      <c r="I146" s="162"/>
      <c r="J146" s="171">
        <f>BK146</f>
        <v>0</v>
      </c>
      <c r="L146" s="159"/>
      <c r="M146" s="164"/>
      <c r="N146" s="165"/>
      <c r="O146" s="165"/>
      <c r="P146" s="166">
        <f>P147+SUM(P148:P173)</f>
        <v>0</v>
      </c>
      <c r="Q146" s="165"/>
      <c r="R146" s="166">
        <f>R147+SUM(R148:R173)</f>
        <v>1.2007509999999999</v>
      </c>
      <c r="S146" s="165"/>
      <c r="T146" s="167">
        <f>T147+SUM(T148:T173)</f>
        <v>0</v>
      </c>
      <c r="AR146" s="160" t="s">
        <v>81</v>
      </c>
      <c r="AT146" s="168" t="s">
        <v>72</v>
      </c>
      <c r="AU146" s="168" t="s">
        <v>81</v>
      </c>
      <c r="AY146" s="160" t="s">
        <v>126</v>
      </c>
      <c r="BK146" s="169">
        <f>BK147+SUM(BK148:BK173)</f>
        <v>0</v>
      </c>
    </row>
    <row r="147" spans="2:65" s="1" customFormat="1" ht="25.5" customHeight="1">
      <c r="B147" s="172"/>
      <c r="C147" s="173" t="s">
        <v>216</v>
      </c>
      <c r="D147" s="173" t="s">
        <v>129</v>
      </c>
      <c r="E147" s="174" t="s">
        <v>217</v>
      </c>
      <c r="F147" s="175" t="s">
        <v>218</v>
      </c>
      <c r="G147" s="176" t="s">
        <v>132</v>
      </c>
      <c r="H147" s="177">
        <v>43.1</v>
      </c>
      <c r="I147" s="178"/>
      <c r="J147" s="179">
        <f>ROUND(I147*H147,2)</f>
        <v>0</v>
      </c>
      <c r="K147" s="175" t="s">
        <v>169</v>
      </c>
      <c r="L147" s="40"/>
      <c r="M147" s="180" t="s">
        <v>5</v>
      </c>
      <c r="N147" s="181" t="s">
        <v>44</v>
      </c>
      <c r="O147" s="4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23" t="s">
        <v>134</v>
      </c>
      <c r="AT147" s="23" t="s">
        <v>129</v>
      </c>
      <c r="AU147" s="23" t="s">
        <v>83</v>
      </c>
      <c r="AY147" s="23" t="s">
        <v>126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23" t="s">
        <v>81</v>
      </c>
      <c r="BK147" s="184">
        <f>ROUND(I147*H147,2)</f>
        <v>0</v>
      </c>
      <c r="BL147" s="23" t="s">
        <v>134</v>
      </c>
      <c r="BM147" s="23" t="s">
        <v>219</v>
      </c>
    </row>
    <row r="148" spans="2:65" s="11" customFormat="1" ht="13.5">
      <c r="B148" s="185"/>
      <c r="D148" s="186" t="s">
        <v>136</v>
      </c>
      <c r="E148" s="187" t="s">
        <v>5</v>
      </c>
      <c r="F148" s="188" t="s">
        <v>220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136</v>
      </c>
      <c r="AU148" s="187" t="s">
        <v>83</v>
      </c>
      <c r="AV148" s="11" t="s">
        <v>81</v>
      </c>
      <c r="AW148" s="11" t="s">
        <v>37</v>
      </c>
      <c r="AX148" s="11" t="s">
        <v>73</v>
      </c>
      <c r="AY148" s="187" t="s">
        <v>126</v>
      </c>
    </row>
    <row r="149" spans="2:65" s="12" customFormat="1" ht="13.5">
      <c r="B149" s="193"/>
      <c r="D149" s="186" t="s">
        <v>136</v>
      </c>
      <c r="E149" s="194" t="s">
        <v>5</v>
      </c>
      <c r="F149" s="195" t="s">
        <v>138</v>
      </c>
      <c r="H149" s="196">
        <v>43.1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136</v>
      </c>
      <c r="AU149" s="194" t="s">
        <v>83</v>
      </c>
      <c r="AV149" s="12" t="s">
        <v>83</v>
      </c>
      <c r="AW149" s="12" t="s">
        <v>37</v>
      </c>
      <c r="AX149" s="12" t="s">
        <v>73</v>
      </c>
      <c r="AY149" s="194" t="s">
        <v>126</v>
      </c>
    </row>
    <row r="150" spans="2:65" s="13" customFormat="1" ht="13.5">
      <c r="B150" s="201"/>
      <c r="D150" s="186" t="s">
        <v>136</v>
      </c>
      <c r="E150" s="202" t="s">
        <v>5</v>
      </c>
      <c r="F150" s="203" t="s">
        <v>139</v>
      </c>
      <c r="H150" s="204">
        <v>43.1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136</v>
      </c>
      <c r="AU150" s="202" t="s">
        <v>83</v>
      </c>
      <c r="AV150" s="13" t="s">
        <v>134</v>
      </c>
      <c r="AW150" s="13" t="s">
        <v>37</v>
      </c>
      <c r="AX150" s="13" t="s">
        <v>81</v>
      </c>
      <c r="AY150" s="202" t="s">
        <v>126</v>
      </c>
    </row>
    <row r="151" spans="2:65" s="1" customFormat="1" ht="25.5" customHeight="1">
      <c r="B151" s="172"/>
      <c r="C151" s="173" t="s">
        <v>221</v>
      </c>
      <c r="D151" s="173" t="s">
        <v>129</v>
      </c>
      <c r="E151" s="174" t="s">
        <v>222</v>
      </c>
      <c r="F151" s="175" t="s">
        <v>223</v>
      </c>
      <c r="G151" s="176" t="s">
        <v>132</v>
      </c>
      <c r="H151" s="177">
        <v>43.1</v>
      </c>
      <c r="I151" s="178"/>
      <c r="J151" s="179">
        <f>ROUND(I151*H151,2)</f>
        <v>0</v>
      </c>
      <c r="K151" s="175" t="s">
        <v>133</v>
      </c>
      <c r="L151" s="40"/>
      <c r="M151" s="180" t="s">
        <v>5</v>
      </c>
      <c r="N151" s="181" t="s">
        <v>44</v>
      </c>
      <c r="O151" s="4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AR151" s="23" t="s">
        <v>134</v>
      </c>
      <c r="AT151" s="23" t="s">
        <v>129</v>
      </c>
      <c r="AU151" s="23" t="s">
        <v>83</v>
      </c>
      <c r="AY151" s="23" t="s">
        <v>126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81</v>
      </c>
      <c r="BK151" s="184">
        <f>ROUND(I151*H151,2)</f>
        <v>0</v>
      </c>
      <c r="BL151" s="23" t="s">
        <v>134</v>
      </c>
      <c r="BM151" s="23" t="s">
        <v>224</v>
      </c>
    </row>
    <row r="152" spans="2:65" s="11" customFormat="1" ht="13.5">
      <c r="B152" s="185"/>
      <c r="D152" s="186" t="s">
        <v>136</v>
      </c>
      <c r="E152" s="187" t="s">
        <v>5</v>
      </c>
      <c r="F152" s="188" t="s">
        <v>225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136</v>
      </c>
      <c r="AU152" s="187" t="s">
        <v>83</v>
      </c>
      <c r="AV152" s="11" t="s">
        <v>81</v>
      </c>
      <c r="AW152" s="11" t="s">
        <v>37</v>
      </c>
      <c r="AX152" s="11" t="s">
        <v>73</v>
      </c>
      <c r="AY152" s="187" t="s">
        <v>126</v>
      </c>
    </row>
    <row r="153" spans="2:65" s="12" customFormat="1" ht="13.5">
      <c r="B153" s="193"/>
      <c r="D153" s="186" t="s">
        <v>136</v>
      </c>
      <c r="E153" s="194" t="s">
        <v>5</v>
      </c>
      <c r="F153" s="195" t="s">
        <v>138</v>
      </c>
      <c r="H153" s="196">
        <v>43.1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136</v>
      </c>
      <c r="AU153" s="194" t="s">
        <v>83</v>
      </c>
      <c r="AV153" s="12" t="s">
        <v>83</v>
      </c>
      <c r="AW153" s="12" t="s">
        <v>37</v>
      </c>
      <c r="AX153" s="12" t="s">
        <v>73</v>
      </c>
      <c r="AY153" s="194" t="s">
        <v>126</v>
      </c>
    </row>
    <row r="154" spans="2:65" s="13" customFormat="1" ht="13.5">
      <c r="B154" s="201"/>
      <c r="D154" s="186" t="s">
        <v>136</v>
      </c>
      <c r="E154" s="202" t="s">
        <v>5</v>
      </c>
      <c r="F154" s="203" t="s">
        <v>139</v>
      </c>
      <c r="H154" s="204">
        <v>43.1</v>
      </c>
      <c r="I154" s="205"/>
      <c r="L154" s="201"/>
      <c r="M154" s="206"/>
      <c r="N154" s="207"/>
      <c r="O154" s="207"/>
      <c r="P154" s="207"/>
      <c r="Q154" s="207"/>
      <c r="R154" s="207"/>
      <c r="S154" s="207"/>
      <c r="T154" s="208"/>
      <c r="AT154" s="202" t="s">
        <v>136</v>
      </c>
      <c r="AU154" s="202" t="s">
        <v>83</v>
      </c>
      <c r="AV154" s="13" t="s">
        <v>134</v>
      </c>
      <c r="AW154" s="13" t="s">
        <v>37</v>
      </c>
      <c r="AX154" s="13" t="s">
        <v>81</v>
      </c>
      <c r="AY154" s="202" t="s">
        <v>126</v>
      </c>
    </row>
    <row r="155" spans="2:65" s="1" customFormat="1" ht="38.25" customHeight="1">
      <c r="B155" s="172"/>
      <c r="C155" s="173" t="s">
        <v>226</v>
      </c>
      <c r="D155" s="173" t="s">
        <v>129</v>
      </c>
      <c r="E155" s="174" t="s">
        <v>227</v>
      </c>
      <c r="F155" s="175" t="s">
        <v>228</v>
      </c>
      <c r="G155" s="176" t="s">
        <v>132</v>
      </c>
      <c r="H155" s="177">
        <v>42.8</v>
      </c>
      <c r="I155" s="178"/>
      <c r="J155" s="179">
        <f>ROUND(I155*H155,2)</f>
        <v>0</v>
      </c>
      <c r="K155" s="175" t="s">
        <v>133</v>
      </c>
      <c r="L155" s="40"/>
      <c r="M155" s="180" t="s">
        <v>5</v>
      </c>
      <c r="N155" s="181" t="s">
        <v>44</v>
      </c>
      <c r="O155" s="41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AR155" s="23" t="s">
        <v>134</v>
      </c>
      <c r="AT155" s="23" t="s">
        <v>129</v>
      </c>
      <c r="AU155" s="23" t="s">
        <v>83</v>
      </c>
      <c r="AY155" s="23" t="s">
        <v>126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81</v>
      </c>
      <c r="BK155" s="184">
        <f>ROUND(I155*H155,2)</f>
        <v>0</v>
      </c>
      <c r="BL155" s="23" t="s">
        <v>134</v>
      </c>
      <c r="BM155" s="23" t="s">
        <v>229</v>
      </c>
    </row>
    <row r="156" spans="2:65" s="11" customFormat="1" ht="13.5">
      <c r="B156" s="185"/>
      <c r="D156" s="186" t="s">
        <v>136</v>
      </c>
      <c r="E156" s="187" t="s">
        <v>5</v>
      </c>
      <c r="F156" s="188" t="s">
        <v>230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136</v>
      </c>
      <c r="AU156" s="187" t="s">
        <v>83</v>
      </c>
      <c r="AV156" s="11" t="s">
        <v>81</v>
      </c>
      <c r="AW156" s="11" t="s">
        <v>37</v>
      </c>
      <c r="AX156" s="11" t="s">
        <v>73</v>
      </c>
      <c r="AY156" s="187" t="s">
        <v>126</v>
      </c>
    </row>
    <row r="157" spans="2:65" s="12" customFormat="1" ht="13.5">
      <c r="B157" s="193"/>
      <c r="D157" s="186" t="s">
        <v>136</v>
      </c>
      <c r="E157" s="194" t="s">
        <v>5</v>
      </c>
      <c r="F157" s="195" t="s">
        <v>231</v>
      </c>
      <c r="H157" s="196">
        <v>42.8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136</v>
      </c>
      <c r="AU157" s="194" t="s">
        <v>83</v>
      </c>
      <c r="AV157" s="12" t="s">
        <v>83</v>
      </c>
      <c r="AW157" s="12" t="s">
        <v>37</v>
      </c>
      <c r="AX157" s="12" t="s">
        <v>73</v>
      </c>
      <c r="AY157" s="194" t="s">
        <v>126</v>
      </c>
    </row>
    <row r="158" spans="2:65" s="13" customFormat="1" ht="13.5">
      <c r="B158" s="201"/>
      <c r="D158" s="186" t="s">
        <v>136</v>
      </c>
      <c r="E158" s="202" t="s">
        <v>5</v>
      </c>
      <c r="F158" s="203" t="s">
        <v>139</v>
      </c>
      <c r="H158" s="204">
        <v>42.8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136</v>
      </c>
      <c r="AU158" s="202" t="s">
        <v>83</v>
      </c>
      <c r="AV158" s="13" t="s">
        <v>134</v>
      </c>
      <c r="AW158" s="13" t="s">
        <v>37</v>
      </c>
      <c r="AX158" s="13" t="s">
        <v>81</v>
      </c>
      <c r="AY158" s="202" t="s">
        <v>126</v>
      </c>
    </row>
    <row r="159" spans="2:65" s="1" customFormat="1" ht="25.5" customHeight="1">
      <c r="B159" s="172"/>
      <c r="C159" s="173" t="s">
        <v>232</v>
      </c>
      <c r="D159" s="173" t="s">
        <v>129</v>
      </c>
      <c r="E159" s="174" t="s">
        <v>233</v>
      </c>
      <c r="F159" s="175" t="s">
        <v>234</v>
      </c>
      <c r="G159" s="176" t="s">
        <v>132</v>
      </c>
      <c r="H159" s="177">
        <v>171.8</v>
      </c>
      <c r="I159" s="178"/>
      <c r="J159" s="179">
        <f>ROUND(I159*H159,2)</f>
        <v>0</v>
      </c>
      <c r="K159" s="175" t="s">
        <v>169</v>
      </c>
      <c r="L159" s="40"/>
      <c r="M159" s="180" t="s">
        <v>5</v>
      </c>
      <c r="N159" s="181" t="s">
        <v>44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AR159" s="23" t="s">
        <v>134</v>
      </c>
      <c r="AT159" s="23" t="s">
        <v>129</v>
      </c>
      <c r="AU159" s="23" t="s">
        <v>83</v>
      </c>
      <c r="AY159" s="23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81</v>
      </c>
      <c r="BK159" s="184">
        <f>ROUND(I159*H159,2)</f>
        <v>0</v>
      </c>
      <c r="BL159" s="23" t="s">
        <v>134</v>
      </c>
      <c r="BM159" s="23" t="s">
        <v>235</v>
      </c>
    </row>
    <row r="160" spans="2:65" s="11" customFormat="1" ht="13.5">
      <c r="B160" s="185"/>
      <c r="D160" s="186" t="s">
        <v>136</v>
      </c>
      <c r="E160" s="187" t="s">
        <v>5</v>
      </c>
      <c r="F160" s="188" t="s">
        <v>236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136</v>
      </c>
      <c r="AU160" s="187" t="s">
        <v>83</v>
      </c>
      <c r="AV160" s="11" t="s">
        <v>81</v>
      </c>
      <c r="AW160" s="11" t="s">
        <v>37</v>
      </c>
      <c r="AX160" s="11" t="s">
        <v>73</v>
      </c>
      <c r="AY160" s="187" t="s">
        <v>126</v>
      </c>
    </row>
    <row r="161" spans="2:65" s="12" customFormat="1" ht="13.5">
      <c r="B161" s="193"/>
      <c r="D161" s="186" t="s">
        <v>136</v>
      </c>
      <c r="E161" s="194" t="s">
        <v>5</v>
      </c>
      <c r="F161" s="195" t="s">
        <v>144</v>
      </c>
      <c r="H161" s="196">
        <v>85.9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136</v>
      </c>
      <c r="AU161" s="194" t="s">
        <v>83</v>
      </c>
      <c r="AV161" s="12" t="s">
        <v>83</v>
      </c>
      <c r="AW161" s="12" t="s">
        <v>37</v>
      </c>
      <c r="AX161" s="12" t="s">
        <v>73</v>
      </c>
      <c r="AY161" s="194" t="s">
        <v>126</v>
      </c>
    </row>
    <row r="162" spans="2:65" s="11" customFormat="1" ht="13.5">
      <c r="B162" s="185"/>
      <c r="D162" s="186" t="s">
        <v>136</v>
      </c>
      <c r="E162" s="187" t="s">
        <v>5</v>
      </c>
      <c r="F162" s="188" t="s">
        <v>236</v>
      </c>
      <c r="H162" s="187" t="s">
        <v>5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7" t="s">
        <v>136</v>
      </c>
      <c r="AU162" s="187" t="s">
        <v>83</v>
      </c>
      <c r="AV162" s="11" t="s">
        <v>81</v>
      </c>
      <c r="AW162" s="11" t="s">
        <v>37</v>
      </c>
      <c r="AX162" s="11" t="s">
        <v>73</v>
      </c>
      <c r="AY162" s="187" t="s">
        <v>126</v>
      </c>
    </row>
    <row r="163" spans="2:65" s="12" customFormat="1" ht="13.5">
      <c r="B163" s="193"/>
      <c r="D163" s="186" t="s">
        <v>136</v>
      </c>
      <c r="E163" s="194" t="s">
        <v>5</v>
      </c>
      <c r="F163" s="195" t="s">
        <v>144</v>
      </c>
      <c r="H163" s="196">
        <v>85.9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136</v>
      </c>
      <c r="AU163" s="194" t="s">
        <v>83</v>
      </c>
      <c r="AV163" s="12" t="s">
        <v>83</v>
      </c>
      <c r="AW163" s="12" t="s">
        <v>37</v>
      </c>
      <c r="AX163" s="12" t="s">
        <v>73</v>
      </c>
      <c r="AY163" s="194" t="s">
        <v>126</v>
      </c>
    </row>
    <row r="164" spans="2:65" s="13" customFormat="1" ht="13.5">
      <c r="B164" s="201"/>
      <c r="D164" s="186" t="s">
        <v>136</v>
      </c>
      <c r="E164" s="202" t="s">
        <v>5</v>
      </c>
      <c r="F164" s="203" t="s">
        <v>139</v>
      </c>
      <c r="H164" s="204">
        <v>171.8</v>
      </c>
      <c r="I164" s="205"/>
      <c r="L164" s="201"/>
      <c r="M164" s="206"/>
      <c r="N164" s="207"/>
      <c r="O164" s="207"/>
      <c r="P164" s="207"/>
      <c r="Q164" s="207"/>
      <c r="R164" s="207"/>
      <c r="S164" s="207"/>
      <c r="T164" s="208"/>
      <c r="AT164" s="202" t="s">
        <v>136</v>
      </c>
      <c r="AU164" s="202" t="s">
        <v>83</v>
      </c>
      <c r="AV164" s="13" t="s">
        <v>134</v>
      </c>
      <c r="AW164" s="13" t="s">
        <v>37</v>
      </c>
      <c r="AX164" s="13" t="s">
        <v>81</v>
      </c>
      <c r="AY164" s="202" t="s">
        <v>126</v>
      </c>
    </row>
    <row r="165" spans="2:65" s="1" customFormat="1" ht="38.25" customHeight="1">
      <c r="B165" s="172"/>
      <c r="C165" s="173" t="s">
        <v>237</v>
      </c>
      <c r="D165" s="173" t="s">
        <v>129</v>
      </c>
      <c r="E165" s="174" t="s">
        <v>238</v>
      </c>
      <c r="F165" s="175" t="s">
        <v>239</v>
      </c>
      <c r="G165" s="176" t="s">
        <v>132</v>
      </c>
      <c r="H165" s="177">
        <v>85.9</v>
      </c>
      <c r="I165" s="178"/>
      <c r="J165" s="179">
        <f>ROUND(I165*H165,2)</f>
        <v>0</v>
      </c>
      <c r="K165" s="175" t="s">
        <v>133</v>
      </c>
      <c r="L165" s="40"/>
      <c r="M165" s="180" t="s">
        <v>5</v>
      </c>
      <c r="N165" s="181" t="s">
        <v>44</v>
      </c>
      <c r="O165" s="4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AR165" s="23" t="s">
        <v>134</v>
      </c>
      <c r="AT165" s="23" t="s">
        <v>129</v>
      </c>
      <c r="AU165" s="23" t="s">
        <v>83</v>
      </c>
      <c r="AY165" s="23" t="s">
        <v>126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23" t="s">
        <v>81</v>
      </c>
      <c r="BK165" s="184">
        <f>ROUND(I165*H165,2)</f>
        <v>0</v>
      </c>
      <c r="BL165" s="23" t="s">
        <v>134</v>
      </c>
      <c r="BM165" s="23" t="s">
        <v>240</v>
      </c>
    </row>
    <row r="166" spans="2:65" s="11" customFormat="1" ht="13.5">
      <c r="B166" s="185"/>
      <c r="D166" s="186" t="s">
        <v>136</v>
      </c>
      <c r="E166" s="187" t="s">
        <v>5</v>
      </c>
      <c r="F166" s="188" t="s">
        <v>241</v>
      </c>
      <c r="H166" s="187" t="s">
        <v>5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7" t="s">
        <v>136</v>
      </c>
      <c r="AU166" s="187" t="s">
        <v>83</v>
      </c>
      <c r="AV166" s="11" t="s">
        <v>81</v>
      </c>
      <c r="AW166" s="11" t="s">
        <v>37</v>
      </c>
      <c r="AX166" s="11" t="s">
        <v>73</v>
      </c>
      <c r="AY166" s="187" t="s">
        <v>126</v>
      </c>
    </row>
    <row r="167" spans="2:65" s="12" customFormat="1" ht="13.5">
      <c r="B167" s="193"/>
      <c r="D167" s="186" t="s">
        <v>136</v>
      </c>
      <c r="E167" s="194" t="s">
        <v>5</v>
      </c>
      <c r="F167" s="195" t="s">
        <v>144</v>
      </c>
      <c r="H167" s="196">
        <v>85.9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136</v>
      </c>
      <c r="AU167" s="194" t="s">
        <v>83</v>
      </c>
      <c r="AV167" s="12" t="s">
        <v>83</v>
      </c>
      <c r="AW167" s="12" t="s">
        <v>37</v>
      </c>
      <c r="AX167" s="12" t="s">
        <v>73</v>
      </c>
      <c r="AY167" s="194" t="s">
        <v>126</v>
      </c>
    </row>
    <row r="168" spans="2:65" s="13" customFormat="1" ht="13.5">
      <c r="B168" s="201"/>
      <c r="D168" s="186" t="s">
        <v>136</v>
      </c>
      <c r="E168" s="202" t="s">
        <v>5</v>
      </c>
      <c r="F168" s="203" t="s">
        <v>139</v>
      </c>
      <c r="H168" s="204">
        <v>85.9</v>
      </c>
      <c r="I168" s="205"/>
      <c r="L168" s="201"/>
      <c r="M168" s="206"/>
      <c r="N168" s="207"/>
      <c r="O168" s="207"/>
      <c r="P168" s="207"/>
      <c r="Q168" s="207"/>
      <c r="R168" s="207"/>
      <c r="S168" s="207"/>
      <c r="T168" s="208"/>
      <c r="AT168" s="202" t="s">
        <v>136</v>
      </c>
      <c r="AU168" s="202" t="s">
        <v>83</v>
      </c>
      <c r="AV168" s="13" t="s">
        <v>134</v>
      </c>
      <c r="AW168" s="13" t="s">
        <v>37</v>
      </c>
      <c r="AX168" s="13" t="s">
        <v>81</v>
      </c>
      <c r="AY168" s="202" t="s">
        <v>126</v>
      </c>
    </row>
    <row r="169" spans="2:65" s="1" customFormat="1" ht="25.5" customHeight="1">
      <c r="B169" s="172"/>
      <c r="C169" s="173" t="s">
        <v>10</v>
      </c>
      <c r="D169" s="173" t="s">
        <v>129</v>
      </c>
      <c r="E169" s="174" t="s">
        <v>242</v>
      </c>
      <c r="F169" s="175" t="s">
        <v>243</v>
      </c>
      <c r="G169" s="176" t="s">
        <v>132</v>
      </c>
      <c r="H169" s="177">
        <v>85.9</v>
      </c>
      <c r="I169" s="178"/>
      <c r="J169" s="179">
        <f>ROUND(I169*H169,2)</f>
        <v>0</v>
      </c>
      <c r="K169" s="175" t="s">
        <v>133</v>
      </c>
      <c r="L169" s="40"/>
      <c r="M169" s="180" t="s">
        <v>5</v>
      </c>
      <c r="N169" s="181" t="s">
        <v>44</v>
      </c>
      <c r="O169" s="4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23" t="s">
        <v>134</v>
      </c>
      <c r="AT169" s="23" t="s">
        <v>129</v>
      </c>
      <c r="AU169" s="23" t="s">
        <v>83</v>
      </c>
      <c r="AY169" s="23" t="s">
        <v>126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23" t="s">
        <v>81</v>
      </c>
      <c r="BK169" s="184">
        <f>ROUND(I169*H169,2)</f>
        <v>0</v>
      </c>
      <c r="BL169" s="23" t="s">
        <v>134</v>
      </c>
      <c r="BM169" s="23" t="s">
        <v>244</v>
      </c>
    </row>
    <row r="170" spans="2:65" s="11" customFormat="1" ht="13.5">
      <c r="B170" s="185"/>
      <c r="D170" s="186" t="s">
        <v>136</v>
      </c>
      <c r="E170" s="187" t="s">
        <v>5</v>
      </c>
      <c r="F170" s="188" t="s">
        <v>245</v>
      </c>
      <c r="H170" s="187" t="s">
        <v>5</v>
      </c>
      <c r="I170" s="189"/>
      <c r="L170" s="185"/>
      <c r="M170" s="190"/>
      <c r="N170" s="191"/>
      <c r="O170" s="191"/>
      <c r="P170" s="191"/>
      <c r="Q170" s="191"/>
      <c r="R170" s="191"/>
      <c r="S170" s="191"/>
      <c r="T170" s="192"/>
      <c r="AT170" s="187" t="s">
        <v>136</v>
      </c>
      <c r="AU170" s="187" t="s">
        <v>83</v>
      </c>
      <c r="AV170" s="11" t="s">
        <v>81</v>
      </c>
      <c r="AW170" s="11" t="s">
        <v>37</v>
      </c>
      <c r="AX170" s="11" t="s">
        <v>73</v>
      </c>
      <c r="AY170" s="187" t="s">
        <v>126</v>
      </c>
    </row>
    <row r="171" spans="2:65" s="12" customFormat="1" ht="13.5">
      <c r="B171" s="193"/>
      <c r="D171" s="186" t="s">
        <v>136</v>
      </c>
      <c r="E171" s="194" t="s">
        <v>5</v>
      </c>
      <c r="F171" s="195" t="s">
        <v>144</v>
      </c>
      <c r="H171" s="196">
        <v>85.9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136</v>
      </c>
      <c r="AU171" s="194" t="s">
        <v>83</v>
      </c>
      <c r="AV171" s="12" t="s">
        <v>83</v>
      </c>
      <c r="AW171" s="12" t="s">
        <v>37</v>
      </c>
      <c r="AX171" s="12" t="s">
        <v>73</v>
      </c>
      <c r="AY171" s="194" t="s">
        <v>126</v>
      </c>
    </row>
    <row r="172" spans="2:65" s="13" customFormat="1" ht="13.5">
      <c r="B172" s="201"/>
      <c r="D172" s="186" t="s">
        <v>136</v>
      </c>
      <c r="E172" s="202" t="s">
        <v>5</v>
      </c>
      <c r="F172" s="203" t="s">
        <v>139</v>
      </c>
      <c r="H172" s="204">
        <v>85.9</v>
      </c>
      <c r="I172" s="205"/>
      <c r="L172" s="201"/>
      <c r="M172" s="206"/>
      <c r="N172" s="207"/>
      <c r="O172" s="207"/>
      <c r="P172" s="207"/>
      <c r="Q172" s="207"/>
      <c r="R172" s="207"/>
      <c r="S172" s="207"/>
      <c r="T172" s="208"/>
      <c r="AT172" s="202" t="s">
        <v>136</v>
      </c>
      <c r="AU172" s="202" t="s">
        <v>83</v>
      </c>
      <c r="AV172" s="13" t="s">
        <v>134</v>
      </c>
      <c r="AW172" s="13" t="s">
        <v>37</v>
      </c>
      <c r="AX172" s="13" t="s">
        <v>81</v>
      </c>
      <c r="AY172" s="202" t="s">
        <v>126</v>
      </c>
    </row>
    <row r="173" spans="2:65" s="10" customFormat="1" ht="22.35" customHeight="1">
      <c r="B173" s="159"/>
      <c r="D173" s="160" t="s">
        <v>72</v>
      </c>
      <c r="E173" s="170" t="s">
        <v>246</v>
      </c>
      <c r="F173" s="170" t="s">
        <v>247</v>
      </c>
      <c r="I173" s="162"/>
      <c r="J173" s="171">
        <f>BK173</f>
        <v>0</v>
      </c>
      <c r="L173" s="159"/>
      <c r="M173" s="164"/>
      <c r="N173" s="165"/>
      <c r="O173" s="165"/>
      <c r="P173" s="166">
        <f>SUM(P174:P190)</f>
        <v>0</v>
      </c>
      <c r="Q173" s="165"/>
      <c r="R173" s="166">
        <f>SUM(R174:R190)</f>
        <v>1.2007509999999999</v>
      </c>
      <c r="S173" s="165"/>
      <c r="T173" s="167">
        <f>SUM(T174:T190)</f>
        <v>0</v>
      </c>
      <c r="AR173" s="160" t="s">
        <v>81</v>
      </c>
      <c r="AT173" s="168" t="s">
        <v>72</v>
      </c>
      <c r="AU173" s="168" t="s">
        <v>83</v>
      </c>
      <c r="AY173" s="160" t="s">
        <v>126</v>
      </c>
      <c r="BK173" s="169">
        <f>SUM(BK174:BK190)</f>
        <v>0</v>
      </c>
    </row>
    <row r="174" spans="2:65" s="1" customFormat="1" ht="25.5" customHeight="1">
      <c r="B174" s="172"/>
      <c r="C174" s="173" t="s">
        <v>248</v>
      </c>
      <c r="D174" s="173" t="s">
        <v>129</v>
      </c>
      <c r="E174" s="174" t="s">
        <v>249</v>
      </c>
      <c r="F174" s="175" t="s">
        <v>250</v>
      </c>
      <c r="G174" s="176" t="s">
        <v>197</v>
      </c>
      <c r="H174" s="177">
        <v>36.9</v>
      </c>
      <c r="I174" s="178"/>
      <c r="J174" s="179">
        <f>ROUND(I174*H174,2)</f>
        <v>0</v>
      </c>
      <c r="K174" s="175" t="s">
        <v>133</v>
      </c>
      <c r="L174" s="40"/>
      <c r="M174" s="180" t="s">
        <v>5</v>
      </c>
      <c r="N174" s="181" t="s">
        <v>44</v>
      </c>
      <c r="O174" s="41"/>
      <c r="P174" s="182">
        <f>O174*H174</f>
        <v>0</v>
      </c>
      <c r="Q174" s="182">
        <v>3.3E-4</v>
      </c>
      <c r="R174" s="182">
        <f>Q174*H174</f>
        <v>1.2177E-2</v>
      </c>
      <c r="S174" s="182">
        <v>0</v>
      </c>
      <c r="T174" s="183">
        <f>S174*H174</f>
        <v>0</v>
      </c>
      <c r="AR174" s="23" t="s">
        <v>134</v>
      </c>
      <c r="AT174" s="23" t="s">
        <v>129</v>
      </c>
      <c r="AU174" s="23" t="s">
        <v>145</v>
      </c>
      <c r="AY174" s="23" t="s">
        <v>126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81</v>
      </c>
      <c r="BK174" s="184">
        <f>ROUND(I174*H174,2)</f>
        <v>0</v>
      </c>
      <c r="BL174" s="23" t="s">
        <v>134</v>
      </c>
      <c r="BM174" s="23" t="s">
        <v>251</v>
      </c>
    </row>
    <row r="175" spans="2:65" s="11" customFormat="1" ht="13.5">
      <c r="B175" s="185"/>
      <c r="D175" s="186" t="s">
        <v>136</v>
      </c>
      <c r="E175" s="187" t="s">
        <v>5</v>
      </c>
      <c r="F175" s="188" t="s">
        <v>252</v>
      </c>
      <c r="H175" s="187" t="s">
        <v>5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7" t="s">
        <v>136</v>
      </c>
      <c r="AU175" s="187" t="s">
        <v>145</v>
      </c>
      <c r="AV175" s="11" t="s">
        <v>81</v>
      </c>
      <c r="AW175" s="11" t="s">
        <v>37</v>
      </c>
      <c r="AX175" s="11" t="s">
        <v>73</v>
      </c>
      <c r="AY175" s="187" t="s">
        <v>126</v>
      </c>
    </row>
    <row r="176" spans="2:65" s="12" customFormat="1" ht="13.5">
      <c r="B176" s="193"/>
      <c r="D176" s="186" t="s">
        <v>136</v>
      </c>
      <c r="E176" s="194" t="s">
        <v>5</v>
      </c>
      <c r="F176" s="195" t="s">
        <v>253</v>
      </c>
      <c r="H176" s="196">
        <v>36.9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136</v>
      </c>
      <c r="AU176" s="194" t="s">
        <v>145</v>
      </c>
      <c r="AV176" s="12" t="s">
        <v>83</v>
      </c>
      <c r="AW176" s="12" t="s">
        <v>37</v>
      </c>
      <c r="AX176" s="12" t="s">
        <v>73</v>
      </c>
      <c r="AY176" s="194" t="s">
        <v>126</v>
      </c>
    </row>
    <row r="177" spans="2:65" s="13" customFormat="1" ht="13.5">
      <c r="B177" s="201"/>
      <c r="D177" s="186" t="s">
        <v>136</v>
      </c>
      <c r="E177" s="202" t="s">
        <v>5</v>
      </c>
      <c r="F177" s="203" t="s">
        <v>139</v>
      </c>
      <c r="H177" s="204">
        <v>36.9</v>
      </c>
      <c r="I177" s="205"/>
      <c r="L177" s="201"/>
      <c r="M177" s="206"/>
      <c r="N177" s="207"/>
      <c r="O177" s="207"/>
      <c r="P177" s="207"/>
      <c r="Q177" s="207"/>
      <c r="R177" s="207"/>
      <c r="S177" s="207"/>
      <c r="T177" s="208"/>
      <c r="AT177" s="202" t="s">
        <v>136</v>
      </c>
      <c r="AU177" s="202" t="s">
        <v>145</v>
      </c>
      <c r="AV177" s="13" t="s">
        <v>134</v>
      </c>
      <c r="AW177" s="13" t="s">
        <v>37</v>
      </c>
      <c r="AX177" s="13" t="s">
        <v>81</v>
      </c>
      <c r="AY177" s="202" t="s">
        <v>126</v>
      </c>
    </row>
    <row r="178" spans="2:65" s="1" customFormat="1" ht="25.5" customHeight="1">
      <c r="B178" s="172"/>
      <c r="C178" s="173" t="s">
        <v>254</v>
      </c>
      <c r="D178" s="173" t="s">
        <v>129</v>
      </c>
      <c r="E178" s="174" t="s">
        <v>255</v>
      </c>
      <c r="F178" s="175" t="s">
        <v>256</v>
      </c>
      <c r="G178" s="176" t="s">
        <v>197</v>
      </c>
      <c r="H178" s="177">
        <v>17.3</v>
      </c>
      <c r="I178" s="178"/>
      <c r="J178" s="179">
        <f>ROUND(I178*H178,2)</f>
        <v>0</v>
      </c>
      <c r="K178" s="175" t="s">
        <v>133</v>
      </c>
      <c r="L178" s="40"/>
      <c r="M178" s="180" t="s">
        <v>5</v>
      </c>
      <c r="N178" s="181" t="s">
        <v>44</v>
      </c>
      <c r="O178" s="41"/>
      <c r="P178" s="182">
        <f>O178*H178</f>
        <v>0</v>
      </c>
      <c r="Q178" s="182">
        <v>3.8000000000000002E-4</v>
      </c>
      <c r="R178" s="182">
        <f>Q178*H178</f>
        <v>6.5740000000000008E-3</v>
      </c>
      <c r="S178" s="182">
        <v>0</v>
      </c>
      <c r="T178" s="183">
        <f>S178*H178</f>
        <v>0</v>
      </c>
      <c r="AR178" s="23" t="s">
        <v>134</v>
      </c>
      <c r="AT178" s="23" t="s">
        <v>129</v>
      </c>
      <c r="AU178" s="23" t="s">
        <v>145</v>
      </c>
      <c r="AY178" s="23" t="s">
        <v>126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81</v>
      </c>
      <c r="BK178" s="184">
        <f>ROUND(I178*H178,2)</f>
        <v>0</v>
      </c>
      <c r="BL178" s="23" t="s">
        <v>134</v>
      </c>
      <c r="BM178" s="23" t="s">
        <v>257</v>
      </c>
    </row>
    <row r="179" spans="2:65" s="11" customFormat="1" ht="27">
      <c r="B179" s="185"/>
      <c r="D179" s="186" t="s">
        <v>136</v>
      </c>
      <c r="E179" s="187" t="s">
        <v>5</v>
      </c>
      <c r="F179" s="188" t="s">
        <v>258</v>
      </c>
      <c r="H179" s="187" t="s">
        <v>5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7" t="s">
        <v>136</v>
      </c>
      <c r="AU179" s="187" t="s">
        <v>145</v>
      </c>
      <c r="AV179" s="11" t="s">
        <v>81</v>
      </c>
      <c r="AW179" s="11" t="s">
        <v>37</v>
      </c>
      <c r="AX179" s="11" t="s">
        <v>73</v>
      </c>
      <c r="AY179" s="187" t="s">
        <v>126</v>
      </c>
    </row>
    <row r="180" spans="2:65" s="11" customFormat="1" ht="13.5">
      <c r="B180" s="185"/>
      <c r="D180" s="186" t="s">
        <v>136</v>
      </c>
      <c r="E180" s="187" t="s">
        <v>5</v>
      </c>
      <c r="F180" s="188" t="s">
        <v>259</v>
      </c>
      <c r="H180" s="187" t="s">
        <v>5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7" t="s">
        <v>136</v>
      </c>
      <c r="AU180" s="187" t="s">
        <v>145</v>
      </c>
      <c r="AV180" s="11" t="s">
        <v>81</v>
      </c>
      <c r="AW180" s="11" t="s">
        <v>37</v>
      </c>
      <c r="AX180" s="11" t="s">
        <v>73</v>
      </c>
      <c r="AY180" s="187" t="s">
        <v>126</v>
      </c>
    </row>
    <row r="181" spans="2:65" s="12" customFormat="1" ht="13.5">
      <c r="B181" s="193"/>
      <c r="D181" s="186" t="s">
        <v>136</v>
      </c>
      <c r="E181" s="194" t="s">
        <v>5</v>
      </c>
      <c r="F181" s="195" t="s">
        <v>260</v>
      </c>
      <c r="H181" s="196">
        <v>17.3</v>
      </c>
      <c r="I181" s="197"/>
      <c r="L181" s="193"/>
      <c r="M181" s="198"/>
      <c r="N181" s="199"/>
      <c r="O181" s="199"/>
      <c r="P181" s="199"/>
      <c r="Q181" s="199"/>
      <c r="R181" s="199"/>
      <c r="S181" s="199"/>
      <c r="T181" s="200"/>
      <c r="AT181" s="194" t="s">
        <v>136</v>
      </c>
      <c r="AU181" s="194" t="s">
        <v>145</v>
      </c>
      <c r="AV181" s="12" t="s">
        <v>83</v>
      </c>
      <c r="AW181" s="12" t="s">
        <v>37</v>
      </c>
      <c r="AX181" s="12" t="s">
        <v>73</v>
      </c>
      <c r="AY181" s="194" t="s">
        <v>126</v>
      </c>
    </row>
    <row r="182" spans="2:65" s="13" customFormat="1" ht="13.5">
      <c r="B182" s="201"/>
      <c r="D182" s="186" t="s">
        <v>136</v>
      </c>
      <c r="E182" s="202" t="s">
        <v>5</v>
      </c>
      <c r="F182" s="203" t="s">
        <v>139</v>
      </c>
      <c r="H182" s="204">
        <v>17.3</v>
      </c>
      <c r="I182" s="205"/>
      <c r="L182" s="201"/>
      <c r="M182" s="206"/>
      <c r="N182" s="207"/>
      <c r="O182" s="207"/>
      <c r="P182" s="207"/>
      <c r="Q182" s="207"/>
      <c r="R182" s="207"/>
      <c r="S182" s="207"/>
      <c r="T182" s="208"/>
      <c r="AT182" s="202" t="s">
        <v>136</v>
      </c>
      <c r="AU182" s="202" t="s">
        <v>145</v>
      </c>
      <c r="AV182" s="13" t="s">
        <v>134</v>
      </c>
      <c r="AW182" s="13" t="s">
        <v>37</v>
      </c>
      <c r="AX182" s="13" t="s">
        <v>81</v>
      </c>
      <c r="AY182" s="202" t="s">
        <v>126</v>
      </c>
    </row>
    <row r="183" spans="2:65" s="1" customFormat="1" ht="25.5" customHeight="1">
      <c r="B183" s="172"/>
      <c r="C183" s="173" t="s">
        <v>261</v>
      </c>
      <c r="D183" s="173" t="s">
        <v>129</v>
      </c>
      <c r="E183" s="174" t="s">
        <v>262</v>
      </c>
      <c r="F183" s="175" t="s">
        <v>263</v>
      </c>
      <c r="G183" s="176" t="s">
        <v>197</v>
      </c>
      <c r="H183" s="177">
        <v>5</v>
      </c>
      <c r="I183" s="178"/>
      <c r="J183" s="179">
        <f>ROUND(I183*H183,2)</f>
        <v>0</v>
      </c>
      <c r="K183" s="175" t="s">
        <v>5</v>
      </c>
      <c r="L183" s="40"/>
      <c r="M183" s="180" t="s">
        <v>5</v>
      </c>
      <c r="N183" s="181" t="s">
        <v>44</v>
      </c>
      <c r="O183" s="41"/>
      <c r="P183" s="182">
        <f>O183*H183</f>
        <v>0</v>
      </c>
      <c r="Q183" s="182">
        <v>0.15540000000000001</v>
      </c>
      <c r="R183" s="182">
        <f>Q183*H183</f>
        <v>0.77700000000000002</v>
      </c>
      <c r="S183" s="182">
        <v>0</v>
      </c>
      <c r="T183" s="183">
        <f>S183*H183</f>
        <v>0</v>
      </c>
      <c r="AR183" s="23" t="s">
        <v>134</v>
      </c>
      <c r="AT183" s="23" t="s">
        <v>129</v>
      </c>
      <c r="AU183" s="23" t="s">
        <v>145</v>
      </c>
      <c r="AY183" s="23" t="s">
        <v>126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23" t="s">
        <v>81</v>
      </c>
      <c r="BK183" s="184">
        <f>ROUND(I183*H183,2)</f>
        <v>0</v>
      </c>
      <c r="BL183" s="23" t="s">
        <v>134</v>
      </c>
      <c r="BM183" s="23" t="s">
        <v>264</v>
      </c>
    </row>
    <row r="184" spans="2:65" s="11" customFormat="1" ht="27">
      <c r="B184" s="185"/>
      <c r="D184" s="186" t="s">
        <v>136</v>
      </c>
      <c r="E184" s="187" t="s">
        <v>5</v>
      </c>
      <c r="F184" s="188" t="s">
        <v>263</v>
      </c>
      <c r="H184" s="187" t="s">
        <v>5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7" t="s">
        <v>136</v>
      </c>
      <c r="AU184" s="187" t="s">
        <v>145</v>
      </c>
      <c r="AV184" s="11" t="s">
        <v>81</v>
      </c>
      <c r="AW184" s="11" t="s">
        <v>37</v>
      </c>
      <c r="AX184" s="11" t="s">
        <v>73</v>
      </c>
      <c r="AY184" s="187" t="s">
        <v>126</v>
      </c>
    </row>
    <row r="185" spans="2:65" s="12" customFormat="1" ht="13.5">
      <c r="B185" s="193"/>
      <c r="D185" s="186" t="s">
        <v>136</v>
      </c>
      <c r="E185" s="194" t="s">
        <v>5</v>
      </c>
      <c r="F185" s="195" t="s">
        <v>156</v>
      </c>
      <c r="H185" s="196">
        <v>5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136</v>
      </c>
      <c r="AU185" s="194" t="s">
        <v>145</v>
      </c>
      <c r="AV185" s="12" t="s">
        <v>83</v>
      </c>
      <c r="AW185" s="12" t="s">
        <v>37</v>
      </c>
      <c r="AX185" s="12" t="s">
        <v>73</v>
      </c>
      <c r="AY185" s="194" t="s">
        <v>126</v>
      </c>
    </row>
    <row r="186" spans="2:65" s="13" customFormat="1" ht="13.5">
      <c r="B186" s="201"/>
      <c r="D186" s="186" t="s">
        <v>136</v>
      </c>
      <c r="E186" s="202" t="s">
        <v>5</v>
      </c>
      <c r="F186" s="203" t="s">
        <v>139</v>
      </c>
      <c r="H186" s="204">
        <v>5</v>
      </c>
      <c r="I186" s="205"/>
      <c r="L186" s="201"/>
      <c r="M186" s="206"/>
      <c r="N186" s="207"/>
      <c r="O186" s="207"/>
      <c r="P186" s="207"/>
      <c r="Q186" s="207"/>
      <c r="R186" s="207"/>
      <c r="S186" s="207"/>
      <c r="T186" s="208"/>
      <c r="AT186" s="202" t="s">
        <v>136</v>
      </c>
      <c r="AU186" s="202" t="s">
        <v>145</v>
      </c>
      <c r="AV186" s="13" t="s">
        <v>134</v>
      </c>
      <c r="AW186" s="13" t="s">
        <v>37</v>
      </c>
      <c r="AX186" s="13" t="s">
        <v>81</v>
      </c>
      <c r="AY186" s="202" t="s">
        <v>126</v>
      </c>
    </row>
    <row r="187" spans="2:65" s="1" customFormat="1" ht="16.5" customHeight="1">
      <c r="B187" s="172"/>
      <c r="C187" s="209" t="s">
        <v>265</v>
      </c>
      <c r="D187" s="209" t="s">
        <v>187</v>
      </c>
      <c r="E187" s="210" t="s">
        <v>266</v>
      </c>
      <c r="F187" s="211" t="s">
        <v>267</v>
      </c>
      <c r="G187" s="212" t="s">
        <v>197</v>
      </c>
      <c r="H187" s="213">
        <v>5</v>
      </c>
      <c r="I187" s="214"/>
      <c r="J187" s="215">
        <f>ROUND(I187*H187,2)</f>
        <v>0</v>
      </c>
      <c r="K187" s="211" t="s">
        <v>133</v>
      </c>
      <c r="L187" s="216"/>
      <c r="M187" s="217" t="s">
        <v>5</v>
      </c>
      <c r="N187" s="218" t="s">
        <v>44</v>
      </c>
      <c r="O187" s="41"/>
      <c r="P187" s="182">
        <f>O187*H187</f>
        <v>0</v>
      </c>
      <c r="Q187" s="182">
        <v>8.1000000000000003E-2</v>
      </c>
      <c r="R187" s="182">
        <f>Q187*H187</f>
        <v>0.40500000000000003</v>
      </c>
      <c r="S187" s="182">
        <v>0</v>
      </c>
      <c r="T187" s="183">
        <f>S187*H187</f>
        <v>0</v>
      </c>
      <c r="AR187" s="23" t="s">
        <v>173</v>
      </c>
      <c r="AT187" s="23" t="s">
        <v>187</v>
      </c>
      <c r="AU187" s="23" t="s">
        <v>145</v>
      </c>
      <c r="AY187" s="23" t="s">
        <v>126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81</v>
      </c>
      <c r="BK187" s="184">
        <f>ROUND(I187*H187,2)</f>
        <v>0</v>
      </c>
      <c r="BL187" s="23" t="s">
        <v>134</v>
      </c>
      <c r="BM187" s="23" t="s">
        <v>268</v>
      </c>
    </row>
    <row r="188" spans="2:65" s="11" customFormat="1" ht="13.5">
      <c r="B188" s="185"/>
      <c r="D188" s="186" t="s">
        <v>136</v>
      </c>
      <c r="E188" s="187" t="s">
        <v>5</v>
      </c>
      <c r="F188" s="188" t="s">
        <v>267</v>
      </c>
      <c r="H188" s="187" t="s">
        <v>5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7" t="s">
        <v>136</v>
      </c>
      <c r="AU188" s="187" t="s">
        <v>145</v>
      </c>
      <c r="AV188" s="11" t="s">
        <v>81</v>
      </c>
      <c r="AW188" s="11" t="s">
        <v>37</v>
      </c>
      <c r="AX188" s="11" t="s">
        <v>73</v>
      </c>
      <c r="AY188" s="187" t="s">
        <v>126</v>
      </c>
    </row>
    <row r="189" spans="2:65" s="12" customFormat="1" ht="13.5">
      <c r="B189" s="193"/>
      <c r="D189" s="186" t="s">
        <v>136</v>
      </c>
      <c r="E189" s="194" t="s">
        <v>5</v>
      </c>
      <c r="F189" s="195" t="s">
        <v>156</v>
      </c>
      <c r="H189" s="196">
        <v>5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136</v>
      </c>
      <c r="AU189" s="194" t="s">
        <v>145</v>
      </c>
      <c r="AV189" s="12" t="s">
        <v>83</v>
      </c>
      <c r="AW189" s="12" t="s">
        <v>37</v>
      </c>
      <c r="AX189" s="12" t="s">
        <v>73</v>
      </c>
      <c r="AY189" s="194" t="s">
        <v>126</v>
      </c>
    </row>
    <row r="190" spans="2:65" s="13" customFormat="1" ht="13.5">
      <c r="B190" s="201"/>
      <c r="D190" s="186" t="s">
        <v>136</v>
      </c>
      <c r="E190" s="202" t="s">
        <v>5</v>
      </c>
      <c r="F190" s="203" t="s">
        <v>139</v>
      </c>
      <c r="H190" s="204">
        <v>5</v>
      </c>
      <c r="I190" s="205"/>
      <c r="L190" s="201"/>
      <c r="M190" s="206"/>
      <c r="N190" s="207"/>
      <c r="O190" s="207"/>
      <c r="P190" s="207"/>
      <c r="Q190" s="207"/>
      <c r="R190" s="207"/>
      <c r="S190" s="207"/>
      <c r="T190" s="208"/>
      <c r="AT190" s="202" t="s">
        <v>136</v>
      </c>
      <c r="AU190" s="202" t="s">
        <v>145</v>
      </c>
      <c r="AV190" s="13" t="s">
        <v>134</v>
      </c>
      <c r="AW190" s="13" t="s">
        <v>37</v>
      </c>
      <c r="AX190" s="13" t="s">
        <v>81</v>
      </c>
      <c r="AY190" s="202" t="s">
        <v>126</v>
      </c>
    </row>
    <row r="191" spans="2:65" s="10" customFormat="1" ht="29.85" customHeight="1">
      <c r="B191" s="159"/>
      <c r="D191" s="160" t="s">
        <v>72</v>
      </c>
      <c r="E191" s="170" t="s">
        <v>177</v>
      </c>
      <c r="F191" s="170" t="s">
        <v>269</v>
      </c>
      <c r="I191" s="162"/>
      <c r="J191" s="171">
        <f>BK191</f>
        <v>0</v>
      </c>
      <c r="L191" s="159"/>
      <c r="M191" s="164"/>
      <c r="N191" s="165"/>
      <c r="O191" s="165"/>
      <c r="P191" s="166">
        <f>SUM(P192:P201)</f>
        <v>0</v>
      </c>
      <c r="Q191" s="165"/>
      <c r="R191" s="166">
        <f>SUM(R192:R201)</f>
        <v>1.2694099999999998E-2</v>
      </c>
      <c r="S191" s="165"/>
      <c r="T191" s="167">
        <f>SUM(T192:T201)</f>
        <v>0</v>
      </c>
      <c r="AR191" s="160" t="s">
        <v>81</v>
      </c>
      <c r="AT191" s="168" t="s">
        <v>72</v>
      </c>
      <c r="AU191" s="168" t="s">
        <v>81</v>
      </c>
      <c r="AY191" s="160" t="s">
        <v>126</v>
      </c>
      <c r="BK191" s="169">
        <f>SUM(BK192:BK201)</f>
        <v>0</v>
      </c>
    </row>
    <row r="192" spans="2:65" s="1" customFormat="1" ht="38.25" customHeight="1">
      <c r="B192" s="172"/>
      <c r="C192" s="173" t="s">
        <v>270</v>
      </c>
      <c r="D192" s="173" t="s">
        <v>129</v>
      </c>
      <c r="E192" s="174" t="s">
        <v>271</v>
      </c>
      <c r="F192" s="175" t="s">
        <v>272</v>
      </c>
      <c r="G192" s="176" t="s">
        <v>197</v>
      </c>
      <c r="H192" s="177">
        <v>20.81</v>
      </c>
      <c r="I192" s="178"/>
      <c r="J192" s="179">
        <f>ROUND(I192*H192,2)</f>
        <v>0</v>
      </c>
      <c r="K192" s="175" t="s">
        <v>169</v>
      </c>
      <c r="L192" s="40"/>
      <c r="M192" s="180" t="s">
        <v>5</v>
      </c>
      <c r="N192" s="181" t="s">
        <v>44</v>
      </c>
      <c r="O192" s="41"/>
      <c r="P192" s="182">
        <f>O192*H192</f>
        <v>0</v>
      </c>
      <c r="Q192" s="182">
        <v>6.0999999999999997E-4</v>
      </c>
      <c r="R192" s="182">
        <f>Q192*H192</f>
        <v>1.2694099999999998E-2</v>
      </c>
      <c r="S192" s="182">
        <v>0</v>
      </c>
      <c r="T192" s="183">
        <f>S192*H192</f>
        <v>0</v>
      </c>
      <c r="AR192" s="23" t="s">
        <v>134</v>
      </c>
      <c r="AT192" s="23" t="s">
        <v>129</v>
      </c>
      <c r="AU192" s="23" t="s">
        <v>83</v>
      </c>
      <c r="AY192" s="23" t="s">
        <v>126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23" t="s">
        <v>81</v>
      </c>
      <c r="BK192" s="184">
        <f>ROUND(I192*H192,2)</f>
        <v>0</v>
      </c>
      <c r="BL192" s="23" t="s">
        <v>134</v>
      </c>
      <c r="BM192" s="23" t="s">
        <v>273</v>
      </c>
    </row>
    <row r="193" spans="2:65" s="11" customFormat="1" ht="27">
      <c r="B193" s="185"/>
      <c r="D193" s="186" t="s">
        <v>136</v>
      </c>
      <c r="E193" s="187" t="s">
        <v>5</v>
      </c>
      <c r="F193" s="188" t="s">
        <v>274</v>
      </c>
      <c r="H193" s="187" t="s">
        <v>5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7" t="s">
        <v>136</v>
      </c>
      <c r="AU193" s="187" t="s">
        <v>83</v>
      </c>
      <c r="AV193" s="11" t="s">
        <v>81</v>
      </c>
      <c r="AW193" s="11" t="s">
        <v>37</v>
      </c>
      <c r="AX193" s="11" t="s">
        <v>73</v>
      </c>
      <c r="AY193" s="187" t="s">
        <v>126</v>
      </c>
    </row>
    <row r="194" spans="2:65" s="12" customFormat="1" ht="13.5">
      <c r="B194" s="193"/>
      <c r="D194" s="186" t="s">
        <v>136</v>
      </c>
      <c r="E194" s="194" t="s">
        <v>5</v>
      </c>
      <c r="F194" s="195" t="s">
        <v>275</v>
      </c>
      <c r="H194" s="196">
        <v>12.81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136</v>
      </c>
      <c r="AU194" s="194" t="s">
        <v>83</v>
      </c>
      <c r="AV194" s="12" t="s">
        <v>83</v>
      </c>
      <c r="AW194" s="12" t="s">
        <v>37</v>
      </c>
      <c r="AX194" s="12" t="s">
        <v>73</v>
      </c>
      <c r="AY194" s="194" t="s">
        <v>126</v>
      </c>
    </row>
    <row r="195" spans="2:65" s="11" customFormat="1" ht="13.5">
      <c r="B195" s="185"/>
      <c r="D195" s="186" t="s">
        <v>136</v>
      </c>
      <c r="E195" s="187" t="s">
        <v>5</v>
      </c>
      <c r="F195" s="188" t="s">
        <v>276</v>
      </c>
      <c r="H195" s="187" t="s">
        <v>5</v>
      </c>
      <c r="I195" s="189"/>
      <c r="L195" s="185"/>
      <c r="M195" s="190"/>
      <c r="N195" s="191"/>
      <c r="O195" s="191"/>
      <c r="P195" s="191"/>
      <c r="Q195" s="191"/>
      <c r="R195" s="191"/>
      <c r="S195" s="191"/>
      <c r="T195" s="192"/>
      <c r="AT195" s="187" t="s">
        <v>136</v>
      </c>
      <c r="AU195" s="187" t="s">
        <v>83</v>
      </c>
      <c r="AV195" s="11" t="s">
        <v>81</v>
      </c>
      <c r="AW195" s="11" t="s">
        <v>37</v>
      </c>
      <c r="AX195" s="11" t="s">
        <v>73</v>
      </c>
      <c r="AY195" s="187" t="s">
        <v>126</v>
      </c>
    </row>
    <row r="196" spans="2:65" s="12" customFormat="1" ht="13.5">
      <c r="B196" s="193"/>
      <c r="D196" s="186" t="s">
        <v>136</v>
      </c>
      <c r="E196" s="194" t="s">
        <v>5</v>
      </c>
      <c r="F196" s="195" t="s">
        <v>173</v>
      </c>
      <c r="H196" s="196">
        <v>8</v>
      </c>
      <c r="I196" s="197"/>
      <c r="L196" s="193"/>
      <c r="M196" s="198"/>
      <c r="N196" s="199"/>
      <c r="O196" s="199"/>
      <c r="P196" s="199"/>
      <c r="Q196" s="199"/>
      <c r="R196" s="199"/>
      <c r="S196" s="199"/>
      <c r="T196" s="200"/>
      <c r="AT196" s="194" t="s">
        <v>136</v>
      </c>
      <c r="AU196" s="194" t="s">
        <v>83</v>
      </c>
      <c r="AV196" s="12" t="s">
        <v>83</v>
      </c>
      <c r="AW196" s="12" t="s">
        <v>37</v>
      </c>
      <c r="AX196" s="12" t="s">
        <v>73</v>
      </c>
      <c r="AY196" s="194" t="s">
        <v>126</v>
      </c>
    </row>
    <row r="197" spans="2:65" s="13" customFormat="1" ht="13.5">
      <c r="B197" s="201"/>
      <c r="D197" s="186" t="s">
        <v>136</v>
      </c>
      <c r="E197" s="202" t="s">
        <v>5</v>
      </c>
      <c r="F197" s="203" t="s">
        <v>139</v>
      </c>
      <c r="H197" s="204">
        <v>20.81</v>
      </c>
      <c r="I197" s="205"/>
      <c r="L197" s="201"/>
      <c r="M197" s="206"/>
      <c r="N197" s="207"/>
      <c r="O197" s="207"/>
      <c r="P197" s="207"/>
      <c r="Q197" s="207"/>
      <c r="R197" s="207"/>
      <c r="S197" s="207"/>
      <c r="T197" s="208"/>
      <c r="AT197" s="202" t="s">
        <v>136</v>
      </c>
      <c r="AU197" s="202" t="s">
        <v>83</v>
      </c>
      <c r="AV197" s="13" t="s">
        <v>134</v>
      </c>
      <c r="AW197" s="13" t="s">
        <v>37</v>
      </c>
      <c r="AX197" s="13" t="s">
        <v>81</v>
      </c>
      <c r="AY197" s="202" t="s">
        <v>126</v>
      </c>
    </row>
    <row r="198" spans="2:65" s="1" customFormat="1" ht="25.5" customHeight="1">
      <c r="B198" s="172"/>
      <c r="C198" s="173" t="s">
        <v>277</v>
      </c>
      <c r="D198" s="173" t="s">
        <v>129</v>
      </c>
      <c r="E198" s="174" t="s">
        <v>278</v>
      </c>
      <c r="F198" s="175" t="s">
        <v>279</v>
      </c>
      <c r="G198" s="176" t="s">
        <v>197</v>
      </c>
      <c r="H198" s="177">
        <v>12.81</v>
      </c>
      <c r="I198" s="178"/>
      <c r="J198" s="179">
        <f>ROUND(I198*H198,2)</f>
        <v>0</v>
      </c>
      <c r="K198" s="175" t="s">
        <v>169</v>
      </c>
      <c r="L198" s="40"/>
      <c r="M198" s="180" t="s">
        <v>5</v>
      </c>
      <c r="N198" s="181" t="s">
        <v>44</v>
      </c>
      <c r="O198" s="41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AR198" s="23" t="s">
        <v>134</v>
      </c>
      <c r="AT198" s="23" t="s">
        <v>129</v>
      </c>
      <c r="AU198" s="23" t="s">
        <v>83</v>
      </c>
      <c r="AY198" s="23" t="s">
        <v>126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23" t="s">
        <v>81</v>
      </c>
      <c r="BK198" s="184">
        <f>ROUND(I198*H198,2)</f>
        <v>0</v>
      </c>
      <c r="BL198" s="23" t="s">
        <v>134</v>
      </c>
      <c r="BM198" s="23" t="s">
        <v>280</v>
      </c>
    </row>
    <row r="199" spans="2:65" s="11" customFormat="1" ht="13.5">
      <c r="B199" s="185"/>
      <c r="D199" s="186" t="s">
        <v>136</v>
      </c>
      <c r="E199" s="187" t="s">
        <v>5</v>
      </c>
      <c r="F199" s="188" t="s">
        <v>281</v>
      </c>
      <c r="H199" s="187" t="s">
        <v>5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7" t="s">
        <v>136</v>
      </c>
      <c r="AU199" s="187" t="s">
        <v>83</v>
      </c>
      <c r="AV199" s="11" t="s">
        <v>81</v>
      </c>
      <c r="AW199" s="11" t="s">
        <v>37</v>
      </c>
      <c r="AX199" s="11" t="s">
        <v>73</v>
      </c>
      <c r="AY199" s="187" t="s">
        <v>126</v>
      </c>
    </row>
    <row r="200" spans="2:65" s="12" customFormat="1" ht="13.5">
      <c r="B200" s="193"/>
      <c r="D200" s="186" t="s">
        <v>136</v>
      </c>
      <c r="E200" s="194" t="s">
        <v>5</v>
      </c>
      <c r="F200" s="195" t="s">
        <v>275</v>
      </c>
      <c r="H200" s="196">
        <v>12.81</v>
      </c>
      <c r="I200" s="197"/>
      <c r="L200" s="193"/>
      <c r="M200" s="198"/>
      <c r="N200" s="199"/>
      <c r="O200" s="199"/>
      <c r="P200" s="199"/>
      <c r="Q200" s="199"/>
      <c r="R200" s="199"/>
      <c r="S200" s="199"/>
      <c r="T200" s="200"/>
      <c r="AT200" s="194" t="s">
        <v>136</v>
      </c>
      <c r="AU200" s="194" t="s">
        <v>83</v>
      </c>
      <c r="AV200" s="12" t="s">
        <v>83</v>
      </c>
      <c r="AW200" s="12" t="s">
        <v>37</v>
      </c>
      <c r="AX200" s="12" t="s">
        <v>73</v>
      </c>
      <c r="AY200" s="194" t="s">
        <v>126</v>
      </c>
    </row>
    <row r="201" spans="2:65" s="13" customFormat="1" ht="13.5">
      <c r="B201" s="201"/>
      <c r="D201" s="186" t="s">
        <v>136</v>
      </c>
      <c r="E201" s="202" t="s">
        <v>5</v>
      </c>
      <c r="F201" s="203" t="s">
        <v>139</v>
      </c>
      <c r="H201" s="204">
        <v>12.81</v>
      </c>
      <c r="I201" s="205"/>
      <c r="L201" s="201"/>
      <c r="M201" s="206"/>
      <c r="N201" s="207"/>
      <c r="O201" s="207"/>
      <c r="P201" s="207"/>
      <c r="Q201" s="207"/>
      <c r="R201" s="207"/>
      <c r="S201" s="207"/>
      <c r="T201" s="208"/>
      <c r="AT201" s="202" t="s">
        <v>136</v>
      </c>
      <c r="AU201" s="202" t="s">
        <v>83</v>
      </c>
      <c r="AV201" s="13" t="s">
        <v>134</v>
      </c>
      <c r="AW201" s="13" t="s">
        <v>37</v>
      </c>
      <c r="AX201" s="13" t="s">
        <v>81</v>
      </c>
      <c r="AY201" s="202" t="s">
        <v>126</v>
      </c>
    </row>
    <row r="202" spans="2:65" s="10" customFormat="1" ht="29.85" customHeight="1">
      <c r="B202" s="159"/>
      <c r="D202" s="160" t="s">
        <v>72</v>
      </c>
      <c r="E202" s="170" t="s">
        <v>282</v>
      </c>
      <c r="F202" s="170" t="s">
        <v>283</v>
      </c>
      <c r="I202" s="162"/>
      <c r="J202" s="171">
        <f>BK202</f>
        <v>0</v>
      </c>
      <c r="L202" s="159"/>
      <c r="M202" s="164"/>
      <c r="N202" s="165"/>
      <c r="O202" s="165"/>
      <c r="P202" s="166">
        <f>SUM(P203:P218)</f>
        <v>0</v>
      </c>
      <c r="Q202" s="165"/>
      <c r="R202" s="166">
        <f>SUM(R203:R218)</f>
        <v>0</v>
      </c>
      <c r="S202" s="165"/>
      <c r="T202" s="167">
        <f>SUM(T203:T218)</f>
        <v>0</v>
      </c>
      <c r="AR202" s="160" t="s">
        <v>81</v>
      </c>
      <c r="AT202" s="168" t="s">
        <v>72</v>
      </c>
      <c r="AU202" s="168" t="s">
        <v>81</v>
      </c>
      <c r="AY202" s="160" t="s">
        <v>126</v>
      </c>
      <c r="BK202" s="169">
        <f>SUM(BK203:BK218)</f>
        <v>0</v>
      </c>
    </row>
    <row r="203" spans="2:65" s="1" customFormat="1" ht="16.5" customHeight="1">
      <c r="B203" s="172"/>
      <c r="C203" s="173" t="s">
        <v>284</v>
      </c>
      <c r="D203" s="173" t="s">
        <v>129</v>
      </c>
      <c r="E203" s="174" t="s">
        <v>285</v>
      </c>
      <c r="F203" s="175" t="s">
        <v>286</v>
      </c>
      <c r="G203" s="176" t="s">
        <v>168</v>
      </c>
      <c r="H203" s="177">
        <v>42.954000000000001</v>
      </c>
      <c r="I203" s="178"/>
      <c r="J203" s="179">
        <f>ROUND(I203*H203,2)</f>
        <v>0</v>
      </c>
      <c r="K203" s="175" t="s">
        <v>5</v>
      </c>
      <c r="L203" s="40"/>
      <c r="M203" s="180" t="s">
        <v>5</v>
      </c>
      <c r="N203" s="181" t="s">
        <v>44</v>
      </c>
      <c r="O203" s="41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AR203" s="23" t="s">
        <v>134</v>
      </c>
      <c r="AT203" s="23" t="s">
        <v>129</v>
      </c>
      <c r="AU203" s="23" t="s">
        <v>83</v>
      </c>
      <c r="AY203" s="23" t="s">
        <v>126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23" t="s">
        <v>81</v>
      </c>
      <c r="BK203" s="184">
        <f>ROUND(I203*H203,2)</f>
        <v>0</v>
      </c>
      <c r="BL203" s="23" t="s">
        <v>134</v>
      </c>
      <c r="BM203" s="23" t="s">
        <v>287</v>
      </c>
    </row>
    <row r="204" spans="2:65" s="11" customFormat="1" ht="13.5">
      <c r="B204" s="185"/>
      <c r="D204" s="186" t="s">
        <v>136</v>
      </c>
      <c r="E204" s="187" t="s">
        <v>5</v>
      </c>
      <c r="F204" s="188" t="s">
        <v>288</v>
      </c>
      <c r="H204" s="187" t="s">
        <v>5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136</v>
      </c>
      <c r="AU204" s="187" t="s">
        <v>83</v>
      </c>
      <c r="AV204" s="11" t="s">
        <v>81</v>
      </c>
      <c r="AW204" s="11" t="s">
        <v>37</v>
      </c>
      <c r="AX204" s="11" t="s">
        <v>73</v>
      </c>
      <c r="AY204" s="187" t="s">
        <v>126</v>
      </c>
    </row>
    <row r="205" spans="2:65" s="12" customFormat="1" ht="13.5">
      <c r="B205" s="193"/>
      <c r="D205" s="186" t="s">
        <v>136</v>
      </c>
      <c r="E205" s="194" t="s">
        <v>5</v>
      </c>
      <c r="F205" s="195" t="s">
        <v>214</v>
      </c>
      <c r="H205" s="196">
        <v>18.963999999999999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136</v>
      </c>
      <c r="AU205" s="194" t="s">
        <v>83</v>
      </c>
      <c r="AV205" s="12" t="s">
        <v>83</v>
      </c>
      <c r="AW205" s="12" t="s">
        <v>37</v>
      </c>
      <c r="AX205" s="12" t="s">
        <v>73</v>
      </c>
      <c r="AY205" s="194" t="s">
        <v>126</v>
      </c>
    </row>
    <row r="206" spans="2:65" s="11" customFormat="1" ht="13.5">
      <c r="B206" s="185"/>
      <c r="D206" s="186" t="s">
        <v>136</v>
      </c>
      <c r="E206" s="187" t="s">
        <v>5</v>
      </c>
      <c r="F206" s="188" t="s">
        <v>208</v>
      </c>
      <c r="H206" s="187" t="s">
        <v>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7" t="s">
        <v>136</v>
      </c>
      <c r="AU206" s="187" t="s">
        <v>83</v>
      </c>
      <c r="AV206" s="11" t="s">
        <v>81</v>
      </c>
      <c r="AW206" s="11" t="s">
        <v>37</v>
      </c>
      <c r="AX206" s="11" t="s">
        <v>73</v>
      </c>
      <c r="AY206" s="187" t="s">
        <v>126</v>
      </c>
    </row>
    <row r="207" spans="2:65" s="12" customFormat="1" ht="13.5">
      <c r="B207" s="193"/>
      <c r="D207" s="186" t="s">
        <v>136</v>
      </c>
      <c r="E207" s="194" t="s">
        <v>5</v>
      </c>
      <c r="F207" s="195" t="s">
        <v>209</v>
      </c>
      <c r="H207" s="196">
        <v>21.99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136</v>
      </c>
      <c r="AU207" s="194" t="s">
        <v>83</v>
      </c>
      <c r="AV207" s="12" t="s">
        <v>83</v>
      </c>
      <c r="AW207" s="12" t="s">
        <v>37</v>
      </c>
      <c r="AX207" s="12" t="s">
        <v>73</v>
      </c>
      <c r="AY207" s="194" t="s">
        <v>126</v>
      </c>
    </row>
    <row r="208" spans="2:65" s="11" customFormat="1" ht="13.5">
      <c r="B208" s="185"/>
      <c r="D208" s="186" t="s">
        <v>136</v>
      </c>
      <c r="E208" s="187" t="s">
        <v>5</v>
      </c>
      <c r="F208" s="188" t="s">
        <v>203</v>
      </c>
      <c r="H208" s="187" t="s">
        <v>5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7" t="s">
        <v>136</v>
      </c>
      <c r="AU208" s="187" t="s">
        <v>83</v>
      </c>
      <c r="AV208" s="11" t="s">
        <v>81</v>
      </c>
      <c r="AW208" s="11" t="s">
        <v>37</v>
      </c>
      <c r="AX208" s="11" t="s">
        <v>73</v>
      </c>
      <c r="AY208" s="187" t="s">
        <v>126</v>
      </c>
    </row>
    <row r="209" spans="2:65" s="12" customFormat="1" ht="13.5">
      <c r="B209" s="193"/>
      <c r="D209" s="186" t="s">
        <v>136</v>
      </c>
      <c r="E209" s="194" t="s">
        <v>5</v>
      </c>
      <c r="F209" s="195" t="s">
        <v>83</v>
      </c>
      <c r="H209" s="196">
        <v>2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136</v>
      </c>
      <c r="AU209" s="194" t="s">
        <v>83</v>
      </c>
      <c r="AV209" s="12" t="s">
        <v>83</v>
      </c>
      <c r="AW209" s="12" t="s">
        <v>37</v>
      </c>
      <c r="AX209" s="12" t="s">
        <v>73</v>
      </c>
      <c r="AY209" s="194" t="s">
        <v>126</v>
      </c>
    </row>
    <row r="210" spans="2:65" s="13" customFormat="1" ht="13.5">
      <c r="B210" s="201"/>
      <c r="D210" s="186" t="s">
        <v>136</v>
      </c>
      <c r="E210" s="202" t="s">
        <v>5</v>
      </c>
      <c r="F210" s="203" t="s">
        <v>139</v>
      </c>
      <c r="H210" s="204">
        <v>42.954000000000001</v>
      </c>
      <c r="I210" s="205"/>
      <c r="L210" s="201"/>
      <c r="M210" s="206"/>
      <c r="N210" s="207"/>
      <c r="O210" s="207"/>
      <c r="P210" s="207"/>
      <c r="Q210" s="207"/>
      <c r="R210" s="207"/>
      <c r="S210" s="207"/>
      <c r="T210" s="208"/>
      <c r="AT210" s="202" t="s">
        <v>136</v>
      </c>
      <c r="AU210" s="202" t="s">
        <v>83</v>
      </c>
      <c r="AV210" s="13" t="s">
        <v>134</v>
      </c>
      <c r="AW210" s="13" t="s">
        <v>37</v>
      </c>
      <c r="AX210" s="13" t="s">
        <v>81</v>
      </c>
      <c r="AY210" s="202" t="s">
        <v>126</v>
      </c>
    </row>
    <row r="211" spans="2:65" s="1" customFormat="1" ht="16.5" customHeight="1">
      <c r="B211" s="172"/>
      <c r="C211" s="173" t="s">
        <v>289</v>
      </c>
      <c r="D211" s="173" t="s">
        <v>129</v>
      </c>
      <c r="E211" s="174" t="s">
        <v>290</v>
      </c>
      <c r="F211" s="175" t="s">
        <v>291</v>
      </c>
      <c r="G211" s="176" t="s">
        <v>168</v>
      </c>
      <c r="H211" s="177">
        <v>780.12599999999998</v>
      </c>
      <c r="I211" s="178"/>
      <c r="J211" s="179">
        <f>ROUND(I211*H211,2)</f>
        <v>0</v>
      </c>
      <c r="K211" s="175" t="s">
        <v>5</v>
      </c>
      <c r="L211" s="40"/>
      <c r="M211" s="180" t="s">
        <v>5</v>
      </c>
      <c r="N211" s="181" t="s">
        <v>44</v>
      </c>
      <c r="O211" s="4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AR211" s="23" t="s">
        <v>134</v>
      </c>
      <c r="AT211" s="23" t="s">
        <v>129</v>
      </c>
      <c r="AU211" s="23" t="s">
        <v>83</v>
      </c>
      <c r="AY211" s="23" t="s">
        <v>126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81</v>
      </c>
      <c r="BK211" s="184">
        <f>ROUND(I211*H211,2)</f>
        <v>0</v>
      </c>
      <c r="BL211" s="23" t="s">
        <v>134</v>
      </c>
      <c r="BM211" s="23" t="s">
        <v>292</v>
      </c>
    </row>
    <row r="212" spans="2:65" s="11" customFormat="1" ht="13.5">
      <c r="B212" s="185"/>
      <c r="D212" s="186" t="s">
        <v>136</v>
      </c>
      <c r="E212" s="187" t="s">
        <v>5</v>
      </c>
      <c r="F212" s="188" t="s">
        <v>288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136</v>
      </c>
      <c r="AU212" s="187" t="s">
        <v>83</v>
      </c>
      <c r="AV212" s="11" t="s">
        <v>81</v>
      </c>
      <c r="AW212" s="11" t="s">
        <v>37</v>
      </c>
      <c r="AX212" s="11" t="s">
        <v>73</v>
      </c>
      <c r="AY212" s="187" t="s">
        <v>126</v>
      </c>
    </row>
    <row r="213" spans="2:65" s="12" customFormat="1" ht="13.5">
      <c r="B213" s="193"/>
      <c r="D213" s="186" t="s">
        <v>136</v>
      </c>
      <c r="E213" s="194" t="s">
        <v>5</v>
      </c>
      <c r="F213" s="195" t="s">
        <v>293</v>
      </c>
      <c r="H213" s="196">
        <v>360.31599999999997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136</v>
      </c>
      <c r="AU213" s="194" t="s">
        <v>83</v>
      </c>
      <c r="AV213" s="12" t="s">
        <v>83</v>
      </c>
      <c r="AW213" s="12" t="s">
        <v>37</v>
      </c>
      <c r="AX213" s="12" t="s">
        <v>73</v>
      </c>
      <c r="AY213" s="194" t="s">
        <v>126</v>
      </c>
    </row>
    <row r="214" spans="2:65" s="11" customFormat="1" ht="13.5">
      <c r="B214" s="185"/>
      <c r="D214" s="186" t="s">
        <v>136</v>
      </c>
      <c r="E214" s="187" t="s">
        <v>5</v>
      </c>
      <c r="F214" s="188" t="s">
        <v>208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136</v>
      </c>
      <c r="AU214" s="187" t="s">
        <v>83</v>
      </c>
      <c r="AV214" s="11" t="s">
        <v>81</v>
      </c>
      <c r="AW214" s="11" t="s">
        <v>37</v>
      </c>
      <c r="AX214" s="11" t="s">
        <v>73</v>
      </c>
      <c r="AY214" s="187" t="s">
        <v>126</v>
      </c>
    </row>
    <row r="215" spans="2:65" s="12" customFormat="1" ht="13.5">
      <c r="B215" s="193"/>
      <c r="D215" s="186" t="s">
        <v>136</v>
      </c>
      <c r="E215" s="194" t="s">
        <v>5</v>
      </c>
      <c r="F215" s="195" t="s">
        <v>294</v>
      </c>
      <c r="H215" s="196">
        <v>417.81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136</v>
      </c>
      <c r="AU215" s="194" t="s">
        <v>83</v>
      </c>
      <c r="AV215" s="12" t="s">
        <v>83</v>
      </c>
      <c r="AW215" s="12" t="s">
        <v>37</v>
      </c>
      <c r="AX215" s="12" t="s">
        <v>73</v>
      </c>
      <c r="AY215" s="194" t="s">
        <v>126</v>
      </c>
    </row>
    <row r="216" spans="2:65" s="11" customFormat="1" ht="13.5">
      <c r="B216" s="185"/>
      <c r="D216" s="186" t="s">
        <v>136</v>
      </c>
      <c r="E216" s="187" t="s">
        <v>5</v>
      </c>
      <c r="F216" s="188" t="s">
        <v>203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136</v>
      </c>
      <c r="AU216" s="187" t="s">
        <v>83</v>
      </c>
      <c r="AV216" s="11" t="s">
        <v>81</v>
      </c>
      <c r="AW216" s="11" t="s">
        <v>37</v>
      </c>
      <c r="AX216" s="11" t="s">
        <v>73</v>
      </c>
      <c r="AY216" s="187" t="s">
        <v>126</v>
      </c>
    </row>
    <row r="217" spans="2:65" s="12" customFormat="1" ht="13.5">
      <c r="B217" s="193"/>
      <c r="D217" s="186" t="s">
        <v>136</v>
      </c>
      <c r="E217" s="194" t="s">
        <v>5</v>
      </c>
      <c r="F217" s="195" t="s">
        <v>83</v>
      </c>
      <c r="H217" s="196">
        <v>2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136</v>
      </c>
      <c r="AU217" s="194" t="s">
        <v>83</v>
      </c>
      <c r="AV217" s="12" t="s">
        <v>83</v>
      </c>
      <c r="AW217" s="12" t="s">
        <v>37</v>
      </c>
      <c r="AX217" s="12" t="s">
        <v>73</v>
      </c>
      <c r="AY217" s="194" t="s">
        <v>126</v>
      </c>
    </row>
    <row r="218" spans="2:65" s="13" customFormat="1" ht="13.5">
      <c r="B218" s="201"/>
      <c r="D218" s="186" t="s">
        <v>136</v>
      </c>
      <c r="E218" s="202" t="s">
        <v>5</v>
      </c>
      <c r="F218" s="203" t="s">
        <v>139</v>
      </c>
      <c r="H218" s="204">
        <v>780.12599999999998</v>
      </c>
      <c r="I218" s="205"/>
      <c r="L218" s="201"/>
      <c r="M218" s="206"/>
      <c r="N218" s="207"/>
      <c r="O218" s="207"/>
      <c r="P218" s="207"/>
      <c r="Q218" s="207"/>
      <c r="R218" s="207"/>
      <c r="S218" s="207"/>
      <c r="T218" s="208"/>
      <c r="AT218" s="202" t="s">
        <v>136</v>
      </c>
      <c r="AU218" s="202" t="s">
        <v>83</v>
      </c>
      <c r="AV218" s="13" t="s">
        <v>134</v>
      </c>
      <c r="AW218" s="13" t="s">
        <v>37</v>
      </c>
      <c r="AX218" s="13" t="s">
        <v>81</v>
      </c>
      <c r="AY218" s="202" t="s">
        <v>126</v>
      </c>
    </row>
    <row r="219" spans="2:65" s="10" customFormat="1" ht="29.85" customHeight="1">
      <c r="B219" s="159"/>
      <c r="D219" s="160" t="s">
        <v>72</v>
      </c>
      <c r="E219" s="170" t="s">
        <v>295</v>
      </c>
      <c r="F219" s="170" t="s">
        <v>296</v>
      </c>
      <c r="I219" s="162"/>
      <c r="J219" s="171">
        <f>BK219</f>
        <v>0</v>
      </c>
      <c r="L219" s="159"/>
      <c r="M219" s="164"/>
      <c r="N219" s="165"/>
      <c r="O219" s="165"/>
      <c r="P219" s="166">
        <f>SUM(P220:P231)</f>
        <v>0</v>
      </c>
      <c r="Q219" s="165"/>
      <c r="R219" s="166">
        <f>SUM(R220:R231)</f>
        <v>0</v>
      </c>
      <c r="S219" s="165"/>
      <c r="T219" s="167">
        <f>SUM(T220:T231)</f>
        <v>0</v>
      </c>
      <c r="AR219" s="160" t="s">
        <v>81</v>
      </c>
      <c r="AT219" s="168" t="s">
        <v>72</v>
      </c>
      <c r="AU219" s="168" t="s">
        <v>81</v>
      </c>
      <c r="AY219" s="160" t="s">
        <v>126</v>
      </c>
      <c r="BK219" s="169">
        <f>SUM(BK220:BK231)</f>
        <v>0</v>
      </c>
    </row>
    <row r="220" spans="2:65" s="1" customFormat="1" ht="25.5" customHeight="1">
      <c r="B220" s="172"/>
      <c r="C220" s="173" t="s">
        <v>297</v>
      </c>
      <c r="D220" s="173" t="s">
        <v>129</v>
      </c>
      <c r="E220" s="174" t="s">
        <v>298</v>
      </c>
      <c r="F220" s="175" t="s">
        <v>299</v>
      </c>
      <c r="G220" s="176" t="s">
        <v>168</v>
      </c>
      <c r="H220" s="177">
        <v>58.557000000000002</v>
      </c>
      <c r="I220" s="178"/>
      <c r="J220" s="179">
        <f>ROUND(I220*H220,2)</f>
        <v>0</v>
      </c>
      <c r="K220" s="175" t="s">
        <v>5</v>
      </c>
      <c r="L220" s="40"/>
      <c r="M220" s="180" t="s">
        <v>5</v>
      </c>
      <c r="N220" s="181" t="s">
        <v>44</v>
      </c>
      <c r="O220" s="4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AR220" s="23" t="s">
        <v>134</v>
      </c>
      <c r="AT220" s="23" t="s">
        <v>129</v>
      </c>
      <c r="AU220" s="23" t="s">
        <v>83</v>
      </c>
      <c r="AY220" s="23" t="s">
        <v>126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3" t="s">
        <v>81</v>
      </c>
      <c r="BK220" s="184">
        <f>ROUND(I220*H220,2)</f>
        <v>0</v>
      </c>
      <c r="BL220" s="23" t="s">
        <v>134</v>
      </c>
      <c r="BM220" s="23" t="s">
        <v>300</v>
      </c>
    </row>
    <row r="221" spans="2:65" s="11" customFormat="1" ht="13.5">
      <c r="B221" s="185"/>
      <c r="D221" s="186" t="s">
        <v>136</v>
      </c>
      <c r="E221" s="187" t="s">
        <v>5</v>
      </c>
      <c r="F221" s="188" t="s">
        <v>301</v>
      </c>
      <c r="H221" s="187" t="s">
        <v>5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7" t="s">
        <v>136</v>
      </c>
      <c r="AU221" s="187" t="s">
        <v>83</v>
      </c>
      <c r="AV221" s="11" t="s">
        <v>81</v>
      </c>
      <c r="AW221" s="11" t="s">
        <v>37</v>
      </c>
      <c r="AX221" s="11" t="s">
        <v>73</v>
      </c>
      <c r="AY221" s="187" t="s">
        <v>126</v>
      </c>
    </row>
    <row r="222" spans="2:65" s="12" customFormat="1" ht="13.5">
      <c r="B222" s="193"/>
      <c r="D222" s="186" t="s">
        <v>136</v>
      </c>
      <c r="E222" s="194" t="s">
        <v>5</v>
      </c>
      <c r="F222" s="195" t="s">
        <v>302</v>
      </c>
      <c r="H222" s="196">
        <v>30.2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136</v>
      </c>
      <c r="AU222" s="194" t="s">
        <v>83</v>
      </c>
      <c r="AV222" s="12" t="s">
        <v>83</v>
      </c>
      <c r="AW222" s="12" t="s">
        <v>37</v>
      </c>
      <c r="AX222" s="12" t="s">
        <v>73</v>
      </c>
      <c r="AY222" s="194" t="s">
        <v>126</v>
      </c>
    </row>
    <row r="223" spans="2:65" s="11" customFormat="1" ht="13.5">
      <c r="B223" s="185"/>
      <c r="D223" s="186" t="s">
        <v>136</v>
      </c>
      <c r="E223" s="187" t="s">
        <v>5</v>
      </c>
      <c r="F223" s="188" t="s">
        <v>303</v>
      </c>
      <c r="H223" s="187" t="s">
        <v>5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136</v>
      </c>
      <c r="AU223" s="187" t="s">
        <v>83</v>
      </c>
      <c r="AV223" s="11" t="s">
        <v>81</v>
      </c>
      <c r="AW223" s="11" t="s">
        <v>37</v>
      </c>
      <c r="AX223" s="11" t="s">
        <v>73</v>
      </c>
      <c r="AY223" s="187" t="s">
        <v>126</v>
      </c>
    </row>
    <row r="224" spans="2:65" s="12" customFormat="1" ht="13.5">
      <c r="B224" s="193"/>
      <c r="D224" s="186" t="s">
        <v>136</v>
      </c>
      <c r="E224" s="194" t="s">
        <v>5</v>
      </c>
      <c r="F224" s="195" t="s">
        <v>304</v>
      </c>
      <c r="H224" s="196">
        <v>28.356999999999999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136</v>
      </c>
      <c r="AU224" s="194" t="s">
        <v>83</v>
      </c>
      <c r="AV224" s="12" t="s">
        <v>83</v>
      </c>
      <c r="AW224" s="12" t="s">
        <v>37</v>
      </c>
      <c r="AX224" s="12" t="s">
        <v>73</v>
      </c>
      <c r="AY224" s="194" t="s">
        <v>126</v>
      </c>
    </row>
    <row r="225" spans="2:65" s="13" customFormat="1" ht="13.5">
      <c r="B225" s="201"/>
      <c r="D225" s="186" t="s">
        <v>136</v>
      </c>
      <c r="E225" s="202" t="s">
        <v>5</v>
      </c>
      <c r="F225" s="203" t="s">
        <v>139</v>
      </c>
      <c r="H225" s="204">
        <v>58.557000000000002</v>
      </c>
      <c r="I225" s="205"/>
      <c r="L225" s="201"/>
      <c r="M225" s="206"/>
      <c r="N225" s="207"/>
      <c r="O225" s="207"/>
      <c r="P225" s="207"/>
      <c r="Q225" s="207"/>
      <c r="R225" s="207"/>
      <c r="S225" s="207"/>
      <c r="T225" s="208"/>
      <c r="AT225" s="202" t="s">
        <v>136</v>
      </c>
      <c r="AU225" s="202" t="s">
        <v>83</v>
      </c>
      <c r="AV225" s="13" t="s">
        <v>134</v>
      </c>
      <c r="AW225" s="13" t="s">
        <v>37</v>
      </c>
      <c r="AX225" s="13" t="s">
        <v>81</v>
      </c>
      <c r="AY225" s="202" t="s">
        <v>126</v>
      </c>
    </row>
    <row r="226" spans="2:65" s="1" customFormat="1" ht="25.5" customHeight="1">
      <c r="B226" s="172"/>
      <c r="C226" s="173" t="s">
        <v>305</v>
      </c>
      <c r="D226" s="173" t="s">
        <v>129</v>
      </c>
      <c r="E226" s="174" t="s">
        <v>306</v>
      </c>
      <c r="F226" s="175" t="s">
        <v>307</v>
      </c>
      <c r="G226" s="176" t="s">
        <v>168</v>
      </c>
      <c r="H226" s="177">
        <v>234.22800000000001</v>
      </c>
      <c r="I226" s="178"/>
      <c r="J226" s="179">
        <f>ROUND(I226*H226,2)</f>
        <v>0</v>
      </c>
      <c r="K226" s="175" t="s">
        <v>5</v>
      </c>
      <c r="L226" s="40"/>
      <c r="M226" s="180" t="s">
        <v>5</v>
      </c>
      <c r="N226" s="181" t="s">
        <v>44</v>
      </c>
      <c r="O226" s="41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AR226" s="23" t="s">
        <v>134</v>
      </c>
      <c r="AT226" s="23" t="s">
        <v>129</v>
      </c>
      <c r="AU226" s="23" t="s">
        <v>83</v>
      </c>
      <c r="AY226" s="23" t="s">
        <v>126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23" t="s">
        <v>81</v>
      </c>
      <c r="BK226" s="184">
        <f>ROUND(I226*H226,2)</f>
        <v>0</v>
      </c>
      <c r="BL226" s="23" t="s">
        <v>134</v>
      </c>
      <c r="BM226" s="23" t="s">
        <v>308</v>
      </c>
    </row>
    <row r="227" spans="2:65" s="11" customFormat="1" ht="13.5">
      <c r="B227" s="185"/>
      <c r="D227" s="186" t="s">
        <v>136</v>
      </c>
      <c r="E227" s="187" t="s">
        <v>5</v>
      </c>
      <c r="F227" s="188" t="s">
        <v>301</v>
      </c>
      <c r="H227" s="187" t="s">
        <v>5</v>
      </c>
      <c r="I227" s="189"/>
      <c r="L227" s="185"/>
      <c r="M227" s="190"/>
      <c r="N227" s="191"/>
      <c r="O227" s="191"/>
      <c r="P227" s="191"/>
      <c r="Q227" s="191"/>
      <c r="R227" s="191"/>
      <c r="S227" s="191"/>
      <c r="T227" s="192"/>
      <c r="AT227" s="187" t="s">
        <v>136</v>
      </c>
      <c r="AU227" s="187" t="s">
        <v>83</v>
      </c>
      <c r="AV227" s="11" t="s">
        <v>81</v>
      </c>
      <c r="AW227" s="11" t="s">
        <v>37</v>
      </c>
      <c r="AX227" s="11" t="s">
        <v>73</v>
      </c>
      <c r="AY227" s="187" t="s">
        <v>126</v>
      </c>
    </row>
    <row r="228" spans="2:65" s="12" customFormat="1" ht="13.5">
      <c r="B228" s="193"/>
      <c r="D228" s="186" t="s">
        <v>136</v>
      </c>
      <c r="E228" s="194" t="s">
        <v>5</v>
      </c>
      <c r="F228" s="195" t="s">
        <v>309</v>
      </c>
      <c r="H228" s="196">
        <v>120.8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136</v>
      </c>
      <c r="AU228" s="194" t="s">
        <v>83</v>
      </c>
      <c r="AV228" s="12" t="s">
        <v>83</v>
      </c>
      <c r="AW228" s="12" t="s">
        <v>37</v>
      </c>
      <c r="AX228" s="12" t="s">
        <v>73</v>
      </c>
      <c r="AY228" s="194" t="s">
        <v>126</v>
      </c>
    </row>
    <row r="229" spans="2:65" s="11" customFormat="1" ht="13.5">
      <c r="B229" s="185"/>
      <c r="D229" s="186" t="s">
        <v>136</v>
      </c>
      <c r="E229" s="187" t="s">
        <v>5</v>
      </c>
      <c r="F229" s="188" t="s">
        <v>303</v>
      </c>
      <c r="H229" s="187" t="s">
        <v>5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136</v>
      </c>
      <c r="AU229" s="187" t="s">
        <v>83</v>
      </c>
      <c r="AV229" s="11" t="s">
        <v>81</v>
      </c>
      <c r="AW229" s="11" t="s">
        <v>37</v>
      </c>
      <c r="AX229" s="11" t="s">
        <v>73</v>
      </c>
      <c r="AY229" s="187" t="s">
        <v>126</v>
      </c>
    </row>
    <row r="230" spans="2:65" s="12" customFormat="1" ht="13.5">
      <c r="B230" s="193"/>
      <c r="D230" s="186" t="s">
        <v>136</v>
      </c>
      <c r="E230" s="194" t="s">
        <v>5</v>
      </c>
      <c r="F230" s="195" t="s">
        <v>310</v>
      </c>
      <c r="H230" s="196">
        <v>113.428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136</v>
      </c>
      <c r="AU230" s="194" t="s">
        <v>83</v>
      </c>
      <c r="AV230" s="12" t="s">
        <v>83</v>
      </c>
      <c r="AW230" s="12" t="s">
        <v>37</v>
      </c>
      <c r="AX230" s="12" t="s">
        <v>73</v>
      </c>
      <c r="AY230" s="194" t="s">
        <v>126</v>
      </c>
    </row>
    <row r="231" spans="2:65" s="13" customFormat="1" ht="13.5">
      <c r="B231" s="201"/>
      <c r="D231" s="186" t="s">
        <v>136</v>
      </c>
      <c r="E231" s="202" t="s">
        <v>5</v>
      </c>
      <c r="F231" s="203" t="s">
        <v>139</v>
      </c>
      <c r="H231" s="204">
        <v>234.22800000000001</v>
      </c>
      <c r="I231" s="205"/>
      <c r="L231" s="201"/>
      <c r="M231" s="219"/>
      <c r="N231" s="220"/>
      <c r="O231" s="220"/>
      <c r="P231" s="220"/>
      <c r="Q231" s="220"/>
      <c r="R231" s="220"/>
      <c r="S231" s="220"/>
      <c r="T231" s="221"/>
      <c r="AT231" s="202" t="s">
        <v>136</v>
      </c>
      <c r="AU231" s="202" t="s">
        <v>83</v>
      </c>
      <c r="AV231" s="13" t="s">
        <v>134</v>
      </c>
      <c r="AW231" s="13" t="s">
        <v>37</v>
      </c>
      <c r="AX231" s="13" t="s">
        <v>81</v>
      </c>
      <c r="AY231" s="202" t="s">
        <v>126</v>
      </c>
    </row>
    <row r="232" spans="2:65" s="1" customFormat="1" ht="6.95" customHeight="1">
      <c r="B232" s="55"/>
      <c r="C232" s="56"/>
      <c r="D232" s="56"/>
      <c r="E232" s="56"/>
      <c r="F232" s="56"/>
      <c r="G232" s="56"/>
      <c r="H232" s="56"/>
      <c r="I232" s="126"/>
      <c r="J232" s="56"/>
      <c r="K232" s="56"/>
      <c r="L232" s="40"/>
    </row>
  </sheetData>
  <autoFilter ref="C82:K231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90</v>
      </c>
      <c r="G1" s="348" t="s">
        <v>91</v>
      </c>
      <c r="H1" s="348"/>
      <c r="I1" s="102"/>
      <c r="J1" s="101" t="s">
        <v>92</v>
      </c>
      <c r="K1" s="100" t="s">
        <v>93</v>
      </c>
      <c r="L1" s="101" t="s">
        <v>94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II/201 Mariánský Týnec, stabilizace svahu - havarijní stav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311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26. 2. 2018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>043 49 521</v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U-PROJEKT DOS s.r.o.</v>
      </c>
      <c r="F21" s="41"/>
      <c r="G21" s="41"/>
      <c r="H21" s="41"/>
      <c r="I21" s="106" t="s">
        <v>30</v>
      </c>
      <c r="J21" s="34" t="str">
        <f>IF('Rekapitulace stavby'!AN17="","",'Rekapitulace stavby'!AN17)</f>
        <v>CZ04349521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39</v>
      </c>
      <c r="E27" s="41"/>
      <c r="F27" s="41"/>
      <c r="G27" s="41"/>
      <c r="H27" s="41"/>
      <c r="I27" s="105"/>
      <c r="J27" s="115">
        <f>ROUND(J82,2)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16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17">
        <f>ROUND(SUM(BE82:BE237), 2)</f>
        <v>0</v>
      </c>
      <c r="G30" s="41"/>
      <c r="H30" s="41"/>
      <c r="I30" s="118">
        <v>0.21</v>
      </c>
      <c r="J30" s="117">
        <f>ROUND(ROUND((SUM(BE82:BE237)),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17">
        <f>ROUND(SUM(BF82:BF237), 2)</f>
        <v>0</v>
      </c>
      <c r="G31" s="41"/>
      <c r="H31" s="41"/>
      <c r="I31" s="118">
        <v>0.15</v>
      </c>
      <c r="J31" s="117">
        <f>ROUND(ROUND((SUM(BF82:BF237)),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17">
        <f>ROUND(SUM(BG82:BG237),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17">
        <f>ROUND(SUM(BH82:BH237),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17">
        <f>ROUND(SUM(BI82:BI237),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49</v>
      </c>
      <c r="E36" s="70"/>
      <c r="F36" s="70"/>
      <c r="G36" s="121" t="s">
        <v>50</v>
      </c>
      <c r="H36" s="122" t="s">
        <v>51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II/201 Mariánský Týnec, stabilizace svahu - havarijní stav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SO 201 - Opěrná zeď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Mariánský Týnec</v>
      </c>
      <c r="G49" s="41"/>
      <c r="H49" s="41"/>
      <c r="I49" s="106" t="s">
        <v>25</v>
      </c>
      <c r="J49" s="107" t="str">
        <f>IF(J12="","",J12)</f>
        <v>26. 2. 2018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10" t="str">
        <f>E21</f>
        <v>U-PROJEKT DOS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99</v>
      </c>
      <c r="D54" s="119"/>
      <c r="E54" s="119"/>
      <c r="F54" s="119"/>
      <c r="G54" s="119"/>
      <c r="H54" s="119"/>
      <c r="I54" s="130"/>
      <c r="J54" s="131" t="s">
        <v>100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101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102</v>
      </c>
    </row>
    <row r="57" spans="2:47" s="7" customFormat="1" ht="24.95" customHeight="1">
      <c r="B57" s="134"/>
      <c r="C57" s="135"/>
      <c r="D57" s="136" t="s">
        <v>103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899999999999999" customHeight="1">
      <c r="B58" s="141"/>
      <c r="C58" s="142"/>
      <c r="D58" s="143" t="s">
        <v>312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899999999999999" customHeight="1">
      <c r="B59" s="141"/>
      <c r="C59" s="142"/>
      <c r="D59" s="143" t="s">
        <v>313</v>
      </c>
      <c r="E59" s="144"/>
      <c r="F59" s="144"/>
      <c r="G59" s="144"/>
      <c r="H59" s="144"/>
      <c r="I59" s="145"/>
      <c r="J59" s="146">
        <f>J120</f>
        <v>0</v>
      </c>
      <c r="K59" s="147"/>
    </row>
    <row r="60" spans="2:47" s="8" customFormat="1" ht="19.899999999999999" customHeight="1">
      <c r="B60" s="141"/>
      <c r="C60" s="142"/>
      <c r="D60" s="143" t="s">
        <v>314</v>
      </c>
      <c r="E60" s="144"/>
      <c r="F60" s="144"/>
      <c r="G60" s="144"/>
      <c r="H60" s="144"/>
      <c r="I60" s="145"/>
      <c r="J60" s="146">
        <f>J200</f>
        <v>0</v>
      </c>
      <c r="K60" s="147"/>
    </row>
    <row r="61" spans="2:47" s="8" customFormat="1" ht="19.899999999999999" customHeight="1">
      <c r="B61" s="141"/>
      <c r="C61" s="142"/>
      <c r="D61" s="143" t="s">
        <v>107</v>
      </c>
      <c r="E61" s="144"/>
      <c r="F61" s="144"/>
      <c r="G61" s="144"/>
      <c r="H61" s="144"/>
      <c r="I61" s="145"/>
      <c r="J61" s="146">
        <f>J205</f>
        <v>0</v>
      </c>
      <c r="K61" s="147"/>
    </row>
    <row r="62" spans="2:47" s="8" customFormat="1" ht="19.899999999999999" customHeight="1">
      <c r="B62" s="141"/>
      <c r="C62" s="142"/>
      <c r="D62" s="143" t="s">
        <v>315</v>
      </c>
      <c r="E62" s="144"/>
      <c r="F62" s="144"/>
      <c r="G62" s="144"/>
      <c r="H62" s="144"/>
      <c r="I62" s="145"/>
      <c r="J62" s="146">
        <f>J228</f>
        <v>0</v>
      </c>
      <c r="K62" s="147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50000000000003" customHeight="1">
      <c r="B69" s="40"/>
      <c r="C69" s="60" t="s">
        <v>110</v>
      </c>
      <c r="L69" s="40"/>
    </row>
    <row r="70" spans="2:12" s="1" customFormat="1" ht="6.95" customHeight="1">
      <c r="B70" s="40"/>
      <c r="L70" s="40"/>
    </row>
    <row r="71" spans="2:12" s="1" customFormat="1" ht="14.45" customHeight="1">
      <c r="B71" s="40"/>
      <c r="C71" s="62" t="s">
        <v>19</v>
      </c>
      <c r="L71" s="40"/>
    </row>
    <row r="72" spans="2:12" s="1" customFormat="1" ht="16.5" customHeight="1">
      <c r="B72" s="40"/>
      <c r="E72" s="345" t="str">
        <f>E7</f>
        <v>II/201 Mariánský Týnec, stabilizace svahu - havarijní stav</v>
      </c>
      <c r="F72" s="346"/>
      <c r="G72" s="346"/>
      <c r="H72" s="346"/>
      <c r="L72" s="40"/>
    </row>
    <row r="73" spans="2:12" s="1" customFormat="1" ht="14.45" customHeight="1">
      <c r="B73" s="40"/>
      <c r="C73" s="62" t="s">
        <v>96</v>
      </c>
      <c r="L73" s="40"/>
    </row>
    <row r="74" spans="2:12" s="1" customFormat="1" ht="17.25" customHeight="1">
      <c r="B74" s="40"/>
      <c r="E74" s="321" t="str">
        <f>E9</f>
        <v>SO 201 - Opěrná zeď</v>
      </c>
      <c r="F74" s="347"/>
      <c r="G74" s="347"/>
      <c r="H74" s="347"/>
      <c r="L74" s="40"/>
    </row>
    <row r="75" spans="2:12" s="1" customFormat="1" ht="6.95" customHeight="1">
      <c r="B75" s="40"/>
      <c r="L75" s="40"/>
    </row>
    <row r="76" spans="2:12" s="1" customFormat="1" ht="18" customHeight="1">
      <c r="B76" s="40"/>
      <c r="C76" s="62" t="s">
        <v>23</v>
      </c>
      <c r="F76" s="148" t="str">
        <f>F12</f>
        <v>Mariánský Týnec</v>
      </c>
      <c r="I76" s="149" t="s">
        <v>25</v>
      </c>
      <c r="J76" s="66" t="str">
        <f>IF(J12="","",J12)</f>
        <v>26. 2. 2018</v>
      </c>
      <c r="L76" s="40"/>
    </row>
    <row r="77" spans="2:12" s="1" customFormat="1" ht="6.95" customHeight="1">
      <c r="B77" s="40"/>
      <c r="L77" s="40"/>
    </row>
    <row r="78" spans="2:12" s="1" customFormat="1">
      <c r="B78" s="40"/>
      <c r="C78" s="62" t="s">
        <v>27</v>
      </c>
      <c r="F78" s="148" t="str">
        <f>E15</f>
        <v xml:space="preserve"> </v>
      </c>
      <c r="I78" s="149" t="s">
        <v>33</v>
      </c>
      <c r="J78" s="148" t="str">
        <f>E21</f>
        <v>U-PROJEKT DOS s.r.o.</v>
      </c>
      <c r="L78" s="40"/>
    </row>
    <row r="79" spans="2:12" s="1" customFormat="1" ht="14.45" customHeight="1">
      <c r="B79" s="40"/>
      <c r="C79" s="62" t="s">
        <v>31</v>
      </c>
      <c r="F79" s="148" t="str">
        <f>IF(E18="","",E18)</f>
        <v/>
      </c>
      <c r="L79" s="40"/>
    </row>
    <row r="80" spans="2:12" s="1" customFormat="1" ht="10.35" customHeight="1">
      <c r="B80" s="40"/>
      <c r="L80" s="40"/>
    </row>
    <row r="81" spans="2:65" s="9" customFormat="1" ht="29.25" customHeight="1">
      <c r="B81" s="150"/>
      <c r="C81" s="151" t="s">
        <v>111</v>
      </c>
      <c r="D81" s="152" t="s">
        <v>58</v>
      </c>
      <c r="E81" s="152" t="s">
        <v>54</v>
      </c>
      <c r="F81" s="152" t="s">
        <v>112</v>
      </c>
      <c r="G81" s="152" t="s">
        <v>113</v>
      </c>
      <c r="H81" s="152" t="s">
        <v>114</v>
      </c>
      <c r="I81" s="153" t="s">
        <v>115</v>
      </c>
      <c r="J81" s="152" t="s">
        <v>100</v>
      </c>
      <c r="K81" s="154" t="s">
        <v>116</v>
      </c>
      <c r="L81" s="150"/>
      <c r="M81" s="72" t="s">
        <v>117</v>
      </c>
      <c r="N81" s="73" t="s">
        <v>43</v>
      </c>
      <c r="O81" s="73" t="s">
        <v>118</v>
      </c>
      <c r="P81" s="73" t="s">
        <v>119</v>
      </c>
      <c r="Q81" s="73" t="s">
        <v>120</v>
      </c>
      <c r="R81" s="73" t="s">
        <v>121</v>
      </c>
      <c r="S81" s="73" t="s">
        <v>122</v>
      </c>
      <c r="T81" s="74" t="s">
        <v>123</v>
      </c>
    </row>
    <row r="82" spans="2:65" s="1" customFormat="1" ht="29.25" customHeight="1">
      <c r="B82" s="40"/>
      <c r="C82" s="76" t="s">
        <v>101</v>
      </c>
      <c r="J82" s="155">
        <f>BK82</f>
        <v>0</v>
      </c>
      <c r="L82" s="40"/>
      <c r="M82" s="75"/>
      <c r="N82" s="67"/>
      <c r="O82" s="67"/>
      <c r="P82" s="156">
        <f>P83</f>
        <v>0</v>
      </c>
      <c r="Q82" s="67"/>
      <c r="R82" s="156">
        <f>R83</f>
        <v>27.634312960000003</v>
      </c>
      <c r="S82" s="67"/>
      <c r="T82" s="157">
        <f>T83</f>
        <v>2.2000000000000002</v>
      </c>
      <c r="AT82" s="23" t="s">
        <v>72</v>
      </c>
      <c r="AU82" s="23" t="s">
        <v>102</v>
      </c>
      <c r="BK82" s="158">
        <f>BK83</f>
        <v>0</v>
      </c>
    </row>
    <row r="83" spans="2:65" s="10" customFormat="1" ht="37.35" customHeight="1">
      <c r="B83" s="159"/>
      <c r="D83" s="160" t="s">
        <v>72</v>
      </c>
      <c r="E83" s="161" t="s">
        <v>124</v>
      </c>
      <c r="F83" s="161" t="s">
        <v>125</v>
      </c>
      <c r="I83" s="162"/>
      <c r="J83" s="163">
        <f>BK83</f>
        <v>0</v>
      </c>
      <c r="L83" s="159"/>
      <c r="M83" s="164"/>
      <c r="N83" s="165"/>
      <c r="O83" s="165"/>
      <c r="P83" s="166">
        <f>P84+P120+P200+P205+P228</f>
        <v>0</v>
      </c>
      <c r="Q83" s="165"/>
      <c r="R83" s="166">
        <f>R84+R120+R200+R205+R228</f>
        <v>27.634312960000003</v>
      </c>
      <c r="S83" s="165"/>
      <c r="T83" s="167">
        <f>T84+T120+T200+T205+T228</f>
        <v>2.2000000000000002</v>
      </c>
      <c r="AR83" s="160" t="s">
        <v>81</v>
      </c>
      <c r="AT83" s="168" t="s">
        <v>72</v>
      </c>
      <c r="AU83" s="168" t="s">
        <v>73</v>
      </c>
      <c r="AY83" s="160" t="s">
        <v>126</v>
      </c>
      <c r="BK83" s="169">
        <f>BK84+BK120+BK200+BK205+BK228</f>
        <v>0</v>
      </c>
    </row>
    <row r="84" spans="2:65" s="10" customFormat="1" ht="19.899999999999999" customHeight="1">
      <c r="B84" s="159"/>
      <c r="D84" s="160" t="s">
        <v>72</v>
      </c>
      <c r="E84" s="170" t="s">
        <v>81</v>
      </c>
      <c r="F84" s="170" t="s">
        <v>128</v>
      </c>
      <c r="I84" s="162"/>
      <c r="J84" s="171">
        <f>BK84</f>
        <v>0</v>
      </c>
      <c r="L84" s="159"/>
      <c r="M84" s="164"/>
      <c r="N84" s="165"/>
      <c r="O84" s="165"/>
      <c r="P84" s="166">
        <f>SUM(P85:P119)</f>
        <v>0</v>
      </c>
      <c r="Q84" s="165"/>
      <c r="R84" s="166">
        <f>SUM(R85:R119)</f>
        <v>0.56840000000000002</v>
      </c>
      <c r="S84" s="165"/>
      <c r="T84" s="167">
        <f>SUM(T85:T119)</f>
        <v>0</v>
      </c>
      <c r="AR84" s="160" t="s">
        <v>81</v>
      </c>
      <c r="AT84" s="168" t="s">
        <v>72</v>
      </c>
      <c r="AU84" s="168" t="s">
        <v>81</v>
      </c>
      <c r="AY84" s="160" t="s">
        <v>126</v>
      </c>
      <c r="BK84" s="169">
        <f>SUM(BK85:BK119)</f>
        <v>0</v>
      </c>
    </row>
    <row r="85" spans="2:65" s="1" customFormat="1" ht="38.25" customHeight="1">
      <c r="B85" s="172"/>
      <c r="C85" s="173" t="s">
        <v>81</v>
      </c>
      <c r="D85" s="173" t="s">
        <v>129</v>
      </c>
      <c r="E85" s="174" t="s">
        <v>316</v>
      </c>
      <c r="F85" s="175" t="s">
        <v>317</v>
      </c>
      <c r="G85" s="176" t="s">
        <v>148</v>
      </c>
      <c r="H85" s="177">
        <v>26.66</v>
      </c>
      <c r="I85" s="178"/>
      <c r="J85" s="179">
        <f>ROUND(I85*H85,2)</f>
        <v>0</v>
      </c>
      <c r="K85" s="175" t="s">
        <v>133</v>
      </c>
      <c r="L85" s="40"/>
      <c r="M85" s="180" t="s">
        <v>5</v>
      </c>
      <c r="N85" s="181" t="s">
        <v>44</v>
      </c>
      <c r="O85" s="41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134</v>
      </c>
      <c r="AT85" s="23" t="s">
        <v>129</v>
      </c>
      <c r="AU85" s="23" t="s">
        <v>83</v>
      </c>
      <c r="AY85" s="23" t="s">
        <v>126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81</v>
      </c>
      <c r="BK85" s="184">
        <f>ROUND(I85*H85,2)</f>
        <v>0</v>
      </c>
      <c r="BL85" s="23" t="s">
        <v>134</v>
      </c>
      <c r="BM85" s="23" t="s">
        <v>318</v>
      </c>
    </row>
    <row r="86" spans="2:65" s="11" customFormat="1" ht="13.5">
      <c r="B86" s="185"/>
      <c r="D86" s="186" t="s">
        <v>136</v>
      </c>
      <c r="E86" s="187" t="s">
        <v>5</v>
      </c>
      <c r="F86" s="188" t="s">
        <v>319</v>
      </c>
      <c r="H86" s="187" t="s">
        <v>5</v>
      </c>
      <c r="I86" s="189"/>
      <c r="L86" s="185"/>
      <c r="M86" s="190"/>
      <c r="N86" s="191"/>
      <c r="O86" s="191"/>
      <c r="P86" s="191"/>
      <c r="Q86" s="191"/>
      <c r="R86" s="191"/>
      <c r="S86" s="191"/>
      <c r="T86" s="192"/>
      <c r="AT86" s="187" t="s">
        <v>136</v>
      </c>
      <c r="AU86" s="187" t="s">
        <v>83</v>
      </c>
      <c r="AV86" s="11" t="s">
        <v>81</v>
      </c>
      <c r="AW86" s="11" t="s">
        <v>37</v>
      </c>
      <c r="AX86" s="11" t="s">
        <v>73</v>
      </c>
      <c r="AY86" s="187" t="s">
        <v>126</v>
      </c>
    </row>
    <row r="87" spans="2:65" s="12" customFormat="1" ht="13.5">
      <c r="B87" s="193"/>
      <c r="D87" s="186" t="s">
        <v>136</v>
      </c>
      <c r="E87" s="194" t="s">
        <v>5</v>
      </c>
      <c r="F87" s="195" t="s">
        <v>320</v>
      </c>
      <c r="H87" s="196">
        <v>26.66</v>
      </c>
      <c r="I87" s="197"/>
      <c r="L87" s="193"/>
      <c r="M87" s="198"/>
      <c r="N87" s="199"/>
      <c r="O87" s="199"/>
      <c r="P87" s="199"/>
      <c r="Q87" s="199"/>
      <c r="R87" s="199"/>
      <c r="S87" s="199"/>
      <c r="T87" s="200"/>
      <c r="AT87" s="194" t="s">
        <v>136</v>
      </c>
      <c r="AU87" s="194" t="s">
        <v>83</v>
      </c>
      <c r="AV87" s="12" t="s">
        <v>83</v>
      </c>
      <c r="AW87" s="12" t="s">
        <v>37</v>
      </c>
      <c r="AX87" s="12" t="s">
        <v>73</v>
      </c>
      <c r="AY87" s="194" t="s">
        <v>126</v>
      </c>
    </row>
    <row r="88" spans="2:65" s="13" customFormat="1" ht="13.5">
      <c r="B88" s="201"/>
      <c r="D88" s="186" t="s">
        <v>136</v>
      </c>
      <c r="E88" s="202" t="s">
        <v>5</v>
      </c>
      <c r="F88" s="203" t="s">
        <v>139</v>
      </c>
      <c r="H88" s="204">
        <v>26.66</v>
      </c>
      <c r="I88" s="205"/>
      <c r="L88" s="201"/>
      <c r="M88" s="206"/>
      <c r="N88" s="207"/>
      <c r="O88" s="207"/>
      <c r="P88" s="207"/>
      <c r="Q88" s="207"/>
      <c r="R88" s="207"/>
      <c r="S88" s="207"/>
      <c r="T88" s="208"/>
      <c r="AT88" s="202" t="s">
        <v>136</v>
      </c>
      <c r="AU88" s="202" t="s">
        <v>83</v>
      </c>
      <c r="AV88" s="13" t="s">
        <v>134</v>
      </c>
      <c r="AW88" s="13" t="s">
        <v>37</v>
      </c>
      <c r="AX88" s="13" t="s">
        <v>81</v>
      </c>
      <c r="AY88" s="202" t="s">
        <v>126</v>
      </c>
    </row>
    <row r="89" spans="2:65" s="1" customFormat="1" ht="16.5" customHeight="1">
      <c r="B89" s="172"/>
      <c r="C89" s="173" t="s">
        <v>83</v>
      </c>
      <c r="D89" s="173" t="s">
        <v>129</v>
      </c>
      <c r="E89" s="174" t="s">
        <v>157</v>
      </c>
      <c r="F89" s="175" t="s">
        <v>158</v>
      </c>
      <c r="G89" s="176" t="s">
        <v>148</v>
      </c>
      <c r="H89" s="177">
        <v>21.22</v>
      </c>
      <c r="I89" s="178"/>
      <c r="J89" s="179">
        <f>ROUND(I89*H89,2)</f>
        <v>0</v>
      </c>
      <c r="K89" s="175" t="s">
        <v>5</v>
      </c>
      <c r="L89" s="40"/>
      <c r="M89" s="180" t="s">
        <v>5</v>
      </c>
      <c r="N89" s="181" t="s">
        <v>44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134</v>
      </c>
      <c r="AT89" s="23" t="s">
        <v>129</v>
      </c>
      <c r="AU89" s="23" t="s">
        <v>83</v>
      </c>
      <c r="AY89" s="23" t="s">
        <v>126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81</v>
      </c>
      <c r="BK89" s="184">
        <f>ROUND(I89*H89,2)</f>
        <v>0</v>
      </c>
      <c r="BL89" s="23" t="s">
        <v>134</v>
      </c>
      <c r="BM89" s="23" t="s">
        <v>321</v>
      </c>
    </row>
    <row r="90" spans="2:65" s="11" customFormat="1" ht="13.5">
      <c r="B90" s="185"/>
      <c r="D90" s="186" t="s">
        <v>136</v>
      </c>
      <c r="E90" s="187" t="s">
        <v>5</v>
      </c>
      <c r="F90" s="188" t="s">
        <v>158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136</v>
      </c>
      <c r="AU90" s="187" t="s">
        <v>83</v>
      </c>
      <c r="AV90" s="11" t="s">
        <v>81</v>
      </c>
      <c r="AW90" s="11" t="s">
        <v>37</v>
      </c>
      <c r="AX90" s="11" t="s">
        <v>73</v>
      </c>
      <c r="AY90" s="187" t="s">
        <v>126</v>
      </c>
    </row>
    <row r="91" spans="2:65" s="11" customFormat="1" ht="13.5">
      <c r="B91" s="185"/>
      <c r="D91" s="186" t="s">
        <v>136</v>
      </c>
      <c r="E91" s="187" t="s">
        <v>5</v>
      </c>
      <c r="F91" s="188" t="s">
        <v>322</v>
      </c>
      <c r="H91" s="187" t="s">
        <v>5</v>
      </c>
      <c r="I91" s="189"/>
      <c r="L91" s="185"/>
      <c r="M91" s="190"/>
      <c r="N91" s="191"/>
      <c r="O91" s="191"/>
      <c r="P91" s="191"/>
      <c r="Q91" s="191"/>
      <c r="R91" s="191"/>
      <c r="S91" s="191"/>
      <c r="T91" s="192"/>
      <c r="AT91" s="187" t="s">
        <v>136</v>
      </c>
      <c r="AU91" s="187" t="s">
        <v>83</v>
      </c>
      <c r="AV91" s="11" t="s">
        <v>81</v>
      </c>
      <c r="AW91" s="11" t="s">
        <v>37</v>
      </c>
      <c r="AX91" s="11" t="s">
        <v>73</v>
      </c>
      <c r="AY91" s="187" t="s">
        <v>126</v>
      </c>
    </row>
    <row r="92" spans="2:65" s="12" customFormat="1" ht="13.5">
      <c r="B92" s="193"/>
      <c r="D92" s="186" t="s">
        <v>136</v>
      </c>
      <c r="E92" s="194" t="s">
        <v>5</v>
      </c>
      <c r="F92" s="195" t="s">
        <v>323</v>
      </c>
      <c r="H92" s="196">
        <v>26.66</v>
      </c>
      <c r="I92" s="197"/>
      <c r="L92" s="193"/>
      <c r="M92" s="198"/>
      <c r="N92" s="199"/>
      <c r="O92" s="199"/>
      <c r="P92" s="199"/>
      <c r="Q92" s="199"/>
      <c r="R92" s="199"/>
      <c r="S92" s="199"/>
      <c r="T92" s="200"/>
      <c r="AT92" s="194" t="s">
        <v>136</v>
      </c>
      <c r="AU92" s="194" t="s">
        <v>83</v>
      </c>
      <c r="AV92" s="12" t="s">
        <v>83</v>
      </c>
      <c r="AW92" s="12" t="s">
        <v>37</v>
      </c>
      <c r="AX92" s="12" t="s">
        <v>73</v>
      </c>
      <c r="AY92" s="194" t="s">
        <v>126</v>
      </c>
    </row>
    <row r="93" spans="2:65" s="11" customFormat="1" ht="13.5">
      <c r="B93" s="185"/>
      <c r="D93" s="186" t="s">
        <v>136</v>
      </c>
      <c r="E93" s="187" t="s">
        <v>5</v>
      </c>
      <c r="F93" s="188" t="s">
        <v>324</v>
      </c>
      <c r="H93" s="187" t="s">
        <v>5</v>
      </c>
      <c r="I93" s="189"/>
      <c r="L93" s="185"/>
      <c r="M93" s="190"/>
      <c r="N93" s="191"/>
      <c r="O93" s="191"/>
      <c r="P93" s="191"/>
      <c r="Q93" s="191"/>
      <c r="R93" s="191"/>
      <c r="S93" s="191"/>
      <c r="T93" s="192"/>
      <c r="AT93" s="187" t="s">
        <v>136</v>
      </c>
      <c r="AU93" s="187" t="s">
        <v>83</v>
      </c>
      <c r="AV93" s="11" t="s">
        <v>81</v>
      </c>
      <c r="AW93" s="11" t="s">
        <v>37</v>
      </c>
      <c r="AX93" s="11" t="s">
        <v>73</v>
      </c>
      <c r="AY93" s="187" t="s">
        <v>126</v>
      </c>
    </row>
    <row r="94" spans="2:65" s="12" customFormat="1" ht="13.5">
      <c r="B94" s="193"/>
      <c r="D94" s="186" t="s">
        <v>136</v>
      </c>
      <c r="E94" s="194" t="s">
        <v>5</v>
      </c>
      <c r="F94" s="195" t="s">
        <v>325</v>
      </c>
      <c r="H94" s="196">
        <v>-5.44</v>
      </c>
      <c r="I94" s="197"/>
      <c r="L94" s="193"/>
      <c r="M94" s="198"/>
      <c r="N94" s="199"/>
      <c r="O94" s="199"/>
      <c r="P94" s="199"/>
      <c r="Q94" s="199"/>
      <c r="R94" s="199"/>
      <c r="S94" s="199"/>
      <c r="T94" s="200"/>
      <c r="AT94" s="194" t="s">
        <v>136</v>
      </c>
      <c r="AU94" s="194" t="s">
        <v>83</v>
      </c>
      <c r="AV94" s="12" t="s">
        <v>83</v>
      </c>
      <c r="AW94" s="12" t="s">
        <v>37</v>
      </c>
      <c r="AX94" s="12" t="s">
        <v>73</v>
      </c>
      <c r="AY94" s="194" t="s">
        <v>126</v>
      </c>
    </row>
    <row r="95" spans="2:65" s="13" customFormat="1" ht="13.5">
      <c r="B95" s="201"/>
      <c r="D95" s="186" t="s">
        <v>136</v>
      </c>
      <c r="E95" s="202" t="s">
        <v>5</v>
      </c>
      <c r="F95" s="203" t="s">
        <v>139</v>
      </c>
      <c r="H95" s="204">
        <v>21.22</v>
      </c>
      <c r="I95" s="205"/>
      <c r="L95" s="201"/>
      <c r="M95" s="206"/>
      <c r="N95" s="207"/>
      <c r="O95" s="207"/>
      <c r="P95" s="207"/>
      <c r="Q95" s="207"/>
      <c r="R95" s="207"/>
      <c r="S95" s="207"/>
      <c r="T95" s="208"/>
      <c r="AT95" s="202" t="s">
        <v>136</v>
      </c>
      <c r="AU95" s="202" t="s">
        <v>83</v>
      </c>
      <c r="AV95" s="13" t="s">
        <v>134</v>
      </c>
      <c r="AW95" s="13" t="s">
        <v>37</v>
      </c>
      <c r="AX95" s="13" t="s">
        <v>81</v>
      </c>
      <c r="AY95" s="202" t="s">
        <v>126</v>
      </c>
    </row>
    <row r="96" spans="2:65" s="1" customFormat="1" ht="25.5" customHeight="1">
      <c r="B96" s="172"/>
      <c r="C96" s="173" t="s">
        <v>145</v>
      </c>
      <c r="D96" s="173" t="s">
        <v>129</v>
      </c>
      <c r="E96" s="174" t="s">
        <v>161</v>
      </c>
      <c r="F96" s="175" t="s">
        <v>162</v>
      </c>
      <c r="G96" s="176" t="s">
        <v>148</v>
      </c>
      <c r="H96" s="177">
        <v>403.18</v>
      </c>
      <c r="I96" s="178"/>
      <c r="J96" s="179">
        <f>ROUND(I96*H96,2)</f>
        <v>0</v>
      </c>
      <c r="K96" s="175" t="s">
        <v>5</v>
      </c>
      <c r="L96" s="40"/>
      <c r="M96" s="180" t="s">
        <v>5</v>
      </c>
      <c r="N96" s="181" t="s">
        <v>44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134</v>
      </c>
      <c r="AT96" s="23" t="s">
        <v>129</v>
      </c>
      <c r="AU96" s="23" t="s">
        <v>83</v>
      </c>
      <c r="AY96" s="23" t="s">
        <v>126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81</v>
      </c>
      <c r="BK96" s="184">
        <f>ROUND(I96*H96,2)</f>
        <v>0</v>
      </c>
      <c r="BL96" s="23" t="s">
        <v>134</v>
      </c>
      <c r="BM96" s="23" t="s">
        <v>326</v>
      </c>
    </row>
    <row r="97" spans="2:65" s="11" customFormat="1" ht="13.5">
      <c r="B97" s="185"/>
      <c r="D97" s="186" t="s">
        <v>136</v>
      </c>
      <c r="E97" s="187" t="s">
        <v>5</v>
      </c>
      <c r="F97" s="188" t="s">
        <v>158</v>
      </c>
      <c r="H97" s="187" t="s">
        <v>5</v>
      </c>
      <c r="I97" s="189"/>
      <c r="L97" s="185"/>
      <c r="M97" s="190"/>
      <c r="N97" s="191"/>
      <c r="O97" s="191"/>
      <c r="P97" s="191"/>
      <c r="Q97" s="191"/>
      <c r="R97" s="191"/>
      <c r="S97" s="191"/>
      <c r="T97" s="192"/>
      <c r="AT97" s="187" t="s">
        <v>136</v>
      </c>
      <c r="AU97" s="187" t="s">
        <v>83</v>
      </c>
      <c r="AV97" s="11" t="s">
        <v>81</v>
      </c>
      <c r="AW97" s="11" t="s">
        <v>37</v>
      </c>
      <c r="AX97" s="11" t="s">
        <v>73</v>
      </c>
      <c r="AY97" s="187" t="s">
        <v>126</v>
      </c>
    </row>
    <row r="98" spans="2:65" s="11" customFormat="1" ht="13.5">
      <c r="B98" s="185"/>
      <c r="D98" s="186" t="s">
        <v>136</v>
      </c>
      <c r="E98" s="187" t="s">
        <v>5</v>
      </c>
      <c r="F98" s="188" t="s">
        <v>322</v>
      </c>
      <c r="H98" s="187" t="s">
        <v>5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7" t="s">
        <v>136</v>
      </c>
      <c r="AU98" s="187" t="s">
        <v>83</v>
      </c>
      <c r="AV98" s="11" t="s">
        <v>81</v>
      </c>
      <c r="AW98" s="11" t="s">
        <v>37</v>
      </c>
      <c r="AX98" s="11" t="s">
        <v>73</v>
      </c>
      <c r="AY98" s="187" t="s">
        <v>126</v>
      </c>
    </row>
    <row r="99" spans="2:65" s="12" customFormat="1" ht="13.5">
      <c r="B99" s="193"/>
      <c r="D99" s="186" t="s">
        <v>136</v>
      </c>
      <c r="E99" s="194" t="s">
        <v>5</v>
      </c>
      <c r="F99" s="195" t="s">
        <v>327</v>
      </c>
      <c r="H99" s="196">
        <v>506.54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136</v>
      </c>
      <c r="AU99" s="194" t="s">
        <v>83</v>
      </c>
      <c r="AV99" s="12" t="s">
        <v>83</v>
      </c>
      <c r="AW99" s="12" t="s">
        <v>37</v>
      </c>
      <c r="AX99" s="12" t="s">
        <v>73</v>
      </c>
      <c r="AY99" s="194" t="s">
        <v>126</v>
      </c>
    </row>
    <row r="100" spans="2:65" s="11" customFormat="1" ht="13.5">
      <c r="B100" s="185"/>
      <c r="D100" s="186" t="s">
        <v>136</v>
      </c>
      <c r="E100" s="187" t="s">
        <v>5</v>
      </c>
      <c r="F100" s="188" t="s">
        <v>324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136</v>
      </c>
      <c r="AU100" s="187" t="s">
        <v>83</v>
      </c>
      <c r="AV100" s="11" t="s">
        <v>81</v>
      </c>
      <c r="AW100" s="11" t="s">
        <v>37</v>
      </c>
      <c r="AX100" s="11" t="s">
        <v>73</v>
      </c>
      <c r="AY100" s="187" t="s">
        <v>126</v>
      </c>
    </row>
    <row r="101" spans="2:65" s="12" customFormat="1" ht="13.5">
      <c r="B101" s="193"/>
      <c r="D101" s="186" t="s">
        <v>136</v>
      </c>
      <c r="E101" s="194" t="s">
        <v>5</v>
      </c>
      <c r="F101" s="195" t="s">
        <v>328</v>
      </c>
      <c r="H101" s="196">
        <v>-103.36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136</v>
      </c>
      <c r="AU101" s="194" t="s">
        <v>83</v>
      </c>
      <c r="AV101" s="12" t="s">
        <v>83</v>
      </c>
      <c r="AW101" s="12" t="s">
        <v>37</v>
      </c>
      <c r="AX101" s="12" t="s">
        <v>73</v>
      </c>
      <c r="AY101" s="194" t="s">
        <v>126</v>
      </c>
    </row>
    <row r="102" spans="2:65" s="13" customFormat="1" ht="13.5">
      <c r="B102" s="201"/>
      <c r="D102" s="186" t="s">
        <v>136</v>
      </c>
      <c r="E102" s="202" t="s">
        <v>5</v>
      </c>
      <c r="F102" s="203" t="s">
        <v>139</v>
      </c>
      <c r="H102" s="204">
        <v>403.18</v>
      </c>
      <c r="I102" s="205"/>
      <c r="L102" s="201"/>
      <c r="M102" s="206"/>
      <c r="N102" s="207"/>
      <c r="O102" s="207"/>
      <c r="P102" s="207"/>
      <c r="Q102" s="207"/>
      <c r="R102" s="207"/>
      <c r="S102" s="207"/>
      <c r="T102" s="208"/>
      <c r="AT102" s="202" t="s">
        <v>136</v>
      </c>
      <c r="AU102" s="202" t="s">
        <v>83</v>
      </c>
      <c r="AV102" s="13" t="s">
        <v>134</v>
      </c>
      <c r="AW102" s="13" t="s">
        <v>37</v>
      </c>
      <c r="AX102" s="13" t="s">
        <v>81</v>
      </c>
      <c r="AY102" s="202" t="s">
        <v>126</v>
      </c>
    </row>
    <row r="103" spans="2:65" s="1" customFormat="1" ht="16.5" customHeight="1">
      <c r="B103" s="172"/>
      <c r="C103" s="173" t="s">
        <v>134</v>
      </c>
      <c r="D103" s="173" t="s">
        <v>129</v>
      </c>
      <c r="E103" s="174" t="s">
        <v>166</v>
      </c>
      <c r="F103" s="175" t="s">
        <v>171</v>
      </c>
      <c r="G103" s="176" t="s">
        <v>168</v>
      </c>
      <c r="H103" s="177">
        <v>38.195999999999998</v>
      </c>
      <c r="I103" s="178"/>
      <c r="J103" s="179">
        <f>ROUND(I103*H103,2)</f>
        <v>0</v>
      </c>
      <c r="K103" s="175" t="s">
        <v>5</v>
      </c>
      <c r="L103" s="40"/>
      <c r="M103" s="180" t="s">
        <v>5</v>
      </c>
      <c r="N103" s="181" t="s">
        <v>44</v>
      </c>
      <c r="O103" s="41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AR103" s="23" t="s">
        <v>134</v>
      </c>
      <c r="AT103" s="23" t="s">
        <v>129</v>
      </c>
      <c r="AU103" s="23" t="s">
        <v>83</v>
      </c>
      <c r="AY103" s="23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81</v>
      </c>
      <c r="BK103" s="184">
        <f>ROUND(I103*H103,2)</f>
        <v>0</v>
      </c>
      <c r="BL103" s="23" t="s">
        <v>134</v>
      </c>
      <c r="BM103" s="23" t="s">
        <v>329</v>
      </c>
    </row>
    <row r="104" spans="2:65" s="11" customFormat="1" ht="13.5">
      <c r="B104" s="185"/>
      <c r="D104" s="186" t="s">
        <v>136</v>
      </c>
      <c r="E104" s="187" t="s">
        <v>5</v>
      </c>
      <c r="F104" s="188" t="s">
        <v>158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136</v>
      </c>
      <c r="AU104" s="187" t="s">
        <v>83</v>
      </c>
      <c r="AV104" s="11" t="s">
        <v>81</v>
      </c>
      <c r="AW104" s="11" t="s">
        <v>37</v>
      </c>
      <c r="AX104" s="11" t="s">
        <v>73</v>
      </c>
      <c r="AY104" s="187" t="s">
        <v>126</v>
      </c>
    </row>
    <row r="105" spans="2:65" s="11" customFormat="1" ht="13.5">
      <c r="B105" s="185"/>
      <c r="D105" s="186" t="s">
        <v>136</v>
      </c>
      <c r="E105" s="187" t="s">
        <v>5</v>
      </c>
      <c r="F105" s="188" t="s">
        <v>322</v>
      </c>
      <c r="H105" s="187" t="s">
        <v>5</v>
      </c>
      <c r="I105" s="189"/>
      <c r="L105" s="185"/>
      <c r="M105" s="190"/>
      <c r="N105" s="191"/>
      <c r="O105" s="191"/>
      <c r="P105" s="191"/>
      <c r="Q105" s="191"/>
      <c r="R105" s="191"/>
      <c r="S105" s="191"/>
      <c r="T105" s="192"/>
      <c r="AT105" s="187" t="s">
        <v>136</v>
      </c>
      <c r="AU105" s="187" t="s">
        <v>83</v>
      </c>
      <c r="AV105" s="11" t="s">
        <v>81</v>
      </c>
      <c r="AW105" s="11" t="s">
        <v>37</v>
      </c>
      <c r="AX105" s="11" t="s">
        <v>73</v>
      </c>
      <c r="AY105" s="187" t="s">
        <v>126</v>
      </c>
    </row>
    <row r="106" spans="2:65" s="12" customFormat="1" ht="13.5">
      <c r="B106" s="193"/>
      <c r="D106" s="186" t="s">
        <v>136</v>
      </c>
      <c r="E106" s="194" t="s">
        <v>5</v>
      </c>
      <c r="F106" s="195" t="s">
        <v>330</v>
      </c>
      <c r="H106" s="196">
        <v>47.988</v>
      </c>
      <c r="I106" s="197"/>
      <c r="L106" s="193"/>
      <c r="M106" s="198"/>
      <c r="N106" s="199"/>
      <c r="O106" s="199"/>
      <c r="P106" s="199"/>
      <c r="Q106" s="199"/>
      <c r="R106" s="199"/>
      <c r="S106" s="199"/>
      <c r="T106" s="200"/>
      <c r="AT106" s="194" t="s">
        <v>136</v>
      </c>
      <c r="AU106" s="194" t="s">
        <v>83</v>
      </c>
      <c r="AV106" s="12" t="s">
        <v>83</v>
      </c>
      <c r="AW106" s="12" t="s">
        <v>37</v>
      </c>
      <c r="AX106" s="12" t="s">
        <v>73</v>
      </c>
      <c r="AY106" s="194" t="s">
        <v>126</v>
      </c>
    </row>
    <row r="107" spans="2:65" s="11" customFormat="1" ht="13.5">
      <c r="B107" s="185"/>
      <c r="D107" s="186" t="s">
        <v>136</v>
      </c>
      <c r="E107" s="187" t="s">
        <v>5</v>
      </c>
      <c r="F107" s="188" t="s">
        <v>324</v>
      </c>
      <c r="H107" s="187" t="s">
        <v>5</v>
      </c>
      <c r="I107" s="189"/>
      <c r="L107" s="185"/>
      <c r="M107" s="190"/>
      <c r="N107" s="191"/>
      <c r="O107" s="191"/>
      <c r="P107" s="191"/>
      <c r="Q107" s="191"/>
      <c r="R107" s="191"/>
      <c r="S107" s="191"/>
      <c r="T107" s="192"/>
      <c r="AT107" s="187" t="s">
        <v>136</v>
      </c>
      <c r="AU107" s="187" t="s">
        <v>83</v>
      </c>
      <c r="AV107" s="11" t="s">
        <v>81</v>
      </c>
      <c r="AW107" s="11" t="s">
        <v>37</v>
      </c>
      <c r="AX107" s="11" t="s">
        <v>73</v>
      </c>
      <c r="AY107" s="187" t="s">
        <v>126</v>
      </c>
    </row>
    <row r="108" spans="2:65" s="12" customFormat="1" ht="13.5">
      <c r="B108" s="193"/>
      <c r="D108" s="186" t="s">
        <v>136</v>
      </c>
      <c r="E108" s="194" t="s">
        <v>5</v>
      </c>
      <c r="F108" s="195" t="s">
        <v>331</v>
      </c>
      <c r="H108" s="196">
        <v>-9.7919999999999998</v>
      </c>
      <c r="I108" s="197"/>
      <c r="L108" s="193"/>
      <c r="M108" s="198"/>
      <c r="N108" s="199"/>
      <c r="O108" s="199"/>
      <c r="P108" s="199"/>
      <c r="Q108" s="199"/>
      <c r="R108" s="199"/>
      <c r="S108" s="199"/>
      <c r="T108" s="200"/>
      <c r="AT108" s="194" t="s">
        <v>136</v>
      </c>
      <c r="AU108" s="194" t="s">
        <v>83</v>
      </c>
      <c r="AV108" s="12" t="s">
        <v>83</v>
      </c>
      <c r="AW108" s="12" t="s">
        <v>37</v>
      </c>
      <c r="AX108" s="12" t="s">
        <v>73</v>
      </c>
      <c r="AY108" s="194" t="s">
        <v>126</v>
      </c>
    </row>
    <row r="109" spans="2:65" s="13" customFormat="1" ht="13.5">
      <c r="B109" s="201"/>
      <c r="D109" s="186" t="s">
        <v>136</v>
      </c>
      <c r="E109" s="202" t="s">
        <v>5</v>
      </c>
      <c r="F109" s="203" t="s">
        <v>139</v>
      </c>
      <c r="H109" s="204">
        <v>38.195999999999998</v>
      </c>
      <c r="I109" s="205"/>
      <c r="L109" s="201"/>
      <c r="M109" s="206"/>
      <c r="N109" s="207"/>
      <c r="O109" s="207"/>
      <c r="P109" s="207"/>
      <c r="Q109" s="207"/>
      <c r="R109" s="207"/>
      <c r="S109" s="207"/>
      <c r="T109" s="208"/>
      <c r="AT109" s="202" t="s">
        <v>136</v>
      </c>
      <c r="AU109" s="202" t="s">
        <v>83</v>
      </c>
      <c r="AV109" s="13" t="s">
        <v>134</v>
      </c>
      <c r="AW109" s="13" t="s">
        <v>37</v>
      </c>
      <c r="AX109" s="13" t="s">
        <v>81</v>
      </c>
      <c r="AY109" s="202" t="s">
        <v>126</v>
      </c>
    </row>
    <row r="110" spans="2:65" s="1" customFormat="1" ht="16.5" customHeight="1">
      <c r="B110" s="172"/>
      <c r="C110" s="173" t="s">
        <v>156</v>
      </c>
      <c r="D110" s="173" t="s">
        <v>129</v>
      </c>
      <c r="E110" s="174" t="s">
        <v>332</v>
      </c>
      <c r="F110" s="175" t="s">
        <v>333</v>
      </c>
      <c r="G110" s="176" t="s">
        <v>148</v>
      </c>
      <c r="H110" s="177">
        <v>5.44</v>
      </c>
      <c r="I110" s="178"/>
      <c r="J110" s="179">
        <f>ROUND(I110*H110,2)</f>
        <v>0</v>
      </c>
      <c r="K110" s="175" t="s">
        <v>5</v>
      </c>
      <c r="L110" s="40"/>
      <c r="M110" s="180" t="s">
        <v>5</v>
      </c>
      <c r="N110" s="181" t="s">
        <v>44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134</v>
      </c>
      <c r="AT110" s="23" t="s">
        <v>129</v>
      </c>
      <c r="AU110" s="23" t="s">
        <v>83</v>
      </c>
      <c r="AY110" s="23" t="s">
        <v>126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81</v>
      </c>
      <c r="BK110" s="184">
        <f>ROUND(I110*H110,2)</f>
        <v>0</v>
      </c>
      <c r="BL110" s="23" t="s">
        <v>134</v>
      </c>
      <c r="BM110" s="23" t="s">
        <v>334</v>
      </c>
    </row>
    <row r="111" spans="2:65" s="11" customFormat="1" ht="13.5">
      <c r="B111" s="185"/>
      <c r="D111" s="186" t="s">
        <v>136</v>
      </c>
      <c r="E111" s="187" t="s">
        <v>5</v>
      </c>
      <c r="F111" s="188" t="s">
        <v>335</v>
      </c>
      <c r="H111" s="187" t="s">
        <v>5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7" t="s">
        <v>136</v>
      </c>
      <c r="AU111" s="187" t="s">
        <v>83</v>
      </c>
      <c r="AV111" s="11" t="s">
        <v>81</v>
      </c>
      <c r="AW111" s="11" t="s">
        <v>37</v>
      </c>
      <c r="AX111" s="11" t="s">
        <v>73</v>
      </c>
      <c r="AY111" s="187" t="s">
        <v>126</v>
      </c>
    </row>
    <row r="112" spans="2:65" s="12" customFormat="1" ht="13.5">
      <c r="B112" s="193"/>
      <c r="D112" s="186" t="s">
        <v>136</v>
      </c>
      <c r="E112" s="194" t="s">
        <v>5</v>
      </c>
      <c r="F112" s="195" t="s">
        <v>336</v>
      </c>
      <c r="H112" s="196">
        <v>3.44</v>
      </c>
      <c r="I112" s="197"/>
      <c r="L112" s="193"/>
      <c r="M112" s="198"/>
      <c r="N112" s="199"/>
      <c r="O112" s="199"/>
      <c r="P112" s="199"/>
      <c r="Q112" s="199"/>
      <c r="R112" s="199"/>
      <c r="S112" s="199"/>
      <c r="T112" s="200"/>
      <c r="AT112" s="194" t="s">
        <v>136</v>
      </c>
      <c r="AU112" s="194" t="s">
        <v>83</v>
      </c>
      <c r="AV112" s="12" t="s">
        <v>83</v>
      </c>
      <c r="AW112" s="12" t="s">
        <v>37</v>
      </c>
      <c r="AX112" s="12" t="s">
        <v>73</v>
      </c>
      <c r="AY112" s="194" t="s">
        <v>126</v>
      </c>
    </row>
    <row r="113" spans="2:65" s="11" customFormat="1" ht="13.5">
      <c r="B113" s="185"/>
      <c r="D113" s="186" t="s">
        <v>136</v>
      </c>
      <c r="E113" s="187" t="s">
        <v>5</v>
      </c>
      <c r="F113" s="188" t="s">
        <v>337</v>
      </c>
      <c r="H113" s="187" t="s">
        <v>5</v>
      </c>
      <c r="I113" s="189"/>
      <c r="L113" s="185"/>
      <c r="M113" s="190"/>
      <c r="N113" s="191"/>
      <c r="O113" s="191"/>
      <c r="P113" s="191"/>
      <c r="Q113" s="191"/>
      <c r="R113" s="191"/>
      <c r="S113" s="191"/>
      <c r="T113" s="192"/>
      <c r="AT113" s="187" t="s">
        <v>136</v>
      </c>
      <c r="AU113" s="187" t="s">
        <v>83</v>
      </c>
      <c r="AV113" s="11" t="s">
        <v>81</v>
      </c>
      <c r="AW113" s="11" t="s">
        <v>37</v>
      </c>
      <c r="AX113" s="11" t="s">
        <v>73</v>
      </c>
      <c r="AY113" s="187" t="s">
        <v>126</v>
      </c>
    </row>
    <row r="114" spans="2:65" s="12" customFormat="1" ht="13.5">
      <c r="B114" s="193"/>
      <c r="D114" s="186" t="s">
        <v>136</v>
      </c>
      <c r="E114" s="194" t="s">
        <v>5</v>
      </c>
      <c r="F114" s="195" t="s">
        <v>338</v>
      </c>
      <c r="H114" s="196">
        <v>2</v>
      </c>
      <c r="I114" s="197"/>
      <c r="L114" s="193"/>
      <c r="M114" s="198"/>
      <c r="N114" s="199"/>
      <c r="O114" s="199"/>
      <c r="P114" s="199"/>
      <c r="Q114" s="199"/>
      <c r="R114" s="199"/>
      <c r="S114" s="199"/>
      <c r="T114" s="200"/>
      <c r="AT114" s="194" t="s">
        <v>136</v>
      </c>
      <c r="AU114" s="194" t="s">
        <v>83</v>
      </c>
      <c r="AV114" s="12" t="s">
        <v>83</v>
      </c>
      <c r="AW114" s="12" t="s">
        <v>37</v>
      </c>
      <c r="AX114" s="12" t="s">
        <v>73</v>
      </c>
      <c r="AY114" s="194" t="s">
        <v>126</v>
      </c>
    </row>
    <row r="115" spans="2:65" s="13" customFormat="1" ht="13.5">
      <c r="B115" s="201"/>
      <c r="D115" s="186" t="s">
        <v>136</v>
      </c>
      <c r="E115" s="202" t="s">
        <v>5</v>
      </c>
      <c r="F115" s="203" t="s">
        <v>139</v>
      </c>
      <c r="H115" s="204">
        <v>5.44</v>
      </c>
      <c r="I115" s="205"/>
      <c r="L115" s="201"/>
      <c r="M115" s="206"/>
      <c r="N115" s="207"/>
      <c r="O115" s="207"/>
      <c r="P115" s="207"/>
      <c r="Q115" s="207"/>
      <c r="R115" s="207"/>
      <c r="S115" s="207"/>
      <c r="T115" s="208"/>
      <c r="AT115" s="202" t="s">
        <v>136</v>
      </c>
      <c r="AU115" s="202" t="s">
        <v>83</v>
      </c>
      <c r="AV115" s="13" t="s">
        <v>134</v>
      </c>
      <c r="AW115" s="13" t="s">
        <v>37</v>
      </c>
      <c r="AX115" s="13" t="s">
        <v>81</v>
      </c>
      <c r="AY115" s="202" t="s">
        <v>126</v>
      </c>
    </row>
    <row r="116" spans="2:65" s="1" customFormat="1" ht="25.5" customHeight="1">
      <c r="B116" s="172"/>
      <c r="C116" s="173" t="s">
        <v>160</v>
      </c>
      <c r="D116" s="173" t="s">
        <v>129</v>
      </c>
      <c r="E116" s="174" t="s">
        <v>339</v>
      </c>
      <c r="F116" s="175" t="s">
        <v>340</v>
      </c>
      <c r="G116" s="176" t="s">
        <v>197</v>
      </c>
      <c r="H116" s="177">
        <v>8</v>
      </c>
      <c r="I116" s="178"/>
      <c r="J116" s="179">
        <f>ROUND(I116*H116,2)</f>
        <v>0</v>
      </c>
      <c r="K116" s="175" t="s">
        <v>133</v>
      </c>
      <c r="L116" s="40"/>
      <c r="M116" s="180" t="s">
        <v>5</v>
      </c>
      <c r="N116" s="181" t="s">
        <v>44</v>
      </c>
      <c r="O116" s="41"/>
      <c r="P116" s="182">
        <f>O116*H116</f>
        <v>0</v>
      </c>
      <c r="Q116" s="182">
        <v>7.1050000000000002E-2</v>
      </c>
      <c r="R116" s="182">
        <f>Q116*H116</f>
        <v>0.56840000000000002</v>
      </c>
      <c r="S116" s="182">
        <v>0</v>
      </c>
      <c r="T116" s="183">
        <f>S116*H116</f>
        <v>0</v>
      </c>
      <c r="AR116" s="23" t="s">
        <v>134</v>
      </c>
      <c r="AT116" s="23" t="s">
        <v>129</v>
      </c>
      <c r="AU116" s="23" t="s">
        <v>83</v>
      </c>
      <c r="AY116" s="23" t="s">
        <v>126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81</v>
      </c>
      <c r="BK116" s="184">
        <f>ROUND(I116*H116,2)</f>
        <v>0</v>
      </c>
      <c r="BL116" s="23" t="s">
        <v>134</v>
      </c>
      <c r="BM116" s="23" t="s">
        <v>341</v>
      </c>
    </row>
    <row r="117" spans="2:65" s="11" customFormat="1" ht="13.5">
      <c r="B117" s="185"/>
      <c r="D117" s="186" t="s">
        <v>136</v>
      </c>
      <c r="E117" s="187" t="s">
        <v>5</v>
      </c>
      <c r="F117" s="188" t="s">
        <v>342</v>
      </c>
      <c r="H117" s="187" t="s">
        <v>5</v>
      </c>
      <c r="I117" s="189"/>
      <c r="L117" s="185"/>
      <c r="M117" s="190"/>
      <c r="N117" s="191"/>
      <c r="O117" s="191"/>
      <c r="P117" s="191"/>
      <c r="Q117" s="191"/>
      <c r="R117" s="191"/>
      <c r="S117" s="191"/>
      <c r="T117" s="192"/>
      <c r="AT117" s="187" t="s">
        <v>136</v>
      </c>
      <c r="AU117" s="187" t="s">
        <v>83</v>
      </c>
      <c r="AV117" s="11" t="s">
        <v>81</v>
      </c>
      <c r="AW117" s="11" t="s">
        <v>37</v>
      </c>
      <c r="AX117" s="11" t="s">
        <v>73</v>
      </c>
      <c r="AY117" s="187" t="s">
        <v>126</v>
      </c>
    </row>
    <row r="118" spans="2:65" s="12" customFormat="1" ht="13.5">
      <c r="B118" s="193"/>
      <c r="D118" s="186" t="s">
        <v>136</v>
      </c>
      <c r="E118" s="194" t="s">
        <v>5</v>
      </c>
      <c r="F118" s="195" t="s">
        <v>173</v>
      </c>
      <c r="H118" s="196">
        <v>8</v>
      </c>
      <c r="I118" s="197"/>
      <c r="L118" s="193"/>
      <c r="M118" s="198"/>
      <c r="N118" s="199"/>
      <c r="O118" s="199"/>
      <c r="P118" s="199"/>
      <c r="Q118" s="199"/>
      <c r="R118" s="199"/>
      <c r="S118" s="199"/>
      <c r="T118" s="200"/>
      <c r="AT118" s="194" t="s">
        <v>136</v>
      </c>
      <c r="AU118" s="194" t="s">
        <v>83</v>
      </c>
      <c r="AV118" s="12" t="s">
        <v>83</v>
      </c>
      <c r="AW118" s="12" t="s">
        <v>37</v>
      </c>
      <c r="AX118" s="12" t="s">
        <v>73</v>
      </c>
      <c r="AY118" s="194" t="s">
        <v>126</v>
      </c>
    </row>
    <row r="119" spans="2:65" s="13" customFormat="1" ht="13.5">
      <c r="B119" s="201"/>
      <c r="D119" s="186" t="s">
        <v>136</v>
      </c>
      <c r="E119" s="202" t="s">
        <v>5</v>
      </c>
      <c r="F119" s="203" t="s">
        <v>139</v>
      </c>
      <c r="H119" s="204">
        <v>8</v>
      </c>
      <c r="I119" s="205"/>
      <c r="L119" s="201"/>
      <c r="M119" s="206"/>
      <c r="N119" s="207"/>
      <c r="O119" s="207"/>
      <c r="P119" s="207"/>
      <c r="Q119" s="207"/>
      <c r="R119" s="207"/>
      <c r="S119" s="207"/>
      <c r="T119" s="208"/>
      <c r="AT119" s="202" t="s">
        <v>136</v>
      </c>
      <c r="AU119" s="202" t="s">
        <v>83</v>
      </c>
      <c r="AV119" s="13" t="s">
        <v>134</v>
      </c>
      <c r="AW119" s="13" t="s">
        <v>37</v>
      </c>
      <c r="AX119" s="13" t="s">
        <v>81</v>
      </c>
      <c r="AY119" s="202" t="s">
        <v>126</v>
      </c>
    </row>
    <row r="120" spans="2:65" s="10" customFormat="1" ht="29.85" customHeight="1">
      <c r="B120" s="159"/>
      <c r="D120" s="160" t="s">
        <v>72</v>
      </c>
      <c r="E120" s="170" t="s">
        <v>83</v>
      </c>
      <c r="F120" s="170" t="s">
        <v>343</v>
      </c>
      <c r="I120" s="162"/>
      <c r="J120" s="171">
        <f>BK120</f>
        <v>0</v>
      </c>
      <c r="L120" s="159"/>
      <c r="M120" s="164"/>
      <c r="N120" s="165"/>
      <c r="O120" s="165"/>
      <c r="P120" s="166">
        <f>SUM(P121:P199)</f>
        <v>0</v>
      </c>
      <c r="Q120" s="165"/>
      <c r="R120" s="166">
        <f>SUM(R121:R199)</f>
        <v>10.765740559999999</v>
      </c>
      <c r="S120" s="165"/>
      <c r="T120" s="167">
        <f>SUM(T121:T199)</f>
        <v>0</v>
      </c>
      <c r="AR120" s="160" t="s">
        <v>81</v>
      </c>
      <c r="AT120" s="168" t="s">
        <v>72</v>
      </c>
      <c r="AU120" s="168" t="s">
        <v>81</v>
      </c>
      <c r="AY120" s="160" t="s">
        <v>126</v>
      </c>
      <c r="BK120" s="169">
        <f>SUM(BK121:BK199)</f>
        <v>0</v>
      </c>
    </row>
    <row r="121" spans="2:65" s="1" customFormat="1" ht="16.5" customHeight="1">
      <c r="B121" s="172"/>
      <c r="C121" s="173" t="s">
        <v>165</v>
      </c>
      <c r="D121" s="173" t="s">
        <v>129</v>
      </c>
      <c r="E121" s="174" t="s">
        <v>344</v>
      </c>
      <c r="F121" s="175" t="s">
        <v>345</v>
      </c>
      <c r="G121" s="176" t="s">
        <v>148</v>
      </c>
      <c r="H121" s="177">
        <v>1</v>
      </c>
      <c r="I121" s="178"/>
      <c r="J121" s="179">
        <f>ROUND(I121*H121,2)</f>
        <v>0</v>
      </c>
      <c r="K121" s="175" t="s">
        <v>5</v>
      </c>
      <c r="L121" s="40"/>
      <c r="M121" s="180" t="s">
        <v>5</v>
      </c>
      <c r="N121" s="181" t="s">
        <v>44</v>
      </c>
      <c r="O121" s="41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AR121" s="23" t="s">
        <v>134</v>
      </c>
      <c r="AT121" s="23" t="s">
        <v>129</v>
      </c>
      <c r="AU121" s="23" t="s">
        <v>83</v>
      </c>
      <c r="AY121" s="23" t="s">
        <v>126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23" t="s">
        <v>81</v>
      </c>
      <c r="BK121" s="184">
        <f>ROUND(I121*H121,2)</f>
        <v>0</v>
      </c>
      <c r="BL121" s="23" t="s">
        <v>134</v>
      </c>
      <c r="BM121" s="23" t="s">
        <v>346</v>
      </c>
    </row>
    <row r="122" spans="2:65" s="11" customFormat="1" ht="13.5">
      <c r="B122" s="185"/>
      <c r="D122" s="186" t="s">
        <v>136</v>
      </c>
      <c r="E122" s="187" t="s">
        <v>5</v>
      </c>
      <c r="F122" s="188" t="s">
        <v>347</v>
      </c>
      <c r="H122" s="187" t="s">
        <v>5</v>
      </c>
      <c r="I122" s="189"/>
      <c r="L122" s="185"/>
      <c r="M122" s="190"/>
      <c r="N122" s="191"/>
      <c r="O122" s="191"/>
      <c r="P122" s="191"/>
      <c r="Q122" s="191"/>
      <c r="R122" s="191"/>
      <c r="S122" s="191"/>
      <c r="T122" s="192"/>
      <c r="AT122" s="187" t="s">
        <v>136</v>
      </c>
      <c r="AU122" s="187" t="s">
        <v>83</v>
      </c>
      <c r="AV122" s="11" t="s">
        <v>81</v>
      </c>
      <c r="AW122" s="11" t="s">
        <v>37</v>
      </c>
      <c r="AX122" s="11" t="s">
        <v>73</v>
      </c>
      <c r="AY122" s="187" t="s">
        <v>126</v>
      </c>
    </row>
    <row r="123" spans="2:65" s="11" customFormat="1" ht="27">
      <c r="B123" s="185"/>
      <c r="D123" s="186" t="s">
        <v>136</v>
      </c>
      <c r="E123" s="187" t="s">
        <v>5</v>
      </c>
      <c r="F123" s="188" t="s">
        <v>348</v>
      </c>
      <c r="H123" s="187" t="s">
        <v>5</v>
      </c>
      <c r="I123" s="189"/>
      <c r="L123" s="185"/>
      <c r="M123" s="190"/>
      <c r="N123" s="191"/>
      <c r="O123" s="191"/>
      <c r="P123" s="191"/>
      <c r="Q123" s="191"/>
      <c r="R123" s="191"/>
      <c r="S123" s="191"/>
      <c r="T123" s="192"/>
      <c r="AT123" s="187" t="s">
        <v>136</v>
      </c>
      <c r="AU123" s="187" t="s">
        <v>83</v>
      </c>
      <c r="AV123" s="11" t="s">
        <v>81</v>
      </c>
      <c r="AW123" s="11" t="s">
        <v>37</v>
      </c>
      <c r="AX123" s="11" t="s">
        <v>73</v>
      </c>
      <c r="AY123" s="187" t="s">
        <v>126</v>
      </c>
    </row>
    <row r="124" spans="2:65" s="12" customFormat="1" ht="13.5">
      <c r="B124" s="193"/>
      <c r="D124" s="186" t="s">
        <v>136</v>
      </c>
      <c r="E124" s="194" t="s">
        <v>5</v>
      </c>
      <c r="F124" s="195" t="s">
        <v>81</v>
      </c>
      <c r="H124" s="196">
        <v>1</v>
      </c>
      <c r="I124" s="197"/>
      <c r="L124" s="193"/>
      <c r="M124" s="198"/>
      <c r="N124" s="199"/>
      <c r="O124" s="199"/>
      <c r="P124" s="199"/>
      <c r="Q124" s="199"/>
      <c r="R124" s="199"/>
      <c r="S124" s="199"/>
      <c r="T124" s="200"/>
      <c r="AT124" s="194" t="s">
        <v>136</v>
      </c>
      <c r="AU124" s="194" t="s">
        <v>83</v>
      </c>
      <c r="AV124" s="12" t="s">
        <v>83</v>
      </c>
      <c r="AW124" s="12" t="s">
        <v>37</v>
      </c>
      <c r="AX124" s="12" t="s">
        <v>73</v>
      </c>
      <c r="AY124" s="194" t="s">
        <v>126</v>
      </c>
    </row>
    <row r="125" spans="2:65" s="13" customFormat="1" ht="13.5">
      <c r="B125" s="201"/>
      <c r="D125" s="186" t="s">
        <v>136</v>
      </c>
      <c r="E125" s="202" t="s">
        <v>5</v>
      </c>
      <c r="F125" s="203" t="s">
        <v>139</v>
      </c>
      <c r="H125" s="204">
        <v>1</v>
      </c>
      <c r="I125" s="205"/>
      <c r="L125" s="201"/>
      <c r="M125" s="206"/>
      <c r="N125" s="207"/>
      <c r="O125" s="207"/>
      <c r="P125" s="207"/>
      <c r="Q125" s="207"/>
      <c r="R125" s="207"/>
      <c r="S125" s="207"/>
      <c r="T125" s="208"/>
      <c r="AT125" s="202" t="s">
        <v>136</v>
      </c>
      <c r="AU125" s="202" t="s">
        <v>83</v>
      </c>
      <c r="AV125" s="13" t="s">
        <v>134</v>
      </c>
      <c r="AW125" s="13" t="s">
        <v>37</v>
      </c>
      <c r="AX125" s="13" t="s">
        <v>81</v>
      </c>
      <c r="AY125" s="202" t="s">
        <v>126</v>
      </c>
    </row>
    <row r="126" spans="2:65" s="1" customFormat="1" ht="16.5" customHeight="1">
      <c r="B126" s="172"/>
      <c r="C126" s="173" t="s">
        <v>173</v>
      </c>
      <c r="D126" s="173" t="s">
        <v>129</v>
      </c>
      <c r="E126" s="174" t="s">
        <v>349</v>
      </c>
      <c r="F126" s="175" t="s">
        <v>350</v>
      </c>
      <c r="G126" s="176" t="s">
        <v>197</v>
      </c>
      <c r="H126" s="177">
        <v>10</v>
      </c>
      <c r="I126" s="178"/>
      <c r="J126" s="179">
        <f>ROUND(I126*H126,2)</f>
        <v>0</v>
      </c>
      <c r="K126" s="175" t="s">
        <v>5</v>
      </c>
      <c r="L126" s="40"/>
      <c r="M126" s="180" t="s">
        <v>5</v>
      </c>
      <c r="N126" s="181" t="s">
        <v>44</v>
      </c>
      <c r="O126" s="41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AR126" s="23" t="s">
        <v>134</v>
      </c>
      <c r="AT126" s="23" t="s">
        <v>129</v>
      </c>
      <c r="AU126" s="23" t="s">
        <v>83</v>
      </c>
      <c r="AY126" s="23" t="s">
        <v>126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23" t="s">
        <v>81</v>
      </c>
      <c r="BK126" s="184">
        <f>ROUND(I126*H126,2)</f>
        <v>0</v>
      </c>
      <c r="BL126" s="23" t="s">
        <v>134</v>
      </c>
      <c r="BM126" s="23" t="s">
        <v>351</v>
      </c>
    </row>
    <row r="127" spans="2:65" s="11" customFormat="1" ht="13.5">
      <c r="B127" s="185"/>
      <c r="D127" s="186" t="s">
        <v>136</v>
      </c>
      <c r="E127" s="187" t="s">
        <v>5</v>
      </c>
      <c r="F127" s="188" t="s">
        <v>352</v>
      </c>
      <c r="H127" s="187" t="s">
        <v>5</v>
      </c>
      <c r="I127" s="189"/>
      <c r="L127" s="185"/>
      <c r="M127" s="190"/>
      <c r="N127" s="191"/>
      <c r="O127" s="191"/>
      <c r="P127" s="191"/>
      <c r="Q127" s="191"/>
      <c r="R127" s="191"/>
      <c r="S127" s="191"/>
      <c r="T127" s="192"/>
      <c r="AT127" s="187" t="s">
        <v>136</v>
      </c>
      <c r="AU127" s="187" t="s">
        <v>83</v>
      </c>
      <c r="AV127" s="11" t="s">
        <v>81</v>
      </c>
      <c r="AW127" s="11" t="s">
        <v>37</v>
      </c>
      <c r="AX127" s="11" t="s">
        <v>73</v>
      </c>
      <c r="AY127" s="187" t="s">
        <v>126</v>
      </c>
    </row>
    <row r="128" spans="2:65" s="12" customFormat="1" ht="13.5">
      <c r="B128" s="193"/>
      <c r="D128" s="186" t="s">
        <v>136</v>
      </c>
      <c r="E128" s="194" t="s">
        <v>5</v>
      </c>
      <c r="F128" s="195" t="s">
        <v>183</v>
      </c>
      <c r="H128" s="196">
        <v>10</v>
      </c>
      <c r="I128" s="197"/>
      <c r="L128" s="193"/>
      <c r="M128" s="198"/>
      <c r="N128" s="199"/>
      <c r="O128" s="199"/>
      <c r="P128" s="199"/>
      <c r="Q128" s="199"/>
      <c r="R128" s="199"/>
      <c r="S128" s="199"/>
      <c r="T128" s="200"/>
      <c r="AT128" s="194" t="s">
        <v>136</v>
      </c>
      <c r="AU128" s="194" t="s">
        <v>83</v>
      </c>
      <c r="AV128" s="12" t="s">
        <v>83</v>
      </c>
      <c r="AW128" s="12" t="s">
        <v>37</v>
      </c>
      <c r="AX128" s="12" t="s">
        <v>73</v>
      </c>
      <c r="AY128" s="194" t="s">
        <v>126</v>
      </c>
    </row>
    <row r="129" spans="2:65" s="13" customFormat="1" ht="13.5">
      <c r="B129" s="201"/>
      <c r="D129" s="186" t="s">
        <v>136</v>
      </c>
      <c r="E129" s="202" t="s">
        <v>5</v>
      </c>
      <c r="F129" s="203" t="s">
        <v>139</v>
      </c>
      <c r="H129" s="204">
        <v>10</v>
      </c>
      <c r="I129" s="205"/>
      <c r="L129" s="201"/>
      <c r="M129" s="206"/>
      <c r="N129" s="207"/>
      <c r="O129" s="207"/>
      <c r="P129" s="207"/>
      <c r="Q129" s="207"/>
      <c r="R129" s="207"/>
      <c r="S129" s="207"/>
      <c r="T129" s="208"/>
      <c r="AT129" s="202" t="s">
        <v>136</v>
      </c>
      <c r="AU129" s="202" t="s">
        <v>83</v>
      </c>
      <c r="AV129" s="13" t="s">
        <v>134</v>
      </c>
      <c r="AW129" s="13" t="s">
        <v>37</v>
      </c>
      <c r="AX129" s="13" t="s">
        <v>81</v>
      </c>
      <c r="AY129" s="202" t="s">
        <v>126</v>
      </c>
    </row>
    <row r="130" spans="2:65" s="1" customFormat="1" ht="25.5" customHeight="1">
      <c r="B130" s="172"/>
      <c r="C130" s="173" t="s">
        <v>177</v>
      </c>
      <c r="D130" s="173" t="s">
        <v>129</v>
      </c>
      <c r="E130" s="174" t="s">
        <v>353</v>
      </c>
      <c r="F130" s="175" t="s">
        <v>354</v>
      </c>
      <c r="G130" s="176" t="s">
        <v>197</v>
      </c>
      <c r="H130" s="177">
        <v>43.2</v>
      </c>
      <c r="I130" s="178"/>
      <c r="J130" s="179">
        <f>ROUND(I130*H130,2)</f>
        <v>0</v>
      </c>
      <c r="K130" s="175" t="s">
        <v>133</v>
      </c>
      <c r="L130" s="40"/>
      <c r="M130" s="180" t="s">
        <v>5</v>
      </c>
      <c r="N130" s="181" t="s">
        <v>44</v>
      </c>
      <c r="O130" s="41"/>
      <c r="P130" s="182">
        <f>O130*H130</f>
        <v>0</v>
      </c>
      <c r="Q130" s="182">
        <v>6.8999999999999997E-4</v>
      </c>
      <c r="R130" s="182">
        <f>Q130*H130</f>
        <v>2.9808000000000001E-2</v>
      </c>
      <c r="S130" s="182">
        <v>0</v>
      </c>
      <c r="T130" s="183">
        <f>S130*H130</f>
        <v>0</v>
      </c>
      <c r="AR130" s="23" t="s">
        <v>134</v>
      </c>
      <c r="AT130" s="23" t="s">
        <v>129</v>
      </c>
      <c r="AU130" s="23" t="s">
        <v>83</v>
      </c>
      <c r="AY130" s="23" t="s">
        <v>126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23" t="s">
        <v>81</v>
      </c>
      <c r="BK130" s="184">
        <f>ROUND(I130*H130,2)</f>
        <v>0</v>
      </c>
      <c r="BL130" s="23" t="s">
        <v>134</v>
      </c>
      <c r="BM130" s="23" t="s">
        <v>355</v>
      </c>
    </row>
    <row r="131" spans="2:65" s="11" customFormat="1" ht="13.5">
      <c r="B131" s="185"/>
      <c r="D131" s="186" t="s">
        <v>136</v>
      </c>
      <c r="E131" s="187" t="s">
        <v>5</v>
      </c>
      <c r="F131" s="188" t="s">
        <v>356</v>
      </c>
      <c r="H131" s="187" t="s">
        <v>5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136</v>
      </c>
      <c r="AU131" s="187" t="s">
        <v>83</v>
      </c>
      <c r="AV131" s="11" t="s">
        <v>81</v>
      </c>
      <c r="AW131" s="11" t="s">
        <v>37</v>
      </c>
      <c r="AX131" s="11" t="s">
        <v>73</v>
      </c>
      <c r="AY131" s="187" t="s">
        <v>126</v>
      </c>
    </row>
    <row r="132" spans="2:65" s="12" customFormat="1" ht="13.5">
      <c r="B132" s="193"/>
      <c r="D132" s="186" t="s">
        <v>136</v>
      </c>
      <c r="E132" s="194" t="s">
        <v>5</v>
      </c>
      <c r="F132" s="195" t="s">
        <v>357</v>
      </c>
      <c r="H132" s="196">
        <v>43.2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136</v>
      </c>
      <c r="AU132" s="194" t="s">
        <v>83</v>
      </c>
      <c r="AV132" s="12" t="s">
        <v>83</v>
      </c>
      <c r="AW132" s="12" t="s">
        <v>37</v>
      </c>
      <c r="AX132" s="12" t="s">
        <v>73</v>
      </c>
      <c r="AY132" s="194" t="s">
        <v>126</v>
      </c>
    </row>
    <row r="133" spans="2:65" s="13" customFormat="1" ht="13.5">
      <c r="B133" s="201"/>
      <c r="D133" s="186" t="s">
        <v>136</v>
      </c>
      <c r="E133" s="202" t="s">
        <v>5</v>
      </c>
      <c r="F133" s="203" t="s">
        <v>139</v>
      </c>
      <c r="H133" s="204">
        <v>43.2</v>
      </c>
      <c r="I133" s="205"/>
      <c r="L133" s="201"/>
      <c r="M133" s="206"/>
      <c r="N133" s="207"/>
      <c r="O133" s="207"/>
      <c r="P133" s="207"/>
      <c r="Q133" s="207"/>
      <c r="R133" s="207"/>
      <c r="S133" s="207"/>
      <c r="T133" s="208"/>
      <c r="AT133" s="202" t="s">
        <v>136</v>
      </c>
      <c r="AU133" s="202" t="s">
        <v>83</v>
      </c>
      <c r="AV133" s="13" t="s">
        <v>134</v>
      </c>
      <c r="AW133" s="13" t="s">
        <v>37</v>
      </c>
      <c r="AX133" s="13" t="s">
        <v>81</v>
      </c>
      <c r="AY133" s="202" t="s">
        <v>126</v>
      </c>
    </row>
    <row r="134" spans="2:65" s="1" customFormat="1" ht="16.5" customHeight="1">
      <c r="B134" s="172"/>
      <c r="C134" s="173" t="s">
        <v>183</v>
      </c>
      <c r="D134" s="173" t="s">
        <v>129</v>
      </c>
      <c r="E134" s="174" t="s">
        <v>358</v>
      </c>
      <c r="F134" s="175" t="s">
        <v>359</v>
      </c>
      <c r="G134" s="176" t="s">
        <v>132</v>
      </c>
      <c r="H134" s="177">
        <v>12.5</v>
      </c>
      <c r="I134" s="178"/>
      <c r="J134" s="179">
        <f>ROUND(I134*H134,2)</f>
        <v>0</v>
      </c>
      <c r="K134" s="175" t="s">
        <v>5</v>
      </c>
      <c r="L134" s="40"/>
      <c r="M134" s="180" t="s">
        <v>5</v>
      </c>
      <c r="N134" s="181" t="s">
        <v>44</v>
      </c>
      <c r="O134" s="4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AR134" s="23" t="s">
        <v>134</v>
      </c>
      <c r="AT134" s="23" t="s">
        <v>129</v>
      </c>
      <c r="AU134" s="23" t="s">
        <v>83</v>
      </c>
      <c r="AY134" s="23" t="s">
        <v>126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23" t="s">
        <v>81</v>
      </c>
      <c r="BK134" s="184">
        <f>ROUND(I134*H134,2)</f>
        <v>0</v>
      </c>
      <c r="BL134" s="23" t="s">
        <v>134</v>
      </c>
      <c r="BM134" s="23" t="s">
        <v>360</v>
      </c>
    </row>
    <row r="135" spans="2:65" s="11" customFormat="1" ht="13.5">
      <c r="B135" s="185"/>
      <c r="D135" s="186" t="s">
        <v>136</v>
      </c>
      <c r="E135" s="187" t="s">
        <v>5</v>
      </c>
      <c r="F135" s="188" t="s">
        <v>359</v>
      </c>
      <c r="H135" s="187" t="s">
        <v>5</v>
      </c>
      <c r="I135" s="189"/>
      <c r="L135" s="185"/>
      <c r="M135" s="190"/>
      <c r="N135" s="191"/>
      <c r="O135" s="191"/>
      <c r="P135" s="191"/>
      <c r="Q135" s="191"/>
      <c r="R135" s="191"/>
      <c r="S135" s="191"/>
      <c r="T135" s="192"/>
      <c r="AT135" s="187" t="s">
        <v>136</v>
      </c>
      <c r="AU135" s="187" t="s">
        <v>83</v>
      </c>
      <c r="AV135" s="11" t="s">
        <v>81</v>
      </c>
      <c r="AW135" s="11" t="s">
        <v>37</v>
      </c>
      <c r="AX135" s="11" t="s">
        <v>73</v>
      </c>
      <c r="AY135" s="187" t="s">
        <v>126</v>
      </c>
    </row>
    <row r="136" spans="2:65" s="12" customFormat="1" ht="13.5">
      <c r="B136" s="193"/>
      <c r="D136" s="186" t="s">
        <v>136</v>
      </c>
      <c r="E136" s="194" t="s">
        <v>5</v>
      </c>
      <c r="F136" s="195" t="s">
        <v>361</v>
      </c>
      <c r="H136" s="196">
        <v>10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136</v>
      </c>
      <c r="AU136" s="194" t="s">
        <v>83</v>
      </c>
      <c r="AV136" s="12" t="s">
        <v>83</v>
      </c>
      <c r="AW136" s="12" t="s">
        <v>37</v>
      </c>
      <c r="AX136" s="12" t="s">
        <v>73</v>
      </c>
      <c r="AY136" s="194" t="s">
        <v>126</v>
      </c>
    </row>
    <row r="137" spans="2:65" s="12" customFormat="1" ht="13.5">
      <c r="B137" s="193"/>
      <c r="D137" s="186" t="s">
        <v>136</v>
      </c>
      <c r="E137" s="194" t="s">
        <v>5</v>
      </c>
      <c r="F137" s="195" t="s">
        <v>362</v>
      </c>
      <c r="H137" s="196">
        <v>2.5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136</v>
      </c>
      <c r="AU137" s="194" t="s">
        <v>83</v>
      </c>
      <c r="AV137" s="12" t="s">
        <v>83</v>
      </c>
      <c r="AW137" s="12" t="s">
        <v>37</v>
      </c>
      <c r="AX137" s="12" t="s">
        <v>73</v>
      </c>
      <c r="AY137" s="194" t="s">
        <v>126</v>
      </c>
    </row>
    <row r="138" spans="2:65" s="13" customFormat="1" ht="13.5">
      <c r="B138" s="201"/>
      <c r="D138" s="186" t="s">
        <v>136</v>
      </c>
      <c r="E138" s="202" t="s">
        <v>5</v>
      </c>
      <c r="F138" s="203" t="s">
        <v>139</v>
      </c>
      <c r="H138" s="204">
        <v>12.5</v>
      </c>
      <c r="I138" s="205"/>
      <c r="L138" s="201"/>
      <c r="M138" s="206"/>
      <c r="N138" s="207"/>
      <c r="O138" s="207"/>
      <c r="P138" s="207"/>
      <c r="Q138" s="207"/>
      <c r="R138" s="207"/>
      <c r="S138" s="207"/>
      <c r="T138" s="208"/>
      <c r="AT138" s="202" t="s">
        <v>136</v>
      </c>
      <c r="AU138" s="202" t="s">
        <v>83</v>
      </c>
      <c r="AV138" s="13" t="s">
        <v>134</v>
      </c>
      <c r="AW138" s="13" t="s">
        <v>37</v>
      </c>
      <c r="AX138" s="13" t="s">
        <v>81</v>
      </c>
      <c r="AY138" s="202" t="s">
        <v>126</v>
      </c>
    </row>
    <row r="139" spans="2:65" s="1" customFormat="1" ht="16.5" customHeight="1">
      <c r="B139" s="172"/>
      <c r="C139" s="173" t="s">
        <v>127</v>
      </c>
      <c r="D139" s="173" t="s">
        <v>129</v>
      </c>
      <c r="E139" s="174" t="s">
        <v>363</v>
      </c>
      <c r="F139" s="175" t="s">
        <v>364</v>
      </c>
      <c r="G139" s="176" t="s">
        <v>132</v>
      </c>
      <c r="H139" s="177">
        <v>12.5</v>
      </c>
      <c r="I139" s="178"/>
      <c r="J139" s="179">
        <f>ROUND(I139*H139,2)</f>
        <v>0</v>
      </c>
      <c r="K139" s="175" t="s">
        <v>5</v>
      </c>
      <c r="L139" s="40"/>
      <c r="M139" s="180" t="s">
        <v>5</v>
      </c>
      <c r="N139" s="181" t="s">
        <v>44</v>
      </c>
      <c r="O139" s="41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AR139" s="23" t="s">
        <v>134</v>
      </c>
      <c r="AT139" s="23" t="s">
        <v>129</v>
      </c>
      <c r="AU139" s="23" t="s">
        <v>83</v>
      </c>
      <c r="AY139" s="23" t="s">
        <v>126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23" t="s">
        <v>81</v>
      </c>
      <c r="BK139" s="184">
        <f>ROUND(I139*H139,2)</f>
        <v>0</v>
      </c>
      <c r="BL139" s="23" t="s">
        <v>134</v>
      </c>
      <c r="BM139" s="23" t="s">
        <v>365</v>
      </c>
    </row>
    <row r="140" spans="2:65" s="11" customFormat="1" ht="13.5">
      <c r="B140" s="185"/>
      <c r="D140" s="186" t="s">
        <v>136</v>
      </c>
      <c r="E140" s="187" t="s">
        <v>5</v>
      </c>
      <c r="F140" s="188" t="s">
        <v>364</v>
      </c>
      <c r="H140" s="187" t="s">
        <v>5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136</v>
      </c>
      <c r="AU140" s="187" t="s">
        <v>83</v>
      </c>
      <c r="AV140" s="11" t="s">
        <v>81</v>
      </c>
      <c r="AW140" s="11" t="s">
        <v>37</v>
      </c>
      <c r="AX140" s="11" t="s">
        <v>73</v>
      </c>
      <c r="AY140" s="187" t="s">
        <v>126</v>
      </c>
    </row>
    <row r="141" spans="2:65" s="12" customFormat="1" ht="13.5">
      <c r="B141" s="193"/>
      <c r="D141" s="186" t="s">
        <v>136</v>
      </c>
      <c r="E141" s="194" t="s">
        <v>5</v>
      </c>
      <c r="F141" s="195" t="s">
        <v>361</v>
      </c>
      <c r="H141" s="196">
        <v>10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136</v>
      </c>
      <c r="AU141" s="194" t="s">
        <v>83</v>
      </c>
      <c r="AV141" s="12" t="s">
        <v>83</v>
      </c>
      <c r="AW141" s="12" t="s">
        <v>37</v>
      </c>
      <c r="AX141" s="12" t="s">
        <v>73</v>
      </c>
      <c r="AY141" s="194" t="s">
        <v>126</v>
      </c>
    </row>
    <row r="142" spans="2:65" s="12" customFormat="1" ht="13.5">
      <c r="B142" s="193"/>
      <c r="D142" s="186" t="s">
        <v>136</v>
      </c>
      <c r="E142" s="194" t="s">
        <v>5</v>
      </c>
      <c r="F142" s="195" t="s">
        <v>362</v>
      </c>
      <c r="H142" s="196">
        <v>2.5</v>
      </c>
      <c r="I142" s="197"/>
      <c r="L142" s="193"/>
      <c r="M142" s="198"/>
      <c r="N142" s="199"/>
      <c r="O142" s="199"/>
      <c r="P142" s="199"/>
      <c r="Q142" s="199"/>
      <c r="R142" s="199"/>
      <c r="S142" s="199"/>
      <c r="T142" s="200"/>
      <c r="AT142" s="194" t="s">
        <v>136</v>
      </c>
      <c r="AU142" s="194" t="s">
        <v>83</v>
      </c>
      <c r="AV142" s="12" t="s">
        <v>83</v>
      </c>
      <c r="AW142" s="12" t="s">
        <v>37</v>
      </c>
      <c r="AX142" s="12" t="s">
        <v>73</v>
      </c>
      <c r="AY142" s="194" t="s">
        <v>126</v>
      </c>
    </row>
    <row r="143" spans="2:65" s="13" customFormat="1" ht="13.5">
      <c r="B143" s="201"/>
      <c r="D143" s="186" t="s">
        <v>136</v>
      </c>
      <c r="E143" s="202" t="s">
        <v>5</v>
      </c>
      <c r="F143" s="203" t="s">
        <v>139</v>
      </c>
      <c r="H143" s="204">
        <v>12.5</v>
      </c>
      <c r="I143" s="205"/>
      <c r="L143" s="201"/>
      <c r="M143" s="206"/>
      <c r="N143" s="207"/>
      <c r="O143" s="207"/>
      <c r="P143" s="207"/>
      <c r="Q143" s="207"/>
      <c r="R143" s="207"/>
      <c r="S143" s="207"/>
      <c r="T143" s="208"/>
      <c r="AT143" s="202" t="s">
        <v>136</v>
      </c>
      <c r="AU143" s="202" t="s">
        <v>83</v>
      </c>
      <c r="AV143" s="13" t="s">
        <v>134</v>
      </c>
      <c r="AW143" s="13" t="s">
        <v>37</v>
      </c>
      <c r="AX143" s="13" t="s">
        <v>81</v>
      </c>
      <c r="AY143" s="202" t="s">
        <v>126</v>
      </c>
    </row>
    <row r="144" spans="2:65" s="1" customFormat="1" ht="25.5" customHeight="1">
      <c r="B144" s="172"/>
      <c r="C144" s="173" t="s">
        <v>194</v>
      </c>
      <c r="D144" s="173" t="s">
        <v>129</v>
      </c>
      <c r="E144" s="174" t="s">
        <v>366</v>
      </c>
      <c r="F144" s="175" t="s">
        <v>367</v>
      </c>
      <c r="G144" s="176" t="s">
        <v>148</v>
      </c>
      <c r="H144" s="177">
        <v>4.5599999999999996</v>
      </c>
      <c r="I144" s="178"/>
      <c r="J144" s="179">
        <f>ROUND(I144*H144,2)</f>
        <v>0</v>
      </c>
      <c r="K144" s="175" t="s">
        <v>133</v>
      </c>
      <c r="L144" s="40"/>
      <c r="M144" s="180" t="s">
        <v>5</v>
      </c>
      <c r="N144" s="181" t="s">
        <v>44</v>
      </c>
      <c r="O144" s="4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AR144" s="23" t="s">
        <v>134</v>
      </c>
      <c r="AT144" s="23" t="s">
        <v>129</v>
      </c>
      <c r="AU144" s="23" t="s">
        <v>83</v>
      </c>
      <c r="AY144" s="23" t="s">
        <v>126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23" t="s">
        <v>81</v>
      </c>
      <c r="BK144" s="184">
        <f>ROUND(I144*H144,2)</f>
        <v>0</v>
      </c>
      <c r="BL144" s="23" t="s">
        <v>134</v>
      </c>
      <c r="BM144" s="23" t="s">
        <v>368</v>
      </c>
    </row>
    <row r="145" spans="2:65" s="11" customFormat="1" ht="13.5">
      <c r="B145" s="185"/>
      <c r="D145" s="186" t="s">
        <v>136</v>
      </c>
      <c r="E145" s="187" t="s">
        <v>5</v>
      </c>
      <c r="F145" s="188" t="s">
        <v>369</v>
      </c>
      <c r="H145" s="187" t="s">
        <v>5</v>
      </c>
      <c r="I145" s="189"/>
      <c r="L145" s="185"/>
      <c r="M145" s="190"/>
      <c r="N145" s="191"/>
      <c r="O145" s="191"/>
      <c r="P145" s="191"/>
      <c r="Q145" s="191"/>
      <c r="R145" s="191"/>
      <c r="S145" s="191"/>
      <c r="T145" s="192"/>
      <c r="AT145" s="187" t="s">
        <v>136</v>
      </c>
      <c r="AU145" s="187" t="s">
        <v>83</v>
      </c>
      <c r="AV145" s="11" t="s">
        <v>81</v>
      </c>
      <c r="AW145" s="11" t="s">
        <v>37</v>
      </c>
      <c r="AX145" s="11" t="s">
        <v>73</v>
      </c>
      <c r="AY145" s="187" t="s">
        <v>126</v>
      </c>
    </row>
    <row r="146" spans="2:65" s="12" customFormat="1" ht="13.5">
      <c r="B146" s="193"/>
      <c r="D146" s="186" t="s">
        <v>136</v>
      </c>
      <c r="E146" s="194" t="s">
        <v>5</v>
      </c>
      <c r="F146" s="195" t="s">
        <v>370</v>
      </c>
      <c r="H146" s="196">
        <v>4.5599999999999996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136</v>
      </c>
      <c r="AU146" s="194" t="s">
        <v>83</v>
      </c>
      <c r="AV146" s="12" t="s">
        <v>83</v>
      </c>
      <c r="AW146" s="12" t="s">
        <v>37</v>
      </c>
      <c r="AX146" s="12" t="s">
        <v>73</v>
      </c>
      <c r="AY146" s="194" t="s">
        <v>126</v>
      </c>
    </row>
    <row r="147" spans="2:65" s="13" customFormat="1" ht="13.5">
      <c r="B147" s="201"/>
      <c r="D147" s="186" t="s">
        <v>136</v>
      </c>
      <c r="E147" s="202" t="s">
        <v>5</v>
      </c>
      <c r="F147" s="203" t="s">
        <v>139</v>
      </c>
      <c r="H147" s="204">
        <v>4.5599999999999996</v>
      </c>
      <c r="I147" s="205"/>
      <c r="L147" s="201"/>
      <c r="M147" s="206"/>
      <c r="N147" s="207"/>
      <c r="O147" s="207"/>
      <c r="P147" s="207"/>
      <c r="Q147" s="207"/>
      <c r="R147" s="207"/>
      <c r="S147" s="207"/>
      <c r="T147" s="208"/>
      <c r="AT147" s="202" t="s">
        <v>136</v>
      </c>
      <c r="AU147" s="202" t="s">
        <v>83</v>
      </c>
      <c r="AV147" s="13" t="s">
        <v>134</v>
      </c>
      <c r="AW147" s="13" t="s">
        <v>37</v>
      </c>
      <c r="AX147" s="13" t="s">
        <v>81</v>
      </c>
      <c r="AY147" s="202" t="s">
        <v>126</v>
      </c>
    </row>
    <row r="148" spans="2:65" s="1" customFormat="1" ht="25.5" customHeight="1">
      <c r="B148" s="172"/>
      <c r="C148" s="173" t="s">
        <v>199</v>
      </c>
      <c r="D148" s="173" t="s">
        <v>129</v>
      </c>
      <c r="E148" s="174" t="s">
        <v>371</v>
      </c>
      <c r="F148" s="175" t="s">
        <v>372</v>
      </c>
      <c r="G148" s="176" t="s">
        <v>197</v>
      </c>
      <c r="H148" s="177">
        <v>48</v>
      </c>
      <c r="I148" s="178"/>
      <c r="J148" s="179">
        <f>ROUND(I148*H148,2)</f>
        <v>0</v>
      </c>
      <c r="K148" s="175" t="s">
        <v>5</v>
      </c>
      <c r="L148" s="40"/>
      <c r="M148" s="180" t="s">
        <v>5</v>
      </c>
      <c r="N148" s="181" t="s">
        <v>44</v>
      </c>
      <c r="O148" s="41"/>
      <c r="P148" s="182">
        <f>O148*H148</f>
        <v>0</v>
      </c>
      <c r="Q148" s="182">
        <v>3.739E-2</v>
      </c>
      <c r="R148" s="182">
        <f>Q148*H148</f>
        <v>1.7947199999999999</v>
      </c>
      <c r="S148" s="182">
        <v>0</v>
      </c>
      <c r="T148" s="183">
        <f>S148*H148</f>
        <v>0</v>
      </c>
      <c r="AR148" s="23" t="s">
        <v>134</v>
      </c>
      <c r="AT148" s="23" t="s">
        <v>129</v>
      </c>
      <c r="AU148" s="23" t="s">
        <v>83</v>
      </c>
      <c r="AY148" s="23" t="s">
        <v>126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81</v>
      </c>
      <c r="BK148" s="184">
        <f>ROUND(I148*H148,2)</f>
        <v>0</v>
      </c>
      <c r="BL148" s="23" t="s">
        <v>134</v>
      </c>
      <c r="BM148" s="23" t="s">
        <v>373</v>
      </c>
    </row>
    <row r="149" spans="2:65" s="11" customFormat="1" ht="13.5">
      <c r="B149" s="185"/>
      <c r="D149" s="186" t="s">
        <v>136</v>
      </c>
      <c r="E149" s="187" t="s">
        <v>5</v>
      </c>
      <c r="F149" s="188" t="s">
        <v>374</v>
      </c>
      <c r="H149" s="187" t="s">
        <v>5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7" t="s">
        <v>136</v>
      </c>
      <c r="AU149" s="187" t="s">
        <v>83</v>
      </c>
      <c r="AV149" s="11" t="s">
        <v>81</v>
      </c>
      <c r="AW149" s="11" t="s">
        <v>37</v>
      </c>
      <c r="AX149" s="11" t="s">
        <v>73</v>
      </c>
      <c r="AY149" s="187" t="s">
        <v>126</v>
      </c>
    </row>
    <row r="150" spans="2:65" s="12" customFormat="1" ht="13.5">
      <c r="B150" s="193"/>
      <c r="D150" s="186" t="s">
        <v>136</v>
      </c>
      <c r="E150" s="194" t="s">
        <v>5</v>
      </c>
      <c r="F150" s="195" t="s">
        <v>375</v>
      </c>
      <c r="H150" s="196">
        <v>48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136</v>
      </c>
      <c r="AU150" s="194" t="s">
        <v>83</v>
      </c>
      <c r="AV150" s="12" t="s">
        <v>83</v>
      </c>
      <c r="AW150" s="12" t="s">
        <v>37</v>
      </c>
      <c r="AX150" s="12" t="s">
        <v>73</v>
      </c>
      <c r="AY150" s="194" t="s">
        <v>126</v>
      </c>
    </row>
    <row r="151" spans="2:65" s="13" customFormat="1" ht="13.5">
      <c r="B151" s="201"/>
      <c r="D151" s="186" t="s">
        <v>136</v>
      </c>
      <c r="E151" s="202" t="s">
        <v>5</v>
      </c>
      <c r="F151" s="203" t="s">
        <v>139</v>
      </c>
      <c r="H151" s="204">
        <v>48</v>
      </c>
      <c r="I151" s="205"/>
      <c r="L151" s="201"/>
      <c r="M151" s="206"/>
      <c r="N151" s="207"/>
      <c r="O151" s="207"/>
      <c r="P151" s="207"/>
      <c r="Q151" s="207"/>
      <c r="R151" s="207"/>
      <c r="S151" s="207"/>
      <c r="T151" s="208"/>
      <c r="AT151" s="202" t="s">
        <v>136</v>
      </c>
      <c r="AU151" s="202" t="s">
        <v>83</v>
      </c>
      <c r="AV151" s="13" t="s">
        <v>134</v>
      </c>
      <c r="AW151" s="13" t="s">
        <v>37</v>
      </c>
      <c r="AX151" s="13" t="s">
        <v>81</v>
      </c>
      <c r="AY151" s="202" t="s">
        <v>126</v>
      </c>
    </row>
    <row r="152" spans="2:65" s="1" customFormat="1" ht="16.5" customHeight="1">
      <c r="B152" s="172"/>
      <c r="C152" s="173" t="s">
        <v>204</v>
      </c>
      <c r="D152" s="173" t="s">
        <v>129</v>
      </c>
      <c r="E152" s="174" t="s">
        <v>376</v>
      </c>
      <c r="F152" s="175" t="s">
        <v>377</v>
      </c>
      <c r="G152" s="176" t="s">
        <v>148</v>
      </c>
      <c r="H152" s="177">
        <v>1.68</v>
      </c>
      <c r="I152" s="178"/>
      <c r="J152" s="179">
        <f>ROUND(I152*H152,2)</f>
        <v>0</v>
      </c>
      <c r="K152" s="175" t="s">
        <v>133</v>
      </c>
      <c r="L152" s="40"/>
      <c r="M152" s="180" t="s">
        <v>5</v>
      </c>
      <c r="N152" s="181" t="s">
        <v>44</v>
      </c>
      <c r="O152" s="4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AR152" s="23" t="s">
        <v>134</v>
      </c>
      <c r="AT152" s="23" t="s">
        <v>129</v>
      </c>
      <c r="AU152" s="23" t="s">
        <v>83</v>
      </c>
      <c r="AY152" s="23" t="s">
        <v>126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81</v>
      </c>
      <c r="BK152" s="184">
        <f>ROUND(I152*H152,2)</f>
        <v>0</v>
      </c>
      <c r="BL152" s="23" t="s">
        <v>134</v>
      </c>
      <c r="BM152" s="23" t="s">
        <v>378</v>
      </c>
    </row>
    <row r="153" spans="2:65" s="11" customFormat="1" ht="13.5">
      <c r="B153" s="185"/>
      <c r="D153" s="186" t="s">
        <v>136</v>
      </c>
      <c r="E153" s="187" t="s">
        <v>5</v>
      </c>
      <c r="F153" s="188" t="s">
        <v>379</v>
      </c>
      <c r="H153" s="187" t="s">
        <v>5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7" t="s">
        <v>136</v>
      </c>
      <c r="AU153" s="187" t="s">
        <v>83</v>
      </c>
      <c r="AV153" s="11" t="s">
        <v>81</v>
      </c>
      <c r="AW153" s="11" t="s">
        <v>37</v>
      </c>
      <c r="AX153" s="11" t="s">
        <v>73</v>
      </c>
      <c r="AY153" s="187" t="s">
        <v>126</v>
      </c>
    </row>
    <row r="154" spans="2:65" s="12" customFormat="1" ht="13.5">
      <c r="B154" s="193"/>
      <c r="D154" s="186" t="s">
        <v>136</v>
      </c>
      <c r="E154" s="194" t="s">
        <v>5</v>
      </c>
      <c r="F154" s="195" t="s">
        <v>380</v>
      </c>
      <c r="H154" s="196">
        <v>1.68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136</v>
      </c>
      <c r="AU154" s="194" t="s">
        <v>83</v>
      </c>
      <c r="AV154" s="12" t="s">
        <v>83</v>
      </c>
      <c r="AW154" s="12" t="s">
        <v>37</v>
      </c>
      <c r="AX154" s="12" t="s">
        <v>73</v>
      </c>
      <c r="AY154" s="194" t="s">
        <v>126</v>
      </c>
    </row>
    <row r="155" spans="2:65" s="13" customFormat="1" ht="13.5">
      <c r="B155" s="201"/>
      <c r="D155" s="186" t="s">
        <v>136</v>
      </c>
      <c r="E155" s="202" t="s">
        <v>5</v>
      </c>
      <c r="F155" s="203" t="s">
        <v>139</v>
      </c>
      <c r="H155" s="204">
        <v>1.68</v>
      </c>
      <c r="I155" s="205"/>
      <c r="L155" s="201"/>
      <c r="M155" s="206"/>
      <c r="N155" s="207"/>
      <c r="O155" s="207"/>
      <c r="P155" s="207"/>
      <c r="Q155" s="207"/>
      <c r="R155" s="207"/>
      <c r="S155" s="207"/>
      <c r="T155" s="208"/>
      <c r="AT155" s="202" t="s">
        <v>136</v>
      </c>
      <c r="AU155" s="202" t="s">
        <v>83</v>
      </c>
      <c r="AV155" s="13" t="s">
        <v>134</v>
      </c>
      <c r="AW155" s="13" t="s">
        <v>37</v>
      </c>
      <c r="AX155" s="13" t="s">
        <v>81</v>
      </c>
      <c r="AY155" s="202" t="s">
        <v>126</v>
      </c>
    </row>
    <row r="156" spans="2:65" s="1" customFormat="1" ht="25.5" customHeight="1">
      <c r="B156" s="172"/>
      <c r="C156" s="173" t="s">
        <v>11</v>
      </c>
      <c r="D156" s="173" t="s">
        <v>129</v>
      </c>
      <c r="E156" s="174" t="s">
        <v>381</v>
      </c>
      <c r="F156" s="175" t="s">
        <v>382</v>
      </c>
      <c r="G156" s="176" t="s">
        <v>132</v>
      </c>
      <c r="H156" s="177">
        <v>8.4</v>
      </c>
      <c r="I156" s="178"/>
      <c r="J156" s="179">
        <f>ROUND(I156*H156,2)</f>
        <v>0</v>
      </c>
      <c r="K156" s="175" t="s">
        <v>133</v>
      </c>
      <c r="L156" s="40"/>
      <c r="M156" s="180" t="s">
        <v>5</v>
      </c>
      <c r="N156" s="181" t="s">
        <v>44</v>
      </c>
      <c r="O156" s="41"/>
      <c r="P156" s="182">
        <f>O156*H156</f>
        <v>0</v>
      </c>
      <c r="Q156" s="182">
        <v>2.5190000000000001E-2</v>
      </c>
      <c r="R156" s="182">
        <f>Q156*H156</f>
        <v>0.21159600000000001</v>
      </c>
      <c r="S156" s="182">
        <v>0</v>
      </c>
      <c r="T156" s="183">
        <f>S156*H156</f>
        <v>0</v>
      </c>
      <c r="AR156" s="23" t="s">
        <v>134</v>
      </c>
      <c r="AT156" s="23" t="s">
        <v>129</v>
      </c>
      <c r="AU156" s="23" t="s">
        <v>83</v>
      </c>
      <c r="AY156" s="23" t="s">
        <v>126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81</v>
      </c>
      <c r="BK156" s="184">
        <f>ROUND(I156*H156,2)</f>
        <v>0</v>
      </c>
      <c r="BL156" s="23" t="s">
        <v>134</v>
      </c>
      <c r="BM156" s="23" t="s">
        <v>383</v>
      </c>
    </row>
    <row r="157" spans="2:65" s="11" customFormat="1" ht="13.5">
      <c r="B157" s="185"/>
      <c r="D157" s="186" t="s">
        <v>136</v>
      </c>
      <c r="E157" s="187" t="s">
        <v>5</v>
      </c>
      <c r="F157" s="188" t="s">
        <v>384</v>
      </c>
      <c r="H157" s="187" t="s">
        <v>5</v>
      </c>
      <c r="I157" s="189"/>
      <c r="L157" s="185"/>
      <c r="M157" s="190"/>
      <c r="N157" s="191"/>
      <c r="O157" s="191"/>
      <c r="P157" s="191"/>
      <c r="Q157" s="191"/>
      <c r="R157" s="191"/>
      <c r="S157" s="191"/>
      <c r="T157" s="192"/>
      <c r="AT157" s="187" t="s">
        <v>136</v>
      </c>
      <c r="AU157" s="187" t="s">
        <v>83</v>
      </c>
      <c r="AV157" s="11" t="s">
        <v>81</v>
      </c>
      <c r="AW157" s="11" t="s">
        <v>37</v>
      </c>
      <c r="AX157" s="11" t="s">
        <v>73</v>
      </c>
      <c r="AY157" s="187" t="s">
        <v>126</v>
      </c>
    </row>
    <row r="158" spans="2:65" s="12" customFormat="1" ht="13.5">
      <c r="B158" s="193"/>
      <c r="D158" s="186" t="s">
        <v>136</v>
      </c>
      <c r="E158" s="194" t="s">
        <v>5</v>
      </c>
      <c r="F158" s="195" t="s">
        <v>385</v>
      </c>
      <c r="H158" s="196">
        <v>8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136</v>
      </c>
      <c r="AU158" s="194" t="s">
        <v>83</v>
      </c>
      <c r="AV158" s="12" t="s">
        <v>83</v>
      </c>
      <c r="AW158" s="12" t="s">
        <v>37</v>
      </c>
      <c r="AX158" s="12" t="s">
        <v>73</v>
      </c>
      <c r="AY158" s="194" t="s">
        <v>126</v>
      </c>
    </row>
    <row r="159" spans="2:65" s="12" customFormat="1" ht="13.5">
      <c r="B159" s="193"/>
      <c r="D159" s="186" t="s">
        <v>136</v>
      </c>
      <c r="E159" s="194" t="s">
        <v>5</v>
      </c>
      <c r="F159" s="195" t="s">
        <v>386</v>
      </c>
      <c r="H159" s="196">
        <v>0.4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136</v>
      </c>
      <c r="AU159" s="194" t="s">
        <v>83</v>
      </c>
      <c r="AV159" s="12" t="s">
        <v>83</v>
      </c>
      <c r="AW159" s="12" t="s">
        <v>37</v>
      </c>
      <c r="AX159" s="12" t="s">
        <v>73</v>
      </c>
      <c r="AY159" s="194" t="s">
        <v>126</v>
      </c>
    </row>
    <row r="160" spans="2:65" s="13" customFormat="1" ht="13.5">
      <c r="B160" s="201"/>
      <c r="D160" s="186" t="s">
        <v>136</v>
      </c>
      <c r="E160" s="202" t="s">
        <v>5</v>
      </c>
      <c r="F160" s="203" t="s">
        <v>139</v>
      </c>
      <c r="H160" s="204">
        <v>8.4</v>
      </c>
      <c r="I160" s="205"/>
      <c r="L160" s="201"/>
      <c r="M160" s="206"/>
      <c r="N160" s="207"/>
      <c r="O160" s="207"/>
      <c r="P160" s="207"/>
      <c r="Q160" s="207"/>
      <c r="R160" s="207"/>
      <c r="S160" s="207"/>
      <c r="T160" s="208"/>
      <c r="AT160" s="202" t="s">
        <v>136</v>
      </c>
      <c r="AU160" s="202" t="s">
        <v>83</v>
      </c>
      <c r="AV160" s="13" t="s">
        <v>134</v>
      </c>
      <c r="AW160" s="13" t="s">
        <v>37</v>
      </c>
      <c r="AX160" s="13" t="s">
        <v>81</v>
      </c>
      <c r="AY160" s="202" t="s">
        <v>126</v>
      </c>
    </row>
    <row r="161" spans="2:65" s="1" customFormat="1" ht="25.5" customHeight="1">
      <c r="B161" s="172"/>
      <c r="C161" s="173" t="s">
        <v>216</v>
      </c>
      <c r="D161" s="173" t="s">
        <v>129</v>
      </c>
      <c r="E161" s="174" t="s">
        <v>387</v>
      </c>
      <c r="F161" s="175" t="s">
        <v>388</v>
      </c>
      <c r="G161" s="176" t="s">
        <v>132</v>
      </c>
      <c r="H161" s="177">
        <v>8.4</v>
      </c>
      <c r="I161" s="178"/>
      <c r="J161" s="179">
        <f>ROUND(I161*H161,2)</f>
        <v>0</v>
      </c>
      <c r="K161" s="175" t="s">
        <v>133</v>
      </c>
      <c r="L161" s="40"/>
      <c r="M161" s="180" t="s">
        <v>5</v>
      </c>
      <c r="N161" s="181" t="s">
        <v>44</v>
      </c>
      <c r="O161" s="4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AR161" s="23" t="s">
        <v>134</v>
      </c>
      <c r="AT161" s="23" t="s">
        <v>129</v>
      </c>
      <c r="AU161" s="23" t="s">
        <v>83</v>
      </c>
      <c r="AY161" s="23" t="s">
        <v>126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23" t="s">
        <v>81</v>
      </c>
      <c r="BK161" s="184">
        <f>ROUND(I161*H161,2)</f>
        <v>0</v>
      </c>
      <c r="BL161" s="23" t="s">
        <v>134</v>
      </c>
      <c r="BM161" s="23" t="s">
        <v>389</v>
      </c>
    </row>
    <row r="162" spans="2:65" s="11" customFormat="1" ht="13.5">
      <c r="B162" s="185"/>
      <c r="D162" s="186" t="s">
        <v>136</v>
      </c>
      <c r="E162" s="187" t="s">
        <v>5</v>
      </c>
      <c r="F162" s="188" t="s">
        <v>390</v>
      </c>
      <c r="H162" s="187" t="s">
        <v>5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7" t="s">
        <v>136</v>
      </c>
      <c r="AU162" s="187" t="s">
        <v>83</v>
      </c>
      <c r="AV162" s="11" t="s">
        <v>81</v>
      </c>
      <c r="AW162" s="11" t="s">
        <v>37</v>
      </c>
      <c r="AX162" s="11" t="s">
        <v>73</v>
      </c>
      <c r="AY162" s="187" t="s">
        <v>126</v>
      </c>
    </row>
    <row r="163" spans="2:65" s="12" customFormat="1" ht="13.5">
      <c r="B163" s="193"/>
      <c r="D163" s="186" t="s">
        <v>136</v>
      </c>
      <c r="E163" s="194" t="s">
        <v>5</v>
      </c>
      <c r="F163" s="195" t="s">
        <v>385</v>
      </c>
      <c r="H163" s="196">
        <v>8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136</v>
      </c>
      <c r="AU163" s="194" t="s">
        <v>83</v>
      </c>
      <c r="AV163" s="12" t="s">
        <v>83</v>
      </c>
      <c r="AW163" s="12" t="s">
        <v>37</v>
      </c>
      <c r="AX163" s="12" t="s">
        <v>73</v>
      </c>
      <c r="AY163" s="194" t="s">
        <v>126</v>
      </c>
    </row>
    <row r="164" spans="2:65" s="12" customFormat="1" ht="13.5">
      <c r="B164" s="193"/>
      <c r="D164" s="186" t="s">
        <v>136</v>
      </c>
      <c r="E164" s="194" t="s">
        <v>5</v>
      </c>
      <c r="F164" s="195" t="s">
        <v>386</v>
      </c>
      <c r="H164" s="196">
        <v>0.4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136</v>
      </c>
      <c r="AU164" s="194" t="s">
        <v>83</v>
      </c>
      <c r="AV164" s="12" t="s">
        <v>83</v>
      </c>
      <c r="AW164" s="12" t="s">
        <v>37</v>
      </c>
      <c r="AX164" s="12" t="s">
        <v>73</v>
      </c>
      <c r="AY164" s="194" t="s">
        <v>126</v>
      </c>
    </row>
    <row r="165" spans="2:65" s="13" customFormat="1" ht="13.5">
      <c r="B165" s="201"/>
      <c r="D165" s="186" t="s">
        <v>136</v>
      </c>
      <c r="E165" s="202" t="s">
        <v>5</v>
      </c>
      <c r="F165" s="203" t="s">
        <v>139</v>
      </c>
      <c r="H165" s="204">
        <v>8.4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136</v>
      </c>
      <c r="AU165" s="202" t="s">
        <v>83</v>
      </c>
      <c r="AV165" s="13" t="s">
        <v>134</v>
      </c>
      <c r="AW165" s="13" t="s">
        <v>37</v>
      </c>
      <c r="AX165" s="13" t="s">
        <v>81</v>
      </c>
      <c r="AY165" s="202" t="s">
        <v>126</v>
      </c>
    </row>
    <row r="166" spans="2:65" s="1" customFormat="1" ht="16.5" customHeight="1">
      <c r="B166" s="172"/>
      <c r="C166" s="173" t="s">
        <v>221</v>
      </c>
      <c r="D166" s="173" t="s">
        <v>129</v>
      </c>
      <c r="E166" s="174" t="s">
        <v>391</v>
      </c>
      <c r="F166" s="175" t="s">
        <v>392</v>
      </c>
      <c r="G166" s="176" t="s">
        <v>132</v>
      </c>
      <c r="H166" s="177">
        <v>5.16</v>
      </c>
      <c r="I166" s="178"/>
      <c r="J166" s="179">
        <f>ROUND(I166*H166,2)</f>
        <v>0</v>
      </c>
      <c r="K166" s="175" t="s">
        <v>133</v>
      </c>
      <c r="L166" s="40"/>
      <c r="M166" s="180" t="s">
        <v>5</v>
      </c>
      <c r="N166" s="181" t="s">
        <v>44</v>
      </c>
      <c r="O166" s="41"/>
      <c r="P166" s="182">
        <f>O166*H166</f>
        <v>0</v>
      </c>
      <c r="Q166" s="182">
        <v>4.1739999999999999E-2</v>
      </c>
      <c r="R166" s="182">
        <f>Q166*H166</f>
        <v>0.2153784</v>
      </c>
      <c r="S166" s="182">
        <v>0</v>
      </c>
      <c r="T166" s="183">
        <f>S166*H166</f>
        <v>0</v>
      </c>
      <c r="AR166" s="23" t="s">
        <v>134</v>
      </c>
      <c r="AT166" s="23" t="s">
        <v>129</v>
      </c>
      <c r="AU166" s="23" t="s">
        <v>83</v>
      </c>
      <c r="AY166" s="23" t="s">
        <v>126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3" t="s">
        <v>81</v>
      </c>
      <c r="BK166" s="184">
        <f>ROUND(I166*H166,2)</f>
        <v>0</v>
      </c>
      <c r="BL166" s="23" t="s">
        <v>134</v>
      </c>
      <c r="BM166" s="23" t="s">
        <v>393</v>
      </c>
    </row>
    <row r="167" spans="2:65" s="11" customFormat="1" ht="13.5">
      <c r="B167" s="185"/>
      <c r="D167" s="186" t="s">
        <v>136</v>
      </c>
      <c r="E167" s="187" t="s">
        <v>5</v>
      </c>
      <c r="F167" s="188" t="s">
        <v>394</v>
      </c>
      <c r="H167" s="187" t="s">
        <v>5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7" t="s">
        <v>136</v>
      </c>
      <c r="AU167" s="187" t="s">
        <v>83</v>
      </c>
      <c r="AV167" s="11" t="s">
        <v>81</v>
      </c>
      <c r="AW167" s="11" t="s">
        <v>37</v>
      </c>
      <c r="AX167" s="11" t="s">
        <v>73</v>
      </c>
      <c r="AY167" s="187" t="s">
        <v>126</v>
      </c>
    </row>
    <row r="168" spans="2:65" s="12" customFormat="1" ht="13.5">
      <c r="B168" s="193"/>
      <c r="D168" s="186" t="s">
        <v>136</v>
      </c>
      <c r="E168" s="194" t="s">
        <v>5</v>
      </c>
      <c r="F168" s="195" t="s">
        <v>395</v>
      </c>
      <c r="H168" s="196">
        <v>4.8</v>
      </c>
      <c r="I168" s="197"/>
      <c r="L168" s="193"/>
      <c r="M168" s="198"/>
      <c r="N168" s="199"/>
      <c r="O168" s="199"/>
      <c r="P168" s="199"/>
      <c r="Q168" s="199"/>
      <c r="R168" s="199"/>
      <c r="S168" s="199"/>
      <c r="T168" s="200"/>
      <c r="AT168" s="194" t="s">
        <v>136</v>
      </c>
      <c r="AU168" s="194" t="s">
        <v>83</v>
      </c>
      <c r="AV168" s="12" t="s">
        <v>83</v>
      </c>
      <c r="AW168" s="12" t="s">
        <v>37</v>
      </c>
      <c r="AX168" s="12" t="s">
        <v>73</v>
      </c>
      <c r="AY168" s="194" t="s">
        <v>126</v>
      </c>
    </row>
    <row r="169" spans="2:65" s="12" customFormat="1" ht="13.5">
      <c r="B169" s="193"/>
      <c r="D169" s="186" t="s">
        <v>136</v>
      </c>
      <c r="E169" s="194" t="s">
        <v>5</v>
      </c>
      <c r="F169" s="195" t="s">
        <v>396</v>
      </c>
      <c r="H169" s="196">
        <v>0.36</v>
      </c>
      <c r="I169" s="197"/>
      <c r="L169" s="193"/>
      <c r="M169" s="198"/>
      <c r="N169" s="199"/>
      <c r="O169" s="199"/>
      <c r="P169" s="199"/>
      <c r="Q169" s="199"/>
      <c r="R169" s="199"/>
      <c r="S169" s="199"/>
      <c r="T169" s="200"/>
      <c r="AT169" s="194" t="s">
        <v>136</v>
      </c>
      <c r="AU169" s="194" t="s">
        <v>83</v>
      </c>
      <c r="AV169" s="12" t="s">
        <v>83</v>
      </c>
      <c r="AW169" s="12" t="s">
        <v>37</v>
      </c>
      <c r="AX169" s="12" t="s">
        <v>73</v>
      </c>
      <c r="AY169" s="194" t="s">
        <v>126</v>
      </c>
    </row>
    <row r="170" spans="2:65" s="13" customFormat="1" ht="13.5">
      <c r="B170" s="201"/>
      <c r="D170" s="186" t="s">
        <v>136</v>
      </c>
      <c r="E170" s="202" t="s">
        <v>5</v>
      </c>
      <c r="F170" s="203" t="s">
        <v>139</v>
      </c>
      <c r="H170" s="204">
        <v>5.16</v>
      </c>
      <c r="I170" s="205"/>
      <c r="L170" s="201"/>
      <c r="M170" s="206"/>
      <c r="N170" s="207"/>
      <c r="O170" s="207"/>
      <c r="P170" s="207"/>
      <c r="Q170" s="207"/>
      <c r="R170" s="207"/>
      <c r="S170" s="207"/>
      <c r="T170" s="208"/>
      <c r="AT170" s="202" t="s">
        <v>136</v>
      </c>
      <c r="AU170" s="202" t="s">
        <v>83</v>
      </c>
      <c r="AV170" s="13" t="s">
        <v>134</v>
      </c>
      <c r="AW170" s="13" t="s">
        <v>37</v>
      </c>
      <c r="AX170" s="13" t="s">
        <v>81</v>
      </c>
      <c r="AY170" s="202" t="s">
        <v>126</v>
      </c>
    </row>
    <row r="171" spans="2:65" s="1" customFormat="1" ht="16.5" customHeight="1">
      <c r="B171" s="172"/>
      <c r="C171" s="173" t="s">
        <v>226</v>
      </c>
      <c r="D171" s="173" t="s">
        <v>129</v>
      </c>
      <c r="E171" s="174" t="s">
        <v>397</v>
      </c>
      <c r="F171" s="175" t="s">
        <v>398</v>
      </c>
      <c r="G171" s="176" t="s">
        <v>132</v>
      </c>
      <c r="H171" s="177">
        <v>5.16</v>
      </c>
      <c r="I171" s="178"/>
      <c r="J171" s="179">
        <f>ROUND(I171*H171,2)</f>
        <v>0</v>
      </c>
      <c r="K171" s="175" t="s">
        <v>133</v>
      </c>
      <c r="L171" s="40"/>
      <c r="M171" s="180" t="s">
        <v>5</v>
      </c>
      <c r="N171" s="181" t="s">
        <v>44</v>
      </c>
      <c r="O171" s="41"/>
      <c r="P171" s="182">
        <f>O171*H171</f>
        <v>0</v>
      </c>
      <c r="Q171" s="182">
        <v>2.0000000000000002E-5</v>
      </c>
      <c r="R171" s="182">
        <f>Q171*H171</f>
        <v>1.0320000000000001E-4</v>
      </c>
      <c r="S171" s="182">
        <v>0</v>
      </c>
      <c r="T171" s="183">
        <f>S171*H171</f>
        <v>0</v>
      </c>
      <c r="AR171" s="23" t="s">
        <v>134</v>
      </c>
      <c r="AT171" s="23" t="s">
        <v>129</v>
      </c>
      <c r="AU171" s="23" t="s">
        <v>83</v>
      </c>
      <c r="AY171" s="23" t="s">
        <v>126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81</v>
      </c>
      <c r="BK171" s="184">
        <f>ROUND(I171*H171,2)</f>
        <v>0</v>
      </c>
      <c r="BL171" s="23" t="s">
        <v>134</v>
      </c>
      <c r="BM171" s="23" t="s">
        <v>399</v>
      </c>
    </row>
    <row r="172" spans="2:65" s="11" customFormat="1" ht="13.5">
      <c r="B172" s="185"/>
      <c r="D172" s="186" t="s">
        <v>136</v>
      </c>
      <c r="E172" s="187" t="s">
        <v>5</v>
      </c>
      <c r="F172" s="188" t="s">
        <v>400</v>
      </c>
      <c r="H172" s="187" t="s">
        <v>5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136</v>
      </c>
      <c r="AU172" s="187" t="s">
        <v>83</v>
      </c>
      <c r="AV172" s="11" t="s">
        <v>81</v>
      </c>
      <c r="AW172" s="11" t="s">
        <v>37</v>
      </c>
      <c r="AX172" s="11" t="s">
        <v>73</v>
      </c>
      <c r="AY172" s="187" t="s">
        <v>126</v>
      </c>
    </row>
    <row r="173" spans="2:65" s="12" customFormat="1" ht="13.5">
      <c r="B173" s="193"/>
      <c r="D173" s="186" t="s">
        <v>136</v>
      </c>
      <c r="E173" s="194" t="s">
        <v>5</v>
      </c>
      <c r="F173" s="195" t="s">
        <v>395</v>
      </c>
      <c r="H173" s="196">
        <v>4.8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136</v>
      </c>
      <c r="AU173" s="194" t="s">
        <v>83</v>
      </c>
      <c r="AV173" s="12" t="s">
        <v>83</v>
      </c>
      <c r="AW173" s="12" t="s">
        <v>37</v>
      </c>
      <c r="AX173" s="12" t="s">
        <v>73</v>
      </c>
      <c r="AY173" s="194" t="s">
        <v>126</v>
      </c>
    </row>
    <row r="174" spans="2:65" s="12" customFormat="1" ht="13.5">
      <c r="B174" s="193"/>
      <c r="D174" s="186" t="s">
        <v>136</v>
      </c>
      <c r="E174" s="194" t="s">
        <v>5</v>
      </c>
      <c r="F174" s="195" t="s">
        <v>396</v>
      </c>
      <c r="H174" s="196">
        <v>0.36</v>
      </c>
      <c r="I174" s="197"/>
      <c r="L174" s="193"/>
      <c r="M174" s="198"/>
      <c r="N174" s="199"/>
      <c r="O174" s="199"/>
      <c r="P174" s="199"/>
      <c r="Q174" s="199"/>
      <c r="R174" s="199"/>
      <c r="S174" s="199"/>
      <c r="T174" s="200"/>
      <c r="AT174" s="194" t="s">
        <v>136</v>
      </c>
      <c r="AU174" s="194" t="s">
        <v>83</v>
      </c>
      <c r="AV174" s="12" t="s">
        <v>83</v>
      </c>
      <c r="AW174" s="12" t="s">
        <v>37</v>
      </c>
      <c r="AX174" s="12" t="s">
        <v>73</v>
      </c>
      <c r="AY174" s="194" t="s">
        <v>126</v>
      </c>
    </row>
    <row r="175" spans="2:65" s="13" customFormat="1" ht="13.5">
      <c r="B175" s="201"/>
      <c r="D175" s="186" t="s">
        <v>136</v>
      </c>
      <c r="E175" s="202" t="s">
        <v>5</v>
      </c>
      <c r="F175" s="203" t="s">
        <v>139</v>
      </c>
      <c r="H175" s="204">
        <v>5.16</v>
      </c>
      <c r="I175" s="205"/>
      <c r="L175" s="201"/>
      <c r="M175" s="206"/>
      <c r="N175" s="207"/>
      <c r="O175" s="207"/>
      <c r="P175" s="207"/>
      <c r="Q175" s="207"/>
      <c r="R175" s="207"/>
      <c r="S175" s="207"/>
      <c r="T175" s="208"/>
      <c r="AT175" s="202" t="s">
        <v>136</v>
      </c>
      <c r="AU175" s="202" t="s">
        <v>83</v>
      </c>
      <c r="AV175" s="13" t="s">
        <v>134</v>
      </c>
      <c r="AW175" s="13" t="s">
        <v>37</v>
      </c>
      <c r="AX175" s="13" t="s">
        <v>81</v>
      </c>
      <c r="AY175" s="202" t="s">
        <v>126</v>
      </c>
    </row>
    <row r="176" spans="2:65" s="1" customFormat="1" ht="25.5" customHeight="1">
      <c r="B176" s="172"/>
      <c r="C176" s="173" t="s">
        <v>232</v>
      </c>
      <c r="D176" s="173" t="s">
        <v>129</v>
      </c>
      <c r="E176" s="174" t="s">
        <v>401</v>
      </c>
      <c r="F176" s="175" t="s">
        <v>402</v>
      </c>
      <c r="G176" s="176" t="s">
        <v>148</v>
      </c>
      <c r="H176" s="177">
        <v>1.6</v>
      </c>
      <c r="I176" s="178"/>
      <c r="J176" s="179">
        <f>ROUND(I176*H176,2)</f>
        <v>0</v>
      </c>
      <c r="K176" s="175" t="s">
        <v>133</v>
      </c>
      <c r="L176" s="40"/>
      <c r="M176" s="180" t="s">
        <v>5</v>
      </c>
      <c r="N176" s="181" t="s">
        <v>44</v>
      </c>
      <c r="O176" s="4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AR176" s="23" t="s">
        <v>134</v>
      </c>
      <c r="AT176" s="23" t="s">
        <v>129</v>
      </c>
      <c r="AU176" s="23" t="s">
        <v>83</v>
      </c>
      <c r="AY176" s="23" t="s">
        <v>126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81</v>
      </c>
      <c r="BK176" s="184">
        <f>ROUND(I176*H176,2)</f>
        <v>0</v>
      </c>
      <c r="BL176" s="23" t="s">
        <v>134</v>
      </c>
      <c r="BM176" s="23" t="s">
        <v>403</v>
      </c>
    </row>
    <row r="177" spans="2:65" s="11" customFormat="1" ht="13.5">
      <c r="B177" s="185"/>
      <c r="D177" s="186" t="s">
        <v>136</v>
      </c>
      <c r="E177" s="187" t="s">
        <v>5</v>
      </c>
      <c r="F177" s="188" t="s">
        <v>404</v>
      </c>
      <c r="H177" s="187" t="s">
        <v>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136</v>
      </c>
      <c r="AU177" s="187" t="s">
        <v>83</v>
      </c>
      <c r="AV177" s="11" t="s">
        <v>81</v>
      </c>
      <c r="AW177" s="11" t="s">
        <v>37</v>
      </c>
      <c r="AX177" s="11" t="s">
        <v>73</v>
      </c>
      <c r="AY177" s="187" t="s">
        <v>126</v>
      </c>
    </row>
    <row r="178" spans="2:65" s="12" customFormat="1" ht="13.5">
      <c r="B178" s="193"/>
      <c r="D178" s="186" t="s">
        <v>136</v>
      </c>
      <c r="E178" s="194" t="s">
        <v>5</v>
      </c>
      <c r="F178" s="195" t="s">
        <v>405</v>
      </c>
      <c r="H178" s="196">
        <v>1.6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136</v>
      </c>
      <c r="AU178" s="194" t="s">
        <v>83</v>
      </c>
      <c r="AV178" s="12" t="s">
        <v>83</v>
      </c>
      <c r="AW178" s="12" t="s">
        <v>37</v>
      </c>
      <c r="AX178" s="12" t="s">
        <v>73</v>
      </c>
      <c r="AY178" s="194" t="s">
        <v>126</v>
      </c>
    </row>
    <row r="179" spans="2:65" s="13" customFormat="1" ht="13.5">
      <c r="B179" s="201"/>
      <c r="D179" s="186" t="s">
        <v>136</v>
      </c>
      <c r="E179" s="202" t="s">
        <v>5</v>
      </c>
      <c r="F179" s="203" t="s">
        <v>139</v>
      </c>
      <c r="H179" s="204">
        <v>1.6</v>
      </c>
      <c r="I179" s="205"/>
      <c r="L179" s="201"/>
      <c r="M179" s="206"/>
      <c r="N179" s="207"/>
      <c r="O179" s="207"/>
      <c r="P179" s="207"/>
      <c r="Q179" s="207"/>
      <c r="R179" s="207"/>
      <c r="S179" s="207"/>
      <c r="T179" s="208"/>
      <c r="AT179" s="202" t="s">
        <v>136</v>
      </c>
      <c r="AU179" s="202" t="s">
        <v>83</v>
      </c>
      <c r="AV179" s="13" t="s">
        <v>134</v>
      </c>
      <c r="AW179" s="13" t="s">
        <v>37</v>
      </c>
      <c r="AX179" s="13" t="s">
        <v>81</v>
      </c>
      <c r="AY179" s="202" t="s">
        <v>126</v>
      </c>
    </row>
    <row r="180" spans="2:65" s="1" customFormat="1" ht="25.5" customHeight="1">
      <c r="B180" s="172"/>
      <c r="C180" s="173" t="s">
        <v>237</v>
      </c>
      <c r="D180" s="173" t="s">
        <v>129</v>
      </c>
      <c r="E180" s="174" t="s">
        <v>406</v>
      </c>
      <c r="F180" s="175" t="s">
        <v>407</v>
      </c>
      <c r="G180" s="176" t="s">
        <v>168</v>
      </c>
      <c r="H180" s="177">
        <v>0.99199999999999999</v>
      </c>
      <c r="I180" s="178"/>
      <c r="J180" s="179">
        <f>ROUND(I180*H180,2)</f>
        <v>0</v>
      </c>
      <c r="K180" s="175" t="s">
        <v>133</v>
      </c>
      <c r="L180" s="40"/>
      <c r="M180" s="180" t="s">
        <v>5</v>
      </c>
      <c r="N180" s="181" t="s">
        <v>44</v>
      </c>
      <c r="O180" s="41"/>
      <c r="P180" s="182">
        <f>O180*H180</f>
        <v>0</v>
      </c>
      <c r="Q180" s="182">
        <v>1.0538799999999999</v>
      </c>
      <c r="R180" s="182">
        <f>Q180*H180</f>
        <v>1.0454489599999999</v>
      </c>
      <c r="S180" s="182">
        <v>0</v>
      </c>
      <c r="T180" s="183">
        <f>S180*H180</f>
        <v>0</v>
      </c>
      <c r="AR180" s="23" t="s">
        <v>134</v>
      </c>
      <c r="AT180" s="23" t="s">
        <v>129</v>
      </c>
      <c r="AU180" s="23" t="s">
        <v>83</v>
      </c>
      <c r="AY180" s="23" t="s">
        <v>126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23" t="s">
        <v>81</v>
      </c>
      <c r="BK180" s="184">
        <f>ROUND(I180*H180,2)</f>
        <v>0</v>
      </c>
      <c r="BL180" s="23" t="s">
        <v>134</v>
      </c>
      <c r="BM180" s="23" t="s">
        <v>408</v>
      </c>
    </row>
    <row r="181" spans="2:65" s="11" customFormat="1" ht="13.5">
      <c r="B181" s="185"/>
      <c r="D181" s="186" t="s">
        <v>136</v>
      </c>
      <c r="E181" s="187" t="s">
        <v>5</v>
      </c>
      <c r="F181" s="188" t="s">
        <v>409</v>
      </c>
      <c r="H181" s="187" t="s">
        <v>5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7" t="s">
        <v>136</v>
      </c>
      <c r="AU181" s="187" t="s">
        <v>83</v>
      </c>
      <c r="AV181" s="11" t="s">
        <v>81</v>
      </c>
      <c r="AW181" s="11" t="s">
        <v>37</v>
      </c>
      <c r="AX181" s="11" t="s">
        <v>73</v>
      </c>
      <c r="AY181" s="187" t="s">
        <v>126</v>
      </c>
    </row>
    <row r="182" spans="2:65" s="12" customFormat="1" ht="13.5">
      <c r="B182" s="193"/>
      <c r="D182" s="186" t="s">
        <v>136</v>
      </c>
      <c r="E182" s="194" t="s">
        <v>5</v>
      </c>
      <c r="F182" s="195" t="s">
        <v>410</v>
      </c>
      <c r="H182" s="196">
        <v>0.99199999999999999</v>
      </c>
      <c r="I182" s="197"/>
      <c r="L182" s="193"/>
      <c r="M182" s="198"/>
      <c r="N182" s="199"/>
      <c r="O182" s="199"/>
      <c r="P182" s="199"/>
      <c r="Q182" s="199"/>
      <c r="R182" s="199"/>
      <c r="S182" s="199"/>
      <c r="T182" s="200"/>
      <c r="AT182" s="194" t="s">
        <v>136</v>
      </c>
      <c r="AU182" s="194" t="s">
        <v>83</v>
      </c>
      <c r="AV182" s="12" t="s">
        <v>83</v>
      </c>
      <c r="AW182" s="12" t="s">
        <v>37</v>
      </c>
      <c r="AX182" s="12" t="s">
        <v>73</v>
      </c>
      <c r="AY182" s="194" t="s">
        <v>126</v>
      </c>
    </row>
    <row r="183" spans="2:65" s="13" customFormat="1" ht="13.5">
      <c r="B183" s="201"/>
      <c r="D183" s="186" t="s">
        <v>136</v>
      </c>
      <c r="E183" s="202" t="s">
        <v>5</v>
      </c>
      <c r="F183" s="203" t="s">
        <v>139</v>
      </c>
      <c r="H183" s="204">
        <v>0.99199999999999999</v>
      </c>
      <c r="I183" s="205"/>
      <c r="L183" s="201"/>
      <c r="M183" s="206"/>
      <c r="N183" s="207"/>
      <c r="O183" s="207"/>
      <c r="P183" s="207"/>
      <c r="Q183" s="207"/>
      <c r="R183" s="207"/>
      <c r="S183" s="207"/>
      <c r="T183" s="208"/>
      <c r="AT183" s="202" t="s">
        <v>136</v>
      </c>
      <c r="AU183" s="202" t="s">
        <v>83</v>
      </c>
      <c r="AV183" s="13" t="s">
        <v>134</v>
      </c>
      <c r="AW183" s="13" t="s">
        <v>37</v>
      </c>
      <c r="AX183" s="13" t="s">
        <v>81</v>
      </c>
      <c r="AY183" s="202" t="s">
        <v>126</v>
      </c>
    </row>
    <row r="184" spans="2:65" s="1" customFormat="1" ht="25.5" customHeight="1">
      <c r="B184" s="172"/>
      <c r="C184" s="173" t="s">
        <v>10</v>
      </c>
      <c r="D184" s="173" t="s">
        <v>129</v>
      </c>
      <c r="E184" s="174" t="s">
        <v>411</v>
      </c>
      <c r="F184" s="175" t="s">
        <v>412</v>
      </c>
      <c r="G184" s="176" t="s">
        <v>132</v>
      </c>
      <c r="H184" s="177">
        <v>4.3</v>
      </c>
      <c r="I184" s="178"/>
      <c r="J184" s="179">
        <f>ROUND(I184*H184,2)</f>
        <v>0</v>
      </c>
      <c r="K184" s="175" t="s">
        <v>5</v>
      </c>
      <c r="L184" s="40"/>
      <c r="M184" s="180" t="s">
        <v>5</v>
      </c>
      <c r="N184" s="181" t="s">
        <v>44</v>
      </c>
      <c r="O184" s="4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AR184" s="23" t="s">
        <v>134</v>
      </c>
      <c r="AT184" s="23" t="s">
        <v>129</v>
      </c>
      <c r="AU184" s="23" t="s">
        <v>83</v>
      </c>
      <c r="AY184" s="23" t="s">
        <v>126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23" t="s">
        <v>81</v>
      </c>
      <c r="BK184" s="184">
        <f>ROUND(I184*H184,2)</f>
        <v>0</v>
      </c>
      <c r="BL184" s="23" t="s">
        <v>134</v>
      </c>
      <c r="BM184" s="23" t="s">
        <v>413</v>
      </c>
    </row>
    <row r="185" spans="2:65" s="11" customFormat="1" ht="13.5">
      <c r="B185" s="185"/>
      <c r="D185" s="186" t="s">
        <v>136</v>
      </c>
      <c r="E185" s="187" t="s">
        <v>5</v>
      </c>
      <c r="F185" s="188" t="s">
        <v>414</v>
      </c>
      <c r="H185" s="187" t="s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7" t="s">
        <v>136</v>
      </c>
      <c r="AU185" s="187" t="s">
        <v>83</v>
      </c>
      <c r="AV185" s="11" t="s">
        <v>81</v>
      </c>
      <c r="AW185" s="11" t="s">
        <v>37</v>
      </c>
      <c r="AX185" s="11" t="s">
        <v>73</v>
      </c>
      <c r="AY185" s="187" t="s">
        <v>126</v>
      </c>
    </row>
    <row r="186" spans="2:65" s="12" customFormat="1" ht="13.5">
      <c r="B186" s="193"/>
      <c r="D186" s="186" t="s">
        <v>136</v>
      </c>
      <c r="E186" s="194" t="s">
        <v>5</v>
      </c>
      <c r="F186" s="195" t="s">
        <v>415</v>
      </c>
      <c r="H186" s="196">
        <v>4.3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136</v>
      </c>
      <c r="AU186" s="194" t="s">
        <v>83</v>
      </c>
      <c r="AV186" s="12" t="s">
        <v>83</v>
      </c>
      <c r="AW186" s="12" t="s">
        <v>37</v>
      </c>
      <c r="AX186" s="12" t="s">
        <v>73</v>
      </c>
      <c r="AY186" s="194" t="s">
        <v>126</v>
      </c>
    </row>
    <row r="187" spans="2:65" s="13" customFormat="1" ht="13.5">
      <c r="B187" s="201"/>
      <c r="D187" s="186" t="s">
        <v>136</v>
      </c>
      <c r="E187" s="202" t="s">
        <v>5</v>
      </c>
      <c r="F187" s="203" t="s">
        <v>139</v>
      </c>
      <c r="H187" s="204">
        <v>4.3</v>
      </c>
      <c r="I187" s="205"/>
      <c r="L187" s="201"/>
      <c r="M187" s="206"/>
      <c r="N187" s="207"/>
      <c r="O187" s="207"/>
      <c r="P187" s="207"/>
      <c r="Q187" s="207"/>
      <c r="R187" s="207"/>
      <c r="S187" s="207"/>
      <c r="T187" s="208"/>
      <c r="AT187" s="202" t="s">
        <v>136</v>
      </c>
      <c r="AU187" s="202" t="s">
        <v>83</v>
      </c>
      <c r="AV187" s="13" t="s">
        <v>134</v>
      </c>
      <c r="AW187" s="13" t="s">
        <v>37</v>
      </c>
      <c r="AX187" s="13" t="s">
        <v>81</v>
      </c>
      <c r="AY187" s="202" t="s">
        <v>126</v>
      </c>
    </row>
    <row r="188" spans="2:65" s="1" customFormat="1" ht="38.25" customHeight="1">
      <c r="B188" s="172"/>
      <c r="C188" s="173" t="s">
        <v>248</v>
      </c>
      <c r="D188" s="173" t="s">
        <v>129</v>
      </c>
      <c r="E188" s="174" t="s">
        <v>416</v>
      </c>
      <c r="F188" s="175" t="s">
        <v>417</v>
      </c>
      <c r="G188" s="176" t="s">
        <v>148</v>
      </c>
      <c r="H188" s="177">
        <v>3.375</v>
      </c>
      <c r="I188" s="178"/>
      <c r="J188" s="179">
        <f>ROUND(I188*H188,2)</f>
        <v>0</v>
      </c>
      <c r="K188" s="175" t="s">
        <v>133</v>
      </c>
      <c r="L188" s="40"/>
      <c r="M188" s="180" t="s">
        <v>5</v>
      </c>
      <c r="N188" s="181" t="s">
        <v>44</v>
      </c>
      <c r="O188" s="41"/>
      <c r="P188" s="182">
        <f>O188*H188</f>
        <v>0</v>
      </c>
      <c r="Q188" s="182">
        <v>2.21</v>
      </c>
      <c r="R188" s="182">
        <f>Q188*H188</f>
        <v>7.4587500000000002</v>
      </c>
      <c r="S188" s="182">
        <v>0</v>
      </c>
      <c r="T188" s="183">
        <f>S188*H188</f>
        <v>0</v>
      </c>
      <c r="AR188" s="23" t="s">
        <v>134</v>
      </c>
      <c r="AT188" s="23" t="s">
        <v>129</v>
      </c>
      <c r="AU188" s="23" t="s">
        <v>83</v>
      </c>
      <c r="AY188" s="23" t="s">
        <v>126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23" t="s">
        <v>81</v>
      </c>
      <c r="BK188" s="184">
        <f>ROUND(I188*H188,2)</f>
        <v>0</v>
      </c>
      <c r="BL188" s="23" t="s">
        <v>134</v>
      </c>
      <c r="BM188" s="23" t="s">
        <v>418</v>
      </c>
    </row>
    <row r="189" spans="2:65" s="11" customFormat="1" ht="13.5">
      <c r="B189" s="185"/>
      <c r="D189" s="186" t="s">
        <v>136</v>
      </c>
      <c r="E189" s="187" t="s">
        <v>5</v>
      </c>
      <c r="F189" s="188" t="s">
        <v>419</v>
      </c>
      <c r="H189" s="187" t="s">
        <v>5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136</v>
      </c>
      <c r="AU189" s="187" t="s">
        <v>83</v>
      </c>
      <c r="AV189" s="11" t="s">
        <v>81</v>
      </c>
      <c r="AW189" s="11" t="s">
        <v>37</v>
      </c>
      <c r="AX189" s="11" t="s">
        <v>73</v>
      </c>
      <c r="AY189" s="187" t="s">
        <v>126</v>
      </c>
    </row>
    <row r="190" spans="2:65" s="12" customFormat="1" ht="13.5">
      <c r="B190" s="193"/>
      <c r="D190" s="186" t="s">
        <v>136</v>
      </c>
      <c r="E190" s="194" t="s">
        <v>5</v>
      </c>
      <c r="F190" s="195" t="s">
        <v>420</v>
      </c>
      <c r="H190" s="196">
        <v>3.375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136</v>
      </c>
      <c r="AU190" s="194" t="s">
        <v>83</v>
      </c>
      <c r="AV190" s="12" t="s">
        <v>83</v>
      </c>
      <c r="AW190" s="12" t="s">
        <v>37</v>
      </c>
      <c r="AX190" s="12" t="s">
        <v>73</v>
      </c>
      <c r="AY190" s="194" t="s">
        <v>126</v>
      </c>
    </row>
    <row r="191" spans="2:65" s="13" customFormat="1" ht="13.5">
      <c r="B191" s="201"/>
      <c r="D191" s="186" t="s">
        <v>136</v>
      </c>
      <c r="E191" s="202" t="s">
        <v>5</v>
      </c>
      <c r="F191" s="203" t="s">
        <v>139</v>
      </c>
      <c r="H191" s="204">
        <v>3.375</v>
      </c>
      <c r="I191" s="205"/>
      <c r="L191" s="201"/>
      <c r="M191" s="206"/>
      <c r="N191" s="207"/>
      <c r="O191" s="207"/>
      <c r="P191" s="207"/>
      <c r="Q191" s="207"/>
      <c r="R191" s="207"/>
      <c r="S191" s="207"/>
      <c r="T191" s="208"/>
      <c r="AT191" s="202" t="s">
        <v>136</v>
      </c>
      <c r="AU191" s="202" t="s">
        <v>83</v>
      </c>
      <c r="AV191" s="13" t="s">
        <v>134</v>
      </c>
      <c r="AW191" s="13" t="s">
        <v>37</v>
      </c>
      <c r="AX191" s="13" t="s">
        <v>81</v>
      </c>
      <c r="AY191" s="202" t="s">
        <v>126</v>
      </c>
    </row>
    <row r="192" spans="2:65" s="1" customFormat="1" ht="25.5" customHeight="1">
      <c r="B192" s="172"/>
      <c r="C192" s="173" t="s">
        <v>254</v>
      </c>
      <c r="D192" s="173" t="s">
        <v>129</v>
      </c>
      <c r="E192" s="174" t="s">
        <v>421</v>
      </c>
      <c r="F192" s="175" t="s">
        <v>422</v>
      </c>
      <c r="G192" s="176" t="s">
        <v>132</v>
      </c>
      <c r="H192" s="177">
        <v>5</v>
      </c>
      <c r="I192" s="178"/>
      <c r="J192" s="179">
        <f>ROUND(I192*H192,2)</f>
        <v>0</v>
      </c>
      <c r="K192" s="175" t="s">
        <v>5</v>
      </c>
      <c r="L192" s="40"/>
      <c r="M192" s="180" t="s">
        <v>5</v>
      </c>
      <c r="N192" s="181" t="s">
        <v>44</v>
      </c>
      <c r="O192" s="4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AR192" s="23" t="s">
        <v>134</v>
      </c>
      <c r="AT192" s="23" t="s">
        <v>129</v>
      </c>
      <c r="AU192" s="23" t="s">
        <v>83</v>
      </c>
      <c r="AY192" s="23" t="s">
        <v>126</v>
      </c>
      <c r="BE192" s="184">
        <f>IF(N192="základní",J192,0)</f>
        <v>0</v>
      </c>
      <c r="BF192" s="184">
        <f>IF(N192="snížená",J192,0)</f>
        <v>0</v>
      </c>
      <c r="BG192" s="184">
        <f>IF(N192="zákl. přenesená",J192,0)</f>
        <v>0</v>
      </c>
      <c r="BH192" s="184">
        <f>IF(N192="sníž. přenesená",J192,0)</f>
        <v>0</v>
      </c>
      <c r="BI192" s="184">
        <f>IF(N192="nulová",J192,0)</f>
        <v>0</v>
      </c>
      <c r="BJ192" s="23" t="s">
        <v>81</v>
      </c>
      <c r="BK192" s="184">
        <f>ROUND(I192*H192,2)</f>
        <v>0</v>
      </c>
      <c r="BL192" s="23" t="s">
        <v>134</v>
      </c>
      <c r="BM192" s="23" t="s">
        <v>423</v>
      </c>
    </row>
    <row r="193" spans="2:65" s="11" customFormat="1" ht="13.5">
      <c r="B193" s="185"/>
      <c r="D193" s="186" t="s">
        <v>136</v>
      </c>
      <c r="E193" s="187" t="s">
        <v>5</v>
      </c>
      <c r="F193" s="188" t="s">
        <v>424</v>
      </c>
      <c r="H193" s="187" t="s">
        <v>5</v>
      </c>
      <c r="I193" s="189"/>
      <c r="L193" s="185"/>
      <c r="M193" s="190"/>
      <c r="N193" s="191"/>
      <c r="O193" s="191"/>
      <c r="P193" s="191"/>
      <c r="Q193" s="191"/>
      <c r="R193" s="191"/>
      <c r="S193" s="191"/>
      <c r="T193" s="192"/>
      <c r="AT193" s="187" t="s">
        <v>136</v>
      </c>
      <c r="AU193" s="187" t="s">
        <v>83</v>
      </c>
      <c r="AV193" s="11" t="s">
        <v>81</v>
      </c>
      <c r="AW193" s="11" t="s">
        <v>37</v>
      </c>
      <c r="AX193" s="11" t="s">
        <v>73</v>
      </c>
      <c r="AY193" s="187" t="s">
        <v>126</v>
      </c>
    </row>
    <row r="194" spans="2:65" s="12" customFormat="1" ht="13.5">
      <c r="B194" s="193"/>
      <c r="D194" s="186" t="s">
        <v>136</v>
      </c>
      <c r="E194" s="194" t="s">
        <v>5</v>
      </c>
      <c r="F194" s="195" t="s">
        <v>425</v>
      </c>
      <c r="H194" s="196">
        <v>5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136</v>
      </c>
      <c r="AU194" s="194" t="s">
        <v>83</v>
      </c>
      <c r="AV194" s="12" t="s">
        <v>83</v>
      </c>
      <c r="AW194" s="12" t="s">
        <v>37</v>
      </c>
      <c r="AX194" s="12" t="s">
        <v>73</v>
      </c>
      <c r="AY194" s="194" t="s">
        <v>126</v>
      </c>
    </row>
    <row r="195" spans="2:65" s="13" customFormat="1" ht="13.5">
      <c r="B195" s="201"/>
      <c r="D195" s="186" t="s">
        <v>136</v>
      </c>
      <c r="E195" s="202" t="s">
        <v>5</v>
      </c>
      <c r="F195" s="203" t="s">
        <v>139</v>
      </c>
      <c r="H195" s="204">
        <v>5</v>
      </c>
      <c r="I195" s="205"/>
      <c r="L195" s="201"/>
      <c r="M195" s="206"/>
      <c r="N195" s="207"/>
      <c r="O195" s="207"/>
      <c r="P195" s="207"/>
      <c r="Q195" s="207"/>
      <c r="R195" s="207"/>
      <c r="S195" s="207"/>
      <c r="T195" s="208"/>
      <c r="AT195" s="202" t="s">
        <v>136</v>
      </c>
      <c r="AU195" s="202" t="s">
        <v>83</v>
      </c>
      <c r="AV195" s="13" t="s">
        <v>134</v>
      </c>
      <c r="AW195" s="13" t="s">
        <v>37</v>
      </c>
      <c r="AX195" s="13" t="s">
        <v>81</v>
      </c>
      <c r="AY195" s="202" t="s">
        <v>126</v>
      </c>
    </row>
    <row r="196" spans="2:65" s="1" customFormat="1" ht="25.5" customHeight="1">
      <c r="B196" s="172"/>
      <c r="C196" s="173" t="s">
        <v>261</v>
      </c>
      <c r="D196" s="173" t="s">
        <v>129</v>
      </c>
      <c r="E196" s="174" t="s">
        <v>426</v>
      </c>
      <c r="F196" s="175" t="s">
        <v>427</v>
      </c>
      <c r="G196" s="176" t="s">
        <v>132</v>
      </c>
      <c r="H196" s="177">
        <v>14.4</v>
      </c>
      <c r="I196" s="178"/>
      <c r="J196" s="179">
        <f>ROUND(I196*H196,2)</f>
        <v>0</v>
      </c>
      <c r="K196" s="175" t="s">
        <v>133</v>
      </c>
      <c r="L196" s="40"/>
      <c r="M196" s="180" t="s">
        <v>5</v>
      </c>
      <c r="N196" s="181" t="s">
        <v>44</v>
      </c>
      <c r="O196" s="41"/>
      <c r="P196" s="182">
        <f>O196*H196</f>
        <v>0</v>
      </c>
      <c r="Q196" s="182">
        <v>6.8999999999999997E-4</v>
      </c>
      <c r="R196" s="182">
        <f>Q196*H196</f>
        <v>9.9360000000000004E-3</v>
      </c>
      <c r="S196" s="182">
        <v>0</v>
      </c>
      <c r="T196" s="183">
        <f>S196*H196</f>
        <v>0</v>
      </c>
      <c r="AR196" s="23" t="s">
        <v>134</v>
      </c>
      <c r="AT196" s="23" t="s">
        <v>129</v>
      </c>
      <c r="AU196" s="23" t="s">
        <v>83</v>
      </c>
      <c r="AY196" s="23" t="s">
        <v>126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81</v>
      </c>
      <c r="BK196" s="184">
        <f>ROUND(I196*H196,2)</f>
        <v>0</v>
      </c>
      <c r="BL196" s="23" t="s">
        <v>134</v>
      </c>
      <c r="BM196" s="23" t="s">
        <v>428</v>
      </c>
    </row>
    <row r="197" spans="2:65" s="11" customFormat="1" ht="13.5">
      <c r="B197" s="185"/>
      <c r="D197" s="186" t="s">
        <v>136</v>
      </c>
      <c r="E197" s="187" t="s">
        <v>5</v>
      </c>
      <c r="F197" s="188" t="s">
        <v>429</v>
      </c>
      <c r="H197" s="187" t="s">
        <v>5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136</v>
      </c>
      <c r="AU197" s="187" t="s">
        <v>83</v>
      </c>
      <c r="AV197" s="11" t="s">
        <v>81</v>
      </c>
      <c r="AW197" s="11" t="s">
        <v>37</v>
      </c>
      <c r="AX197" s="11" t="s">
        <v>73</v>
      </c>
      <c r="AY197" s="187" t="s">
        <v>126</v>
      </c>
    </row>
    <row r="198" spans="2:65" s="12" customFormat="1" ht="13.5">
      <c r="B198" s="193"/>
      <c r="D198" s="186" t="s">
        <v>136</v>
      </c>
      <c r="E198" s="194" t="s">
        <v>5</v>
      </c>
      <c r="F198" s="195" t="s">
        <v>430</v>
      </c>
      <c r="H198" s="196">
        <v>14.4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136</v>
      </c>
      <c r="AU198" s="194" t="s">
        <v>83</v>
      </c>
      <c r="AV198" s="12" t="s">
        <v>83</v>
      </c>
      <c r="AW198" s="12" t="s">
        <v>37</v>
      </c>
      <c r="AX198" s="12" t="s">
        <v>73</v>
      </c>
      <c r="AY198" s="194" t="s">
        <v>126</v>
      </c>
    </row>
    <row r="199" spans="2:65" s="13" customFormat="1" ht="13.5">
      <c r="B199" s="201"/>
      <c r="D199" s="186" t="s">
        <v>136</v>
      </c>
      <c r="E199" s="202" t="s">
        <v>5</v>
      </c>
      <c r="F199" s="203" t="s">
        <v>139</v>
      </c>
      <c r="H199" s="204">
        <v>14.4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136</v>
      </c>
      <c r="AU199" s="202" t="s">
        <v>83</v>
      </c>
      <c r="AV199" s="13" t="s">
        <v>134</v>
      </c>
      <c r="AW199" s="13" t="s">
        <v>37</v>
      </c>
      <c r="AX199" s="13" t="s">
        <v>81</v>
      </c>
      <c r="AY199" s="202" t="s">
        <v>126</v>
      </c>
    </row>
    <row r="200" spans="2:65" s="10" customFormat="1" ht="29.85" customHeight="1">
      <c r="B200" s="159"/>
      <c r="D200" s="160" t="s">
        <v>72</v>
      </c>
      <c r="E200" s="170" t="s">
        <v>145</v>
      </c>
      <c r="F200" s="170" t="s">
        <v>431</v>
      </c>
      <c r="I200" s="162"/>
      <c r="J200" s="171">
        <f>BK200</f>
        <v>0</v>
      </c>
      <c r="L200" s="159"/>
      <c r="M200" s="164"/>
      <c r="N200" s="165"/>
      <c r="O200" s="165"/>
      <c r="P200" s="166">
        <f>SUM(P201:P204)</f>
        <v>0</v>
      </c>
      <c r="Q200" s="165"/>
      <c r="R200" s="166">
        <f>SUM(R201:R204)</f>
        <v>0</v>
      </c>
      <c r="S200" s="165"/>
      <c r="T200" s="167">
        <f>SUM(T201:T204)</f>
        <v>0</v>
      </c>
      <c r="AR200" s="160" t="s">
        <v>81</v>
      </c>
      <c r="AT200" s="168" t="s">
        <v>72</v>
      </c>
      <c r="AU200" s="168" t="s">
        <v>81</v>
      </c>
      <c r="AY200" s="160" t="s">
        <v>126</v>
      </c>
      <c r="BK200" s="169">
        <f>SUM(BK201:BK204)</f>
        <v>0</v>
      </c>
    </row>
    <row r="201" spans="2:65" s="1" customFormat="1" ht="25.5" customHeight="1">
      <c r="B201" s="172"/>
      <c r="C201" s="173" t="s">
        <v>265</v>
      </c>
      <c r="D201" s="173" t="s">
        <v>129</v>
      </c>
      <c r="E201" s="174" t="s">
        <v>432</v>
      </c>
      <c r="F201" s="175" t="s">
        <v>433</v>
      </c>
      <c r="G201" s="176" t="s">
        <v>148</v>
      </c>
      <c r="H201" s="177">
        <v>1.72</v>
      </c>
      <c r="I201" s="178"/>
      <c r="J201" s="179">
        <f>ROUND(I201*H201,2)</f>
        <v>0</v>
      </c>
      <c r="K201" s="175" t="s">
        <v>5</v>
      </c>
      <c r="L201" s="40"/>
      <c r="M201" s="180" t="s">
        <v>5</v>
      </c>
      <c r="N201" s="181" t="s">
        <v>44</v>
      </c>
      <c r="O201" s="41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AR201" s="23" t="s">
        <v>134</v>
      </c>
      <c r="AT201" s="23" t="s">
        <v>129</v>
      </c>
      <c r="AU201" s="23" t="s">
        <v>83</v>
      </c>
      <c r="AY201" s="23" t="s">
        <v>126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81</v>
      </c>
      <c r="BK201" s="184">
        <f>ROUND(I201*H201,2)</f>
        <v>0</v>
      </c>
      <c r="BL201" s="23" t="s">
        <v>134</v>
      </c>
      <c r="BM201" s="23" t="s">
        <v>434</v>
      </c>
    </row>
    <row r="202" spans="2:65" s="11" customFormat="1" ht="13.5">
      <c r="B202" s="185"/>
      <c r="D202" s="186" t="s">
        <v>136</v>
      </c>
      <c r="E202" s="187" t="s">
        <v>5</v>
      </c>
      <c r="F202" s="188" t="s">
        <v>435</v>
      </c>
      <c r="H202" s="187" t="s">
        <v>5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7" t="s">
        <v>136</v>
      </c>
      <c r="AU202" s="187" t="s">
        <v>83</v>
      </c>
      <c r="AV202" s="11" t="s">
        <v>81</v>
      </c>
      <c r="AW202" s="11" t="s">
        <v>37</v>
      </c>
      <c r="AX202" s="11" t="s">
        <v>73</v>
      </c>
      <c r="AY202" s="187" t="s">
        <v>126</v>
      </c>
    </row>
    <row r="203" spans="2:65" s="12" customFormat="1" ht="13.5">
      <c r="B203" s="193"/>
      <c r="D203" s="186" t="s">
        <v>136</v>
      </c>
      <c r="E203" s="194" t="s">
        <v>5</v>
      </c>
      <c r="F203" s="195" t="s">
        <v>436</v>
      </c>
      <c r="H203" s="196">
        <v>1.72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136</v>
      </c>
      <c r="AU203" s="194" t="s">
        <v>83</v>
      </c>
      <c r="AV203" s="12" t="s">
        <v>83</v>
      </c>
      <c r="AW203" s="12" t="s">
        <v>37</v>
      </c>
      <c r="AX203" s="12" t="s">
        <v>73</v>
      </c>
      <c r="AY203" s="194" t="s">
        <v>126</v>
      </c>
    </row>
    <row r="204" spans="2:65" s="13" customFormat="1" ht="13.5">
      <c r="B204" s="201"/>
      <c r="D204" s="186" t="s">
        <v>136</v>
      </c>
      <c r="E204" s="202" t="s">
        <v>5</v>
      </c>
      <c r="F204" s="203" t="s">
        <v>139</v>
      </c>
      <c r="H204" s="204">
        <v>1.72</v>
      </c>
      <c r="I204" s="205"/>
      <c r="L204" s="201"/>
      <c r="M204" s="206"/>
      <c r="N204" s="207"/>
      <c r="O204" s="207"/>
      <c r="P204" s="207"/>
      <c r="Q204" s="207"/>
      <c r="R204" s="207"/>
      <c r="S204" s="207"/>
      <c r="T204" s="208"/>
      <c r="AT204" s="202" t="s">
        <v>136</v>
      </c>
      <c r="AU204" s="202" t="s">
        <v>83</v>
      </c>
      <c r="AV204" s="13" t="s">
        <v>134</v>
      </c>
      <c r="AW204" s="13" t="s">
        <v>37</v>
      </c>
      <c r="AX204" s="13" t="s">
        <v>81</v>
      </c>
      <c r="AY204" s="202" t="s">
        <v>126</v>
      </c>
    </row>
    <row r="205" spans="2:65" s="10" customFormat="1" ht="29.85" customHeight="1">
      <c r="B205" s="159"/>
      <c r="D205" s="160" t="s">
        <v>72</v>
      </c>
      <c r="E205" s="170" t="s">
        <v>177</v>
      </c>
      <c r="F205" s="170" t="s">
        <v>269</v>
      </c>
      <c r="I205" s="162"/>
      <c r="J205" s="171">
        <f>BK205</f>
        <v>0</v>
      </c>
      <c r="L205" s="159"/>
      <c r="M205" s="164"/>
      <c r="N205" s="165"/>
      <c r="O205" s="165"/>
      <c r="P205" s="166">
        <f>SUM(P206:P227)</f>
        <v>0</v>
      </c>
      <c r="Q205" s="165"/>
      <c r="R205" s="166">
        <f>SUM(R206:R227)</f>
        <v>16.300172400000001</v>
      </c>
      <c r="S205" s="165"/>
      <c r="T205" s="167">
        <f>SUM(T206:T227)</f>
        <v>2.2000000000000002</v>
      </c>
      <c r="AR205" s="160" t="s">
        <v>81</v>
      </c>
      <c r="AT205" s="168" t="s">
        <v>72</v>
      </c>
      <c r="AU205" s="168" t="s">
        <v>81</v>
      </c>
      <c r="AY205" s="160" t="s">
        <v>126</v>
      </c>
      <c r="BK205" s="169">
        <f>SUM(BK206:BK227)</f>
        <v>0</v>
      </c>
    </row>
    <row r="206" spans="2:65" s="1" customFormat="1" ht="16.5" customHeight="1">
      <c r="B206" s="172"/>
      <c r="C206" s="173" t="s">
        <v>270</v>
      </c>
      <c r="D206" s="173" t="s">
        <v>129</v>
      </c>
      <c r="E206" s="174" t="s">
        <v>437</v>
      </c>
      <c r="F206" s="175" t="s">
        <v>438</v>
      </c>
      <c r="G206" s="176" t="s">
        <v>197</v>
      </c>
      <c r="H206" s="177">
        <v>1</v>
      </c>
      <c r="I206" s="178"/>
      <c r="J206" s="179">
        <f>ROUND(I206*H206,2)</f>
        <v>0</v>
      </c>
      <c r="K206" s="175" t="s">
        <v>5</v>
      </c>
      <c r="L206" s="40"/>
      <c r="M206" s="180" t="s">
        <v>5</v>
      </c>
      <c r="N206" s="181" t="s">
        <v>44</v>
      </c>
      <c r="O206" s="41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AR206" s="23" t="s">
        <v>134</v>
      </c>
      <c r="AT206" s="23" t="s">
        <v>129</v>
      </c>
      <c r="AU206" s="23" t="s">
        <v>83</v>
      </c>
      <c r="AY206" s="23" t="s">
        <v>126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23" t="s">
        <v>81</v>
      </c>
      <c r="BK206" s="184">
        <f>ROUND(I206*H206,2)</f>
        <v>0</v>
      </c>
      <c r="BL206" s="23" t="s">
        <v>134</v>
      </c>
      <c r="BM206" s="23" t="s">
        <v>439</v>
      </c>
    </row>
    <row r="207" spans="2:65" s="1" customFormat="1" ht="16.5" customHeight="1">
      <c r="B207" s="172"/>
      <c r="C207" s="173" t="s">
        <v>277</v>
      </c>
      <c r="D207" s="173" t="s">
        <v>129</v>
      </c>
      <c r="E207" s="174" t="s">
        <v>440</v>
      </c>
      <c r="F207" s="175" t="s">
        <v>441</v>
      </c>
      <c r="G207" s="176" t="s">
        <v>148</v>
      </c>
      <c r="H207" s="177">
        <v>1</v>
      </c>
      <c r="I207" s="178"/>
      <c r="J207" s="179">
        <f>ROUND(I207*H207,2)</f>
        <v>0</v>
      </c>
      <c r="K207" s="175" t="s">
        <v>5</v>
      </c>
      <c r="L207" s="40"/>
      <c r="M207" s="180" t="s">
        <v>5</v>
      </c>
      <c r="N207" s="181" t="s">
        <v>44</v>
      </c>
      <c r="O207" s="41"/>
      <c r="P207" s="182">
        <f>O207*H207</f>
        <v>0</v>
      </c>
      <c r="Q207" s="182">
        <v>0.12</v>
      </c>
      <c r="R207" s="182">
        <f>Q207*H207</f>
        <v>0.12</v>
      </c>
      <c r="S207" s="182">
        <v>2.2000000000000002</v>
      </c>
      <c r="T207" s="183">
        <f>S207*H207</f>
        <v>2.2000000000000002</v>
      </c>
      <c r="AR207" s="23" t="s">
        <v>134</v>
      </c>
      <c r="AT207" s="23" t="s">
        <v>129</v>
      </c>
      <c r="AU207" s="23" t="s">
        <v>83</v>
      </c>
      <c r="AY207" s="23" t="s">
        <v>126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81</v>
      </c>
      <c r="BK207" s="184">
        <f>ROUND(I207*H207,2)</f>
        <v>0</v>
      </c>
      <c r="BL207" s="23" t="s">
        <v>134</v>
      </c>
      <c r="BM207" s="23" t="s">
        <v>442</v>
      </c>
    </row>
    <row r="208" spans="2:65" s="11" customFormat="1" ht="13.5">
      <c r="B208" s="185"/>
      <c r="D208" s="186" t="s">
        <v>136</v>
      </c>
      <c r="E208" s="187" t="s">
        <v>5</v>
      </c>
      <c r="F208" s="188" t="s">
        <v>443</v>
      </c>
      <c r="H208" s="187" t="s">
        <v>5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7" t="s">
        <v>136</v>
      </c>
      <c r="AU208" s="187" t="s">
        <v>83</v>
      </c>
      <c r="AV208" s="11" t="s">
        <v>81</v>
      </c>
      <c r="AW208" s="11" t="s">
        <v>37</v>
      </c>
      <c r="AX208" s="11" t="s">
        <v>73</v>
      </c>
      <c r="AY208" s="187" t="s">
        <v>126</v>
      </c>
    </row>
    <row r="209" spans="2:65" s="12" customFormat="1" ht="13.5">
      <c r="B209" s="193"/>
      <c r="D209" s="186" t="s">
        <v>136</v>
      </c>
      <c r="E209" s="194" t="s">
        <v>5</v>
      </c>
      <c r="F209" s="195" t="s">
        <v>81</v>
      </c>
      <c r="H209" s="196">
        <v>1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136</v>
      </c>
      <c r="AU209" s="194" t="s">
        <v>83</v>
      </c>
      <c r="AV209" s="12" t="s">
        <v>83</v>
      </c>
      <c r="AW209" s="12" t="s">
        <v>37</v>
      </c>
      <c r="AX209" s="12" t="s">
        <v>73</v>
      </c>
      <c r="AY209" s="194" t="s">
        <v>126</v>
      </c>
    </row>
    <row r="210" spans="2:65" s="13" customFormat="1" ht="13.5">
      <c r="B210" s="201"/>
      <c r="D210" s="186" t="s">
        <v>136</v>
      </c>
      <c r="E210" s="202" t="s">
        <v>5</v>
      </c>
      <c r="F210" s="203" t="s">
        <v>139</v>
      </c>
      <c r="H210" s="204">
        <v>1</v>
      </c>
      <c r="I210" s="205"/>
      <c r="L210" s="201"/>
      <c r="M210" s="206"/>
      <c r="N210" s="207"/>
      <c r="O210" s="207"/>
      <c r="P210" s="207"/>
      <c r="Q210" s="207"/>
      <c r="R210" s="207"/>
      <c r="S210" s="207"/>
      <c r="T210" s="208"/>
      <c r="AT210" s="202" t="s">
        <v>136</v>
      </c>
      <c r="AU210" s="202" t="s">
        <v>83</v>
      </c>
      <c r="AV210" s="13" t="s">
        <v>134</v>
      </c>
      <c r="AW210" s="13" t="s">
        <v>37</v>
      </c>
      <c r="AX210" s="13" t="s">
        <v>81</v>
      </c>
      <c r="AY210" s="202" t="s">
        <v>126</v>
      </c>
    </row>
    <row r="211" spans="2:65" s="1" customFormat="1" ht="16.5" customHeight="1">
      <c r="B211" s="172"/>
      <c r="C211" s="173" t="s">
        <v>284</v>
      </c>
      <c r="D211" s="173" t="s">
        <v>129</v>
      </c>
      <c r="E211" s="174" t="s">
        <v>444</v>
      </c>
      <c r="F211" s="175" t="s">
        <v>445</v>
      </c>
      <c r="G211" s="176" t="s">
        <v>446</v>
      </c>
      <c r="H211" s="177">
        <v>1</v>
      </c>
      <c r="I211" s="178"/>
      <c r="J211" s="179">
        <f>ROUND(I211*H211,2)</f>
        <v>0</v>
      </c>
      <c r="K211" s="175" t="s">
        <v>5</v>
      </c>
      <c r="L211" s="40"/>
      <c r="M211" s="180" t="s">
        <v>5</v>
      </c>
      <c r="N211" s="181" t="s">
        <v>44</v>
      </c>
      <c r="O211" s="4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AR211" s="23" t="s">
        <v>134</v>
      </c>
      <c r="AT211" s="23" t="s">
        <v>129</v>
      </c>
      <c r="AU211" s="23" t="s">
        <v>83</v>
      </c>
      <c r="AY211" s="23" t="s">
        <v>126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81</v>
      </c>
      <c r="BK211" s="184">
        <f>ROUND(I211*H211,2)</f>
        <v>0</v>
      </c>
      <c r="BL211" s="23" t="s">
        <v>134</v>
      </c>
      <c r="BM211" s="23" t="s">
        <v>447</v>
      </c>
    </row>
    <row r="212" spans="2:65" s="11" customFormat="1" ht="13.5">
      <c r="B212" s="185"/>
      <c r="D212" s="186" t="s">
        <v>136</v>
      </c>
      <c r="E212" s="187" t="s">
        <v>5</v>
      </c>
      <c r="F212" s="188" t="s">
        <v>448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136</v>
      </c>
      <c r="AU212" s="187" t="s">
        <v>83</v>
      </c>
      <c r="AV212" s="11" t="s">
        <v>81</v>
      </c>
      <c r="AW212" s="11" t="s">
        <v>37</v>
      </c>
      <c r="AX212" s="11" t="s">
        <v>73</v>
      </c>
      <c r="AY212" s="187" t="s">
        <v>126</v>
      </c>
    </row>
    <row r="213" spans="2:65" s="12" customFormat="1" ht="13.5">
      <c r="B213" s="193"/>
      <c r="D213" s="186" t="s">
        <v>136</v>
      </c>
      <c r="E213" s="194" t="s">
        <v>5</v>
      </c>
      <c r="F213" s="195" t="s">
        <v>81</v>
      </c>
      <c r="H213" s="196">
        <v>1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136</v>
      </c>
      <c r="AU213" s="194" t="s">
        <v>83</v>
      </c>
      <c r="AV213" s="12" t="s">
        <v>83</v>
      </c>
      <c r="AW213" s="12" t="s">
        <v>37</v>
      </c>
      <c r="AX213" s="12" t="s">
        <v>73</v>
      </c>
      <c r="AY213" s="194" t="s">
        <v>126</v>
      </c>
    </row>
    <row r="214" spans="2:65" s="13" customFormat="1" ht="13.5">
      <c r="B214" s="201"/>
      <c r="D214" s="186" t="s">
        <v>136</v>
      </c>
      <c r="E214" s="202" t="s">
        <v>5</v>
      </c>
      <c r="F214" s="203" t="s">
        <v>139</v>
      </c>
      <c r="H214" s="204">
        <v>1</v>
      </c>
      <c r="I214" s="205"/>
      <c r="L214" s="201"/>
      <c r="M214" s="206"/>
      <c r="N214" s="207"/>
      <c r="O214" s="207"/>
      <c r="P214" s="207"/>
      <c r="Q214" s="207"/>
      <c r="R214" s="207"/>
      <c r="S214" s="207"/>
      <c r="T214" s="208"/>
      <c r="AT214" s="202" t="s">
        <v>136</v>
      </c>
      <c r="AU214" s="202" t="s">
        <v>83</v>
      </c>
      <c r="AV214" s="13" t="s">
        <v>134</v>
      </c>
      <c r="AW214" s="13" t="s">
        <v>37</v>
      </c>
      <c r="AX214" s="13" t="s">
        <v>81</v>
      </c>
      <c r="AY214" s="202" t="s">
        <v>126</v>
      </c>
    </row>
    <row r="215" spans="2:65" s="1" customFormat="1" ht="38.25" customHeight="1">
      <c r="B215" s="172"/>
      <c r="C215" s="173" t="s">
        <v>289</v>
      </c>
      <c r="D215" s="173" t="s">
        <v>129</v>
      </c>
      <c r="E215" s="174" t="s">
        <v>449</v>
      </c>
      <c r="F215" s="175" t="s">
        <v>450</v>
      </c>
      <c r="G215" s="176" t="s">
        <v>148</v>
      </c>
      <c r="H215" s="177">
        <v>6</v>
      </c>
      <c r="I215" s="178"/>
      <c r="J215" s="179">
        <f>ROUND(I215*H215,2)</f>
        <v>0</v>
      </c>
      <c r="K215" s="175" t="s">
        <v>133</v>
      </c>
      <c r="L215" s="40"/>
      <c r="M215" s="180" t="s">
        <v>5</v>
      </c>
      <c r="N215" s="181" t="s">
        <v>44</v>
      </c>
      <c r="O215" s="41"/>
      <c r="P215" s="182">
        <f>O215*H215</f>
        <v>0</v>
      </c>
      <c r="Q215" s="182">
        <v>2.6843599999999999</v>
      </c>
      <c r="R215" s="182">
        <f>Q215*H215</f>
        <v>16.106159999999999</v>
      </c>
      <c r="S215" s="182">
        <v>0</v>
      </c>
      <c r="T215" s="183">
        <f>S215*H215</f>
        <v>0</v>
      </c>
      <c r="AR215" s="23" t="s">
        <v>134</v>
      </c>
      <c r="AT215" s="23" t="s">
        <v>129</v>
      </c>
      <c r="AU215" s="23" t="s">
        <v>83</v>
      </c>
      <c r="AY215" s="23" t="s">
        <v>126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23" t="s">
        <v>81</v>
      </c>
      <c r="BK215" s="184">
        <f>ROUND(I215*H215,2)</f>
        <v>0</v>
      </c>
      <c r="BL215" s="23" t="s">
        <v>134</v>
      </c>
      <c r="BM215" s="23" t="s">
        <v>451</v>
      </c>
    </row>
    <row r="216" spans="2:65" s="11" customFormat="1" ht="13.5">
      <c r="B216" s="185"/>
      <c r="D216" s="186" t="s">
        <v>136</v>
      </c>
      <c r="E216" s="187" t="s">
        <v>5</v>
      </c>
      <c r="F216" s="188" t="s">
        <v>452</v>
      </c>
      <c r="H216" s="187" t="s">
        <v>5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136</v>
      </c>
      <c r="AU216" s="187" t="s">
        <v>83</v>
      </c>
      <c r="AV216" s="11" t="s">
        <v>81</v>
      </c>
      <c r="AW216" s="11" t="s">
        <v>37</v>
      </c>
      <c r="AX216" s="11" t="s">
        <v>73</v>
      </c>
      <c r="AY216" s="187" t="s">
        <v>126</v>
      </c>
    </row>
    <row r="217" spans="2:65" s="11" customFormat="1" ht="27">
      <c r="B217" s="185"/>
      <c r="D217" s="186" t="s">
        <v>136</v>
      </c>
      <c r="E217" s="187" t="s">
        <v>5</v>
      </c>
      <c r="F217" s="188" t="s">
        <v>453</v>
      </c>
      <c r="H217" s="187" t="s">
        <v>5</v>
      </c>
      <c r="I217" s="189"/>
      <c r="L217" s="185"/>
      <c r="M217" s="190"/>
      <c r="N217" s="191"/>
      <c r="O217" s="191"/>
      <c r="P217" s="191"/>
      <c r="Q217" s="191"/>
      <c r="R217" s="191"/>
      <c r="S217" s="191"/>
      <c r="T217" s="192"/>
      <c r="AT217" s="187" t="s">
        <v>136</v>
      </c>
      <c r="AU217" s="187" t="s">
        <v>83</v>
      </c>
      <c r="AV217" s="11" t="s">
        <v>81</v>
      </c>
      <c r="AW217" s="11" t="s">
        <v>37</v>
      </c>
      <c r="AX217" s="11" t="s">
        <v>73</v>
      </c>
      <c r="AY217" s="187" t="s">
        <v>126</v>
      </c>
    </row>
    <row r="218" spans="2:65" s="12" customFormat="1" ht="13.5">
      <c r="B218" s="193"/>
      <c r="D218" s="186" t="s">
        <v>136</v>
      </c>
      <c r="E218" s="194" t="s">
        <v>5</v>
      </c>
      <c r="F218" s="195" t="s">
        <v>454</v>
      </c>
      <c r="H218" s="196">
        <v>6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136</v>
      </c>
      <c r="AU218" s="194" t="s">
        <v>83</v>
      </c>
      <c r="AV218" s="12" t="s">
        <v>83</v>
      </c>
      <c r="AW218" s="12" t="s">
        <v>37</v>
      </c>
      <c r="AX218" s="12" t="s">
        <v>73</v>
      </c>
      <c r="AY218" s="194" t="s">
        <v>126</v>
      </c>
    </row>
    <row r="219" spans="2:65" s="13" customFormat="1" ht="13.5">
      <c r="B219" s="201"/>
      <c r="D219" s="186" t="s">
        <v>136</v>
      </c>
      <c r="E219" s="202" t="s">
        <v>5</v>
      </c>
      <c r="F219" s="203" t="s">
        <v>139</v>
      </c>
      <c r="H219" s="204">
        <v>6</v>
      </c>
      <c r="I219" s="205"/>
      <c r="L219" s="201"/>
      <c r="M219" s="206"/>
      <c r="N219" s="207"/>
      <c r="O219" s="207"/>
      <c r="P219" s="207"/>
      <c r="Q219" s="207"/>
      <c r="R219" s="207"/>
      <c r="S219" s="207"/>
      <c r="T219" s="208"/>
      <c r="AT219" s="202" t="s">
        <v>136</v>
      </c>
      <c r="AU219" s="202" t="s">
        <v>83</v>
      </c>
      <c r="AV219" s="13" t="s">
        <v>134</v>
      </c>
      <c r="AW219" s="13" t="s">
        <v>37</v>
      </c>
      <c r="AX219" s="13" t="s">
        <v>81</v>
      </c>
      <c r="AY219" s="202" t="s">
        <v>126</v>
      </c>
    </row>
    <row r="220" spans="2:65" s="1" customFormat="1" ht="16.5" customHeight="1">
      <c r="B220" s="172"/>
      <c r="C220" s="173" t="s">
        <v>297</v>
      </c>
      <c r="D220" s="173" t="s">
        <v>129</v>
      </c>
      <c r="E220" s="174" t="s">
        <v>455</v>
      </c>
      <c r="F220" s="175" t="s">
        <v>456</v>
      </c>
      <c r="G220" s="176" t="s">
        <v>132</v>
      </c>
      <c r="H220" s="177">
        <v>58.74</v>
      </c>
      <c r="I220" s="178"/>
      <c r="J220" s="179">
        <f>ROUND(I220*H220,2)</f>
        <v>0</v>
      </c>
      <c r="K220" s="175" t="s">
        <v>133</v>
      </c>
      <c r="L220" s="40"/>
      <c r="M220" s="180" t="s">
        <v>5</v>
      </c>
      <c r="N220" s="181" t="s">
        <v>44</v>
      </c>
      <c r="O220" s="41"/>
      <c r="P220" s="182">
        <f>O220*H220</f>
        <v>0</v>
      </c>
      <c r="Q220" s="182">
        <v>4.2000000000000002E-4</v>
      </c>
      <c r="R220" s="182">
        <f>Q220*H220</f>
        <v>2.4670800000000003E-2</v>
      </c>
      <c r="S220" s="182">
        <v>0</v>
      </c>
      <c r="T220" s="183">
        <f>S220*H220</f>
        <v>0</v>
      </c>
      <c r="AR220" s="23" t="s">
        <v>134</v>
      </c>
      <c r="AT220" s="23" t="s">
        <v>129</v>
      </c>
      <c r="AU220" s="23" t="s">
        <v>83</v>
      </c>
      <c r="AY220" s="23" t="s">
        <v>126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23" t="s">
        <v>81</v>
      </c>
      <c r="BK220" s="184">
        <f>ROUND(I220*H220,2)</f>
        <v>0</v>
      </c>
      <c r="BL220" s="23" t="s">
        <v>134</v>
      </c>
      <c r="BM220" s="23" t="s">
        <v>457</v>
      </c>
    </row>
    <row r="221" spans="2:65" s="11" customFormat="1" ht="13.5">
      <c r="B221" s="185"/>
      <c r="D221" s="186" t="s">
        <v>136</v>
      </c>
      <c r="E221" s="187" t="s">
        <v>5</v>
      </c>
      <c r="F221" s="188" t="s">
        <v>458</v>
      </c>
      <c r="H221" s="187" t="s">
        <v>5</v>
      </c>
      <c r="I221" s="189"/>
      <c r="L221" s="185"/>
      <c r="M221" s="190"/>
      <c r="N221" s="191"/>
      <c r="O221" s="191"/>
      <c r="P221" s="191"/>
      <c r="Q221" s="191"/>
      <c r="R221" s="191"/>
      <c r="S221" s="191"/>
      <c r="T221" s="192"/>
      <c r="AT221" s="187" t="s">
        <v>136</v>
      </c>
      <c r="AU221" s="187" t="s">
        <v>83</v>
      </c>
      <c r="AV221" s="11" t="s">
        <v>81</v>
      </c>
      <c r="AW221" s="11" t="s">
        <v>37</v>
      </c>
      <c r="AX221" s="11" t="s">
        <v>73</v>
      </c>
      <c r="AY221" s="187" t="s">
        <v>126</v>
      </c>
    </row>
    <row r="222" spans="2:65" s="12" customFormat="1" ht="13.5">
      <c r="B222" s="193"/>
      <c r="D222" s="186" t="s">
        <v>136</v>
      </c>
      <c r="E222" s="194" t="s">
        <v>5</v>
      </c>
      <c r="F222" s="195" t="s">
        <v>459</v>
      </c>
      <c r="H222" s="196">
        <v>58.74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136</v>
      </c>
      <c r="AU222" s="194" t="s">
        <v>83</v>
      </c>
      <c r="AV222" s="12" t="s">
        <v>83</v>
      </c>
      <c r="AW222" s="12" t="s">
        <v>37</v>
      </c>
      <c r="AX222" s="12" t="s">
        <v>73</v>
      </c>
      <c r="AY222" s="194" t="s">
        <v>126</v>
      </c>
    </row>
    <row r="223" spans="2:65" s="13" customFormat="1" ht="13.5">
      <c r="B223" s="201"/>
      <c r="D223" s="186" t="s">
        <v>136</v>
      </c>
      <c r="E223" s="202" t="s">
        <v>5</v>
      </c>
      <c r="F223" s="203" t="s">
        <v>139</v>
      </c>
      <c r="H223" s="204">
        <v>58.74</v>
      </c>
      <c r="I223" s="205"/>
      <c r="L223" s="201"/>
      <c r="M223" s="206"/>
      <c r="N223" s="207"/>
      <c r="O223" s="207"/>
      <c r="P223" s="207"/>
      <c r="Q223" s="207"/>
      <c r="R223" s="207"/>
      <c r="S223" s="207"/>
      <c r="T223" s="208"/>
      <c r="AT223" s="202" t="s">
        <v>136</v>
      </c>
      <c r="AU223" s="202" t="s">
        <v>83</v>
      </c>
      <c r="AV223" s="13" t="s">
        <v>134</v>
      </c>
      <c r="AW223" s="13" t="s">
        <v>37</v>
      </c>
      <c r="AX223" s="13" t="s">
        <v>81</v>
      </c>
      <c r="AY223" s="202" t="s">
        <v>126</v>
      </c>
    </row>
    <row r="224" spans="2:65" s="1" customFormat="1" ht="16.5" customHeight="1">
      <c r="B224" s="172"/>
      <c r="C224" s="173" t="s">
        <v>305</v>
      </c>
      <c r="D224" s="173" t="s">
        <v>129</v>
      </c>
      <c r="E224" s="174" t="s">
        <v>460</v>
      </c>
      <c r="F224" s="175" t="s">
        <v>456</v>
      </c>
      <c r="G224" s="176" t="s">
        <v>132</v>
      </c>
      <c r="H224" s="177">
        <v>117.48</v>
      </c>
      <c r="I224" s="178"/>
      <c r="J224" s="179">
        <f>ROUND(I224*H224,2)</f>
        <v>0</v>
      </c>
      <c r="K224" s="175" t="s">
        <v>5</v>
      </c>
      <c r="L224" s="40"/>
      <c r="M224" s="180" t="s">
        <v>5</v>
      </c>
      <c r="N224" s="181" t="s">
        <v>44</v>
      </c>
      <c r="O224" s="41"/>
      <c r="P224" s="182">
        <f>O224*H224</f>
        <v>0</v>
      </c>
      <c r="Q224" s="182">
        <v>4.2000000000000002E-4</v>
      </c>
      <c r="R224" s="182">
        <f>Q224*H224</f>
        <v>4.9341600000000006E-2</v>
      </c>
      <c r="S224" s="182">
        <v>0</v>
      </c>
      <c r="T224" s="183">
        <f>S224*H224</f>
        <v>0</v>
      </c>
      <c r="AR224" s="23" t="s">
        <v>134</v>
      </c>
      <c r="AT224" s="23" t="s">
        <v>129</v>
      </c>
      <c r="AU224" s="23" t="s">
        <v>83</v>
      </c>
      <c r="AY224" s="23" t="s">
        <v>126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23" t="s">
        <v>81</v>
      </c>
      <c r="BK224" s="184">
        <f>ROUND(I224*H224,2)</f>
        <v>0</v>
      </c>
      <c r="BL224" s="23" t="s">
        <v>134</v>
      </c>
      <c r="BM224" s="23" t="s">
        <v>461</v>
      </c>
    </row>
    <row r="225" spans="2:65" s="11" customFormat="1" ht="13.5">
      <c r="B225" s="185"/>
      <c r="D225" s="186" t="s">
        <v>136</v>
      </c>
      <c r="E225" s="187" t="s">
        <v>5</v>
      </c>
      <c r="F225" s="188" t="s">
        <v>462</v>
      </c>
      <c r="H225" s="187" t="s">
        <v>5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136</v>
      </c>
      <c r="AU225" s="187" t="s">
        <v>83</v>
      </c>
      <c r="AV225" s="11" t="s">
        <v>81</v>
      </c>
      <c r="AW225" s="11" t="s">
        <v>37</v>
      </c>
      <c r="AX225" s="11" t="s">
        <v>73</v>
      </c>
      <c r="AY225" s="187" t="s">
        <v>126</v>
      </c>
    </row>
    <row r="226" spans="2:65" s="12" customFormat="1" ht="13.5">
      <c r="B226" s="193"/>
      <c r="D226" s="186" t="s">
        <v>136</v>
      </c>
      <c r="E226" s="194" t="s">
        <v>5</v>
      </c>
      <c r="F226" s="195" t="s">
        <v>463</v>
      </c>
      <c r="H226" s="196">
        <v>117.48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136</v>
      </c>
      <c r="AU226" s="194" t="s">
        <v>83</v>
      </c>
      <c r="AV226" s="12" t="s">
        <v>83</v>
      </c>
      <c r="AW226" s="12" t="s">
        <v>37</v>
      </c>
      <c r="AX226" s="12" t="s">
        <v>73</v>
      </c>
      <c r="AY226" s="194" t="s">
        <v>126</v>
      </c>
    </row>
    <row r="227" spans="2:65" s="13" customFormat="1" ht="13.5">
      <c r="B227" s="201"/>
      <c r="D227" s="186" t="s">
        <v>136</v>
      </c>
      <c r="E227" s="202" t="s">
        <v>5</v>
      </c>
      <c r="F227" s="203" t="s">
        <v>139</v>
      </c>
      <c r="H227" s="204">
        <v>117.48</v>
      </c>
      <c r="I227" s="205"/>
      <c r="L227" s="201"/>
      <c r="M227" s="206"/>
      <c r="N227" s="207"/>
      <c r="O227" s="207"/>
      <c r="P227" s="207"/>
      <c r="Q227" s="207"/>
      <c r="R227" s="207"/>
      <c r="S227" s="207"/>
      <c r="T227" s="208"/>
      <c r="AT227" s="202" t="s">
        <v>136</v>
      </c>
      <c r="AU227" s="202" t="s">
        <v>83</v>
      </c>
      <c r="AV227" s="13" t="s">
        <v>134</v>
      </c>
      <c r="AW227" s="13" t="s">
        <v>37</v>
      </c>
      <c r="AX227" s="13" t="s">
        <v>81</v>
      </c>
      <c r="AY227" s="202" t="s">
        <v>126</v>
      </c>
    </row>
    <row r="228" spans="2:65" s="10" customFormat="1" ht="29.85" customHeight="1">
      <c r="B228" s="159"/>
      <c r="D228" s="160" t="s">
        <v>72</v>
      </c>
      <c r="E228" s="170" t="s">
        <v>295</v>
      </c>
      <c r="F228" s="170" t="s">
        <v>464</v>
      </c>
      <c r="I228" s="162"/>
      <c r="J228" s="171">
        <f>BK228</f>
        <v>0</v>
      </c>
      <c r="L228" s="159"/>
      <c r="M228" s="164"/>
      <c r="N228" s="165"/>
      <c r="O228" s="165"/>
      <c r="P228" s="166">
        <f>SUM(P229:P237)</f>
        <v>0</v>
      </c>
      <c r="Q228" s="165"/>
      <c r="R228" s="166">
        <f>SUM(R229:R237)</f>
        <v>0</v>
      </c>
      <c r="S228" s="165"/>
      <c r="T228" s="167">
        <f>SUM(T229:T237)</f>
        <v>0</v>
      </c>
      <c r="AR228" s="160" t="s">
        <v>81</v>
      </c>
      <c r="AT228" s="168" t="s">
        <v>72</v>
      </c>
      <c r="AU228" s="168" t="s">
        <v>81</v>
      </c>
      <c r="AY228" s="160" t="s">
        <v>126</v>
      </c>
      <c r="BK228" s="169">
        <f>SUM(BK229:BK237)</f>
        <v>0</v>
      </c>
    </row>
    <row r="229" spans="2:65" s="1" customFormat="1" ht="16.5" customHeight="1">
      <c r="B229" s="172"/>
      <c r="C229" s="173" t="s">
        <v>465</v>
      </c>
      <c r="D229" s="173" t="s">
        <v>129</v>
      </c>
      <c r="E229" s="174" t="s">
        <v>466</v>
      </c>
      <c r="F229" s="175" t="s">
        <v>464</v>
      </c>
      <c r="G229" s="176" t="s">
        <v>446</v>
      </c>
      <c r="H229" s="177">
        <v>1</v>
      </c>
      <c r="I229" s="178"/>
      <c r="J229" s="179">
        <f>ROUND(I229*H229,2)</f>
        <v>0</v>
      </c>
      <c r="K229" s="175" t="s">
        <v>5</v>
      </c>
      <c r="L229" s="40"/>
      <c r="M229" s="180" t="s">
        <v>5</v>
      </c>
      <c r="N229" s="181" t="s">
        <v>44</v>
      </c>
      <c r="O229" s="41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AR229" s="23" t="s">
        <v>134</v>
      </c>
      <c r="AT229" s="23" t="s">
        <v>129</v>
      </c>
      <c r="AU229" s="23" t="s">
        <v>83</v>
      </c>
      <c r="AY229" s="23" t="s">
        <v>126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23" t="s">
        <v>81</v>
      </c>
      <c r="BK229" s="184">
        <f>ROUND(I229*H229,2)</f>
        <v>0</v>
      </c>
      <c r="BL229" s="23" t="s">
        <v>134</v>
      </c>
      <c r="BM229" s="23" t="s">
        <v>467</v>
      </c>
    </row>
    <row r="230" spans="2:65" s="1" customFormat="1" ht="27">
      <c r="B230" s="40"/>
      <c r="D230" s="186" t="s">
        <v>468</v>
      </c>
      <c r="F230" s="222" t="s">
        <v>469</v>
      </c>
      <c r="I230" s="223"/>
      <c r="L230" s="40"/>
      <c r="M230" s="224"/>
      <c r="N230" s="41"/>
      <c r="O230" s="41"/>
      <c r="P230" s="41"/>
      <c r="Q230" s="41"/>
      <c r="R230" s="41"/>
      <c r="S230" s="41"/>
      <c r="T230" s="69"/>
      <c r="AT230" s="23" t="s">
        <v>468</v>
      </c>
      <c r="AU230" s="23" t="s">
        <v>83</v>
      </c>
    </row>
    <row r="231" spans="2:65" s="11" customFormat="1" ht="13.5">
      <c r="B231" s="185"/>
      <c r="D231" s="186" t="s">
        <v>136</v>
      </c>
      <c r="E231" s="187" t="s">
        <v>5</v>
      </c>
      <c r="F231" s="188" t="s">
        <v>470</v>
      </c>
      <c r="H231" s="187" t="s">
        <v>5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7" t="s">
        <v>136</v>
      </c>
      <c r="AU231" s="187" t="s">
        <v>83</v>
      </c>
      <c r="AV231" s="11" t="s">
        <v>81</v>
      </c>
      <c r="AW231" s="11" t="s">
        <v>37</v>
      </c>
      <c r="AX231" s="11" t="s">
        <v>73</v>
      </c>
      <c r="AY231" s="187" t="s">
        <v>126</v>
      </c>
    </row>
    <row r="232" spans="2:65" s="12" customFormat="1" ht="13.5">
      <c r="B232" s="193"/>
      <c r="D232" s="186" t="s">
        <v>136</v>
      </c>
      <c r="E232" s="194" t="s">
        <v>5</v>
      </c>
      <c r="F232" s="195" t="s">
        <v>81</v>
      </c>
      <c r="H232" s="196">
        <v>1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136</v>
      </c>
      <c r="AU232" s="194" t="s">
        <v>83</v>
      </c>
      <c r="AV232" s="12" t="s">
        <v>83</v>
      </c>
      <c r="AW232" s="12" t="s">
        <v>37</v>
      </c>
      <c r="AX232" s="12" t="s">
        <v>73</v>
      </c>
      <c r="AY232" s="194" t="s">
        <v>126</v>
      </c>
    </row>
    <row r="233" spans="2:65" s="13" customFormat="1" ht="13.5">
      <c r="B233" s="201"/>
      <c r="D233" s="186" t="s">
        <v>136</v>
      </c>
      <c r="E233" s="202" t="s">
        <v>5</v>
      </c>
      <c r="F233" s="203" t="s">
        <v>139</v>
      </c>
      <c r="H233" s="204">
        <v>1</v>
      </c>
      <c r="I233" s="205"/>
      <c r="L233" s="201"/>
      <c r="M233" s="206"/>
      <c r="N233" s="207"/>
      <c r="O233" s="207"/>
      <c r="P233" s="207"/>
      <c r="Q233" s="207"/>
      <c r="R233" s="207"/>
      <c r="S233" s="207"/>
      <c r="T233" s="208"/>
      <c r="AT233" s="202" t="s">
        <v>136</v>
      </c>
      <c r="AU233" s="202" t="s">
        <v>83</v>
      </c>
      <c r="AV233" s="13" t="s">
        <v>134</v>
      </c>
      <c r="AW233" s="13" t="s">
        <v>37</v>
      </c>
      <c r="AX233" s="13" t="s">
        <v>81</v>
      </c>
      <c r="AY233" s="202" t="s">
        <v>126</v>
      </c>
    </row>
    <row r="234" spans="2:65" s="1" customFormat="1" ht="16.5" customHeight="1">
      <c r="B234" s="172"/>
      <c r="C234" s="173" t="s">
        <v>471</v>
      </c>
      <c r="D234" s="173" t="s">
        <v>129</v>
      </c>
      <c r="E234" s="174" t="s">
        <v>472</v>
      </c>
      <c r="F234" s="175" t="s">
        <v>473</v>
      </c>
      <c r="G234" s="176" t="s">
        <v>446</v>
      </c>
      <c r="H234" s="177">
        <v>1</v>
      </c>
      <c r="I234" s="178"/>
      <c r="J234" s="179">
        <f>ROUND(I234*H234,2)</f>
        <v>0</v>
      </c>
      <c r="K234" s="175" t="s">
        <v>133</v>
      </c>
      <c r="L234" s="40"/>
      <c r="M234" s="180" t="s">
        <v>5</v>
      </c>
      <c r="N234" s="181" t="s">
        <v>44</v>
      </c>
      <c r="O234" s="41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AR234" s="23" t="s">
        <v>474</v>
      </c>
      <c r="AT234" s="23" t="s">
        <v>129</v>
      </c>
      <c r="AU234" s="23" t="s">
        <v>83</v>
      </c>
      <c r="AY234" s="23" t="s">
        <v>126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23" t="s">
        <v>81</v>
      </c>
      <c r="BK234" s="184">
        <f>ROUND(I234*H234,2)</f>
        <v>0</v>
      </c>
      <c r="BL234" s="23" t="s">
        <v>474</v>
      </c>
      <c r="BM234" s="23" t="s">
        <v>475</v>
      </c>
    </row>
    <row r="235" spans="2:65" s="11" customFormat="1" ht="13.5">
      <c r="B235" s="185"/>
      <c r="D235" s="186" t="s">
        <v>136</v>
      </c>
      <c r="E235" s="187" t="s">
        <v>5</v>
      </c>
      <c r="F235" s="188" t="s">
        <v>476</v>
      </c>
      <c r="H235" s="187" t="s">
        <v>5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7" t="s">
        <v>136</v>
      </c>
      <c r="AU235" s="187" t="s">
        <v>83</v>
      </c>
      <c r="AV235" s="11" t="s">
        <v>81</v>
      </c>
      <c r="AW235" s="11" t="s">
        <v>37</v>
      </c>
      <c r="AX235" s="11" t="s">
        <v>73</v>
      </c>
      <c r="AY235" s="187" t="s">
        <v>126</v>
      </c>
    </row>
    <row r="236" spans="2:65" s="12" customFormat="1" ht="13.5">
      <c r="B236" s="193"/>
      <c r="D236" s="186" t="s">
        <v>136</v>
      </c>
      <c r="E236" s="194" t="s">
        <v>5</v>
      </c>
      <c r="F236" s="195" t="s">
        <v>81</v>
      </c>
      <c r="H236" s="196">
        <v>1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136</v>
      </c>
      <c r="AU236" s="194" t="s">
        <v>83</v>
      </c>
      <c r="AV236" s="12" t="s">
        <v>83</v>
      </c>
      <c r="AW236" s="12" t="s">
        <v>37</v>
      </c>
      <c r="AX236" s="12" t="s">
        <v>73</v>
      </c>
      <c r="AY236" s="194" t="s">
        <v>126</v>
      </c>
    </row>
    <row r="237" spans="2:65" s="13" customFormat="1" ht="13.5">
      <c r="B237" s="201"/>
      <c r="D237" s="186" t="s">
        <v>136</v>
      </c>
      <c r="E237" s="202" t="s">
        <v>5</v>
      </c>
      <c r="F237" s="203" t="s">
        <v>139</v>
      </c>
      <c r="H237" s="204">
        <v>1</v>
      </c>
      <c r="I237" s="205"/>
      <c r="L237" s="201"/>
      <c r="M237" s="219"/>
      <c r="N237" s="220"/>
      <c r="O237" s="220"/>
      <c r="P237" s="220"/>
      <c r="Q237" s="220"/>
      <c r="R237" s="220"/>
      <c r="S237" s="220"/>
      <c r="T237" s="221"/>
      <c r="AT237" s="202" t="s">
        <v>136</v>
      </c>
      <c r="AU237" s="202" t="s">
        <v>83</v>
      </c>
      <c r="AV237" s="13" t="s">
        <v>134</v>
      </c>
      <c r="AW237" s="13" t="s">
        <v>37</v>
      </c>
      <c r="AX237" s="13" t="s">
        <v>81</v>
      </c>
      <c r="AY237" s="202" t="s">
        <v>126</v>
      </c>
    </row>
    <row r="238" spans="2:65" s="1" customFormat="1" ht="6.95" customHeight="1">
      <c r="B238" s="55"/>
      <c r="C238" s="56"/>
      <c r="D238" s="56"/>
      <c r="E238" s="56"/>
      <c r="F238" s="56"/>
      <c r="G238" s="56"/>
      <c r="H238" s="56"/>
      <c r="I238" s="126"/>
      <c r="J238" s="56"/>
      <c r="K238" s="56"/>
      <c r="L238" s="40"/>
    </row>
  </sheetData>
  <autoFilter ref="C81:K23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68" activePane="bottomLeft" state="frozen"/>
      <selection pane="bottomLeft" activeCell="F96" sqref="F9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90</v>
      </c>
      <c r="G1" s="348" t="s">
        <v>91</v>
      </c>
      <c r="H1" s="348"/>
      <c r="I1" s="102"/>
      <c r="J1" s="101" t="s">
        <v>92</v>
      </c>
      <c r="K1" s="100" t="s">
        <v>93</v>
      </c>
      <c r="L1" s="101" t="s">
        <v>94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23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95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II/201 Mariánský Týnec, stabilizace svahu - havarijní stav</v>
      </c>
      <c r="F7" s="341"/>
      <c r="G7" s="341"/>
      <c r="H7" s="341"/>
      <c r="I7" s="104"/>
      <c r="J7" s="28"/>
      <c r="K7" s="30"/>
    </row>
    <row r="8" spans="1:70" s="1" customFormat="1">
      <c r="B8" s="40"/>
      <c r="C8" s="41"/>
      <c r="D8" s="36" t="s">
        <v>96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2" t="s">
        <v>477</v>
      </c>
      <c r="F9" s="343"/>
      <c r="G9" s="343"/>
      <c r="H9" s="343"/>
      <c r="I9" s="105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26. 2. 2018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>043 49 521</v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U-PROJEKT DOS s.r.o.</v>
      </c>
      <c r="F21" s="41"/>
      <c r="G21" s="41"/>
      <c r="H21" s="41"/>
      <c r="I21" s="106" t="s">
        <v>30</v>
      </c>
      <c r="J21" s="34" t="str">
        <f>IF('Rekapitulace stavby'!AN17="","",'Rekapitulace stavby'!AN17)</f>
        <v>CZ04349521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10" t="s">
        <v>5</v>
      </c>
      <c r="F24" s="310"/>
      <c r="G24" s="310"/>
      <c r="H24" s="310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39</v>
      </c>
      <c r="E27" s="41"/>
      <c r="F27" s="41"/>
      <c r="G27" s="41"/>
      <c r="H27" s="41"/>
      <c r="I27" s="105"/>
      <c r="J27" s="115">
        <f>ROUND(J78,2)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16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17">
        <f>ROUND(SUM(BE78:BE103), 2)</f>
        <v>0</v>
      </c>
      <c r="G30" s="41"/>
      <c r="H30" s="41"/>
      <c r="I30" s="118">
        <v>0.21</v>
      </c>
      <c r="J30" s="117">
        <f>ROUND(ROUND((SUM(BE78:BE103)),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17">
        <f>ROUND(SUM(BF78:BF103), 2)</f>
        <v>0</v>
      </c>
      <c r="G31" s="41"/>
      <c r="H31" s="41"/>
      <c r="I31" s="118">
        <v>0.15</v>
      </c>
      <c r="J31" s="117">
        <f>ROUND(ROUND((SUM(BF78:BF103)),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17">
        <f>ROUND(SUM(BG78:BG103),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17">
        <f>ROUND(SUM(BH78:BH103),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17">
        <f>ROUND(SUM(BI78:BI103),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49</v>
      </c>
      <c r="E36" s="70"/>
      <c r="F36" s="70"/>
      <c r="G36" s="121" t="s">
        <v>50</v>
      </c>
      <c r="H36" s="122" t="s">
        <v>51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98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II/201 Mariánský Týnec, stabilizace svahu - havarijní stav</v>
      </c>
      <c r="F45" s="341"/>
      <c r="G45" s="341"/>
      <c r="H45" s="341"/>
      <c r="I45" s="105"/>
      <c r="J45" s="41"/>
      <c r="K45" s="44"/>
    </row>
    <row r="46" spans="2:11" s="1" customFormat="1" ht="14.45" customHeight="1">
      <c r="B46" s="40"/>
      <c r="C46" s="36" t="s">
        <v>96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VRN - Vedlejší rozpočtové náklady</v>
      </c>
      <c r="F47" s="343"/>
      <c r="G47" s="343"/>
      <c r="H47" s="343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Mariánský Týnec</v>
      </c>
      <c r="G49" s="41"/>
      <c r="H49" s="41"/>
      <c r="I49" s="106" t="s">
        <v>25</v>
      </c>
      <c r="J49" s="107" t="str">
        <f>IF(J12="","",J12)</f>
        <v>26. 2. 2018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10" t="str">
        <f>E21</f>
        <v>U-PROJEKT DOS s.r.o.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99</v>
      </c>
      <c r="D54" s="119"/>
      <c r="E54" s="119"/>
      <c r="F54" s="119"/>
      <c r="G54" s="119"/>
      <c r="H54" s="119"/>
      <c r="I54" s="130"/>
      <c r="J54" s="131" t="s">
        <v>100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101</v>
      </c>
      <c r="D56" s="41"/>
      <c r="E56" s="41"/>
      <c r="F56" s="41"/>
      <c r="G56" s="41"/>
      <c r="H56" s="41"/>
      <c r="I56" s="105"/>
      <c r="J56" s="115">
        <f>J78</f>
        <v>0</v>
      </c>
      <c r="K56" s="44"/>
      <c r="AU56" s="23" t="s">
        <v>102</v>
      </c>
    </row>
    <row r="57" spans="2:47" s="7" customFormat="1" ht="24.95" customHeight="1">
      <c r="B57" s="134"/>
      <c r="C57" s="135"/>
      <c r="D57" s="136" t="s">
        <v>477</v>
      </c>
      <c r="E57" s="137"/>
      <c r="F57" s="137"/>
      <c r="G57" s="137"/>
      <c r="H57" s="137"/>
      <c r="I57" s="138"/>
      <c r="J57" s="139">
        <f>J79</f>
        <v>0</v>
      </c>
      <c r="K57" s="140"/>
    </row>
    <row r="58" spans="2:47" s="8" customFormat="1" ht="19.899999999999999" customHeight="1">
      <c r="B58" s="141"/>
      <c r="C58" s="142"/>
      <c r="D58" s="143" t="s">
        <v>478</v>
      </c>
      <c r="E58" s="144"/>
      <c r="F58" s="144"/>
      <c r="G58" s="144"/>
      <c r="H58" s="144"/>
      <c r="I58" s="145"/>
      <c r="J58" s="146">
        <f>J80</f>
        <v>0</v>
      </c>
      <c r="K58" s="147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5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26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27"/>
      <c r="J64" s="59"/>
      <c r="K64" s="59"/>
      <c r="L64" s="40"/>
    </row>
    <row r="65" spans="2:63" s="1" customFormat="1" ht="36.950000000000003" customHeight="1">
      <c r="B65" s="40"/>
      <c r="C65" s="60" t="s">
        <v>110</v>
      </c>
      <c r="L65" s="40"/>
    </row>
    <row r="66" spans="2:63" s="1" customFormat="1" ht="6.95" customHeight="1">
      <c r="B66" s="40"/>
      <c r="L66" s="40"/>
    </row>
    <row r="67" spans="2:63" s="1" customFormat="1" ht="14.45" customHeight="1">
      <c r="B67" s="40"/>
      <c r="C67" s="62" t="s">
        <v>19</v>
      </c>
      <c r="L67" s="40"/>
    </row>
    <row r="68" spans="2:63" s="1" customFormat="1" ht="16.5" customHeight="1">
      <c r="B68" s="40"/>
      <c r="E68" s="345" t="str">
        <f>E7</f>
        <v>II/201 Mariánský Týnec, stabilizace svahu - havarijní stav</v>
      </c>
      <c r="F68" s="346"/>
      <c r="G68" s="346"/>
      <c r="H68" s="346"/>
      <c r="L68" s="40"/>
    </row>
    <row r="69" spans="2:63" s="1" customFormat="1" ht="14.45" customHeight="1">
      <c r="B69" s="40"/>
      <c r="C69" s="62" t="s">
        <v>96</v>
      </c>
      <c r="L69" s="40"/>
    </row>
    <row r="70" spans="2:63" s="1" customFormat="1" ht="17.25" customHeight="1">
      <c r="B70" s="40"/>
      <c r="E70" s="321" t="str">
        <f>E9</f>
        <v>VRN - Vedlejší rozpočtové náklady</v>
      </c>
      <c r="F70" s="347"/>
      <c r="G70" s="347"/>
      <c r="H70" s="347"/>
      <c r="L70" s="40"/>
    </row>
    <row r="71" spans="2:63" s="1" customFormat="1" ht="6.95" customHeight="1">
      <c r="B71" s="40"/>
      <c r="L71" s="40"/>
    </row>
    <row r="72" spans="2:63" s="1" customFormat="1" ht="18" customHeight="1">
      <c r="B72" s="40"/>
      <c r="C72" s="62" t="s">
        <v>23</v>
      </c>
      <c r="F72" s="148" t="str">
        <f>F12</f>
        <v>Mariánský Týnec</v>
      </c>
      <c r="I72" s="149" t="s">
        <v>25</v>
      </c>
      <c r="J72" s="66" t="str">
        <f>IF(J12="","",J12)</f>
        <v>26. 2. 2018</v>
      </c>
      <c r="L72" s="40"/>
    </row>
    <row r="73" spans="2:63" s="1" customFormat="1" ht="6.95" customHeight="1">
      <c r="B73" s="40"/>
      <c r="L73" s="40"/>
    </row>
    <row r="74" spans="2:63" s="1" customFormat="1">
      <c r="B74" s="40"/>
      <c r="C74" s="62" t="s">
        <v>27</v>
      </c>
      <c r="F74" s="148" t="str">
        <f>E15</f>
        <v xml:space="preserve"> </v>
      </c>
      <c r="I74" s="149" t="s">
        <v>33</v>
      </c>
      <c r="J74" s="148" t="str">
        <f>E21</f>
        <v>U-PROJEKT DOS s.r.o.</v>
      </c>
      <c r="L74" s="40"/>
    </row>
    <row r="75" spans="2:63" s="1" customFormat="1" ht="14.45" customHeight="1">
      <c r="B75" s="40"/>
      <c r="C75" s="62" t="s">
        <v>31</v>
      </c>
      <c r="F75" s="148" t="str">
        <f>IF(E18="","",E18)</f>
        <v/>
      </c>
      <c r="L75" s="40"/>
    </row>
    <row r="76" spans="2:63" s="1" customFormat="1" ht="10.35" customHeight="1">
      <c r="B76" s="40"/>
      <c r="L76" s="40"/>
    </row>
    <row r="77" spans="2:63" s="9" customFormat="1" ht="29.25" customHeight="1">
      <c r="B77" s="150"/>
      <c r="C77" s="151" t="s">
        <v>111</v>
      </c>
      <c r="D77" s="152" t="s">
        <v>58</v>
      </c>
      <c r="E77" s="152" t="s">
        <v>54</v>
      </c>
      <c r="F77" s="152" t="s">
        <v>112</v>
      </c>
      <c r="G77" s="152" t="s">
        <v>113</v>
      </c>
      <c r="H77" s="152" t="s">
        <v>114</v>
      </c>
      <c r="I77" s="153" t="s">
        <v>115</v>
      </c>
      <c r="J77" s="152" t="s">
        <v>100</v>
      </c>
      <c r="K77" s="154" t="s">
        <v>116</v>
      </c>
      <c r="L77" s="150"/>
      <c r="M77" s="72" t="s">
        <v>117</v>
      </c>
      <c r="N77" s="73" t="s">
        <v>43</v>
      </c>
      <c r="O77" s="73" t="s">
        <v>118</v>
      </c>
      <c r="P77" s="73" t="s">
        <v>119</v>
      </c>
      <c r="Q77" s="73" t="s">
        <v>120</v>
      </c>
      <c r="R77" s="73" t="s">
        <v>121</v>
      </c>
      <c r="S77" s="73" t="s">
        <v>122</v>
      </c>
      <c r="T77" s="74" t="s">
        <v>123</v>
      </c>
    </row>
    <row r="78" spans="2:63" s="1" customFormat="1" ht="29.25" customHeight="1">
      <c r="B78" s="40"/>
      <c r="C78" s="76" t="s">
        <v>101</v>
      </c>
      <c r="J78" s="155">
        <f>BK78</f>
        <v>0</v>
      </c>
      <c r="L78" s="40"/>
      <c r="M78" s="75"/>
      <c r="N78" s="67"/>
      <c r="O78" s="67"/>
      <c r="P78" s="156">
        <f>P79</f>
        <v>0</v>
      </c>
      <c r="Q78" s="67"/>
      <c r="R78" s="156">
        <f>R79</f>
        <v>0</v>
      </c>
      <c r="S78" s="67"/>
      <c r="T78" s="157">
        <f>T79</f>
        <v>0</v>
      </c>
      <c r="AT78" s="23" t="s">
        <v>72</v>
      </c>
      <c r="AU78" s="23" t="s">
        <v>102</v>
      </c>
      <c r="BK78" s="158">
        <f>BK79</f>
        <v>0</v>
      </c>
    </row>
    <row r="79" spans="2:63" s="10" customFormat="1" ht="37.35" customHeight="1">
      <c r="B79" s="159"/>
      <c r="D79" s="160" t="s">
        <v>72</v>
      </c>
      <c r="E79" s="161" t="s">
        <v>87</v>
      </c>
      <c r="F79" s="161" t="s">
        <v>88</v>
      </c>
      <c r="I79" s="162"/>
      <c r="J79" s="163">
        <f>BK79</f>
        <v>0</v>
      </c>
      <c r="L79" s="159"/>
      <c r="M79" s="164"/>
      <c r="N79" s="165"/>
      <c r="O79" s="165"/>
      <c r="P79" s="166">
        <f>P80</f>
        <v>0</v>
      </c>
      <c r="Q79" s="165"/>
      <c r="R79" s="166">
        <f>R80</f>
        <v>0</v>
      </c>
      <c r="S79" s="165"/>
      <c r="T79" s="167">
        <f>T80</f>
        <v>0</v>
      </c>
      <c r="AR79" s="160" t="s">
        <v>156</v>
      </c>
      <c r="AT79" s="168" t="s">
        <v>72</v>
      </c>
      <c r="AU79" s="168" t="s">
        <v>73</v>
      </c>
      <c r="AY79" s="160" t="s">
        <v>126</v>
      </c>
      <c r="BK79" s="169">
        <f>BK80</f>
        <v>0</v>
      </c>
    </row>
    <row r="80" spans="2:63" s="10" customFormat="1" ht="19.899999999999999" customHeight="1">
      <c r="B80" s="159"/>
      <c r="D80" s="160" t="s">
        <v>72</v>
      </c>
      <c r="E80" s="170" t="s">
        <v>479</v>
      </c>
      <c r="F80" s="170" t="s">
        <v>480</v>
      </c>
      <c r="I80" s="162"/>
      <c r="J80" s="171">
        <f>BK80</f>
        <v>0</v>
      </c>
      <c r="L80" s="159"/>
      <c r="M80" s="164"/>
      <c r="N80" s="165"/>
      <c r="O80" s="165"/>
      <c r="P80" s="166">
        <f>SUM(P81:P103)</f>
        <v>0</v>
      </c>
      <c r="Q80" s="165"/>
      <c r="R80" s="166">
        <f>SUM(R81:R103)</f>
        <v>0</v>
      </c>
      <c r="S80" s="165"/>
      <c r="T80" s="167">
        <f>SUM(T81:T103)</f>
        <v>0</v>
      </c>
      <c r="AR80" s="160" t="s">
        <v>156</v>
      </c>
      <c r="AT80" s="168" t="s">
        <v>72</v>
      </c>
      <c r="AU80" s="168" t="s">
        <v>81</v>
      </c>
      <c r="AY80" s="160" t="s">
        <v>126</v>
      </c>
      <c r="BK80" s="169">
        <f>SUM(BK81:BK103)</f>
        <v>0</v>
      </c>
    </row>
    <row r="81" spans="2:65" s="1" customFormat="1" ht="16.5" customHeight="1">
      <c r="B81" s="172"/>
      <c r="C81" s="173" t="s">
        <v>83</v>
      </c>
      <c r="D81" s="173" t="s">
        <v>129</v>
      </c>
      <c r="E81" s="174" t="s">
        <v>481</v>
      </c>
      <c r="F81" s="175" t="s">
        <v>482</v>
      </c>
      <c r="G81" s="176" t="s">
        <v>446</v>
      </c>
      <c r="H81" s="177">
        <v>1</v>
      </c>
      <c r="I81" s="178"/>
      <c r="J81" s="179">
        <f>ROUND(I81*H81,2)</f>
        <v>0</v>
      </c>
      <c r="K81" s="175" t="s">
        <v>5</v>
      </c>
      <c r="L81" s="40"/>
      <c r="M81" s="180" t="s">
        <v>5</v>
      </c>
      <c r="N81" s="181" t="s">
        <v>44</v>
      </c>
      <c r="O81" s="41"/>
      <c r="P81" s="182">
        <f>O81*H81</f>
        <v>0</v>
      </c>
      <c r="Q81" s="182">
        <v>0</v>
      </c>
      <c r="R81" s="182">
        <f>Q81*H81</f>
        <v>0</v>
      </c>
      <c r="S81" s="182">
        <v>0</v>
      </c>
      <c r="T81" s="183">
        <f>S81*H81</f>
        <v>0</v>
      </c>
      <c r="AR81" s="23" t="s">
        <v>134</v>
      </c>
      <c r="AT81" s="23" t="s">
        <v>129</v>
      </c>
      <c r="AU81" s="23" t="s">
        <v>83</v>
      </c>
      <c r="AY81" s="23" t="s">
        <v>126</v>
      </c>
      <c r="BE81" s="184">
        <f>IF(N81="základní",J81,0)</f>
        <v>0</v>
      </c>
      <c r="BF81" s="184">
        <f>IF(N81="snížená",J81,0)</f>
        <v>0</v>
      </c>
      <c r="BG81" s="184">
        <f>IF(N81="zákl. přenesená",J81,0)</f>
        <v>0</v>
      </c>
      <c r="BH81" s="184">
        <f>IF(N81="sníž. přenesená",J81,0)</f>
        <v>0</v>
      </c>
      <c r="BI81" s="184">
        <f>IF(N81="nulová",J81,0)</f>
        <v>0</v>
      </c>
      <c r="BJ81" s="23" t="s">
        <v>81</v>
      </c>
      <c r="BK81" s="184">
        <f>ROUND(I81*H81,2)</f>
        <v>0</v>
      </c>
      <c r="BL81" s="23" t="s">
        <v>134</v>
      </c>
      <c r="BM81" s="23" t="s">
        <v>483</v>
      </c>
    </row>
    <row r="82" spans="2:65" s="12" customFormat="1" ht="13.5">
      <c r="B82" s="193"/>
      <c r="D82" s="186" t="s">
        <v>136</v>
      </c>
      <c r="E82" s="194" t="s">
        <v>5</v>
      </c>
      <c r="F82" s="195" t="s">
        <v>81</v>
      </c>
      <c r="H82" s="196">
        <v>1</v>
      </c>
      <c r="I82" s="197"/>
      <c r="L82" s="193"/>
      <c r="M82" s="198"/>
      <c r="N82" s="199"/>
      <c r="O82" s="199"/>
      <c r="P82" s="199"/>
      <c r="Q82" s="199"/>
      <c r="R82" s="199"/>
      <c r="S82" s="199"/>
      <c r="T82" s="200"/>
      <c r="AT82" s="194" t="s">
        <v>136</v>
      </c>
      <c r="AU82" s="194" t="s">
        <v>83</v>
      </c>
      <c r="AV82" s="12" t="s">
        <v>83</v>
      </c>
      <c r="AW82" s="12" t="s">
        <v>37</v>
      </c>
      <c r="AX82" s="12" t="s">
        <v>73</v>
      </c>
      <c r="AY82" s="194" t="s">
        <v>126</v>
      </c>
    </row>
    <row r="83" spans="2:65" s="13" customFormat="1" ht="13.5">
      <c r="B83" s="201"/>
      <c r="D83" s="186" t="s">
        <v>136</v>
      </c>
      <c r="E83" s="202" t="s">
        <v>5</v>
      </c>
      <c r="F83" s="203" t="s">
        <v>139</v>
      </c>
      <c r="H83" s="204">
        <v>1</v>
      </c>
      <c r="I83" s="205"/>
      <c r="L83" s="201"/>
      <c r="M83" s="206"/>
      <c r="N83" s="207"/>
      <c r="O83" s="207"/>
      <c r="P83" s="207"/>
      <c r="Q83" s="207"/>
      <c r="R83" s="207"/>
      <c r="S83" s="207"/>
      <c r="T83" s="208"/>
      <c r="AT83" s="202" t="s">
        <v>136</v>
      </c>
      <c r="AU83" s="202" t="s">
        <v>83</v>
      </c>
      <c r="AV83" s="13" t="s">
        <v>134</v>
      </c>
      <c r="AW83" s="13" t="s">
        <v>37</v>
      </c>
      <c r="AX83" s="13" t="s">
        <v>81</v>
      </c>
      <c r="AY83" s="202" t="s">
        <v>126</v>
      </c>
    </row>
    <row r="84" spans="2:65" s="1" customFormat="1" ht="16.5" customHeight="1">
      <c r="B84" s="172"/>
      <c r="C84" s="173" t="s">
        <v>145</v>
      </c>
      <c r="D84" s="173" t="s">
        <v>129</v>
      </c>
      <c r="E84" s="174" t="s">
        <v>484</v>
      </c>
      <c r="F84" s="175" t="s">
        <v>485</v>
      </c>
      <c r="G84" s="176" t="s">
        <v>446</v>
      </c>
      <c r="H84" s="177">
        <v>1</v>
      </c>
      <c r="I84" s="178"/>
      <c r="J84" s="179">
        <f>ROUND(I84*H84,2)</f>
        <v>0</v>
      </c>
      <c r="K84" s="175" t="s">
        <v>5</v>
      </c>
      <c r="L84" s="40"/>
      <c r="M84" s="180" t="s">
        <v>5</v>
      </c>
      <c r="N84" s="181" t="s">
        <v>44</v>
      </c>
      <c r="O84" s="41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23" t="s">
        <v>134</v>
      </c>
      <c r="AT84" s="23" t="s">
        <v>129</v>
      </c>
      <c r="AU84" s="23" t="s">
        <v>83</v>
      </c>
      <c r="AY84" s="23" t="s">
        <v>126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23" t="s">
        <v>81</v>
      </c>
      <c r="BK84" s="184">
        <f>ROUND(I84*H84,2)</f>
        <v>0</v>
      </c>
      <c r="BL84" s="23" t="s">
        <v>134</v>
      </c>
      <c r="BM84" s="23" t="s">
        <v>486</v>
      </c>
    </row>
    <row r="85" spans="2:65" s="12" customFormat="1" ht="13.5">
      <c r="B85" s="193"/>
      <c r="D85" s="186" t="s">
        <v>136</v>
      </c>
      <c r="E85" s="194" t="s">
        <v>5</v>
      </c>
      <c r="F85" s="195" t="s">
        <v>81</v>
      </c>
      <c r="H85" s="196">
        <v>1</v>
      </c>
      <c r="I85" s="197"/>
      <c r="L85" s="193"/>
      <c r="M85" s="198"/>
      <c r="N85" s="199"/>
      <c r="O85" s="199"/>
      <c r="P85" s="199"/>
      <c r="Q85" s="199"/>
      <c r="R85" s="199"/>
      <c r="S85" s="199"/>
      <c r="T85" s="200"/>
      <c r="AT85" s="194" t="s">
        <v>136</v>
      </c>
      <c r="AU85" s="194" t="s">
        <v>83</v>
      </c>
      <c r="AV85" s="12" t="s">
        <v>83</v>
      </c>
      <c r="AW85" s="12" t="s">
        <v>37</v>
      </c>
      <c r="AX85" s="12" t="s">
        <v>73</v>
      </c>
      <c r="AY85" s="194" t="s">
        <v>126</v>
      </c>
    </row>
    <row r="86" spans="2:65" s="13" customFormat="1" ht="13.5">
      <c r="B86" s="201"/>
      <c r="D86" s="186" t="s">
        <v>136</v>
      </c>
      <c r="E86" s="202" t="s">
        <v>5</v>
      </c>
      <c r="F86" s="203" t="s">
        <v>139</v>
      </c>
      <c r="H86" s="204">
        <v>1</v>
      </c>
      <c r="I86" s="205"/>
      <c r="L86" s="201"/>
      <c r="M86" s="206"/>
      <c r="N86" s="207"/>
      <c r="O86" s="207"/>
      <c r="P86" s="207"/>
      <c r="Q86" s="207"/>
      <c r="R86" s="207"/>
      <c r="S86" s="207"/>
      <c r="T86" s="208"/>
      <c r="AT86" s="202" t="s">
        <v>136</v>
      </c>
      <c r="AU86" s="202" t="s">
        <v>83</v>
      </c>
      <c r="AV86" s="13" t="s">
        <v>134</v>
      </c>
      <c r="AW86" s="13" t="s">
        <v>37</v>
      </c>
      <c r="AX86" s="13" t="s">
        <v>81</v>
      </c>
      <c r="AY86" s="202" t="s">
        <v>126</v>
      </c>
    </row>
    <row r="87" spans="2:65" s="1" customFormat="1" ht="16.5" customHeight="1">
      <c r="B87" s="172"/>
      <c r="C87" s="173" t="s">
        <v>134</v>
      </c>
      <c r="D87" s="173" t="s">
        <v>129</v>
      </c>
      <c r="E87" s="174" t="s">
        <v>487</v>
      </c>
      <c r="F87" s="175" t="s">
        <v>488</v>
      </c>
      <c r="G87" s="176" t="s">
        <v>446</v>
      </c>
      <c r="H87" s="177">
        <v>1</v>
      </c>
      <c r="I87" s="178"/>
      <c r="J87" s="179">
        <f>ROUND(I87*H87,2)</f>
        <v>0</v>
      </c>
      <c r="K87" s="175" t="s">
        <v>5</v>
      </c>
      <c r="L87" s="40"/>
      <c r="M87" s="180" t="s">
        <v>5</v>
      </c>
      <c r="N87" s="181" t="s">
        <v>44</v>
      </c>
      <c r="O87" s="41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AR87" s="23" t="s">
        <v>134</v>
      </c>
      <c r="AT87" s="23" t="s">
        <v>129</v>
      </c>
      <c r="AU87" s="23" t="s">
        <v>83</v>
      </c>
      <c r="AY87" s="23" t="s">
        <v>126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23" t="s">
        <v>81</v>
      </c>
      <c r="BK87" s="184">
        <f>ROUND(I87*H87,2)</f>
        <v>0</v>
      </c>
      <c r="BL87" s="23" t="s">
        <v>134</v>
      </c>
      <c r="BM87" s="23" t="s">
        <v>489</v>
      </c>
    </row>
    <row r="88" spans="2:65" s="1" customFormat="1" ht="16.5" customHeight="1">
      <c r="B88" s="172"/>
      <c r="C88" s="173" t="s">
        <v>156</v>
      </c>
      <c r="D88" s="173" t="s">
        <v>129</v>
      </c>
      <c r="E88" s="174" t="s">
        <v>490</v>
      </c>
      <c r="F88" s="175" t="s">
        <v>687</v>
      </c>
      <c r="G88" s="176" t="s">
        <v>446</v>
      </c>
      <c r="H88" s="177">
        <v>1</v>
      </c>
      <c r="I88" s="178"/>
      <c r="J88" s="179">
        <f>ROUND(I88*H88,2)</f>
        <v>0</v>
      </c>
      <c r="K88" s="175" t="s">
        <v>5</v>
      </c>
      <c r="L88" s="40"/>
      <c r="M88" s="180" t="s">
        <v>5</v>
      </c>
      <c r="N88" s="181" t="s">
        <v>44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134</v>
      </c>
      <c r="AT88" s="23" t="s">
        <v>129</v>
      </c>
      <c r="AU88" s="23" t="s">
        <v>83</v>
      </c>
      <c r="AY88" s="23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81</v>
      </c>
      <c r="BK88" s="184">
        <f>ROUND(I88*H88,2)</f>
        <v>0</v>
      </c>
      <c r="BL88" s="23" t="s">
        <v>134</v>
      </c>
      <c r="BM88" s="23" t="s">
        <v>491</v>
      </c>
    </row>
    <row r="89" spans="2:65" s="12" customFormat="1" ht="13.5">
      <c r="B89" s="193"/>
      <c r="D89" s="186" t="s">
        <v>136</v>
      </c>
      <c r="E89" s="194" t="s">
        <v>5</v>
      </c>
      <c r="F89" s="195" t="s">
        <v>81</v>
      </c>
      <c r="H89" s="196">
        <v>1</v>
      </c>
      <c r="I89" s="197"/>
      <c r="L89" s="193"/>
      <c r="M89" s="198"/>
      <c r="N89" s="199"/>
      <c r="O89" s="199"/>
      <c r="P89" s="199"/>
      <c r="Q89" s="199"/>
      <c r="R89" s="199"/>
      <c r="S89" s="199"/>
      <c r="T89" s="200"/>
      <c r="AT89" s="194" t="s">
        <v>136</v>
      </c>
      <c r="AU89" s="194" t="s">
        <v>83</v>
      </c>
      <c r="AV89" s="12" t="s">
        <v>83</v>
      </c>
      <c r="AW89" s="12" t="s">
        <v>37</v>
      </c>
      <c r="AX89" s="12" t="s">
        <v>73</v>
      </c>
      <c r="AY89" s="194" t="s">
        <v>126</v>
      </c>
    </row>
    <row r="90" spans="2:65" s="13" customFormat="1" ht="13.5">
      <c r="B90" s="201"/>
      <c r="D90" s="186" t="s">
        <v>136</v>
      </c>
      <c r="E90" s="202" t="s">
        <v>5</v>
      </c>
      <c r="F90" s="203" t="s">
        <v>139</v>
      </c>
      <c r="H90" s="204">
        <v>1</v>
      </c>
      <c r="I90" s="205"/>
      <c r="L90" s="201"/>
      <c r="M90" s="206"/>
      <c r="N90" s="207"/>
      <c r="O90" s="207"/>
      <c r="P90" s="207"/>
      <c r="Q90" s="207"/>
      <c r="R90" s="207"/>
      <c r="S90" s="207"/>
      <c r="T90" s="208"/>
      <c r="AT90" s="202" t="s">
        <v>136</v>
      </c>
      <c r="AU90" s="202" t="s">
        <v>83</v>
      </c>
      <c r="AV90" s="13" t="s">
        <v>134</v>
      </c>
      <c r="AW90" s="13" t="s">
        <v>37</v>
      </c>
      <c r="AX90" s="13" t="s">
        <v>81</v>
      </c>
      <c r="AY90" s="202" t="s">
        <v>126</v>
      </c>
    </row>
    <row r="91" spans="2:65" s="1" customFormat="1" ht="16.5" customHeight="1">
      <c r="B91" s="172"/>
      <c r="C91" s="173" t="s">
        <v>156</v>
      </c>
      <c r="D91" s="173" t="s">
        <v>129</v>
      </c>
      <c r="E91" s="174" t="s">
        <v>685</v>
      </c>
      <c r="F91" s="175" t="s">
        <v>686</v>
      </c>
      <c r="G91" s="176" t="s">
        <v>446</v>
      </c>
      <c r="H91" s="177">
        <v>1</v>
      </c>
      <c r="I91" s="178"/>
      <c r="J91" s="179">
        <f>ROUND(I91*H91,2)</f>
        <v>0</v>
      </c>
      <c r="K91" s="175" t="s">
        <v>5</v>
      </c>
      <c r="L91" s="40"/>
      <c r="M91" s="180" t="s">
        <v>5</v>
      </c>
      <c r="N91" s="181" t="s">
        <v>44</v>
      </c>
      <c r="O91" s="41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AR91" s="23" t="s">
        <v>134</v>
      </c>
      <c r="AT91" s="23" t="s">
        <v>129</v>
      </c>
      <c r="AU91" s="23" t="s">
        <v>83</v>
      </c>
      <c r="AY91" s="23" t="s">
        <v>126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23" t="s">
        <v>81</v>
      </c>
      <c r="BK91" s="184">
        <f>ROUND(I91*H91,2)</f>
        <v>0</v>
      </c>
      <c r="BL91" s="23" t="s">
        <v>134</v>
      </c>
      <c r="BM91" s="23" t="s">
        <v>491</v>
      </c>
    </row>
    <row r="92" spans="2:65" s="12" customFormat="1" ht="13.5">
      <c r="B92" s="193"/>
      <c r="D92" s="186" t="s">
        <v>136</v>
      </c>
      <c r="E92" s="194" t="s">
        <v>5</v>
      </c>
      <c r="F92" s="195" t="s">
        <v>81</v>
      </c>
      <c r="H92" s="196">
        <v>1</v>
      </c>
      <c r="I92" s="197"/>
      <c r="L92" s="193"/>
      <c r="M92" s="198"/>
      <c r="N92" s="199"/>
      <c r="O92" s="199"/>
      <c r="P92" s="199"/>
      <c r="Q92" s="199"/>
      <c r="R92" s="199"/>
      <c r="S92" s="199"/>
      <c r="T92" s="200"/>
      <c r="AT92" s="194" t="s">
        <v>136</v>
      </c>
      <c r="AU92" s="194" t="s">
        <v>83</v>
      </c>
      <c r="AV92" s="12" t="s">
        <v>83</v>
      </c>
      <c r="AW92" s="12" t="s">
        <v>37</v>
      </c>
      <c r="AX92" s="12" t="s">
        <v>73</v>
      </c>
      <c r="AY92" s="194" t="s">
        <v>126</v>
      </c>
    </row>
    <row r="93" spans="2:65" s="13" customFormat="1" ht="13.5">
      <c r="B93" s="201"/>
      <c r="D93" s="186" t="s">
        <v>136</v>
      </c>
      <c r="E93" s="202" t="s">
        <v>5</v>
      </c>
      <c r="F93" s="203" t="s">
        <v>139</v>
      </c>
      <c r="H93" s="204">
        <v>1</v>
      </c>
      <c r="I93" s="205"/>
      <c r="L93" s="201"/>
      <c r="M93" s="206"/>
      <c r="N93" s="207"/>
      <c r="O93" s="207"/>
      <c r="P93" s="207"/>
      <c r="Q93" s="207"/>
      <c r="R93" s="207"/>
      <c r="S93" s="207"/>
      <c r="T93" s="208"/>
      <c r="AT93" s="202" t="s">
        <v>136</v>
      </c>
      <c r="AU93" s="202" t="s">
        <v>83</v>
      </c>
      <c r="AV93" s="13" t="s">
        <v>134</v>
      </c>
      <c r="AW93" s="13" t="s">
        <v>37</v>
      </c>
      <c r="AX93" s="13" t="s">
        <v>81</v>
      </c>
      <c r="AY93" s="202" t="s">
        <v>126</v>
      </c>
    </row>
    <row r="94" spans="2:65" s="1" customFormat="1" ht="16.5" customHeight="1">
      <c r="B94" s="172"/>
      <c r="C94" s="173" t="s">
        <v>165</v>
      </c>
      <c r="D94" s="173" t="s">
        <v>129</v>
      </c>
      <c r="E94" s="174" t="s">
        <v>492</v>
      </c>
      <c r="F94" s="175" t="s">
        <v>493</v>
      </c>
      <c r="G94" s="176" t="s">
        <v>446</v>
      </c>
      <c r="H94" s="177">
        <v>1</v>
      </c>
      <c r="I94" s="178"/>
      <c r="J94" s="179">
        <f>ROUND(I94*H94,2)</f>
        <v>0</v>
      </c>
      <c r="K94" s="175" t="s">
        <v>5</v>
      </c>
      <c r="L94" s="40"/>
      <c r="M94" s="180" t="s">
        <v>5</v>
      </c>
      <c r="N94" s="181" t="s">
        <v>44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134</v>
      </c>
      <c r="AT94" s="23" t="s">
        <v>129</v>
      </c>
      <c r="AU94" s="23" t="s">
        <v>83</v>
      </c>
      <c r="AY94" s="23" t="s">
        <v>126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81</v>
      </c>
      <c r="BK94" s="184">
        <f>ROUND(I94*H94,2)</f>
        <v>0</v>
      </c>
      <c r="BL94" s="23" t="s">
        <v>134</v>
      </c>
      <c r="BM94" s="23" t="s">
        <v>494</v>
      </c>
    </row>
    <row r="95" spans="2:65" s="11" customFormat="1" ht="13.5">
      <c r="B95" s="185"/>
      <c r="D95" s="186" t="s">
        <v>136</v>
      </c>
      <c r="E95" s="187" t="s">
        <v>5</v>
      </c>
      <c r="F95" s="188" t="s">
        <v>495</v>
      </c>
      <c r="H95" s="187" t="s">
        <v>5</v>
      </c>
      <c r="I95" s="189"/>
      <c r="L95" s="185"/>
      <c r="M95" s="190"/>
      <c r="N95" s="191"/>
      <c r="O95" s="191"/>
      <c r="P95" s="191"/>
      <c r="Q95" s="191"/>
      <c r="R95" s="191"/>
      <c r="S95" s="191"/>
      <c r="T95" s="192"/>
      <c r="AT95" s="187" t="s">
        <v>136</v>
      </c>
      <c r="AU95" s="187" t="s">
        <v>83</v>
      </c>
      <c r="AV95" s="11" t="s">
        <v>81</v>
      </c>
      <c r="AW95" s="11" t="s">
        <v>37</v>
      </c>
      <c r="AX95" s="11" t="s">
        <v>73</v>
      </c>
      <c r="AY95" s="187" t="s">
        <v>126</v>
      </c>
    </row>
    <row r="96" spans="2:65" s="12" customFormat="1" ht="13.5">
      <c r="B96" s="193"/>
      <c r="D96" s="186" t="s">
        <v>136</v>
      </c>
      <c r="E96" s="194" t="s">
        <v>5</v>
      </c>
      <c r="F96" s="195">
        <v>1</v>
      </c>
      <c r="H96" s="196">
        <v>5</v>
      </c>
      <c r="I96" s="197"/>
      <c r="L96" s="193"/>
      <c r="M96" s="198"/>
      <c r="N96" s="199"/>
      <c r="O96" s="199"/>
      <c r="P96" s="199"/>
      <c r="Q96" s="199"/>
      <c r="R96" s="199"/>
      <c r="S96" s="199"/>
      <c r="T96" s="200"/>
      <c r="AT96" s="194" t="s">
        <v>136</v>
      </c>
      <c r="AU96" s="194" t="s">
        <v>83</v>
      </c>
      <c r="AV96" s="12" t="s">
        <v>83</v>
      </c>
      <c r="AW96" s="12" t="s">
        <v>37</v>
      </c>
      <c r="AX96" s="12" t="s">
        <v>73</v>
      </c>
      <c r="AY96" s="194" t="s">
        <v>126</v>
      </c>
    </row>
    <row r="97" spans="2:65" s="13" customFormat="1" ht="13.5">
      <c r="B97" s="201"/>
      <c r="D97" s="186" t="s">
        <v>136</v>
      </c>
      <c r="E97" s="202" t="s">
        <v>5</v>
      </c>
      <c r="F97" s="203" t="s">
        <v>139</v>
      </c>
      <c r="H97" s="204">
        <v>5</v>
      </c>
      <c r="I97" s="205"/>
      <c r="L97" s="201"/>
      <c r="M97" s="206"/>
      <c r="N97" s="207"/>
      <c r="O97" s="207"/>
      <c r="P97" s="207"/>
      <c r="Q97" s="207"/>
      <c r="R97" s="207"/>
      <c r="S97" s="207"/>
      <c r="T97" s="208"/>
      <c r="AT97" s="202" t="s">
        <v>136</v>
      </c>
      <c r="AU97" s="202" t="s">
        <v>83</v>
      </c>
      <c r="AV97" s="13" t="s">
        <v>134</v>
      </c>
      <c r="AW97" s="13" t="s">
        <v>37</v>
      </c>
      <c r="AX97" s="13" t="s">
        <v>81</v>
      </c>
      <c r="AY97" s="202" t="s">
        <v>126</v>
      </c>
    </row>
    <row r="98" spans="2:65" s="1" customFormat="1" ht="16.5" customHeight="1">
      <c r="B98" s="172"/>
      <c r="C98" s="173" t="s">
        <v>173</v>
      </c>
      <c r="D98" s="173" t="s">
        <v>129</v>
      </c>
      <c r="E98" s="174" t="s">
        <v>496</v>
      </c>
      <c r="F98" s="175" t="s">
        <v>497</v>
      </c>
      <c r="G98" s="176" t="s">
        <v>446</v>
      </c>
      <c r="H98" s="177">
        <v>1</v>
      </c>
      <c r="I98" s="178"/>
      <c r="J98" s="179">
        <f>ROUND(I98*H98,2)</f>
        <v>0</v>
      </c>
      <c r="K98" s="175" t="s">
        <v>5</v>
      </c>
      <c r="L98" s="40"/>
      <c r="M98" s="180" t="s">
        <v>5</v>
      </c>
      <c r="N98" s="181" t="s">
        <v>44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134</v>
      </c>
      <c r="AT98" s="23" t="s">
        <v>129</v>
      </c>
      <c r="AU98" s="23" t="s">
        <v>83</v>
      </c>
      <c r="AY98" s="23" t="s">
        <v>126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81</v>
      </c>
      <c r="BK98" s="184">
        <f>ROUND(I98*H98,2)</f>
        <v>0</v>
      </c>
      <c r="BL98" s="23" t="s">
        <v>134</v>
      </c>
      <c r="BM98" s="23" t="s">
        <v>498</v>
      </c>
    </row>
    <row r="99" spans="2:65" s="12" customFormat="1" ht="13.5">
      <c r="B99" s="193"/>
      <c r="D99" s="186" t="s">
        <v>136</v>
      </c>
      <c r="E99" s="194" t="s">
        <v>5</v>
      </c>
      <c r="F99" s="195" t="s">
        <v>81</v>
      </c>
      <c r="H99" s="196">
        <v>1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136</v>
      </c>
      <c r="AU99" s="194" t="s">
        <v>83</v>
      </c>
      <c r="AV99" s="12" t="s">
        <v>83</v>
      </c>
      <c r="AW99" s="12" t="s">
        <v>37</v>
      </c>
      <c r="AX99" s="12" t="s">
        <v>73</v>
      </c>
      <c r="AY99" s="194" t="s">
        <v>126</v>
      </c>
    </row>
    <row r="100" spans="2:65" s="13" customFormat="1" ht="13.5">
      <c r="B100" s="201"/>
      <c r="D100" s="186" t="s">
        <v>136</v>
      </c>
      <c r="E100" s="202" t="s">
        <v>5</v>
      </c>
      <c r="F100" s="203" t="s">
        <v>139</v>
      </c>
      <c r="H100" s="204">
        <v>1</v>
      </c>
      <c r="I100" s="205"/>
      <c r="L100" s="201"/>
      <c r="M100" s="206"/>
      <c r="N100" s="207"/>
      <c r="O100" s="207"/>
      <c r="P100" s="207"/>
      <c r="Q100" s="207"/>
      <c r="R100" s="207"/>
      <c r="S100" s="207"/>
      <c r="T100" s="208"/>
      <c r="AT100" s="202" t="s">
        <v>136</v>
      </c>
      <c r="AU100" s="202" t="s">
        <v>83</v>
      </c>
      <c r="AV100" s="13" t="s">
        <v>134</v>
      </c>
      <c r="AW100" s="13" t="s">
        <v>37</v>
      </c>
      <c r="AX100" s="13" t="s">
        <v>81</v>
      </c>
      <c r="AY100" s="202" t="s">
        <v>126</v>
      </c>
    </row>
    <row r="101" spans="2:65" s="1" customFormat="1" ht="16.5" customHeight="1">
      <c r="B101" s="172"/>
      <c r="C101" s="173" t="s">
        <v>177</v>
      </c>
      <c r="D101" s="173" t="s">
        <v>129</v>
      </c>
      <c r="E101" s="174" t="s">
        <v>499</v>
      </c>
      <c r="F101" s="175" t="s">
        <v>684</v>
      </c>
      <c r="G101" s="176" t="s">
        <v>446</v>
      </c>
      <c r="H101" s="177">
        <v>1</v>
      </c>
      <c r="I101" s="178"/>
      <c r="J101" s="179">
        <f>ROUND(I101*H101,2)</f>
        <v>0</v>
      </c>
      <c r="K101" s="175" t="s">
        <v>5</v>
      </c>
      <c r="L101" s="40"/>
      <c r="M101" s="180" t="s">
        <v>5</v>
      </c>
      <c r="N101" s="181" t="s">
        <v>44</v>
      </c>
      <c r="O101" s="41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23" t="s">
        <v>134</v>
      </c>
      <c r="AT101" s="23" t="s">
        <v>129</v>
      </c>
      <c r="AU101" s="23" t="s">
        <v>83</v>
      </c>
      <c r="AY101" s="23" t="s">
        <v>126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81</v>
      </c>
      <c r="BK101" s="184">
        <f>ROUND(I101*H101,2)</f>
        <v>0</v>
      </c>
      <c r="BL101" s="23" t="s">
        <v>134</v>
      </c>
      <c r="BM101" s="23" t="s">
        <v>500</v>
      </c>
    </row>
    <row r="102" spans="2:65" s="12" customFormat="1" ht="13.5">
      <c r="B102" s="193"/>
      <c r="D102" s="186" t="s">
        <v>136</v>
      </c>
      <c r="E102" s="194" t="s">
        <v>5</v>
      </c>
      <c r="F102" s="195" t="s">
        <v>81</v>
      </c>
      <c r="H102" s="196">
        <v>1</v>
      </c>
      <c r="I102" s="197"/>
      <c r="L102" s="193"/>
      <c r="M102" s="198"/>
      <c r="N102" s="199"/>
      <c r="O102" s="199"/>
      <c r="P102" s="199"/>
      <c r="Q102" s="199"/>
      <c r="R102" s="199"/>
      <c r="S102" s="199"/>
      <c r="T102" s="200"/>
      <c r="AT102" s="194" t="s">
        <v>136</v>
      </c>
      <c r="AU102" s="194" t="s">
        <v>83</v>
      </c>
      <c r="AV102" s="12" t="s">
        <v>83</v>
      </c>
      <c r="AW102" s="12" t="s">
        <v>37</v>
      </c>
      <c r="AX102" s="12" t="s">
        <v>73</v>
      </c>
      <c r="AY102" s="194" t="s">
        <v>126</v>
      </c>
    </row>
    <row r="103" spans="2:65" s="13" customFormat="1" ht="13.5">
      <c r="B103" s="201"/>
      <c r="D103" s="186" t="s">
        <v>136</v>
      </c>
      <c r="E103" s="202" t="s">
        <v>5</v>
      </c>
      <c r="F103" s="203" t="s">
        <v>139</v>
      </c>
      <c r="H103" s="204">
        <v>1</v>
      </c>
      <c r="I103" s="205"/>
      <c r="L103" s="201"/>
      <c r="M103" s="219"/>
      <c r="N103" s="220"/>
      <c r="O103" s="220"/>
      <c r="P103" s="220"/>
      <c r="Q103" s="220"/>
      <c r="R103" s="220"/>
      <c r="S103" s="220"/>
      <c r="T103" s="221"/>
      <c r="AT103" s="202" t="s">
        <v>136</v>
      </c>
      <c r="AU103" s="202" t="s">
        <v>83</v>
      </c>
      <c r="AV103" s="13" t="s">
        <v>134</v>
      </c>
      <c r="AW103" s="13" t="s">
        <v>37</v>
      </c>
      <c r="AX103" s="13" t="s">
        <v>81</v>
      </c>
      <c r="AY103" s="202" t="s">
        <v>126</v>
      </c>
    </row>
    <row r="104" spans="2:65" s="1" customFormat="1" ht="6.95" customHeight="1">
      <c r="B104" s="55"/>
      <c r="C104" s="56"/>
      <c r="D104" s="56"/>
      <c r="E104" s="56"/>
      <c r="F104" s="56"/>
      <c r="G104" s="56"/>
      <c r="H104" s="56"/>
      <c r="I104" s="126"/>
      <c r="J104" s="56"/>
      <c r="K104" s="56"/>
      <c r="L104" s="40"/>
    </row>
    <row r="105" spans="2:65" ht="13.5"/>
    <row r="106" spans="2:65" ht="13.5"/>
    <row r="107" spans="2:65" ht="13.5"/>
  </sheetData>
  <autoFilter ref="C77:K10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4" customFormat="1" ht="45" customHeight="1">
      <c r="B3" s="229"/>
      <c r="C3" s="352" t="s">
        <v>501</v>
      </c>
      <c r="D3" s="352"/>
      <c r="E3" s="352"/>
      <c r="F3" s="352"/>
      <c r="G3" s="352"/>
      <c r="H3" s="352"/>
      <c r="I3" s="352"/>
      <c r="J3" s="352"/>
      <c r="K3" s="230"/>
    </row>
    <row r="4" spans="2:11" ht="25.5" customHeight="1">
      <c r="B4" s="231"/>
      <c r="C4" s="356" t="s">
        <v>502</v>
      </c>
      <c r="D4" s="356"/>
      <c r="E4" s="356"/>
      <c r="F4" s="356"/>
      <c r="G4" s="356"/>
      <c r="H4" s="356"/>
      <c r="I4" s="356"/>
      <c r="J4" s="356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55" t="s">
        <v>503</v>
      </c>
      <c r="D6" s="355"/>
      <c r="E6" s="355"/>
      <c r="F6" s="355"/>
      <c r="G6" s="355"/>
      <c r="H6" s="355"/>
      <c r="I6" s="355"/>
      <c r="J6" s="355"/>
      <c r="K6" s="232"/>
    </row>
    <row r="7" spans="2:11" ht="15" customHeight="1">
      <c r="B7" s="235"/>
      <c r="C7" s="355" t="s">
        <v>504</v>
      </c>
      <c r="D7" s="355"/>
      <c r="E7" s="355"/>
      <c r="F7" s="355"/>
      <c r="G7" s="355"/>
      <c r="H7" s="355"/>
      <c r="I7" s="355"/>
      <c r="J7" s="355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55" t="s">
        <v>505</v>
      </c>
      <c r="D9" s="355"/>
      <c r="E9" s="355"/>
      <c r="F9" s="355"/>
      <c r="G9" s="355"/>
      <c r="H9" s="355"/>
      <c r="I9" s="355"/>
      <c r="J9" s="355"/>
      <c r="K9" s="232"/>
    </row>
    <row r="10" spans="2:11" ht="15" customHeight="1">
      <c r="B10" s="235"/>
      <c r="C10" s="234"/>
      <c r="D10" s="355" t="s">
        <v>506</v>
      </c>
      <c r="E10" s="355"/>
      <c r="F10" s="355"/>
      <c r="G10" s="355"/>
      <c r="H10" s="355"/>
      <c r="I10" s="355"/>
      <c r="J10" s="355"/>
      <c r="K10" s="232"/>
    </row>
    <row r="11" spans="2:11" ht="15" customHeight="1">
      <c r="B11" s="235"/>
      <c r="C11" s="236"/>
      <c r="D11" s="355" t="s">
        <v>507</v>
      </c>
      <c r="E11" s="355"/>
      <c r="F11" s="355"/>
      <c r="G11" s="355"/>
      <c r="H11" s="355"/>
      <c r="I11" s="355"/>
      <c r="J11" s="355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55" t="s">
        <v>508</v>
      </c>
      <c r="E13" s="355"/>
      <c r="F13" s="355"/>
      <c r="G13" s="355"/>
      <c r="H13" s="355"/>
      <c r="I13" s="355"/>
      <c r="J13" s="355"/>
      <c r="K13" s="232"/>
    </row>
    <row r="14" spans="2:11" ht="15" customHeight="1">
      <c r="B14" s="235"/>
      <c r="C14" s="236"/>
      <c r="D14" s="355" t="s">
        <v>509</v>
      </c>
      <c r="E14" s="355"/>
      <c r="F14" s="355"/>
      <c r="G14" s="355"/>
      <c r="H14" s="355"/>
      <c r="I14" s="355"/>
      <c r="J14" s="355"/>
      <c r="K14" s="232"/>
    </row>
    <row r="15" spans="2:11" ht="15" customHeight="1">
      <c r="B15" s="235"/>
      <c r="C15" s="236"/>
      <c r="D15" s="355" t="s">
        <v>510</v>
      </c>
      <c r="E15" s="355"/>
      <c r="F15" s="355"/>
      <c r="G15" s="355"/>
      <c r="H15" s="355"/>
      <c r="I15" s="355"/>
      <c r="J15" s="355"/>
      <c r="K15" s="232"/>
    </row>
    <row r="16" spans="2:11" ht="15" customHeight="1">
      <c r="B16" s="235"/>
      <c r="C16" s="236"/>
      <c r="D16" s="236"/>
      <c r="E16" s="237" t="s">
        <v>80</v>
      </c>
      <c r="F16" s="355" t="s">
        <v>511</v>
      </c>
      <c r="G16" s="355"/>
      <c r="H16" s="355"/>
      <c r="I16" s="355"/>
      <c r="J16" s="355"/>
      <c r="K16" s="232"/>
    </row>
    <row r="17" spans="2:11" ht="15" customHeight="1">
      <c r="B17" s="235"/>
      <c r="C17" s="236"/>
      <c r="D17" s="236"/>
      <c r="E17" s="237" t="s">
        <v>512</v>
      </c>
      <c r="F17" s="355" t="s">
        <v>513</v>
      </c>
      <c r="G17" s="355"/>
      <c r="H17" s="355"/>
      <c r="I17" s="355"/>
      <c r="J17" s="355"/>
      <c r="K17" s="232"/>
    </row>
    <row r="18" spans="2:11" ht="15" customHeight="1">
      <c r="B18" s="235"/>
      <c r="C18" s="236"/>
      <c r="D18" s="236"/>
      <c r="E18" s="237" t="s">
        <v>514</v>
      </c>
      <c r="F18" s="355" t="s">
        <v>515</v>
      </c>
      <c r="G18" s="355"/>
      <c r="H18" s="355"/>
      <c r="I18" s="355"/>
      <c r="J18" s="355"/>
      <c r="K18" s="232"/>
    </row>
    <row r="19" spans="2:11" ht="15" customHeight="1">
      <c r="B19" s="235"/>
      <c r="C19" s="236"/>
      <c r="D19" s="236"/>
      <c r="E19" s="237" t="s">
        <v>516</v>
      </c>
      <c r="F19" s="355" t="s">
        <v>517</v>
      </c>
      <c r="G19" s="355"/>
      <c r="H19" s="355"/>
      <c r="I19" s="355"/>
      <c r="J19" s="355"/>
      <c r="K19" s="232"/>
    </row>
    <row r="20" spans="2:11" ht="15" customHeight="1">
      <c r="B20" s="235"/>
      <c r="C20" s="236"/>
      <c r="D20" s="236"/>
      <c r="E20" s="237" t="s">
        <v>518</v>
      </c>
      <c r="F20" s="355" t="s">
        <v>519</v>
      </c>
      <c r="G20" s="355"/>
      <c r="H20" s="355"/>
      <c r="I20" s="355"/>
      <c r="J20" s="355"/>
      <c r="K20" s="232"/>
    </row>
    <row r="21" spans="2:11" ht="15" customHeight="1">
      <c r="B21" s="235"/>
      <c r="C21" s="236"/>
      <c r="D21" s="236"/>
      <c r="E21" s="237" t="s">
        <v>520</v>
      </c>
      <c r="F21" s="355" t="s">
        <v>521</v>
      </c>
      <c r="G21" s="355"/>
      <c r="H21" s="355"/>
      <c r="I21" s="355"/>
      <c r="J21" s="355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55" t="s">
        <v>522</v>
      </c>
      <c r="D23" s="355"/>
      <c r="E23" s="355"/>
      <c r="F23" s="355"/>
      <c r="G23" s="355"/>
      <c r="H23" s="355"/>
      <c r="I23" s="355"/>
      <c r="J23" s="355"/>
      <c r="K23" s="232"/>
    </row>
    <row r="24" spans="2:11" ht="15" customHeight="1">
      <c r="B24" s="235"/>
      <c r="C24" s="355" t="s">
        <v>523</v>
      </c>
      <c r="D24" s="355"/>
      <c r="E24" s="355"/>
      <c r="F24" s="355"/>
      <c r="G24" s="355"/>
      <c r="H24" s="355"/>
      <c r="I24" s="355"/>
      <c r="J24" s="355"/>
      <c r="K24" s="232"/>
    </row>
    <row r="25" spans="2:11" ht="15" customHeight="1">
      <c r="B25" s="235"/>
      <c r="C25" s="234"/>
      <c r="D25" s="355" t="s">
        <v>524</v>
      </c>
      <c r="E25" s="355"/>
      <c r="F25" s="355"/>
      <c r="G25" s="355"/>
      <c r="H25" s="355"/>
      <c r="I25" s="355"/>
      <c r="J25" s="355"/>
      <c r="K25" s="232"/>
    </row>
    <row r="26" spans="2:11" ht="15" customHeight="1">
      <c r="B26" s="235"/>
      <c r="C26" s="236"/>
      <c r="D26" s="355" t="s">
        <v>525</v>
      </c>
      <c r="E26" s="355"/>
      <c r="F26" s="355"/>
      <c r="G26" s="355"/>
      <c r="H26" s="355"/>
      <c r="I26" s="355"/>
      <c r="J26" s="355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55" t="s">
        <v>526</v>
      </c>
      <c r="E28" s="355"/>
      <c r="F28" s="355"/>
      <c r="G28" s="355"/>
      <c r="H28" s="355"/>
      <c r="I28" s="355"/>
      <c r="J28" s="355"/>
      <c r="K28" s="232"/>
    </row>
    <row r="29" spans="2:11" ht="15" customHeight="1">
      <c r="B29" s="235"/>
      <c r="C29" s="236"/>
      <c r="D29" s="355" t="s">
        <v>527</v>
      </c>
      <c r="E29" s="355"/>
      <c r="F29" s="355"/>
      <c r="G29" s="355"/>
      <c r="H29" s="355"/>
      <c r="I29" s="355"/>
      <c r="J29" s="355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55" t="s">
        <v>528</v>
      </c>
      <c r="E31" s="355"/>
      <c r="F31" s="355"/>
      <c r="G31" s="355"/>
      <c r="H31" s="355"/>
      <c r="I31" s="355"/>
      <c r="J31" s="355"/>
      <c r="K31" s="232"/>
    </row>
    <row r="32" spans="2:11" ht="15" customHeight="1">
      <c r="B32" s="235"/>
      <c r="C32" s="236"/>
      <c r="D32" s="355" t="s">
        <v>529</v>
      </c>
      <c r="E32" s="355"/>
      <c r="F32" s="355"/>
      <c r="G32" s="355"/>
      <c r="H32" s="355"/>
      <c r="I32" s="355"/>
      <c r="J32" s="355"/>
      <c r="K32" s="232"/>
    </row>
    <row r="33" spans="2:11" ht="15" customHeight="1">
      <c r="B33" s="235"/>
      <c r="C33" s="236"/>
      <c r="D33" s="355" t="s">
        <v>530</v>
      </c>
      <c r="E33" s="355"/>
      <c r="F33" s="355"/>
      <c r="G33" s="355"/>
      <c r="H33" s="355"/>
      <c r="I33" s="355"/>
      <c r="J33" s="355"/>
      <c r="K33" s="232"/>
    </row>
    <row r="34" spans="2:11" ht="15" customHeight="1">
      <c r="B34" s="235"/>
      <c r="C34" s="236"/>
      <c r="D34" s="234"/>
      <c r="E34" s="238" t="s">
        <v>111</v>
      </c>
      <c r="F34" s="234"/>
      <c r="G34" s="355" t="s">
        <v>531</v>
      </c>
      <c r="H34" s="355"/>
      <c r="I34" s="355"/>
      <c r="J34" s="355"/>
      <c r="K34" s="232"/>
    </row>
    <row r="35" spans="2:11" ht="30.75" customHeight="1">
      <c r="B35" s="235"/>
      <c r="C35" s="236"/>
      <c r="D35" s="234"/>
      <c r="E35" s="238" t="s">
        <v>532</v>
      </c>
      <c r="F35" s="234"/>
      <c r="G35" s="355" t="s">
        <v>533</v>
      </c>
      <c r="H35" s="355"/>
      <c r="I35" s="355"/>
      <c r="J35" s="355"/>
      <c r="K35" s="232"/>
    </row>
    <row r="36" spans="2:11" ht="15" customHeight="1">
      <c r="B36" s="235"/>
      <c r="C36" s="236"/>
      <c r="D36" s="234"/>
      <c r="E36" s="238" t="s">
        <v>54</v>
      </c>
      <c r="F36" s="234"/>
      <c r="G36" s="355" t="s">
        <v>534</v>
      </c>
      <c r="H36" s="355"/>
      <c r="I36" s="355"/>
      <c r="J36" s="355"/>
      <c r="K36" s="232"/>
    </row>
    <row r="37" spans="2:11" ht="15" customHeight="1">
      <c r="B37" s="235"/>
      <c r="C37" s="236"/>
      <c r="D37" s="234"/>
      <c r="E37" s="238" t="s">
        <v>112</v>
      </c>
      <c r="F37" s="234"/>
      <c r="G37" s="355" t="s">
        <v>535</v>
      </c>
      <c r="H37" s="355"/>
      <c r="I37" s="355"/>
      <c r="J37" s="355"/>
      <c r="K37" s="232"/>
    </row>
    <row r="38" spans="2:11" ht="15" customHeight="1">
      <c r="B38" s="235"/>
      <c r="C38" s="236"/>
      <c r="D38" s="234"/>
      <c r="E38" s="238" t="s">
        <v>113</v>
      </c>
      <c r="F38" s="234"/>
      <c r="G38" s="355" t="s">
        <v>536</v>
      </c>
      <c r="H38" s="355"/>
      <c r="I38" s="355"/>
      <c r="J38" s="355"/>
      <c r="K38" s="232"/>
    </row>
    <row r="39" spans="2:11" ht="15" customHeight="1">
      <c r="B39" s="235"/>
      <c r="C39" s="236"/>
      <c r="D39" s="234"/>
      <c r="E39" s="238" t="s">
        <v>114</v>
      </c>
      <c r="F39" s="234"/>
      <c r="G39" s="355" t="s">
        <v>537</v>
      </c>
      <c r="H39" s="355"/>
      <c r="I39" s="355"/>
      <c r="J39" s="355"/>
      <c r="K39" s="232"/>
    </row>
    <row r="40" spans="2:11" ht="15" customHeight="1">
      <c r="B40" s="235"/>
      <c r="C40" s="236"/>
      <c r="D40" s="234"/>
      <c r="E40" s="238" t="s">
        <v>538</v>
      </c>
      <c r="F40" s="234"/>
      <c r="G40" s="355" t="s">
        <v>539</v>
      </c>
      <c r="H40" s="355"/>
      <c r="I40" s="355"/>
      <c r="J40" s="355"/>
      <c r="K40" s="232"/>
    </row>
    <row r="41" spans="2:11" ht="15" customHeight="1">
      <c r="B41" s="235"/>
      <c r="C41" s="236"/>
      <c r="D41" s="234"/>
      <c r="E41" s="238"/>
      <c r="F41" s="234"/>
      <c r="G41" s="355" t="s">
        <v>540</v>
      </c>
      <c r="H41" s="355"/>
      <c r="I41" s="355"/>
      <c r="J41" s="355"/>
      <c r="K41" s="232"/>
    </row>
    <row r="42" spans="2:11" ht="15" customHeight="1">
      <c r="B42" s="235"/>
      <c r="C42" s="236"/>
      <c r="D42" s="234"/>
      <c r="E42" s="238" t="s">
        <v>541</v>
      </c>
      <c r="F42" s="234"/>
      <c r="G42" s="355" t="s">
        <v>542</v>
      </c>
      <c r="H42" s="355"/>
      <c r="I42" s="355"/>
      <c r="J42" s="355"/>
      <c r="K42" s="232"/>
    </row>
    <row r="43" spans="2:11" ht="15" customHeight="1">
      <c r="B43" s="235"/>
      <c r="C43" s="236"/>
      <c r="D43" s="234"/>
      <c r="E43" s="238" t="s">
        <v>116</v>
      </c>
      <c r="F43" s="234"/>
      <c r="G43" s="355" t="s">
        <v>543</v>
      </c>
      <c r="H43" s="355"/>
      <c r="I43" s="355"/>
      <c r="J43" s="355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55" t="s">
        <v>544</v>
      </c>
      <c r="E45" s="355"/>
      <c r="F45" s="355"/>
      <c r="G45" s="355"/>
      <c r="H45" s="355"/>
      <c r="I45" s="355"/>
      <c r="J45" s="355"/>
      <c r="K45" s="232"/>
    </row>
    <row r="46" spans="2:11" ht="15" customHeight="1">
      <c r="B46" s="235"/>
      <c r="C46" s="236"/>
      <c r="D46" s="236"/>
      <c r="E46" s="355" t="s">
        <v>545</v>
      </c>
      <c r="F46" s="355"/>
      <c r="G46" s="355"/>
      <c r="H46" s="355"/>
      <c r="I46" s="355"/>
      <c r="J46" s="355"/>
      <c r="K46" s="232"/>
    </row>
    <row r="47" spans="2:11" ht="15" customHeight="1">
      <c r="B47" s="235"/>
      <c r="C47" s="236"/>
      <c r="D47" s="236"/>
      <c r="E47" s="355" t="s">
        <v>546</v>
      </c>
      <c r="F47" s="355"/>
      <c r="G47" s="355"/>
      <c r="H47" s="355"/>
      <c r="I47" s="355"/>
      <c r="J47" s="355"/>
      <c r="K47" s="232"/>
    </row>
    <row r="48" spans="2:11" ht="15" customHeight="1">
      <c r="B48" s="235"/>
      <c r="C48" s="236"/>
      <c r="D48" s="236"/>
      <c r="E48" s="355" t="s">
        <v>547</v>
      </c>
      <c r="F48" s="355"/>
      <c r="G48" s="355"/>
      <c r="H48" s="355"/>
      <c r="I48" s="355"/>
      <c r="J48" s="355"/>
      <c r="K48" s="232"/>
    </row>
    <row r="49" spans="2:11" ht="15" customHeight="1">
      <c r="B49" s="235"/>
      <c r="C49" s="236"/>
      <c r="D49" s="355" t="s">
        <v>548</v>
      </c>
      <c r="E49" s="355"/>
      <c r="F49" s="355"/>
      <c r="G49" s="355"/>
      <c r="H49" s="355"/>
      <c r="I49" s="355"/>
      <c r="J49" s="355"/>
      <c r="K49" s="232"/>
    </row>
    <row r="50" spans="2:11" ht="25.5" customHeight="1">
      <c r="B50" s="231"/>
      <c r="C50" s="356" t="s">
        <v>549</v>
      </c>
      <c r="D50" s="356"/>
      <c r="E50" s="356"/>
      <c r="F50" s="356"/>
      <c r="G50" s="356"/>
      <c r="H50" s="356"/>
      <c r="I50" s="356"/>
      <c r="J50" s="356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55" t="s">
        <v>550</v>
      </c>
      <c r="D52" s="355"/>
      <c r="E52" s="355"/>
      <c r="F52" s="355"/>
      <c r="G52" s="355"/>
      <c r="H52" s="355"/>
      <c r="I52" s="355"/>
      <c r="J52" s="355"/>
      <c r="K52" s="232"/>
    </row>
    <row r="53" spans="2:11" ht="15" customHeight="1">
      <c r="B53" s="231"/>
      <c r="C53" s="355" t="s">
        <v>551</v>
      </c>
      <c r="D53" s="355"/>
      <c r="E53" s="355"/>
      <c r="F53" s="355"/>
      <c r="G53" s="355"/>
      <c r="H53" s="355"/>
      <c r="I53" s="355"/>
      <c r="J53" s="355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55" t="s">
        <v>552</v>
      </c>
      <c r="D55" s="355"/>
      <c r="E55" s="355"/>
      <c r="F55" s="355"/>
      <c r="G55" s="355"/>
      <c r="H55" s="355"/>
      <c r="I55" s="355"/>
      <c r="J55" s="355"/>
      <c r="K55" s="232"/>
    </row>
    <row r="56" spans="2:11" ht="15" customHeight="1">
      <c r="B56" s="231"/>
      <c r="C56" s="236"/>
      <c r="D56" s="355" t="s">
        <v>553</v>
      </c>
      <c r="E56" s="355"/>
      <c r="F56" s="355"/>
      <c r="G56" s="355"/>
      <c r="H56" s="355"/>
      <c r="I56" s="355"/>
      <c r="J56" s="355"/>
      <c r="K56" s="232"/>
    </row>
    <row r="57" spans="2:11" ht="15" customHeight="1">
      <c r="B57" s="231"/>
      <c r="C57" s="236"/>
      <c r="D57" s="355" t="s">
        <v>554</v>
      </c>
      <c r="E57" s="355"/>
      <c r="F57" s="355"/>
      <c r="G57" s="355"/>
      <c r="H57" s="355"/>
      <c r="I57" s="355"/>
      <c r="J57" s="355"/>
      <c r="K57" s="232"/>
    </row>
    <row r="58" spans="2:11" ht="15" customHeight="1">
      <c r="B58" s="231"/>
      <c r="C58" s="236"/>
      <c r="D58" s="355" t="s">
        <v>555</v>
      </c>
      <c r="E58" s="355"/>
      <c r="F58" s="355"/>
      <c r="G58" s="355"/>
      <c r="H58" s="355"/>
      <c r="I58" s="355"/>
      <c r="J58" s="355"/>
      <c r="K58" s="232"/>
    </row>
    <row r="59" spans="2:11" ht="15" customHeight="1">
      <c r="B59" s="231"/>
      <c r="C59" s="236"/>
      <c r="D59" s="355" t="s">
        <v>556</v>
      </c>
      <c r="E59" s="355"/>
      <c r="F59" s="355"/>
      <c r="G59" s="355"/>
      <c r="H59" s="355"/>
      <c r="I59" s="355"/>
      <c r="J59" s="355"/>
      <c r="K59" s="232"/>
    </row>
    <row r="60" spans="2:11" ht="15" customHeight="1">
      <c r="B60" s="231"/>
      <c r="C60" s="236"/>
      <c r="D60" s="354" t="s">
        <v>557</v>
      </c>
      <c r="E60" s="354"/>
      <c r="F60" s="354"/>
      <c r="G60" s="354"/>
      <c r="H60" s="354"/>
      <c r="I60" s="354"/>
      <c r="J60" s="354"/>
      <c r="K60" s="232"/>
    </row>
    <row r="61" spans="2:11" ht="15" customHeight="1">
      <c r="B61" s="231"/>
      <c r="C61" s="236"/>
      <c r="D61" s="355" t="s">
        <v>558</v>
      </c>
      <c r="E61" s="355"/>
      <c r="F61" s="355"/>
      <c r="G61" s="355"/>
      <c r="H61" s="355"/>
      <c r="I61" s="355"/>
      <c r="J61" s="355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55" t="s">
        <v>559</v>
      </c>
      <c r="E63" s="355"/>
      <c r="F63" s="355"/>
      <c r="G63" s="355"/>
      <c r="H63" s="355"/>
      <c r="I63" s="355"/>
      <c r="J63" s="355"/>
      <c r="K63" s="232"/>
    </row>
    <row r="64" spans="2:11" ht="15" customHeight="1">
      <c r="B64" s="231"/>
      <c r="C64" s="236"/>
      <c r="D64" s="354" t="s">
        <v>560</v>
      </c>
      <c r="E64" s="354"/>
      <c r="F64" s="354"/>
      <c r="G64" s="354"/>
      <c r="H64" s="354"/>
      <c r="I64" s="354"/>
      <c r="J64" s="354"/>
      <c r="K64" s="232"/>
    </row>
    <row r="65" spans="2:11" ht="15" customHeight="1">
      <c r="B65" s="231"/>
      <c r="C65" s="236"/>
      <c r="D65" s="355" t="s">
        <v>561</v>
      </c>
      <c r="E65" s="355"/>
      <c r="F65" s="355"/>
      <c r="G65" s="355"/>
      <c r="H65" s="355"/>
      <c r="I65" s="355"/>
      <c r="J65" s="355"/>
      <c r="K65" s="232"/>
    </row>
    <row r="66" spans="2:11" ht="15" customHeight="1">
      <c r="B66" s="231"/>
      <c r="C66" s="236"/>
      <c r="D66" s="355" t="s">
        <v>562</v>
      </c>
      <c r="E66" s="355"/>
      <c r="F66" s="355"/>
      <c r="G66" s="355"/>
      <c r="H66" s="355"/>
      <c r="I66" s="355"/>
      <c r="J66" s="355"/>
      <c r="K66" s="232"/>
    </row>
    <row r="67" spans="2:11" ht="15" customHeight="1">
      <c r="B67" s="231"/>
      <c r="C67" s="236"/>
      <c r="D67" s="355" t="s">
        <v>563</v>
      </c>
      <c r="E67" s="355"/>
      <c r="F67" s="355"/>
      <c r="G67" s="355"/>
      <c r="H67" s="355"/>
      <c r="I67" s="355"/>
      <c r="J67" s="355"/>
      <c r="K67" s="232"/>
    </row>
    <row r="68" spans="2:11" ht="15" customHeight="1">
      <c r="B68" s="231"/>
      <c r="C68" s="236"/>
      <c r="D68" s="355" t="s">
        <v>564</v>
      </c>
      <c r="E68" s="355"/>
      <c r="F68" s="355"/>
      <c r="G68" s="355"/>
      <c r="H68" s="355"/>
      <c r="I68" s="355"/>
      <c r="J68" s="355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53" t="s">
        <v>94</v>
      </c>
      <c r="D73" s="353"/>
      <c r="E73" s="353"/>
      <c r="F73" s="353"/>
      <c r="G73" s="353"/>
      <c r="H73" s="353"/>
      <c r="I73" s="353"/>
      <c r="J73" s="353"/>
      <c r="K73" s="249"/>
    </row>
    <row r="74" spans="2:11" ht="17.25" customHeight="1">
      <c r="B74" s="248"/>
      <c r="C74" s="250" t="s">
        <v>565</v>
      </c>
      <c r="D74" s="250"/>
      <c r="E74" s="250"/>
      <c r="F74" s="250" t="s">
        <v>566</v>
      </c>
      <c r="G74" s="251"/>
      <c r="H74" s="250" t="s">
        <v>112</v>
      </c>
      <c r="I74" s="250" t="s">
        <v>58</v>
      </c>
      <c r="J74" s="250" t="s">
        <v>567</v>
      </c>
      <c r="K74" s="249"/>
    </row>
    <row r="75" spans="2:11" ht="17.25" customHeight="1">
      <c r="B75" s="248"/>
      <c r="C75" s="252" t="s">
        <v>568</v>
      </c>
      <c r="D75" s="252"/>
      <c r="E75" s="252"/>
      <c r="F75" s="253" t="s">
        <v>569</v>
      </c>
      <c r="G75" s="254"/>
      <c r="H75" s="252"/>
      <c r="I75" s="252"/>
      <c r="J75" s="252" t="s">
        <v>570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54</v>
      </c>
      <c r="D77" s="255"/>
      <c r="E77" s="255"/>
      <c r="F77" s="257" t="s">
        <v>571</v>
      </c>
      <c r="G77" s="256"/>
      <c r="H77" s="238" t="s">
        <v>572</v>
      </c>
      <c r="I77" s="238" t="s">
        <v>573</v>
      </c>
      <c r="J77" s="238">
        <v>20</v>
      </c>
      <c r="K77" s="249"/>
    </row>
    <row r="78" spans="2:11" ht="15" customHeight="1">
      <c r="B78" s="248"/>
      <c r="C78" s="238" t="s">
        <v>574</v>
      </c>
      <c r="D78" s="238"/>
      <c r="E78" s="238"/>
      <c r="F78" s="257" t="s">
        <v>571</v>
      </c>
      <c r="G78" s="256"/>
      <c r="H78" s="238" t="s">
        <v>575</v>
      </c>
      <c r="I78" s="238" t="s">
        <v>573</v>
      </c>
      <c r="J78" s="238">
        <v>120</v>
      </c>
      <c r="K78" s="249"/>
    </row>
    <row r="79" spans="2:11" ht="15" customHeight="1">
      <c r="B79" s="258"/>
      <c r="C79" s="238" t="s">
        <v>576</v>
      </c>
      <c r="D79" s="238"/>
      <c r="E79" s="238"/>
      <c r="F79" s="257" t="s">
        <v>577</v>
      </c>
      <c r="G79" s="256"/>
      <c r="H79" s="238" t="s">
        <v>578</v>
      </c>
      <c r="I79" s="238" t="s">
        <v>573</v>
      </c>
      <c r="J79" s="238">
        <v>50</v>
      </c>
      <c r="K79" s="249"/>
    </row>
    <row r="80" spans="2:11" ht="15" customHeight="1">
      <c r="B80" s="258"/>
      <c r="C80" s="238" t="s">
        <v>579</v>
      </c>
      <c r="D80" s="238"/>
      <c r="E80" s="238"/>
      <c r="F80" s="257" t="s">
        <v>571</v>
      </c>
      <c r="G80" s="256"/>
      <c r="H80" s="238" t="s">
        <v>580</v>
      </c>
      <c r="I80" s="238" t="s">
        <v>581</v>
      </c>
      <c r="J80" s="238"/>
      <c r="K80" s="249"/>
    </row>
    <row r="81" spans="2:11" ht="15" customHeight="1">
      <c r="B81" s="258"/>
      <c r="C81" s="259" t="s">
        <v>582</v>
      </c>
      <c r="D81" s="259"/>
      <c r="E81" s="259"/>
      <c r="F81" s="260" t="s">
        <v>577</v>
      </c>
      <c r="G81" s="259"/>
      <c r="H81" s="259" t="s">
        <v>583</v>
      </c>
      <c r="I81" s="259" t="s">
        <v>573</v>
      </c>
      <c r="J81" s="259">
        <v>15</v>
      </c>
      <c r="K81" s="249"/>
    </row>
    <row r="82" spans="2:11" ht="15" customHeight="1">
      <c r="B82" s="258"/>
      <c r="C82" s="259" t="s">
        <v>584</v>
      </c>
      <c r="D82" s="259"/>
      <c r="E82" s="259"/>
      <c r="F82" s="260" t="s">
        <v>577</v>
      </c>
      <c r="G82" s="259"/>
      <c r="H82" s="259" t="s">
        <v>585</v>
      </c>
      <c r="I82" s="259" t="s">
        <v>573</v>
      </c>
      <c r="J82" s="259">
        <v>15</v>
      </c>
      <c r="K82" s="249"/>
    </row>
    <row r="83" spans="2:11" ht="15" customHeight="1">
      <c r="B83" s="258"/>
      <c r="C83" s="259" t="s">
        <v>586</v>
      </c>
      <c r="D83" s="259"/>
      <c r="E83" s="259"/>
      <c r="F83" s="260" t="s">
        <v>577</v>
      </c>
      <c r="G83" s="259"/>
      <c r="H83" s="259" t="s">
        <v>587</v>
      </c>
      <c r="I83" s="259" t="s">
        <v>573</v>
      </c>
      <c r="J83" s="259">
        <v>20</v>
      </c>
      <c r="K83" s="249"/>
    </row>
    <row r="84" spans="2:11" ht="15" customHeight="1">
      <c r="B84" s="258"/>
      <c r="C84" s="259" t="s">
        <v>588</v>
      </c>
      <c r="D84" s="259"/>
      <c r="E84" s="259"/>
      <c r="F84" s="260" t="s">
        <v>577</v>
      </c>
      <c r="G84" s="259"/>
      <c r="H84" s="259" t="s">
        <v>589</v>
      </c>
      <c r="I84" s="259" t="s">
        <v>573</v>
      </c>
      <c r="J84" s="259">
        <v>20</v>
      </c>
      <c r="K84" s="249"/>
    </row>
    <row r="85" spans="2:11" ht="15" customHeight="1">
      <c r="B85" s="258"/>
      <c r="C85" s="238" t="s">
        <v>590</v>
      </c>
      <c r="D85" s="238"/>
      <c r="E85" s="238"/>
      <c r="F85" s="257" t="s">
        <v>577</v>
      </c>
      <c r="G85" s="256"/>
      <c r="H85" s="238" t="s">
        <v>591</v>
      </c>
      <c r="I85" s="238" t="s">
        <v>573</v>
      </c>
      <c r="J85" s="238">
        <v>50</v>
      </c>
      <c r="K85" s="249"/>
    </row>
    <row r="86" spans="2:11" ht="15" customHeight="1">
      <c r="B86" s="258"/>
      <c r="C86" s="238" t="s">
        <v>592</v>
      </c>
      <c r="D86" s="238"/>
      <c r="E86" s="238"/>
      <c r="F86" s="257" t="s">
        <v>577</v>
      </c>
      <c r="G86" s="256"/>
      <c r="H86" s="238" t="s">
        <v>593</v>
      </c>
      <c r="I86" s="238" t="s">
        <v>573</v>
      </c>
      <c r="J86" s="238">
        <v>20</v>
      </c>
      <c r="K86" s="249"/>
    </row>
    <row r="87" spans="2:11" ht="15" customHeight="1">
      <c r="B87" s="258"/>
      <c r="C87" s="238" t="s">
        <v>594</v>
      </c>
      <c r="D87" s="238"/>
      <c r="E87" s="238"/>
      <c r="F87" s="257" t="s">
        <v>577</v>
      </c>
      <c r="G87" s="256"/>
      <c r="H87" s="238" t="s">
        <v>595</v>
      </c>
      <c r="I87" s="238" t="s">
        <v>573</v>
      </c>
      <c r="J87" s="238">
        <v>20</v>
      </c>
      <c r="K87" s="249"/>
    </row>
    <row r="88" spans="2:11" ht="15" customHeight="1">
      <c r="B88" s="258"/>
      <c r="C88" s="238" t="s">
        <v>596</v>
      </c>
      <c r="D88" s="238"/>
      <c r="E88" s="238"/>
      <c r="F88" s="257" t="s">
        <v>577</v>
      </c>
      <c r="G88" s="256"/>
      <c r="H88" s="238" t="s">
        <v>597</v>
      </c>
      <c r="I88" s="238" t="s">
        <v>573</v>
      </c>
      <c r="J88" s="238">
        <v>50</v>
      </c>
      <c r="K88" s="249"/>
    </row>
    <row r="89" spans="2:11" ht="15" customHeight="1">
      <c r="B89" s="258"/>
      <c r="C89" s="238" t="s">
        <v>598</v>
      </c>
      <c r="D89" s="238"/>
      <c r="E89" s="238"/>
      <c r="F89" s="257" t="s">
        <v>577</v>
      </c>
      <c r="G89" s="256"/>
      <c r="H89" s="238" t="s">
        <v>598</v>
      </c>
      <c r="I89" s="238" t="s">
        <v>573</v>
      </c>
      <c r="J89" s="238">
        <v>50</v>
      </c>
      <c r="K89" s="249"/>
    </row>
    <row r="90" spans="2:11" ht="15" customHeight="1">
      <c r="B90" s="258"/>
      <c r="C90" s="238" t="s">
        <v>117</v>
      </c>
      <c r="D90" s="238"/>
      <c r="E90" s="238"/>
      <c r="F90" s="257" t="s">
        <v>577</v>
      </c>
      <c r="G90" s="256"/>
      <c r="H90" s="238" t="s">
        <v>599</v>
      </c>
      <c r="I90" s="238" t="s">
        <v>573</v>
      </c>
      <c r="J90" s="238">
        <v>255</v>
      </c>
      <c r="K90" s="249"/>
    </row>
    <row r="91" spans="2:11" ht="15" customHeight="1">
      <c r="B91" s="258"/>
      <c r="C91" s="238" t="s">
        <v>600</v>
      </c>
      <c r="D91" s="238"/>
      <c r="E91" s="238"/>
      <c r="F91" s="257" t="s">
        <v>571</v>
      </c>
      <c r="G91" s="256"/>
      <c r="H91" s="238" t="s">
        <v>601</v>
      </c>
      <c r="I91" s="238" t="s">
        <v>602</v>
      </c>
      <c r="J91" s="238"/>
      <c r="K91" s="249"/>
    </row>
    <row r="92" spans="2:11" ht="15" customHeight="1">
      <c r="B92" s="258"/>
      <c r="C92" s="238" t="s">
        <v>603</v>
      </c>
      <c r="D92" s="238"/>
      <c r="E92" s="238"/>
      <c r="F92" s="257" t="s">
        <v>571</v>
      </c>
      <c r="G92" s="256"/>
      <c r="H92" s="238" t="s">
        <v>604</v>
      </c>
      <c r="I92" s="238" t="s">
        <v>605</v>
      </c>
      <c r="J92" s="238"/>
      <c r="K92" s="249"/>
    </row>
    <row r="93" spans="2:11" ht="15" customHeight="1">
      <c r="B93" s="258"/>
      <c r="C93" s="238" t="s">
        <v>606</v>
      </c>
      <c r="D93" s="238"/>
      <c r="E93" s="238"/>
      <c r="F93" s="257" t="s">
        <v>571</v>
      </c>
      <c r="G93" s="256"/>
      <c r="H93" s="238" t="s">
        <v>606</v>
      </c>
      <c r="I93" s="238" t="s">
        <v>605</v>
      </c>
      <c r="J93" s="238"/>
      <c r="K93" s="249"/>
    </row>
    <row r="94" spans="2:11" ht="15" customHeight="1">
      <c r="B94" s="258"/>
      <c r="C94" s="238" t="s">
        <v>39</v>
      </c>
      <c r="D94" s="238"/>
      <c r="E94" s="238"/>
      <c r="F94" s="257" t="s">
        <v>571</v>
      </c>
      <c r="G94" s="256"/>
      <c r="H94" s="238" t="s">
        <v>607</v>
      </c>
      <c r="I94" s="238" t="s">
        <v>605</v>
      </c>
      <c r="J94" s="238"/>
      <c r="K94" s="249"/>
    </row>
    <row r="95" spans="2:11" ht="15" customHeight="1">
      <c r="B95" s="258"/>
      <c r="C95" s="238" t="s">
        <v>49</v>
      </c>
      <c r="D95" s="238"/>
      <c r="E95" s="238"/>
      <c r="F95" s="257" t="s">
        <v>571</v>
      </c>
      <c r="G95" s="256"/>
      <c r="H95" s="238" t="s">
        <v>608</v>
      </c>
      <c r="I95" s="238" t="s">
        <v>605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53" t="s">
        <v>609</v>
      </c>
      <c r="D100" s="353"/>
      <c r="E100" s="353"/>
      <c r="F100" s="353"/>
      <c r="G100" s="353"/>
      <c r="H100" s="353"/>
      <c r="I100" s="353"/>
      <c r="J100" s="353"/>
      <c r="K100" s="249"/>
    </row>
    <row r="101" spans="2:11" ht="17.25" customHeight="1">
      <c r="B101" s="248"/>
      <c r="C101" s="250" t="s">
        <v>565</v>
      </c>
      <c r="D101" s="250"/>
      <c r="E101" s="250"/>
      <c r="F101" s="250" t="s">
        <v>566</v>
      </c>
      <c r="G101" s="251"/>
      <c r="H101" s="250" t="s">
        <v>112</v>
      </c>
      <c r="I101" s="250" t="s">
        <v>58</v>
      </c>
      <c r="J101" s="250" t="s">
        <v>567</v>
      </c>
      <c r="K101" s="249"/>
    </row>
    <row r="102" spans="2:11" ht="17.25" customHeight="1">
      <c r="B102" s="248"/>
      <c r="C102" s="252" t="s">
        <v>568</v>
      </c>
      <c r="D102" s="252"/>
      <c r="E102" s="252"/>
      <c r="F102" s="253" t="s">
        <v>569</v>
      </c>
      <c r="G102" s="254"/>
      <c r="H102" s="252"/>
      <c r="I102" s="252"/>
      <c r="J102" s="252" t="s">
        <v>570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54</v>
      </c>
      <c r="D104" s="255"/>
      <c r="E104" s="255"/>
      <c r="F104" s="257" t="s">
        <v>571</v>
      </c>
      <c r="G104" s="266"/>
      <c r="H104" s="238" t="s">
        <v>610</v>
      </c>
      <c r="I104" s="238" t="s">
        <v>573</v>
      </c>
      <c r="J104" s="238">
        <v>20</v>
      </c>
      <c r="K104" s="249"/>
    </row>
    <row r="105" spans="2:11" ht="15" customHeight="1">
      <c r="B105" s="248"/>
      <c r="C105" s="238" t="s">
        <v>574</v>
      </c>
      <c r="D105" s="238"/>
      <c r="E105" s="238"/>
      <c r="F105" s="257" t="s">
        <v>571</v>
      </c>
      <c r="G105" s="238"/>
      <c r="H105" s="238" t="s">
        <v>610</v>
      </c>
      <c r="I105" s="238" t="s">
        <v>573</v>
      </c>
      <c r="J105" s="238">
        <v>120</v>
      </c>
      <c r="K105" s="249"/>
    </row>
    <row r="106" spans="2:11" ht="15" customHeight="1">
      <c r="B106" s="258"/>
      <c r="C106" s="238" t="s">
        <v>576</v>
      </c>
      <c r="D106" s="238"/>
      <c r="E106" s="238"/>
      <c r="F106" s="257" t="s">
        <v>577</v>
      </c>
      <c r="G106" s="238"/>
      <c r="H106" s="238" t="s">
        <v>610</v>
      </c>
      <c r="I106" s="238" t="s">
        <v>573</v>
      </c>
      <c r="J106" s="238">
        <v>50</v>
      </c>
      <c r="K106" s="249"/>
    </row>
    <row r="107" spans="2:11" ht="15" customHeight="1">
      <c r="B107" s="258"/>
      <c r="C107" s="238" t="s">
        <v>579</v>
      </c>
      <c r="D107" s="238"/>
      <c r="E107" s="238"/>
      <c r="F107" s="257" t="s">
        <v>571</v>
      </c>
      <c r="G107" s="238"/>
      <c r="H107" s="238" t="s">
        <v>610</v>
      </c>
      <c r="I107" s="238" t="s">
        <v>581</v>
      </c>
      <c r="J107" s="238"/>
      <c r="K107" s="249"/>
    </row>
    <row r="108" spans="2:11" ht="15" customHeight="1">
      <c r="B108" s="258"/>
      <c r="C108" s="238" t="s">
        <v>590</v>
      </c>
      <c r="D108" s="238"/>
      <c r="E108" s="238"/>
      <c r="F108" s="257" t="s">
        <v>577</v>
      </c>
      <c r="G108" s="238"/>
      <c r="H108" s="238" t="s">
        <v>610</v>
      </c>
      <c r="I108" s="238" t="s">
        <v>573</v>
      </c>
      <c r="J108" s="238">
        <v>50</v>
      </c>
      <c r="K108" s="249"/>
    </row>
    <row r="109" spans="2:11" ht="15" customHeight="1">
      <c r="B109" s="258"/>
      <c r="C109" s="238" t="s">
        <v>598</v>
      </c>
      <c r="D109" s="238"/>
      <c r="E109" s="238"/>
      <c r="F109" s="257" t="s">
        <v>577</v>
      </c>
      <c r="G109" s="238"/>
      <c r="H109" s="238" t="s">
        <v>610</v>
      </c>
      <c r="I109" s="238" t="s">
        <v>573</v>
      </c>
      <c r="J109" s="238">
        <v>50</v>
      </c>
      <c r="K109" s="249"/>
    </row>
    <row r="110" spans="2:11" ht="15" customHeight="1">
      <c r="B110" s="258"/>
      <c r="C110" s="238" t="s">
        <v>596</v>
      </c>
      <c r="D110" s="238"/>
      <c r="E110" s="238"/>
      <c r="F110" s="257" t="s">
        <v>577</v>
      </c>
      <c r="G110" s="238"/>
      <c r="H110" s="238" t="s">
        <v>610</v>
      </c>
      <c r="I110" s="238" t="s">
        <v>573</v>
      </c>
      <c r="J110" s="238">
        <v>50</v>
      </c>
      <c r="K110" s="249"/>
    </row>
    <row r="111" spans="2:11" ht="15" customHeight="1">
      <c r="B111" s="258"/>
      <c r="C111" s="238" t="s">
        <v>54</v>
      </c>
      <c r="D111" s="238"/>
      <c r="E111" s="238"/>
      <c r="F111" s="257" t="s">
        <v>571</v>
      </c>
      <c r="G111" s="238"/>
      <c r="H111" s="238" t="s">
        <v>611</v>
      </c>
      <c r="I111" s="238" t="s">
        <v>573</v>
      </c>
      <c r="J111" s="238">
        <v>20</v>
      </c>
      <c r="K111" s="249"/>
    </row>
    <row r="112" spans="2:11" ht="15" customHeight="1">
      <c r="B112" s="258"/>
      <c r="C112" s="238" t="s">
        <v>612</v>
      </c>
      <c r="D112" s="238"/>
      <c r="E112" s="238"/>
      <c r="F112" s="257" t="s">
        <v>571</v>
      </c>
      <c r="G112" s="238"/>
      <c r="H112" s="238" t="s">
        <v>613</v>
      </c>
      <c r="I112" s="238" t="s">
        <v>573</v>
      </c>
      <c r="J112" s="238">
        <v>120</v>
      </c>
      <c r="K112" s="249"/>
    </row>
    <row r="113" spans="2:11" ht="15" customHeight="1">
      <c r="B113" s="258"/>
      <c r="C113" s="238" t="s">
        <v>39</v>
      </c>
      <c r="D113" s="238"/>
      <c r="E113" s="238"/>
      <c r="F113" s="257" t="s">
        <v>571</v>
      </c>
      <c r="G113" s="238"/>
      <c r="H113" s="238" t="s">
        <v>614</v>
      </c>
      <c r="I113" s="238" t="s">
        <v>605</v>
      </c>
      <c r="J113" s="238"/>
      <c r="K113" s="249"/>
    </row>
    <row r="114" spans="2:11" ht="15" customHeight="1">
      <c r="B114" s="258"/>
      <c r="C114" s="238" t="s">
        <v>49</v>
      </c>
      <c r="D114" s="238"/>
      <c r="E114" s="238"/>
      <c r="F114" s="257" t="s">
        <v>571</v>
      </c>
      <c r="G114" s="238"/>
      <c r="H114" s="238" t="s">
        <v>615</v>
      </c>
      <c r="I114" s="238" t="s">
        <v>605</v>
      </c>
      <c r="J114" s="238"/>
      <c r="K114" s="249"/>
    </row>
    <row r="115" spans="2:11" ht="15" customHeight="1">
      <c r="B115" s="258"/>
      <c r="C115" s="238" t="s">
        <v>58</v>
      </c>
      <c r="D115" s="238"/>
      <c r="E115" s="238"/>
      <c r="F115" s="257" t="s">
        <v>571</v>
      </c>
      <c r="G115" s="238"/>
      <c r="H115" s="238" t="s">
        <v>616</v>
      </c>
      <c r="I115" s="238" t="s">
        <v>617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52" t="s">
        <v>618</v>
      </c>
      <c r="D120" s="352"/>
      <c r="E120" s="352"/>
      <c r="F120" s="352"/>
      <c r="G120" s="352"/>
      <c r="H120" s="352"/>
      <c r="I120" s="352"/>
      <c r="J120" s="352"/>
      <c r="K120" s="274"/>
    </row>
    <row r="121" spans="2:11" ht="17.25" customHeight="1">
      <c r="B121" s="275"/>
      <c r="C121" s="250" t="s">
        <v>565</v>
      </c>
      <c r="D121" s="250"/>
      <c r="E121" s="250"/>
      <c r="F121" s="250" t="s">
        <v>566</v>
      </c>
      <c r="G121" s="251"/>
      <c r="H121" s="250" t="s">
        <v>112</v>
      </c>
      <c r="I121" s="250" t="s">
        <v>58</v>
      </c>
      <c r="J121" s="250" t="s">
        <v>567</v>
      </c>
      <c r="K121" s="276"/>
    </row>
    <row r="122" spans="2:11" ht="17.25" customHeight="1">
      <c r="B122" s="275"/>
      <c r="C122" s="252" t="s">
        <v>568</v>
      </c>
      <c r="D122" s="252"/>
      <c r="E122" s="252"/>
      <c r="F122" s="253" t="s">
        <v>569</v>
      </c>
      <c r="G122" s="254"/>
      <c r="H122" s="252"/>
      <c r="I122" s="252"/>
      <c r="J122" s="252" t="s">
        <v>570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574</v>
      </c>
      <c r="D124" s="255"/>
      <c r="E124" s="255"/>
      <c r="F124" s="257" t="s">
        <v>571</v>
      </c>
      <c r="G124" s="238"/>
      <c r="H124" s="238" t="s">
        <v>610</v>
      </c>
      <c r="I124" s="238" t="s">
        <v>573</v>
      </c>
      <c r="J124" s="238">
        <v>120</v>
      </c>
      <c r="K124" s="279"/>
    </row>
    <row r="125" spans="2:11" ht="15" customHeight="1">
      <c r="B125" s="277"/>
      <c r="C125" s="238" t="s">
        <v>619</v>
      </c>
      <c r="D125" s="238"/>
      <c r="E125" s="238"/>
      <c r="F125" s="257" t="s">
        <v>571</v>
      </c>
      <c r="G125" s="238"/>
      <c r="H125" s="238" t="s">
        <v>620</v>
      </c>
      <c r="I125" s="238" t="s">
        <v>573</v>
      </c>
      <c r="J125" s="238" t="s">
        <v>621</v>
      </c>
      <c r="K125" s="279"/>
    </row>
    <row r="126" spans="2:11" ht="15" customHeight="1">
      <c r="B126" s="277"/>
      <c r="C126" s="238" t="s">
        <v>520</v>
      </c>
      <c r="D126" s="238"/>
      <c r="E126" s="238"/>
      <c r="F126" s="257" t="s">
        <v>571</v>
      </c>
      <c r="G126" s="238"/>
      <c r="H126" s="238" t="s">
        <v>622</v>
      </c>
      <c r="I126" s="238" t="s">
        <v>573</v>
      </c>
      <c r="J126" s="238" t="s">
        <v>621</v>
      </c>
      <c r="K126" s="279"/>
    </row>
    <row r="127" spans="2:11" ht="15" customHeight="1">
      <c r="B127" s="277"/>
      <c r="C127" s="238" t="s">
        <v>582</v>
      </c>
      <c r="D127" s="238"/>
      <c r="E127" s="238"/>
      <c r="F127" s="257" t="s">
        <v>577</v>
      </c>
      <c r="G127" s="238"/>
      <c r="H127" s="238" t="s">
        <v>583</v>
      </c>
      <c r="I127" s="238" t="s">
        <v>573</v>
      </c>
      <c r="J127" s="238">
        <v>15</v>
      </c>
      <c r="K127" s="279"/>
    </row>
    <row r="128" spans="2:11" ht="15" customHeight="1">
      <c r="B128" s="277"/>
      <c r="C128" s="259" t="s">
        <v>584</v>
      </c>
      <c r="D128" s="259"/>
      <c r="E128" s="259"/>
      <c r="F128" s="260" t="s">
        <v>577</v>
      </c>
      <c r="G128" s="259"/>
      <c r="H128" s="259" t="s">
        <v>585</v>
      </c>
      <c r="I128" s="259" t="s">
        <v>573</v>
      </c>
      <c r="J128" s="259">
        <v>15</v>
      </c>
      <c r="K128" s="279"/>
    </row>
    <row r="129" spans="2:11" ht="15" customHeight="1">
      <c r="B129" s="277"/>
      <c r="C129" s="259" t="s">
        <v>586</v>
      </c>
      <c r="D129" s="259"/>
      <c r="E129" s="259"/>
      <c r="F129" s="260" t="s">
        <v>577</v>
      </c>
      <c r="G129" s="259"/>
      <c r="H129" s="259" t="s">
        <v>587</v>
      </c>
      <c r="I129" s="259" t="s">
        <v>573</v>
      </c>
      <c r="J129" s="259">
        <v>20</v>
      </c>
      <c r="K129" s="279"/>
    </row>
    <row r="130" spans="2:11" ht="15" customHeight="1">
      <c r="B130" s="277"/>
      <c r="C130" s="259" t="s">
        <v>588</v>
      </c>
      <c r="D130" s="259"/>
      <c r="E130" s="259"/>
      <c r="F130" s="260" t="s">
        <v>577</v>
      </c>
      <c r="G130" s="259"/>
      <c r="H130" s="259" t="s">
        <v>589</v>
      </c>
      <c r="I130" s="259" t="s">
        <v>573</v>
      </c>
      <c r="J130" s="259">
        <v>20</v>
      </c>
      <c r="K130" s="279"/>
    </row>
    <row r="131" spans="2:11" ht="15" customHeight="1">
      <c r="B131" s="277"/>
      <c r="C131" s="238" t="s">
        <v>576</v>
      </c>
      <c r="D131" s="238"/>
      <c r="E131" s="238"/>
      <c r="F131" s="257" t="s">
        <v>577</v>
      </c>
      <c r="G131" s="238"/>
      <c r="H131" s="238" t="s">
        <v>610</v>
      </c>
      <c r="I131" s="238" t="s">
        <v>573</v>
      </c>
      <c r="J131" s="238">
        <v>50</v>
      </c>
      <c r="K131" s="279"/>
    </row>
    <row r="132" spans="2:11" ht="15" customHeight="1">
      <c r="B132" s="277"/>
      <c r="C132" s="238" t="s">
        <v>590</v>
      </c>
      <c r="D132" s="238"/>
      <c r="E132" s="238"/>
      <c r="F132" s="257" t="s">
        <v>577</v>
      </c>
      <c r="G132" s="238"/>
      <c r="H132" s="238" t="s">
        <v>610</v>
      </c>
      <c r="I132" s="238" t="s">
        <v>573</v>
      </c>
      <c r="J132" s="238">
        <v>50</v>
      </c>
      <c r="K132" s="279"/>
    </row>
    <row r="133" spans="2:11" ht="15" customHeight="1">
      <c r="B133" s="277"/>
      <c r="C133" s="238" t="s">
        <v>596</v>
      </c>
      <c r="D133" s="238"/>
      <c r="E133" s="238"/>
      <c r="F133" s="257" t="s">
        <v>577</v>
      </c>
      <c r="G133" s="238"/>
      <c r="H133" s="238" t="s">
        <v>610</v>
      </c>
      <c r="I133" s="238" t="s">
        <v>573</v>
      </c>
      <c r="J133" s="238">
        <v>50</v>
      </c>
      <c r="K133" s="279"/>
    </row>
    <row r="134" spans="2:11" ht="15" customHeight="1">
      <c r="B134" s="277"/>
      <c r="C134" s="238" t="s">
        <v>598</v>
      </c>
      <c r="D134" s="238"/>
      <c r="E134" s="238"/>
      <c r="F134" s="257" t="s">
        <v>577</v>
      </c>
      <c r="G134" s="238"/>
      <c r="H134" s="238" t="s">
        <v>610</v>
      </c>
      <c r="I134" s="238" t="s">
        <v>573</v>
      </c>
      <c r="J134" s="238">
        <v>50</v>
      </c>
      <c r="K134" s="279"/>
    </row>
    <row r="135" spans="2:11" ht="15" customHeight="1">
      <c r="B135" s="277"/>
      <c r="C135" s="238" t="s">
        <v>117</v>
      </c>
      <c r="D135" s="238"/>
      <c r="E135" s="238"/>
      <c r="F135" s="257" t="s">
        <v>577</v>
      </c>
      <c r="G135" s="238"/>
      <c r="H135" s="238" t="s">
        <v>623</v>
      </c>
      <c r="I135" s="238" t="s">
        <v>573</v>
      </c>
      <c r="J135" s="238">
        <v>255</v>
      </c>
      <c r="K135" s="279"/>
    </row>
    <row r="136" spans="2:11" ht="15" customHeight="1">
      <c r="B136" s="277"/>
      <c r="C136" s="238" t="s">
        <v>600</v>
      </c>
      <c r="D136" s="238"/>
      <c r="E136" s="238"/>
      <c r="F136" s="257" t="s">
        <v>571</v>
      </c>
      <c r="G136" s="238"/>
      <c r="H136" s="238" t="s">
        <v>624</v>
      </c>
      <c r="I136" s="238" t="s">
        <v>602</v>
      </c>
      <c r="J136" s="238"/>
      <c r="K136" s="279"/>
    </row>
    <row r="137" spans="2:11" ht="15" customHeight="1">
      <c r="B137" s="277"/>
      <c r="C137" s="238" t="s">
        <v>603</v>
      </c>
      <c r="D137" s="238"/>
      <c r="E137" s="238"/>
      <c r="F137" s="257" t="s">
        <v>571</v>
      </c>
      <c r="G137" s="238"/>
      <c r="H137" s="238" t="s">
        <v>625</v>
      </c>
      <c r="I137" s="238" t="s">
        <v>605</v>
      </c>
      <c r="J137" s="238"/>
      <c r="K137" s="279"/>
    </row>
    <row r="138" spans="2:11" ht="15" customHeight="1">
      <c r="B138" s="277"/>
      <c r="C138" s="238" t="s">
        <v>606</v>
      </c>
      <c r="D138" s="238"/>
      <c r="E138" s="238"/>
      <c r="F138" s="257" t="s">
        <v>571</v>
      </c>
      <c r="G138" s="238"/>
      <c r="H138" s="238" t="s">
        <v>606</v>
      </c>
      <c r="I138" s="238" t="s">
        <v>605</v>
      </c>
      <c r="J138" s="238"/>
      <c r="K138" s="279"/>
    </row>
    <row r="139" spans="2:11" ht="15" customHeight="1">
      <c r="B139" s="277"/>
      <c r="C139" s="238" t="s">
        <v>39</v>
      </c>
      <c r="D139" s="238"/>
      <c r="E139" s="238"/>
      <c r="F139" s="257" t="s">
        <v>571</v>
      </c>
      <c r="G139" s="238"/>
      <c r="H139" s="238" t="s">
        <v>626</v>
      </c>
      <c r="I139" s="238" t="s">
        <v>605</v>
      </c>
      <c r="J139" s="238"/>
      <c r="K139" s="279"/>
    </row>
    <row r="140" spans="2:11" ht="15" customHeight="1">
      <c r="B140" s="277"/>
      <c r="C140" s="238" t="s">
        <v>627</v>
      </c>
      <c r="D140" s="238"/>
      <c r="E140" s="238"/>
      <c r="F140" s="257" t="s">
        <v>571</v>
      </c>
      <c r="G140" s="238"/>
      <c r="H140" s="238" t="s">
        <v>628</v>
      </c>
      <c r="I140" s="238" t="s">
        <v>605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53" t="s">
        <v>629</v>
      </c>
      <c r="D145" s="353"/>
      <c r="E145" s="353"/>
      <c r="F145" s="353"/>
      <c r="G145" s="353"/>
      <c r="H145" s="353"/>
      <c r="I145" s="353"/>
      <c r="J145" s="353"/>
      <c r="K145" s="249"/>
    </row>
    <row r="146" spans="2:11" ht="17.25" customHeight="1">
      <c r="B146" s="248"/>
      <c r="C146" s="250" t="s">
        <v>565</v>
      </c>
      <c r="D146" s="250"/>
      <c r="E146" s="250"/>
      <c r="F146" s="250" t="s">
        <v>566</v>
      </c>
      <c r="G146" s="251"/>
      <c r="H146" s="250" t="s">
        <v>112</v>
      </c>
      <c r="I146" s="250" t="s">
        <v>58</v>
      </c>
      <c r="J146" s="250" t="s">
        <v>567</v>
      </c>
      <c r="K146" s="249"/>
    </row>
    <row r="147" spans="2:11" ht="17.25" customHeight="1">
      <c r="B147" s="248"/>
      <c r="C147" s="252" t="s">
        <v>568</v>
      </c>
      <c r="D147" s="252"/>
      <c r="E147" s="252"/>
      <c r="F147" s="253" t="s">
        <v>569</v>
      </c>
      <c r="G147" s="254"/>
      <c r="H147" s="252"/>
      <c r="I147" s="252"/>
      <c r="J147" s="252" t="s">
        <v>570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574</v>
      </c>
      <c r="D149" s="238"/>
      <c r="E149" s="238"/>
      <c r="F149" s="284" t="s">
        <v>571</v>
      </c>
      <c r="G149" s="238"/>
      <c r="H149" s="283" t="s">
        <v>610</v>
      </c>
      <c r="I149" s="283" t="s">
        <v>573</v>
      </c>
      <c r="J149" s="283">
        <v>120</v>
      </c>
      <c r="K149" s="279"/>
    </row>
    <row r="150" spans="2:11" ht="15" customHeight="1">
      <c r="B150" s="258"/>
      <c r="C150" s="283" t="s">
        <v>619</v>
      </c>
      <c r="D150" s="238"/>
      <c r="E150" s="238"/>
      <c r="F150" s="284" t="s">
        <v>571</v>
      </c>
      <c r="G150" s="238"/>
      <c r="H150" s="283" t="s">
        <v>630</v>
      </c>
      <c r="I150" s="283" t="s">
        <v>573</v>
      </c>
      <c r="J150" s="283" t="s">
        <v>621</v>
      </c>
      <c r="K150" s="279"/>
    </row>
    <row r="151" spans="2:11" ht="15" customHeight="1">
      <c r="B151" s="258"/>
      <c r="C151" s="283" t="s">
        <v>520</v>
      </c>
      <c r="D151" s="238"/>
      <c r="E151" s="238"/>
      <c r="F151" s="284" t="s">
        <v>571</v>
      </c>
      <c r="G151" s="238"/>
      <c r="H151" s="283" t="s">
        <v>631</v>
      </c>
      <c r="I151" s="283" t="s">
        <v>573</v>
      </c>
      <c r="J151" s="283" t="s">
        <v>621</v>
      </c>
      <c r="K151" s="279"/>
    </row>
    <row r="152" spans="2:11" ht="15" customHeight="1">
      <c r="B152" s="258"/>
      <c r="C152" s="283" t="s">
        <v>576</v>
      </c>
      <c r="D152" s="238"/>
      <c r="E152" s="238"/>
      <c r="F152" s="284" t="s">
        <v>577</v>
      </c>
      <c r="G152" s="238"/>
      <c r="H152" s="283" t="s">
        <v>610</v>
      </c>
      <c r="I152" s="283" t="s">
        <v>573</v>
      </c>
      <c r="J152" s="283">
        <v>50</v>
      </c>
      <c r="K152" s="279"/>
    </row>
    <row r="153" spans="2:11" ht="15" customHeight="1">
      <c r="B153" s="258"/>
      <c r="C153" s="283" t="s">
        <v>579</v>
      </c>
      <c r="D153" s="238"/>
      <c r="E153" s="238"/>
      <c r="F153" s="284" t="s">
        <v>571</v>
      </c>
      <c r="G153" s="238"/>
      <c r="H153" s="283" t="s">
        <v>610</v>
      </c>
      <c r="I153" s="283" t="s">
        <v>581</v>
      </c>
      <c r="J153" s="283"/>
      <c r="K153" s="279"/>
    </row>
    <row r="154" spans="2:11" ht="15" customHeight="1">
      <c r="B154" s="258"/>
      <c r="C154" s="283" t="s">
        <v>590</v>
      </c>
      <c r="D154" s="238"/>
      <c r="E154" s="238"/>
      <c r="F154" s="284" t="s">
        <v>577</v>
      </c>
      <c r="G154" s="238"/>
      <c r="H154" s="283" t="s">
        <v>610</v>
      </c>
      <c r="I154" s="283" t="s">
        <v>573</v>
      </c>
      <c r="J154" s="283">
        <v>50</v>
      </c>
      <c r="K154" s="279"/>
    </row>
    <row r="155" spans="2:11" ht="15" customHeight="1">
      <c r="B155" s="258"/>
      <c r="C155" s="283" t="s">
        <v>598</v>
      </c>
      <c r="D155" s="238"/>
      <c r="E155" s="238"/>
      <c r="F155" s="284" t="s">
        <v>577</v>
      </c>
      <c r="G155" s="238"/>
      <c r="H155" s="283" t="s">
        <v>610</v>
      </c>
      <c r="I155" s="283" t="s">
        <v>573</v>
      </c>
      <c r="J155" s="283">
        <v>50</v>
      </c>
      <c r="K155" s="279"/>
    </row>
    <row r="156" spans="2:11" ht="15" customHeight="1">
      <c r="B156" s="258"/>
      <c r="C156" s="283" t="s">
        <v>596</v>
      </c>
      <c r="D156" s="238"/>
      <c r="E156" s="238"/>
      <c r="F156" s="284" t="s">
        <v>577</v>
      </c>
      <c r="G156" s="238"/>
      <c r="H156" s="283" t="s">
        <v>610</v>
      </c>
      <c r="I156" s="283" t="s">
        <v>573</v>
      </c>
      <c r="J156" s="283">
        <v>50</v>
      </c>
      <c r="K156" s="279"/>
    </row>
    <row r="157" spans="2:11" ht="15" customHeight="1">
      <c r="B157" s="258"/>
      <c r="C157" s="283" t="s">
        <v>99</v>
      </c>
      <c r="D157" s="238"/>
      <c r="E157" s="238"/>
      <c r="F157" s="284" t="s">
        <v>571</v>
      </c>
      <c r="G157" s="238"/>
      <c r="H157" s="283" t="s">
        <v>632</v>
      </c>
      <c r="I157" s="283" t="s">
        <v>573</v>
      </c>
      <c r="J157" s="283" t="s">
        <v>633</v>
      </c>
      <c r="K157" s="279"/>
    </row>
    <row r="158" spans="2:11" ht="15" customHeight="1">
      <c r="B158" s="258"/>
      <c r="C158" s="283" t="s">
        <v>634</v>
      </c>
      <c r="D158" s="238"/>
      <c r="E158" s="238"/>
      <c r="F158" s="284" t="s">
        <v>571</v>
      </c>
      <c r="G158" s="238"/>
      <c r="H158" s="283" t="s">
        <v>635</v>
      </c>
      <c r="I158" s="283" t="s">
        <v>605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52" t="s">
        <v>636</v>
      </c>
      <c r="D163" s="352"/>
      <c r="E163" s="352"/>
      <c r="F163" s="352"/>
      <c r="G163" s="352"/>
      <c r="H163" s="352"/>
      <c r="I163" s="352"/>
      <c r="J163" s="352"/>
      <c r="K163" s="230"/>
    </row>
    <row r="164" spans="2:11" ht="17.25" customHeight="1">
      <c r="B164" s="229"/>
      <c r="C164" s="250" t="s">
        <v>565</v>
      </c>
      <c r="D164" s="250"/>
      <c r="E164" s="250"/>
      <c r="F164" s="250" t="s">
        <v>566</v>
      </c>
      <c r="G164" s="287"/>
      <c r="H164" s="288" t="s">
        <v>112</v>
      </c>
      <c r="I164" s="288" t="s">
        <v>58</v>
      </c>
      <c r="J164" s="250" t="s">
        <v>567</v>
      </c>
      <c r="K164" s="230"/>
    </row>
    <row r="165" spans="2:11" ht="17.25" customHeight="1">
      <c r="B165" s="231"/>
      <c r="C165" s="252" t="s">
        <v>568</v>
      </c>
      <c r="D165" s="252"/>
      <c r="E165" s="252"/>
      <c r="F165" s="253" t="s">
        <v>569</v>
      </c>
      <c r="G165" s="289"/>
      <c r="H165" s="290"/>
      <c r="I165" s="290"/>
      <c r="J165" s="252" t="s">
        <v>570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574</v>
      </c>
      <c r="D167" s="238"/>
      <c r="E167" s="238"/>
      <c r="F167" s="257" t="s">
        <v>571</v>
      </c>
      <c r="G167" s="238"/>
      <c r="H167" s="238" t="s">
        <v>610</v>
      </c>
      <c r="I167" s="238" t="s">
        <v>573</v>
      </c>
      <c r="J167" s="238">
        <v>120</v>
      </c>
      <c r="K167" s="279"/>
    </row>
    <row r="168" spans="2:11" ht="15" customHeight="1">
      <c r="B168" s="258"/>
      <c r="C168" s="238" t="s">
        <v>619</v>
      </c>
      <c r="D168" s="238"/>
      <c r="E168" s="238"/>
      <c r="F168" s="257" t="s">
        <v>571</v>
      </c>
      <c r="G168" s="238"/>
      <c r="H168" s="238" t="s">
        <v>620</v>
      </c>
      <c r="I168" s="238" t="s">
        <v>573</v>
      </c>
      <c r="J168" s="238" t="s">
        <v>621</v>
      </c>
      <c r="K168" s="279"/>
    </row>
    <row r="169" spans="2:11" ht="15" customHeight="1">
      <c r="B169" s="258"/>
      <c r="C169" s="238" t="s">
        <v>520</v>
      </c>
      <c r="D169" s="238"/>
      <c r="E169" s="238"/>
      <c r="F169" s="257" t="s">
        <v>571</v>
      </c>
      <c r="G169" s="238"/>
      <c r="H169" s="238" t="s">
        <v>637</v>
      </c>
      <c r="I169" s="238" t="s">
        <v>573</v>
      </c>
      <c r="J169" s="238" t="s">
        <v>621</v>
      </c>
      <c r="K169" s="279"/>
    </row>
    <row r="170" spans="2:11" ht="15" customHeight="1">
      <c r="B170" s="258"/>
      <c r="C170" s="238" t="s">
        <v>576</v>
      </c>
      <c r="D170" s="238"/>
      <c r="E170" s="238"/>
      <c r="F170" s="257" t="s">
        <v>577</v>
      </c>
      <c r="G170" s="238"/>
      <c r="H170" s="238" t="s">
        <v>637</v>
      </c>
      <c r="I170" s="238" t="s">
        <v>573</v>
      </c>
      <c r="J170" s="238">
        <v>50</v>
      </c>
      <c r="K170" s="279"/>
    </row>
    <row r="171" spans="2:11" ht="15" customHeight="1">
      <c r="B171" s="258"/>
      <c r="C171" s="238" t="s">
        <v>579</v>
      </c>
      <c r="D171" s="238"/>
      <c r="E171" s="238"/>
      <c r="F171" s="257" t="s">
        <v>571</v>
      </c>
      <c r="G171" s="238"/>
      <c r="H171" s="238" t="s">
        <v>637</v>
      </c>
      <c r="I171" s="238" t="s">
        <v>581</v>
      </c>
      <c r="J171" s="238"/>
      <c r="K171" s="279"/>
    </row>
    <row r="172" spans="2:11" ht="15" customHeight="1">
      <c r="B172" s="258"/>
      <c r="C172" s="238" t="s">
        <v>590</v>
      </c>
      <c r="D172" s="238"/>
      <c r="E172" s="238"/>
      <c r="F172" s="257" t="s">
        <v>577</v>
      </c>
      <c r="G172" s="238"/>
      <c r="H172" s="238" t="s">
        <v>637</v>
      </c>
      <c r="I172" s="238" t="s">
        <v>573</v>
      </c>
      <c r="J172" s="238">
        <v>50</v>
      </c>
      <c r="K172" s="279"/>
    </row>
    <row r="173" spans="2:11" ht="15" customHeight="1">
      <c r="B173" s="258"/>
      <c r="C173" s="238" t="s">
        <v>598</v>
      </c>
      <c r="D173" s="238"/>
      <c r="E173" s="238"/>
      <c r="F173" s="257" t="s">
        <v>577</v>
      </c>
      <c r="G173" s="238"/>
      <c r="H173" s="238" t="s">
        <v>637</v>
      </c>
      <c r="I173" s="238" t="s">
        <v>573</v>
      </c>
      <c r="J173" s="238">
        <v>50</v>
      </c>
      <c r="K173" s="279"/>
    </row>
    <row r="174" spans="2:11" ht="15" customHeight="1">
      <c r="B174" s="258"/>
      <c r="C174" s="238" t="s">
        <v>596</v>
      </c>
      <c r="D174" s="238"/>
      <c r="E174" s="238"/>
      <c r="F174" s="257" t="s">
        <v>577</v>
      </c>
      <c r="G174" s="238"/>
      <c r="H174" s="238" t="s">
        <v>637</v>
      </c>
      <c r="I174" s="238" t="s">
        <v>573</v>
      </c>
      <c r="J174" s="238">
        <v>50</v>
      </c>
      <c r="K174" s="279"/>
    </row>
    <row r="175" spans="2:11" ht="15" customHeight="1">
      <c r="B175" s="258"/>
      <c r="C175" s="238" t="s">
        <v>111</v>
      </c>
      <c r="D175" s="238"/>
      <c r="E175" s="238"/>
      <c r="F175" s="257" t="s">
        <v>571</v>
      </c>
      <c r="G175" s="238"/>
      <c r="H175" s="238" t="s">
        <v>638</v>
      </c>
      <c r="I175" s="238" t="s">
        <v>639</v>
      </c>
      <c r="J175" s="238"/>
      <c r="K175" s="279"/>
    </row>
    <row r="176" spans="2:11" ht="15" customHeight="1">
      <c r="B176" s="258"/>
      <c r="C176" s="238" t="s">
        <v>58</v>
      </c>
      <c r="D176" s="238"/>
      <c r="E176" s="238"/>
      <c r="F176" s="257" t="s">
        <v>571</v>
      </c>
      <c r="G176" s="238"/>
      <c r="H176" s="238" t="s">
        <v>640</v>
      </c>
      <c r="I176" s="238" t="s">
        <v>641</v>
      </c>
      <c r="J176" s="238">
        <v>1</v>
      </c>
      <c r="K176" s="279"/>
    </row>
    <row r="177" spans="2:11" ht="15" customHeight="1">
      <c r="B177" s="258"/>
      <c r="C177" s="238" t="s">
        <v>54</v>
      </c>
      <c r="D177" s="238"/>
      <c r="E177" s="238"/>
      <c r="F177" s="257" t="s">
        <v>571</v>
      </c>
      <c r="G177" s="238"/>
      <c r="H177" s="238" t="s">
        <v>642</v>
      </c>
      <c r="I177" s="238" t="s">
        <v>573</v>
      </c>
      <c r="J177" s="238">
        <v>20</v>
      </c>
      <c r="K177" s="279"/>
    </row>
    <row r="178" spans="2:11" ht="15" customHeight="1">
      <c r="B178" s="258"/>
      <c r="C178" s="238" t="s">
        <v>112</v>
      </c>
      <c r="D178" s="238"/>
      <c r="E178" s="238"/>
      <c r="F178" s="257" t="s">
        <v>571</v>
      </c>
      <c r="G178" s="238"/>
      <c r="H178" s="238" t="s">
        <v>643</v>
      </c>
      <c r="I178" s="238" t="s">
        <v>573</v>
      </c>
      <c r="J178" s="238">
        <v>255</v>
      </c>
      <c r="K178" s="279"/>
    </row>
    <row r="179" spans="2:11" ht="15" customHeight="1">
      <c r="B179" s="258"/>
      <c r="C179" s="238" t="s">
        <v>113</v>
      </c>
      <c r="D179" s="238"/>
      <c r="E179" s="238"/>
      <c r="F179" s="257" t="s">
        <v>571</v>
      </c>
      <c r="G179" s="238"/>
      <c r="H179" s="238" t="s">
        <v>536</v>
      </c>
      <c r="I179" s="238" t="s">
        <v>573</v>
      </c>
      <c r="J179" s="238">
        <v>10</v>
      </c>
      <c r="K179" s="279"/>
    </row>
    <row r="180" spans="2:11" ht="15" customHeight="1">
      <c r="B180" s="258"/>
      <c r="C180" s="238" t="s">
        <v>114</v>
      </c>
      <c r="D180" s="238"/>
      <c r="E180" s="238"/>
      <c r="F180" s="257" t="s">
        <v>571</v>
      </c>
      <c r="G180" s="238"/>
      <c r="H180" s="238" t="s">
        <v>644</v>
      </c>
      <c r="I180" s="238" t="s">
        <v>605</v>
      </c>
      <c r="J180" s="238"/>
      <c r="K180" s="279"/>
    </row>
    <row r="181" spans="2:11" ht="15" customHeight="1">
      <c r="B181" s="258"/>
      <c r="C181" s="238" t="s">
        <v>645</v>
      </c>
      <c r="D181" s="238"/>
      <c r="E181" s="238"/>
      <c r="F181" s="257" t="s">
        <v>571</v>
      </c>
      <c r="G181" s="238"/>
      <c r="H181" s="238" t="s">
        <v>646</v>
      </c>
      <c r="I181" s="238" t="s">
        <v>605</v>
      </c>
      <c r="J181" s="238"/>
      <c r="K181" s="279"/>
    </row>
    <row r="182" spans="2:11" ht="15" customHeight="1">
      <c r="B182" s="258"/>
      <c r="C182" s="238" t="s">
        <v>634</v>
      </c>
      <c r="D182" s="238"/>
      <c r="E182" s="238"/>
      <c r="F182" s="257" t="s">
        <v>571</v>
      </c>
      <c r="G182" s="238"/>
      <c r="H182" s="238" t="s">
        <v>647</v>
      </c>
      <c r="I182" s="238" t="s">
        <v>605</v>
      </c>
      <c r="J182" s="238"/>
      <c r="K182" s="279"/>
    </row>
    <row r="183" spans="2:11" ht="15" customHeight="1">
      <c r="B183" s="258"/>
      <c r="C183" s="238" t="s">
        <v>116</v>
      </c>
      <c r="D183" s="238"/>
      <c r="E183" s="238"/>
      <c r="F183" s="257" t="s">
        <v>577</v>
      </c>
      <c r="G183" s="238"/>
      <c r="H183" s="238" t="s">
        <v>648</v>
      </c>
      <c r="I183" s="238" t="s">
        <v>573</v>
      </c>
      <c r="J183" s="238">
        <v>50</v>
      </c>
      <c r="K183" s="279"/>
    </row>
    <row r="184" spans="2:11" ht="15" customHeight="1">
      <c r="B184" s="258"/>
      <c r="C184" s="238" t="s">
        <v>649</v>
      </c>
      <c r="D184" s="238"/>
      <c r="E184" s="238"/>
      <c r="F184" s="257" t="s">
        <v>577</v>
      </c>
      <c r="G184" s="238"/>
      <c r="H184" s="238" t="s">
        <v>650</v>
      </c>
      <c r="I184" s="238" t="s">
        <v>651</v>
      </c>
      <c r="J184" s="238"/>
      <c r="K184" s="279"/>
    </row>
    <row r="185" spans="2:11" ht="15" customHeight="1">
      <c r="B185" s="258"/>
      <c r="C185" s="238" t="s">
        <v>652</v>
      </c>
      <c r="D185" s="238"/>
      <c r="E185" s="238"/>
      <c r="F185" s="257" t="s">
        <v>577</v>
      </c>
      <c r="G185" s="238"/>
      <c r="H185" s="238" t="s">
        <v>653</v>
      </c>
      <c r="I185" s="238" t="s">
        <v>651</v>
      </c>
      <c r="J185" s="238"/>
      <c r="K185" s="279"/>
    </row>
    <row r="186" spans="2:11" ht="15" customHeight="1">
      <c r="B186" s="258"/>
      <c r="C186" s="238" t="s">
        <v>654</v>
      </c>
      <c r="D186" s="238"/>
      <c r="E186" s="238"/>
      <c r="F186" s="257" t="s">
        <v>577</v>
      </c>
      <c r="G186" s="238"/>
      <c r="H186" s="238" t="s">
        <v>655</v>
      </c>
      <c r="I186" s="238" t="s">
        <v>651</v>
      </c>
      <c r="J186" s="238"/>
      <c r="K186" s="279"/>
    </row>
    <row r="187" spans="2:11" ht="15" customHeight="1">
      <c r="B187" s="258"/>
      <c r="C187" s="291" t="s">
        <v>656</v>
      </c>
      <c r="D187" s="238"/>
      <c r="E187" s="238"/>
      <c r="F187" s="257" t="s">
        <v>577</v>
      </c>
      <c r="G187" s="238"/>
      <c r="H187" s="238" t="s">
        <v>657</v>
      </c>
      <c r="I187" s="238" t="s">
        <v>658</v>
      </c>
      <c r="J187" s="292" t="s">
        <v>659</v>
      </c>
      <c r="K187" s="279"/>
    </row>
    <row r="188" spans="2:11" ht="15" customHeight="1">
      <c r="B188" s="258"/>
      <c r="C188" s="243" t="s">
        <v>43</v>
      </c>
      <c r="D188" s="238"/>
      <c r="E188" s="238"/>
      <c r="F188" s="257" t="s">
        <v>571</v>
      </c>
      <c r="G188" s="238"/>
      <c r="H188" s="234" t="s">
        <v>660</v>
      </c>
      <c r="I188" s="238" t="s">
        <v>661</v>
      </c>
      <c r="J188" s="238"/>
      <c r="K188" s="279"/>
    </row>
    <row r="189" spans="2:11" ht="15" customHeight="1">
      <c r="B189" s="258"/>
      <c r="C189" s="243" t="s">
        <v>662</v>
      </c>
      <c r="D189" s="238"/>
      <c r="E189" s="238"/>
      <c r="F189" s="257" t="s">
        <v>571</v>
      </c>
      <c r="G189" s="238"/>
      <c r="H189" s="238" t="s">
        <v>663</v>
      </c>
      <c r="I189" s="238" t="s">
        <v>605</v>
      </c>
      <c r="J189" s="238"/>
      <c r="K189" s="279"/>
    </row>
    <row r="190" spans="2:11" ht="15" customHeight="1">
      <c r="B190" s="258"/>
      <c r="C190" s="243" t="s">
        <v>664</v>
      </c>
      <c r="D190" s="238"/>
      <c r="E190" s="238"/>
      <c r="F190" s="257" t="s">
        <v>571</v>
      </c>
      <c r="G190" s="238"/>
      <c r="H190" s="238" t="s">
        <v>665</v>
      </c>
      <c r="I190" s="238" t="s">
        <v>605</v>
      </c>
      <c r="J190" s="238"/>
      <c r="K190" s="279"/>
    </row>
    <row r="191" spans="2:11" ht="15" customHeight="1">
      <c r="B191" s="258"/>
      <c r="C191" s="243" t="s">
        <v>666</v>
      </c>
      <c r="D191" s="238"/>
      <c r="E191" s="238"/>
      <c r="F191" s="257" t="s">
        <v>577</v>
      </c>
      <c r="G191" s="238"/>
      <c r="H191" s="238" t="s">
        <v>667</v>
      </c>
      <c r="I191" s="238" t="s">
        <v>605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52" t="s">
        <v>668</v>
      </c>
      <c r="D197" s="352"/>
      <c r="E197" s="352"/>
      <c r="F197" s="352"/>
      <c r="G197" s="352"/>
      <c r="H197" s="352"/>
      <c r="I197" s="352"/>
      <c r="J197" s="352"/>
      <c r="K197" s="230"/>
    </row>
    <row r="198" spans="2:11" ht="25.5" customHeight="1">
      <c r="B198" s="229"/>
      <c r="C198" s="294" t="s">
        <v>669</v>
      </c>
      <c r="D198" s="294"/>
      <c r="E198" s="294"/>
      <c r="F198" s="294" t="s">
        <v>670</v>
      </c>
      <c r="G198" s="295"/>
      <c r="H198" s="351" t="s">
        <v>671</v>
      </c>
      <c r="I198" s="351"/>
      <c r="J198" s="351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661</v>
      </c>
      <c r="D200" s="238"/>
      <c r="E200" s="238"/>
      <c r="F200" s="257" t="s">
        <v>44</v>
      </c>
      <c r="G200" s="238"/>
      <c r="H200" s="349" t="s">
        <v>672</v>
      </c>
      <c r="I200" s="349"/>
      <c r="J200" s="349"/>
      <c r="K200" s="279"/>
    </row>
    <row r="201" spans="2:11" ht="15" customHeight="1">
      <c r="B201" s="258"/>
      <c r="C201" s="264"/>
      <c r="D201" s="238"/>
      <c r="E201" s="238"/>
      <c r="F201" s="257" t="s">
        <v>45</v>
      </c>
      <c r="G201" s="238"/>
      <c r="H201" s="349" t="s">
        <v>673</v>
      </c>
      <c r="I201" s="349"/>
      <c r="J201" s="349"/>
      <c r="K201" s="279"/>
    </row>
    <row r="202" spans="2:11" ht="15" customHeight="1">
      <c r="B202" s="258"/>
      <c r="C202" s="264"/>
      <c r="D202" s="238"/>
      <c r="E202" s="238"/>
      <c r="F202" s="257" t="s">
        <v>48</v>
      </c>
      <c r="G202" s="238"/>
      <c r="H202" s="349" t="s">
        <v>674</v>
      </c>
      <c r="I202" s="349"/>
      <c r="J202" s="349"/>
      <c r="K202" s="279"/>
    </row>
    <row r="203" spans="2:11" ht="15" customHeight="1">
      <c r="B203" s="258"/>
      <c r="C203" s="238"/>
      <c r="D203" s="238"/>
      <c r="E203" s="238"/>
      <c r="F203" s="257" t="s">
        <v>46</v>
      </c>
      <c r="G203" s="238"/>
      <c r="H203" s="349" t="s">
        <v>675</v>
      </c>
      <c r="I203" s="349"/>
      <c r="J203" s="349"/>
      <c r="K203" s="279"/>
    </row>
    <row r="204" spans="2:11" ht="15" customHeight="1">
      <c r="B204" s="258"/>
      <c r="C204" s="238"/>
      <c r="D204" s="238"/>
      <c r="E204" s="238"/>
      <c r="F204" s="257" t="s">
        <v>47</v>
      </c>
      <c r="G204" s="238"/>
      <c r="H204" s="349" t="s">
        <v>676</v>
      </c>
      <c r="I204" s="349"/>
      <c r="J204" s="349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617</v>
      </c>
      <c r="D206" s="238"/>
      <c r="E206" s="238"/>
      <c r="F206" s="257" t="s">
        <v>80</v>
      </c>
      <c r="G206" s="238"/>
      <c r="H206" s="349" t="s">
        <v>677</v>
      </c>
      <c r="I206" s="349"/>
      <c r="J206" s="349"/>
      <c r="K206" s="279"/>
    </row>
    <row r="207" spans="2:11" ht="15" customHeight="1">
      <c r="B207" s="258"/>
      <c r="C207" s="264"/>
      <c r="D207" s="238"/>
      <c r="E207" s="238"/>
      <c r="F207" s="257" t="s">
        <v>514</v>
      </c>
      <c r="G207" s="238"/>
      <c r="H207" s="349" t="s">
        <v>515</v>
      </c>
      <c r="I207" s="349"/>
      <c r="J207" s="349"/>
      <c r="K207" s="279"/>
    </row>
    <row r="208" spans="2:11" ht="15" customHeight="1">
      <c r="B208" s="258"/>
      <c r="C208" s="238"/>
      <c r="D208" s="238"/>
      <c r="E208" s="238"/>
      <c r="F208" s="257" t="s">
        <v>512</v>
      </c>
      <c r="G208" s="238"/>
      <c r="H208" s="349" t="s">
        <v>678</v>
      </c>
      <c r="I208" s="349"/>
      <c r="J208" s="349"/>
      <c r="K208" s="279"/>
    </row>
    <row r="209" spans="2:11" ht="15" customHeight="1">
      <c r="B209" s="296"/>
      <c r="C209" s="264"/>
      <c r="D209" s="264"/>
      <c r="E209" s="264"/>
      <c r="F209" s="257" t="s">
        <v>516</v>
      </c>
      <c r="G209" s="243"/>
      <c r="H209" s="350" t="s">
        <v>517</v>
      </c>
      <c r="I209" s="350"/>
      <c r="J209" s="350"/>
      <c r="K209" s="297"/>
    </row>
    <row r="210" spans="2:11" ht="15" customHeight="1">
      <c r="B210" s="296"/>
      <c r="C210" s="264"/>
      <c r="D210" s="264"/>
      <c r="E210" s="264"/>
      <c r="F210" s="257" t="s">
        <v>518</v>
      </c>
      <c r="G210" s="243"/>
      <c r="H210" s="350" t="s">
        <v>679</v>
      </c>
      <c r="I210" s="350"/>
      <c r="J210" s="350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641</v>
      </c>
      <c r="D212" s="264"/>
      <c r="E212" s="264"/>
      <c r="F212" s="257">
        <v>1</v>
      </c>
      <c r="G212" s="243"/>
      <c r="H212" s="350" t="s">
        <v>680</v>
      </c>
      <c r="I212" s="350"/>
      <c r="J212" s="350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50" t="s">
        <v>681</v>
      </c>
      <c r="I213" s="350"/>
      <c r="J213" s="350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50" t="s">
        <v>682</v>
      </c>
      <c r="I214" s="350"/>
      <c r="J214" s="350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50" t="s">
        <v>683</v>
      </c>
      <c r="I215" s="350"/>
      <c r="J215" s="350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Komunikace</vt:lpstr>
      <vt:lpstr>SO 201 - Opěrná zeď</vt:lpstr>
      <vt:lpstr>VRN - Vedlejší rozpočtové...</vt:lpstr>
      <vt:lpstr>Pokyny pro vyplnění</vt:lpstr>
      <vt:lpstr>'Rekapitulace stavby'!Názvy_tisku</vt:lpstr>
      <vt:lpstr>'SO 101 - Komunikace'!Názvy_tisku</vt:lpstr>
      <vt:lpstr>'SO 201 - Opěrná zeď'!Názvy_tisku</vt:lpstr>
      <vt:lpstr>'VRN - Vedlejší rozpočtové...'!Názvy_tisku</vt:lpstr>
      <vt:lpstr>'Pokyny pro vyplnění'!Oblast_tisku</vt:lpstr>
      <vt:lpstr>'Rekapitulace stavby'!Oblast_tisku</vt:lpstr>
      <vt:lpstr>'SO 101 - Komunikace'!Oblast_tisku</vt:lpstr>
      <vt:lpstr>'SO 201 - Opěrná zeď'!Oblast_tisku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Lukáš Václavík</cp:lastModifiedBy>
  <dcterms:created xsi:type="dcterms:W3CDTF">2018-03-01T18:45:38Z</dcterms:created>
  <dcterms:modified xsi:type="dcterms:W3CDTF">2020-04-21T04:34:19Z</dcterms:modified>
</cp:coreProperties>
</file>